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37395" windowHeight="17190"/>
  </bookViews>
  <sheets>
    <sheet name="26-29" sheetId="1" r:id="rId1"/>
  </sheets>
  <calcPr calcId="145621"/>
</workbook>
</file>

<file path=xl/calcChain.xml><?xml version="1.0" encoding="utf-8"?>
<calcChain xmlns="http://schemas.openxmlformats.org/spreadsheetml/2006/main">
  <c r="Q19" i="1" l="1"/>
  <c r="Q17" i="1"/>
  <c r="M12" i="1"/>
  <c r="H21" i="1"/>
  <c r="H16" i="1"/>
  <c r="H13" i="1"/>
  <c r="I21" i="1" l="1"/>
  <c r="D15" i="1"/>
  <c r="D30" i="1"/>
  <c r="B30" i="1"/>
  <c r="P30" i="1" l="1"/>
  <c r="L30" i="1"/>
  <c r="I30" i="1"/>
  <c r="G30" i="1"/>
  <c r="P29" i="1"/>
  <c r="L29" i="1"/>
  <c r="I29" i="1"/>
  <c r="G29" i="1"/>
  <c r="P28" i="1"/>
  <c r="L28" i="1"/>
  <c r="I28" i="1"/>
  <c r="G28" i="1"/>
  <c r="P27" i="1"/>
  <c r="L27" i="1"/>
  <c r="I27" i="1"/>
  <c r="G27" i="1"/>
  <c r="P26" i="1"/>
  <c r="L26" i="1"/>
  <c r="I26" i="1"/>
  <c r="G26" i="1"/>
  <c r="P25" i="1"/>
  <c r="L25" i="1"/>
  <c r="I25" i="1"/>
  <c r="G25" i="1"/>
  <c r="P24" i="1"/>
  <c r="L24" i="1"/>
  <c r="I24" i="1"/>
  <c r="G24" i="1"/>
  <c r="P23" i="1"/>
  <c r="L23" i="1"/>
  <c r="I23" i="1"/>
  <c r="G23" i="1"/>
  <c r="P22" i="1"/>
  <c r="L22" i="1"/>
  <c r="I22" i="1"/>
  <c r="G22" i="1"/>
  <c r="P21" i="1"/>
  <c r="L21" i="1"/>
  <c r="G21" i="1"/>
  <c r="P20" i="1"/>
  <c r="L20" i="1"/>
  <c r="I20" i="1"/>
  <c r="G20" i="1"/>
  <c r="P19" i="1"/>
  <c r="L19" i="1"/>
  <c r="I19" i="1"/>
  <c r="G19" i="1"/>
  <c r="P18" i="1"/>
  <c r="L18" i="1"/>
  <c r="I18" i="1"/>
  <c r="G18" i="1"/>
  <c r="P17" i="1"/>
  <c r="L17" i="1"/>
  <c r="I17" i="1"/>
  <c r="G17" i="1"/>
  <c r="P16" i="1"/>
  <c r="L16" i="1"/>
  <c r="I16" i="1"/>
  <c r="G16" i="1"/>
  <c r="P15" i="1"/>
  <c r="L15" i="1"/>
  <c r="I15" i="1"/>
  <c r="G15" i="1"/>
  <c r="P14" i="1"/>
  <c r="L14" i="1"/>
  <c r="I14" i="1"/>
  <c r="G14" i="1"/>
  <c r="P13" i="1"/>
  <c r="L13" i="1"/>
  <c r="I13" i="1"/>
  <c r="G13" i="1"/>
  <c r="P12" i="1"/>
  <c r="L12" i="1"/>
  <c r="I12" i="1"/>
  <c r="G12" i="1"/>
  <c r="O11" i="1"/>
  <c r="N11" i="1"/>
  <c r="N9" i="1" s="1"/>
  <c r="Q14" i="1" s="1"/>
  <c r="K11" i="1"/>
  <c r="K9" i="1" s="1"/>
  <c r="J11" i="1"/>
  <c r="J9" i="1" s="1"/>
  <c r="F11" i="1"/>
  <c r="F9" i="1" s="1"/>
  <c r="F32" i="1" s="1"/>
  <c r="E11" i="1"/>
  <c r="E9" i="1" s="1"/>
  <c r="C11" i="1"/>
  <c r="C9" i="1" s="1"/>
  <c r="B11" i="1"/>
  <c r="Q30" i="1" l="1"/>
  <c r="N32" i="1"/>
  <c r="Q15" i="1"/>
  <c r="Q18" i="1"/>
  <c r="Q13" i="1"/>
  <c r="Q16" i="1"/>
  <c r="Q12" i="1"/>
  <c r="Q11" i="1"/>
  <c r="P11" i="1"/>
  <c r="M29" i="1"/>
  <c r="M21" i="1"/>
  <c r="M18" i="1"/>
  <c r="M14" i="1"/>
  <c r="J32" i="1"/>
  <c r="M24" i="1"/>
  <c r="M27" i="1"/>
  <c r="M19" i="1"/>
  <c r="M15" i="1"/>
  <c r="M30" i="1"/>
  <c r="M22" i="1"/>
  <c r="M25" i="1"/>
  <c r="M16" i="1"/>
  <c r="M28" i="1"/>
  <c r="M20" i="1"/>
  <c r="M23" i="1"/>
  <c r="M17" i="1"/>
  <c r="M13" i="1"/>
  <c r="M26" i="1"/>
  <c r="M11" i="1"/>
  <c r="H18" i="1"/>
  <c r="H27" i="1"/>
  <c r="H23" i="1"/>
  <c r="H19" i="1"/>
  <c r="E32" i="1"/>
  <c r="H12" i="1"/>
  <c r="H26" i="1"/>
  <c r="H17" i="1"/>
  <c r="H28" i="1"/>
  <c r="H24" i="1"/>
  <c r="H20" i="1"/>
  <c r="H14" i="1"/>
  <c r="H29" i="1"/>
  <c r="H25" i="1"/>
  <c r="H15" i="1"/>
  <c r="H30" i="1"/>
  <c r="H22" i="1"/>
  <c r="H11" i="1"/>
  <c r="B9" i="1"/>
  <c r="I11" i="1"/>
  <c r="C32" i="1"/>
  <c r="G32" i="1" s="1"/>
  <c r="G9" i="1"/>
  <c r="K32" i="1"/>
  <c r="L32" i="1" s="1"/>
  <c r="L9" i="1"/>
  <c r="L11" i="1"/>
  <c r="G11" i="1"/>
  <c r="Q20" i="1"/>
  <c r="O9" i="1"/>
  <c r="Q21" i="1"/>
  <c r="Q22" i="1"/>
  <c r="Q23" i="1"/>
  <c r="Q24" i="1"/>
  <c r="Q25" i="1"/>
  <c r="Q26" i="1"/>
  <c r="Q27" i="1"/>
  <c r="Q28" i="1"/>
  <c r="Q29" i="1"/>
  <c r="D18" i="1" l="1"/>
  <c r="D11" i="1"/>
  <c r="Q9" i="1"/>
  <c r="M9" i="1"/>
  <c r="H9" i="1"/>
  <c r="D24" i="1"/>
  <c r="D26" i="1"/>
  <c r="D13" i="1"/>
  <c r="D17" i="1"/>
  <c r="D25" i="1"/>
  <c r="D21" i="1"/>
  <c r="D12" i="1"/>
  <c r="D20" i="1"/>
  <c r="D29" i="1"/>
  <c r="D19" i="1"/>
  <c r="D27" i="1"/>
  <c r="D16" i="1"/>
  <c r="D28" i="1"/>
  <c r="B32" i="1"/>
  <c r="I32" i="1" s="1"/>
  <c r="I9" i="1"/>
  <c r="D23" i="1"/>
  <c r="D22" i="1"/>
  <c r="D14" i="1"/>
  <c r="P9" i="1"/>
  <c r="O32" i="1"/>
  <c r="P32" i="1" s="1"/>
  <c r="D9" i="1" l="1"/>
</calcChain>
</file>

<file path=xl/sharedStrings.xml><?xml version="1.0" encoding="utf-8"?>
<sst xmlns="http://schemas.openxmlformats.org/spreadsheetml/2006/main" count="67" uniqueCount="54">
  <si>
    <t xml:space="preserve">Наименование </t>
  </si>
  <si>
    <t>Всего</t>
  </si>
  <si>
    <t>в том числе за счет средств областного бюджета</t>
  </si>
  <si>
    <t>уд. вес, %</t>
  </si>
  <si>
    <t>Проект</t>
  </si>
  <si>
    <t>темп роста, %</t>
  </si>
  <si>
    <t>тыс. рублей</t>
  </si>
  <si>
    <t>Темп роста, %</t>
  </si>
  <si>
    <t>1</t>
  </si>
  <si>
    <t>2</t>
  </si>
  <si>
    <t>3</t>
  </si>
  <si>
    <t>4</t>
  </si>
  <si>
    <t>5</t>
  </si>
  <si>
    <t>6</t>
  </si>
  <si>
    <t>7=6/3</t>
  </si>
  <si>
    <t>8</t>
  </si>
  <si>
    <t>9=5/2</t>
  </si>
  <si>
    <t>10</t>
  </si>
  <si>
    <t>11</t>
  </si>
  <si>
    <t>12=11/6</t>
  </si>
  <si>
    <t>13</t>
  </si>
  <si>
    <t>14</t>
  </si>
  <si>
    <t>15</t>
  </si>
  <si>
    <t>16=15/11</t>
  </si>
  <si>
    <t>17</t>
  </si>
  <si>
    <t>Расходы областного бюджета, всего</t>
  </si>
  <si>
    <t>из них:</t>
  </si>
  <si>
    <t>Расходы на реализацию государственных программ Ленинградской области, в том числе: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</si>
  <si>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</si>
  <si>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</si>
  <si>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</si>
  <si>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</si>
  <si>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Развитие культуры в Ленинградской области</t>
  </si>
  <si>
    <t>Формирование городской среды и обеспечение качественным жильем граждан на территории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</si>
  <si>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</si>
  <si>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</si>
  <si>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</si>
  <si>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Цифровое развитие Ленинградской области</t>
  </si>
  <si>
    <t>Стимулирование экономической активности Ленинградской области</t>
  </si>
  <si>
    <t>Развитие транспортной системы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</si>
  <si>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</si>
  <si>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</si>
  <si>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Устойчивое общественное развитие в Ленинградской области</t>
  </si>
  <si>
    <t>Содействие занятости населения Ленинградской области</t>
  </si>
  <si>
    <t>Развитие внутреннего и въездного туризма в Ленинградской области</t>
  </si>
  <si>
    <t>Комплексное развитие сельских территорий Ленинградской области</t>
  </si>
  <si>
    <t>Расходы на непрограммную деятельность</t>
  </si>
  <si>
    <t>Условно утвержденные расходы</t>
  </si>
  <si>
    <t xml:space="preserve">2028 год </t>
  </si>
  <si>
    <t>Приложение 6 к пояснительной записке 2027 года</t>
  </si>
  <si>
    <t>Параметры финансового обеспечения реализации государственных программ Ленинградской области
в 2026-2029 годах</t>
  </si>
  <si>
    <t>2027 год</t>
  </si>
  <si>
    <t xml:space="preserve">2029 год </t>
  </si>
  <si>
    <t>2026 год
уточненный план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</si>
</sst>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164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49" fontId="4" fillId="2" borderId="7" xfId="0" applyNumberFormat="1" applyFont="1" applyFill="1" applyBorder="1" applyAlignment="1" applyProtection="1">
      <alignment horizontal="left" wrapText="1"/>
    </xf>
    <xf numFmtId="164" fontId="6" fillId="0" borderId="7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vertical="center"/>
    </xf>
    <xf numFmtId="49" fontId="6" fillId="0" borderId="7" xfId="0" applyNumberFormat="1" applyFont="1" applyFill="1" applyBorder="1" applyAlignment="1" applyProtection="1">
      <alignment horizontal="center" vertical="center"/>
    </xf>
    <xf numFmtId="164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top" wrapText="1"/>
    </xf>
    <xf numFmtId="164" fontId="5" fillId="0" borderId="8" xfId="0" applyNumberFormat="1" applyFont="1" applyFill="1" applyBorder="1" applyAlignment="1" applyProtection="1">
      <alignment horizontal="center" vertical="center" wrapText="1"/>
    </xf>
    <xf numFmtId="164" fontId="5" fillId="0" borderId="7" xfId="0" applyNumberFormat="1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49" fontId="4" fillId="2" borderId="9" xfId="0" applyNumberFormat="1" applyFont="1" applyFill="1" applyBorder="1" applyAlignment="1" applyProtection="1">
      <alignment horizontal="left" vertical="center" wrapText="1"/>
    </xf>
    <xf numFmtId="164" fontId="6" fillId="0" borderId="8" xfId="0" applyNumberFormat="1" applyFont="1" applyFill="1" applyBorder="1" applyAlignment="1" applyProtection="1">
      <alignment horizontal="center" vertical="center" wrapText="1"/>
    </xf>
    <xf numFmtId="164" fontId="6" fillId="0" borderId="7" xfId="0" applyNumberFormat="1" applyFont="1" applyFill="1" applyBorder="1" applyAlignment="1" applyProtection="1">
      <alignment horizontal="center" vertical="center" wrapText="1"/>
    </xf>
    <xf numFmtId="164" fontId="1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164" fontId="6" fillId="3" borderId="1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/>
    <xf numFmtId="0" fontId="2" fillId="0" borderId="0" xfId="0" applyFont="1" applyFill="1" applyBorder="1" applyAlignment="1" applyProtection="1">
      <alignment horizontal="right" vertical="top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top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zoomScale="120" zoomScaleNormal="120" workbookViewId="0">
      <selection activeCell="A3" sqref="A3:Q3"/>
    </sheetView>
  </sheetViews>
  <sheetFormatPr defaultRowHeight="15" x14ac:dyDescent="0.25"/>
  <cols>
    <col min="1" max="1" width="51.7109375" customWidth="1"/>
    <col min="2" max="2" width="11.5703125" style="19" customWidth="1"/>
    <col min="3" max="3" width="11.5703125" customWidth="1"/>
    <col min="4" max="4" width="7.42578125" style="19" customWidth="1"/>
    <col min="5" max="6" width="11.5703125" style="19" customWidth="1"/>
    <col min="7" max="9" width="7.42578125" style="19" customWidth="1"/>
    <col min="10" max="10" width="11.42578125" customWidth="1"/>
    <col min="11" max="11" width="14.5703125" customWidth="1"/>
    <col min="12" max="13" width="7.42578125" customWidth="1"/>
    <col min="14" max="15" width="11.5703125" customWidth="1"/>
    <col min="16" max="16" width="8.140625" customWidth="1"/>
    <col min="17" max="17" width="7.42578125" customWidth="1"/>
    <col min="19" max="19" width="11.42578125" customWidth="1"/>
  </cols>
  <sheetData>
    <row r="1" spans="1:17" ht="15" customHeight="1" x14ac:dyDescent="0.25">
      <c r="A1" s="1"/>
      <c r="B1" s="2"/>
      <c r="C1" s="1"/>
      <c r="D1" s="2"/>
      <c r="E1" s="1"/>
      <c r="F1" s="1"/>
      <c r="G1" s="2"/>
      <c r="H1" s="2"/>
      <c r="I1" s="2"/>
      <c r="J1" s="2"/>
      <c r="K1" s="1"/>
      <c r="L1" s="2"/>
      <c r="M1" s="2"/>
      <c r="O1" s="1"/>
      <c r="P1" s="1"/>
      <c r="Q1" s="35" t="s">
        <v>49</v>
      </c>
    </row>
    <row r="2" spans="1:17" ht="15" customHeight="1" x14ac:dyDescent="0.25">
      <c r="A2" s="1"/>
      <c r="B2" s="2"/>
      <c r="C2" s="1"/>
      <c r="D2" s="2"/>
      <c r="E2" s="1"/>
      <c r="F2" s="1"/>
      <c r="G2" s="2"/>
      <c r="H2" s="2"/>
      <c r="I2" s="2"/>
      <c r="J2" s="2"/>
      <c r="K2" s="1"/>
      <c r="L2" s="2"/>
      <c r="M2" s="2"/>
      <c r="O2" s="1"/>
      <c r="P2" s="1"/>
      <c r="Q2" s="35"/>
    </row>
    <row r="3" spans="1:17" ht="41.25" customHeight="1" x14ac:dyDescent="0.25">
      <c r="A3" s="42" t="s">
        <v>50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 x14ac:dyDescent="0.25">
      <c r="A4" s="3"/>
      <c r="B4" s="4"/>
      <c r="C4" s="3"/>
      <c r="D4" s="4"/>
      <c r="E4" s="3"/>
      <c r="F4" s="5"/>
      <c r="G4" s="6"/>
      <c r="H4" s="6"/>
      <c r="I4" s="4"/>
      <c r="J4" s="4"/>
      <c r="K4" s="3"/>
      <c r="L4" s="4"/>
      <c r="M4" s="4"/>
      <c r="N4" s="3"/>
      <c r="O4" s="3"/>
      <c r="P4" s="4"/>
      <c r="Q4" s="4"/>
    </row>
    <row r="5" spans="1:17" ht="31.5" customHeight="1" x14ac:dyDescent="0.25">
      <c r="A5" s="43" t="s">
        <v>0</v>
      </c>
      <c r="B5" s="44" t="s">
        <v>53</v>
      </c>
      <c r="C5" s="45"/>
      <c r="D5" s="46"/>
      <c r="E5" s="47" t="s">
        <v>51</v>
      </c>
      <c r="F5" s="48"/>
      <c r="G5" s="48"/>
      <c r="H5" s="48"/>
      <c r="I5" s="49"/>
      <c r="J5" s="50" t="s">
        <v>48</v>
      </c>
      <c r="K5" s="50"/>
      <c r="L5" s="50"/>
      <c r="M5" s="50"/>
      <c r="N5" s="50" t="s">
        <v>52</v>
      </c>
      <c r="O5" s="50"/>
      <c r="P5" s="50"/>
      <c r="Q5" s="50"/>
    </row>
    <row r="6" spans="1:17" ht="47.25" customHeight="1" x14ac:dyDescent="0.25">
      <c r="A6" s="43"/>
      <c r="B6" s="36" t="s">
        <v>1</v>
      </c>
      <c r="C6" s="51" t="s">
        <v>2</v>
      </c>
      <c r="D6" s="36" t="s">
        <v>3</v>
      </c>
      <c r="E6" s="57" t="s">
        <v>4</v>
      </c>
      <c r="F6" s="40" t="s">
        <v>2</v>
      </c>
      <c r="G6" s="41"/>
      <c r="H6" s="36" t="s">
        <v>3</v>
      </c>
      <c r="I6" s="36" t="s">
        <v>5</v>
      </c>
      <c r="J6" s="38" t="s">
        <v>4</v>
      </c>
      <c r="K6" s="40" t="s">
        <v>2</v>
      </c>
      <c r="L6" s="41"/>
      <c r="M6" s="36" t="s">
        <v>3</v>
      </c>
      <c r="N6" s="53" t="s">
        <v>4</v>
      </c>
      <c r="O6" s="55" t="s">
        <v>2</v>
      </c>
      <c r="P6" s="56"/>
      <c r="Q6" s="51" t="s">
        <v>3</v>
      </c>
    </row>
    <row r="7" spans="1:17" ht="51.75" customHeight="1" x14ac:dyDescent="0.25">
      <c r="A7" s="43"/>
      <c r="B7" s="37"/>
      <c r="C7" s="52"/>
      <c r="D7" s="37"/>
      <c r="E7" s="58"/>
      <c r="F7" s="9" t="s">
        <v>6</v>
      </c>
      <c r="G7" s="10" t="s">
        <v>7</v>
      </c>
      <c r="H7" s="37"/>
      <c r="I7" s="37"/>
      <c r="J7" s="39"/>
      <c r="K7" s="9" t="s">
        <v>6</v>
      </c>
      <c r="L7" s="10" t="s">
        <v>7</v>
      </c>
      <c r="M7" s="37"/>
      <c r="N7" s="54"/>
      <c r="O7" s="7" t="s">
        <v>6</v>
      </c>
      <c r="P7" s="8" t="s">
        <v>7</v>
      </c>
      <c r="Q7" s="52"/>
    </row>
    <row r="8" spans="1:17" s="13" customFormat="1" ht="15" customHeight="1" x14ac:dyDescent="0.25">
      <c r="A8" s="11" t="s">
        <v>8</v>
      </c>
      <c r="B8" s="12" t="s">
        <v>9</v>
      </c>
      <c r="C8" s="11" t="s">
        <v>10</v>
      </c>
      <c r="D8" s="12" t="s">
        <v>11</v>
      </c>
      <c r="E8" s="12" t="s">
        <v>12</v>
      </c>
      <c r="F8" s="12" t="s">
        <v>13</v>
      </c>
      <c r="G8" s="12" t="s">
        <v>14</v>
      </c>
      <c r="H8" s="12" t="s">
        <v>15</v>
      </c>
      <c r="I8" s="12" t="s">
        <v>16</v>
      </c>
      <c r="J8" s="11" t="s">
        <v>17</v>
      </c>
      <c r="K8" s="12" t="s">
        <v>18</v>
      </c>
      <c r="L8" s="12" t="s">
        <v>19</v>
      </c>
      <c r="M8" s="12" t="s">
        <v>20</v>
      </c>
      <c r="N8" s="11" t="s">
        <v>21</v>
      </c>
      <c r="O8" s="11" t="s">
        <v>22</v>
      </c>
      <c r="P8" s="11" t="s">
        <v>23</v>
      </c>
      <c r="Q8" s="11" t="s">
        <v>24</v>
      </c>
    </row>
    <row r="9" spans="1:17" x14ac:dyDescent="0.25">
      <c r="A9" s="14" t="s">
        <v>25</v>
      </c>
      <c r="B9" s="15">
        <f>B11+B30</f>
        <v>311412377.49999994</v>
      </c>
      <c r="C9" s="15">
        <f>C11+C30</f>
        <v>290522989.40000004</v>
      </c>
      <c r="D9" s="15">
        <f>SUM(D12:D30)</f>
        <v>100.01300000000005</v>
      </c>
      <c r="E9" s="15">
        <f>E11+E30</f>
        <v>300933137.60000002</v>
      </c>
      <c r="F9" s="15">
        <f>F11+F30</f>
        <v>279771099.10000008</v>
      </c>
      <c r="G9" s="15">
        <f>F9/C9*100</f>
        <v>96.299125820574403</v>
      </c>
      <c r="H9" s="15">
        <f>SUM(H12:H30)</f>
        <v>99.98</v>
      </c>
      <c r="I9" s="15">
        <f>E9/B9*100</f>
        <v>96.634931474424164</v>
      </c>
      <c r="J9" s="15">
        <f>J11+J30</f>
        <v>297004608.99999994</v>
      </c>
      <c r="K9" s="15">
        <f>K11+K30</f>
        <v>279067023.69999999</v>
      </c>
      <c r="L9" s="15">
        <f>K9/F9*100</f>
        <v>99.748338766132377</v>
      </c>
      <c r="M9" s="15">
        <f>SUM(M12:M30)</f>
        <v>99.99</v>
      </c>
      <c r="N9" s="15">
        <f>N11+N30</f>
        <v>283991923.60000008</v>
      </c>
      <c r="O9" s="15">
        <f>O11+O30</f>
        <v>283991923.60000008</v>
      </c>
      <c r="P9" s="15">
        <f>O9/K9*100</f>
        <v>101.76477314829373</v>
      </c>
      <c r="Q9" s="15">
        <f>SUM(Q12:Q30)</f>
        <v>99.969999999999942</v>
      </c>
    </row>
    <row r="10" spans="1:17" s="19" customFormat="1" x14ac:dyDescent="0.25">
      <c r="A10" s="16" t="s">
        <v>26</v>
      </c>
      <c r="B10" s="17"/>
      <c r="C10" s="17"/>
      <c r="D10" s="15"/>
      <c r="E10" s="15"/>
      <c r="F10" s="15"/>
      <c r="G10" s="15"/>
      <c r="H10" s="15"/>
      <c r="I10" s="15"/>
      <c r="J10" s="15"/>
      <c r="K10" s="15"/>
      <c r="L10" s="18"/>
      <c r="M10" s="15"/>
      <c r="N10" s="15"/>
      <c r="O10" s="15"/>
      <c r="P10" s="18"/>
      <c r="Q10" s="15"/>
    </row>
    <row r="11" spans="1:17" ht="25.5" x14ac:dyDescent="0.25">
      <c r="A11" s="20" t="s">
        <v>27</v>
      </c>
      <c r="B11" s="15">
        <f>SUM(B12:B29)</f>
        <v>286487773.69999993</v>
      </c>
      <c r="C11" s="15">
        <f>SUM(C12:C29)</f>
        <v>267206986.60000005</v>
      </c>
      <c r="D11" s="15">
        <f>B11/$B$9*100-0.01</f>
        <v>91.986270668464343</v>
      </c>
      <c r="E11" s="15">
        <f>SUM(E12:E29)</f>
        <v>273302504.80000001</v>
      </c>
      <c r="F11" s="15">
        <f>SUM(F12:F29)</f>
        <v>253026541.90000007</v>
      </c>
      <c r="G11" s="15">
        <f>F11/C11*100</f>
        <v>94.693086105107099</v>
      </c>
      <c r="H11" s="15">
        <f>E11/$E$9*100</f>
        <v>90.818348215035527</v>
      </c>
      <c r="I11" s="15">
        <f>E11/B11*100</f>
        <v>95.397615496915734</v>
      </c>
      <c r="J11" s="15">
        <f>SUM(J12:J29)</f>
        <v>260054717.09999996</v>
      </c>
      <c r="K11" s="15">
        <f>SUM(K12:K29)</f>
        <v>243078267.90000001</v>
      </c>
      <c r="L11" s="15">
        <f>K11/F11*100</f>
        <v>96.068288360067868</v>
      </c>
      <c r="M11" s="15">
        <f>J11/$J$9*100</f>
        <v>87.559152019758741</v>
      </c>
      <c r="N11" s="15">
        <f>SUM(N12:N29)</f>
        <v>236516941.30000007</v>
      </c>
      <c r="O11" s="15">
        <f>SUM(O12:O29)</f>
        <v>236516941.30000007</v>
      </c>
      <c r="P11" s="15">
        <f>O11/K11*100</f>
        <v>97.30073500330387</v>
      </c>
      <c r="Q11" s="15">
        <f>N11/$N$9*100</f>
        <v>83.282981537577783</v>
      </c>
    </row>
    <row r="12" spans="1:17" x14ac:dyDescent="0.25">
      <c r="A12" s="21" t="s">
        <v>28</v>
      </c>
      <c r="B12" s="22">
        <v>42343624.899999999</v>
      </c>
      <c r="C12" s="22">
        <v>40565057.100000001</v>
      </c>
      <c r="D12" s="23">
        <f>B12/$B$9*100</f>
        <v>13.597283845919067</v>
      </c>
      <c r="E12" s="22">
        <v>38525482.399999999</v>
      </c>
      <c r="F12" s="22">
        <v>36402683.600000001</v>
      </c>
      <c r="G12" s="18">
        <f>F12/C12*100</f>
        <v>89.739017278494103</v>
      </c>
      <c r="H12" s="23">
        <f>E12/$E$9*100</f>
        <v>12.802007351948069</v>
      </c>
      <c r="I12" s="22">
        <f>E12/B12*100</f>
        <v>90.982957861975578</v>
      </c>
      <c r="J12" s="22">
        <v>38480067.100000001</v>
      </c>
      <c r="K12" s="22">
        <v>36505545.600000001</v>
      </c>
      <c r="L12" s="18">
        <f>K12/F12*100</f>
        <v>100.28256707975234</v>
      </c>
      <c r="M12" s="23">
        <f>J12/$J$9*100-0.01</f>
        <v>12.946050490112095</v>
      </c>
      <c r="N12" s="22">
        <v>37208085.5</v>
      </c>
      <c r="O12" s="22">
        <v>37208085.5</v>
      </c>
      <c r="P12" s="18">
        <f t="shared" ref="P12:P30" si="0">O12/K12*100</f>
        <v>101.92447445573858</v>
      </c>
      <c r="Q12" s="23">
        <f>N12/$N$9*100</f>
        <v>13.10181114601246</v>
      </c>
    </row>
    <row r="13" spans="1:17" x14ac:dyDescent="0.25">
      <c r="A13" s="21" t="s">
        <v>29</v>
      </c>
      <c r="B13" s="22">
        <v>66974713.799999997</v>
      </c>
      <c r="C13" s="22">
        <v>64228157.199999996</v>
      </c>
      <c r="D13" s="23">
        <f t="shared" ref="D13:D29" si="1">B13/$B$9*100</f>
        <v>21.50676037274723</v>
      </c>
      <c r="E13" s="22">
        <v>66292663.899999999</v>
      </c>
      <c r="F13" s="22">
        <v>63470522.700000003</v>
      </c>
      <c r="G13" s="18">
        <f t="shared" ref="G13:G30" si="2">F13/C13*100</f>
        <v>98.820401311467194</v>
      </c>
      <c r="H13" s="23">
        <f>E13/$E$9*100</f>
        <v>22.029034232885355</v>
      </c>
      <c r="I13" s="22">
        <f t="shared" ref="I13:I30" si="3">E13/B13*100</f>
        <v>98.981630735986812</v>
      </c>
      <c r="J13" s="22">
        <v>67201582.099999994</v>
      </c>
      <c r="K13" s="22">
        <v>64442175.100000001</v>
      </c>
      <c r="L13" s="18">
        <f t="shared" ref="L13:L30" si="4">K13/F13*100</f>
        <v>101.53087190504577</v>
      </c>
      <c r="M13" s="23">
        <f t="shared" ref="M12:M30" si="5">J13/$J$9*100</f>
        <v>22.626444190972137</v>
      </c>
      <c r="N13" s="22">
        <v>60487227.299999997</v>
      </c>
      <c r="O13" s="22">
        <v>60487227.299999997</v>
      </c>
      <c r="P13" s="18">
        <f t="shared" si="0"/>
        <v>93.862795919189878</v>
      </c>
      <c r="Q13" s="23">
        <f>N13/$N$9*100</f>
        <v>21.298925171264969</v>
      </c>
    </row>
    <row r="14" spans="1:17" ht="25.5" x14ac:dyDescent="0.25">
      <c r="A14" s="21" t="s">
        <v>30</v>
      </c>
      <c r="B14" s="22">
        <v>56433969.399999999</v>
      </c>
      <c r="C14" s="22">
        <v>53727057.399999999</v>
      </c>
      <c r="D14" s="23">
        <f t="shared" si="1"/>
        <v>18.121941668808592</v>
      </c>
      <c r="E14" s="22">
        <v>58423523.200000003</v>
      </c>
      <c r="F14" s="22">
        <v>55747420.400000006</v>
      </c>
      <c r="G14" s="18">
        <f t="shared" si="2"/>
        <v>103.76041997788623</v>
      </c>
      <c r="H14" s="23">
        <f t="shared" ref="H14:H30" si="6">E14/$E$9*100</f>
        <v>19.414120912684758</v>
      </c>
      <c r="I14" s="22">
        <f t="shared" si="3"/>
        <v>103.5254542984531</v>
      </c>
      <c r="J14" s="22">
        <v>56650677.700000003</v>
      </c>
      <c r="K14" s="22">
        <v>53871994.700000003</v>
      </c>
      <c r="L14" s="18">
        <f t="shared" si="4"/>
        <v>96.635852051012563</v>
      </c>
      <c r="M14" s="23">
        <f t="shared" si="5"/>
        <v>19.074006255572961</v>
      </c>
      <c r="N14" s="22">
        <v>53910687</v>
      </c>
      <c r="O14" s="22">
        <v>53910687</v>
      </c>
      <c r="P14" s="18">
        <f t="shared" si="0"/>
        <v>100.07182266076367</v>
      </c>
      <c r="Q14" s="23">
        <f>N14/$N$9*100-0.01</f>
        <v>18.973176111702628</v>
      </c>
    </row>
    <row r="15" spans="1:17" ht="25.5" x14ac:dyDescent="0.25">
      <c r="A15" s="21" t="s">
        <v>31</v>
      </c>
      <c r="B15" s="22">
        <v>3261680.8</v>
      </c>
      <c r="C15" s="22">
        <v>3016476.6999999997</v>
      </c>
      <c r="D15" s="23">
        <f>B15/$B$9*100+0.013</f>
        <v>1.0603831599708975</v>
      </c>
      <c r="E15" s="22">
        <v>2376691.9</v>
      </c>
      <c r="F15" s="22">
        <v>2285418.7999999998</v>
      </c>
      <c r="G15" s="18">
        <f t="shared" si="2"/>
        <v>75.76451029772582</v>
      </c>
      <c r="H15" s="23">
        <f t="shared" si="6"/>
        <v>0.78977407372101904</v>
      </c>
      <c r="I15" s="22">
        <f t="shared" si="3"/>
        <v>72.867090489050923</v>
      </c>
      <c r="J15" s="22">
        <v>2866540.6</v>
      </c>
      <c r="K15" s="22">
        <v>2674349.9</v>
      </c>
      <c r="L15" s="18">
        <f t="shared" si="4"/>
        <v>117.01793561862711</v>
      </c>
      <c r="M15" s="23">
        <f t="shared" si="5"/>
        <v>0.96515020748381752</v>
      </c>
      <c r="N15" s="22">
        <v>2045458.5</v>
      </c>
      <c r="O15" s="22">
        <v>2045458.5</v>
      </c>
      <c r="P15" s="18">
        <f t="shared" si="0"/>
        <v>76.484326153432661</v>
      </c>
      <c r="Q15" s="23">
        <f t="shared" ref="Q15:Q30" si="7">N15/$N$9*100</f>
        <v>0.72025234875376554</v>
      </c>
    </row>
    <row r="16" spans="1:17" x14ac:dyDescent="0.25">
      <c r="A16" s="21" t="s">
        <v>32</v>
      </c>
      <c r="B16" s="22">
        <v>8321896.7000000002</v>
      </c>
      <c r="C16" s="22">
        <v>7316008.9000000004</v>
      </c>
      <c r="D16" s="23">
        <f t="shared" si="1"/>
        <v>2.6723076220693898</v>
      </c>
      <c r="E16" s="22">
        <v>7093166.5</v>
      </c>
      <c r="F16" s="22">
        <v>6394791</v>
      </c>
      <c r="G16" s="18">
        <f t="shared" si="2"/>
        <v>87.408190550451621</v>
      </c>
      <c r="H16" s="23">
        <f>E16/$E$9*100-0.01</f>
        <v>2.3470573040142324</v>
      </c>
      <c r="I16" s="22">
        <f t="shared" si="3"/>
        <v>85.234974137566496</v>
      </c>
      <c r="J16" s="22">
        <v>7661227.5999999996</v>
      </c>
      <c r="K16" s="22">
        <v>7004198</v>
      </c>
      <c r="L16" s="18">
        <f t="shared" si="4"/>
        <v>109.52974069050889</v>
      </c>
      <c r="M16" s="23">
        <f t="shared" si="5"/>
        <v>2.5794978824722552</v>
      </c>
      <c r="N16" s="22">
        <v>6421521.7000000002</v>
      </c>
      <c r="O16" s="22">
        <v>6421521.7000000002</v>
      </c>
      <c r="P16" s="18">
        <f t="shared" si="0"/>
        <v>91.68104185518456</v>
      </c>
      <c r="Q16" s="23">
        <f t="shared" si="7"/>
        <v>2.2611634931719582</v>
      </c>
    </row>
    <row r="17" spans="1:18" ht="38.25" x14ac:dyDescent="0.25">
      <c r="A17" s="21" t="s">
        <v>33</v>
      </c>
      <c r="B17" s="22">
        <v>9627443.5</v>
      </c>
      <c r="C17" s="22">
        <v>8284118.8999999994</v>
      </c>
      <c r="D17" s="23">
        <f t="shared" si="1"/>
        <v>3.0915416969898706</v>
      </c>
      <c r="E17" s="22">
        <v>9241542.5999999996</v>
      </c>
      <c r="F17" s="22">
        <v>8362615.0999999996</v>
      </c>
      <c r="G17" s="18">
        <f t="shared" si="2"/>
        <v>100.94755037859247</v>
      </c>
      <c r="H17" s="23">
        <f t="shared" si="6"/>
        <v>3.0709620993231548</v>
      </c>
      <c r="I17" s="22">
        <f t="shared" si="3"/>
        <v>95.99165759840605</v>
      </c>
      <c r="J17" s="22">
        <v>7453331.5</v>
      </c>
      <c r="K17" s="22">
        <v>7152171.5999999996</v>
      </c>
      <c r="L17" s="18">
        <f t="shared" si="4"/>
        <v>85.525538536384389</v>
      </c>
      <c r="M17" s="23">
        <f t="shared" si="5"/>
        <v>2.5095002818626297</v>
      </c>
      <c r="N17" s="22">
        <v>5556309</v>
      </c>
      <c r="O17" s="22">
        <v>5556309</v>
      </c>
      <c r="P17" s="18">
        <f t="shared" si="0"/>
        <v>77.68702026109105</v>
      </c>
      <c r="Q17" s="23">
        <f>N17/$N$9*100-0.01</f>
        <v>1.9465024700582709</v>
      </c>
    </row>
    <row r="18" spans="1:18" ht="38.25" x14ac:dyDescent="0.25">
      <c r="A18" s="21" t="s">
        <v>34</v>
      </c>
      <c r="B18" s="22">
        <v>17220788.5</v>
      </c>
      <c r="C18" s="22">
        <v>16512782.800000001</v>
      </c>
      <c r="D18" s="23">
        <f t="shared" si="1"/>
        <v>5.5298985346207061</v>
      </c>
      <c r="E18" s="22">
        <v>20148625.300000001</v>
      </c>
      <c r="F18" s="22">
        <v>18737708.800000001</v>
      </c>
      <c r="G18" s="18">
        <f t="shared" si="2"/>
        <v>113.47396151786117</v>
      </c>
      <c r="H18" s="23">
        <f t="shared" si="6"/>
        <v>6.6953827221186684</v>
      </c>
      <c r="I18" s="22">
        <f t="shared" si="3"/>
        <v>117.00175807861528</v>
      </c>
      <c r="J18" s="22">
        <v>13501850.699999999</v>
      </c>
      <c r="K18" s="22">
        <v>12905902.4</v>
      </c>
      <c r="L18" s="18">
        <f t="shared" si="4"/>
        <v>68.876630209985962</v>
      </c>
      <c r="M18" s="23">
        <f t="shared" si="5"/>
        <v>4.5460071294718531</v>
      </c>
      <c r="N18" s="22">
        <v>11864925.9</v>
      </c>
      <c r="O18" s="22">
        <v>11864925.9</v>
      </c>
      <c r="P18" s="18">
        <f t="shared" si="0"/>
        <v>91.934105281936738</v>
      </c>
      <c r="Q18" s="23">
        <f t="shared" si="7"/>
        <v>4.1779096213706541</v>
      </c>
    </row>
    <row r="19" spans="1:18" x14ac:dyDescent="0.25">
      <c r="A19" s="21" t="s">
        <v>35</v>
      </c>
      <c r="B19" s="22">
        <v>6190237.5</v>
      </c>
      <c r="C19" s="22">
        <v>6190237.5</v>
      </c>
      <c r="D19" s="23">
        <f t="shared" si="1"/>
        <v>1.9877943033911685</v>
      </c>
      <c r="E19" s="22">
        <v>5790901.5</v>
      </c>
      <c r="F19" s="22">
        <v>5790901.5</v>
      </c>
      <c r="G19" s="18">
        <f t="shared" si="2"/>
        <v>93.548938954280842</v>
      </c>
      <c r="H19" s="23">
        <f t="shared" si="6"/>
        <v>1.9243149977378895</v>
      </c>
      <c r="I19" s="22">
        <f t="shared" si="3"/>
        <v>93.548938954280842</v>
      </c>
      <c r="J19" s="22">
        <v>5538274.9000000004</v>
      </c>
      <c r="K19" s="22">
        <v>5538274.9000000004</v>
      </c>
      <c r="L19" s="18">
        <f t="shared" si="4"/>
        <v>95.637525521717137</v>
      </c>
      <c r="M19" s="23">
        <f t="shared" si="5"/>
        <v>1.8647100860310222</v>
      </c>
      <c r="N19" s="22">
        <v>5538274.9000000004</v>
      </c>
      <c r="O19" s="22">
        <v>5538274.9000000004</v>
      </c>
      <c r="P19" s="18">
        <f t="shared" si="0"/>
        <v>100</v>
      </c>
      <c r="Q19" s="23">
        <f>N19/$N$9*100-0.01</f>
        <v>1.9401522542593879</v>
      </c>
    </row>
    <row r="20" spans="1:18" x14ac:dyDescent="0.25">
      <c r="A20" s="21" t="s">
        <v>36</v>
      </c>
      <c r="B20" s="22">
        <v>3799063.4</v>
      </c>
      <c r="C20" s="22">
        <v>2889952.5</v>
      </c>
      <c r="D20" s="23">
        <f t="shared" si="1"/>
        <v>1.2199461789215493</v>
      </c>
      <c r="E20" s="22">
        <v>3441375.7</v>
      </c>
      <c r="F20" s="22">
        <v>2433140.2999999998</v>
      </c>
      <c r="G20" s="18">
        <f t="shared" si="2"/>
        <v>84.193089678809599</v>
      </c>
      <c r="H20" s="23">
        <f t="shared" si="6"/>
        <v>1.1435682116783938</v>
      </c>
      <c r="I20" s="22">
        <f t="shared" si="3"/>
        <v>90.584845201583107</v>
      </c>
      <c r="J20" s="22">
        <v>3556811.6</v>
      </c>
      <c r="K20" s="22">
        <v>2269288.2000000002</v>
      </c>
      <c r="L20" s="18">
        <f t="shared" si="4"/>
        <v>93.265817840426237</v>
      </c>
      <c r="M20" s="23">
        <f t="shared" si="5"/>
        <v>1.197561078925883</v>
      </c>
      <c r="N20" s="22">
        <v>2269288.2000000002</v>
      </c>
      <c r="O20" s="22">
        <v>2269288.2000000002</v>
      </c>
      <c r="P20" s="18">
        <f t="shared" si="0"/>
        <v>100</v>
      </c>
      <c r="Q20" s="23">
        <f t="shared" si="7"/>
        <v>0.7990678647595173</v>
      </c>
    </row>
    <row r="21" spans="1:18" x14ac:dyDescent="0.25">
      <c r="A21" s="21" t="s">
        <v>37</v>
      </c>
      <c r="B21" s="22">
        <v>7037761.4000000004</v>
      </c>
      <c r="C21" s="22">
        <v>7035492.7999999998</v>
      </c>
      <c r="D21" s="23">
        <f t="shared" si="1"/>
        <v>2.259949156966313</v>
      </c>
      <c r="E21" s="22">
        <v>5569893.2999999998</v>
      </c>
      <c r="F21" s="22">
        <v>5567624.5999999996</v>
      </c>
      <c r="G21" s="18">
        <f t="shared" si="2"/>
        <v>79.136241884861278</v>
      </c>
      <c r="H21" s="23">
        <f>E21/$E$9*100-0.01</f>
        <v>1.840874032823695</v>
      </c>
      <c r="I21" s="22">
        <f>E21/B21*100</f>
        <v>79.142968671827944</v>
      </c>
      <c r="J21" s="22">
        <v>5321857</v>
      </c>
      <c r="K21" s="22">
        <v>5319588.3</v>
      </c>
      <c r="L21" s="18">
        <f t="shared" si="4"/>
        <v>95.545024713052669</v>
      </c>
      <c r="M21" s="23">
        <f t="shared" si="5"/>
        <v>1.7918432370185884</v>
      </c>
      <c r="N21" s="22">
        <v>5319588.3</v>
      </c>
      <c r="O21" s="22">
        <v>5319588.3</v>
      </c>
      <c r="P21" s="18">
        <f t="shared" si="0"/>
        <v>100</v>
      </c>
      <c r="Q21" s="23">
        <f t="shared" si="7"/>
        <v>1.8731477404591932</v>
      </c>
    </row>
    <row r="22" spans="1:18" ht="25.5" x14ac:dyDescent="0.25">
      <c r="A22" s="21" t="s">
        <v>38</v>
      </c>
      <c r="B22" s="22">
        <v>3269695.7</v>
      </c>
      <c r="C22" s="22">
        <v>3187411.4000000004</v>
      </c>
      <c r="D22" s="23">
        <f t="shared" si="1"/>
        <v>1.0499568855447954</v>
      </c>
      <c r="E22" s="22">
        <v>2061412.8</v>
      </c>
      <c r="F22" s="22">
        <v>2052671.5</v>
      </c>
      <c r="G22" s="18">
        <f t="shared" si="2"/>
        <v>64.399327303654616</v>
      </c>
      <c r="H22" s="23">
        <f t="shared" si="6"/>
        <v>0.68500691430666816</v>
      </c>
      <c r="I22" s="22">
        <f t="shared" si="3"/>
        <v>63.04601373149189</v>
      </c>
      <c r="J22" s="22">
        <v>1972903.1</v>
      </c>
      <c r="K22" s="22">
        <v>1964626.7000000002</v>
      </c>
      <c r="L22" s="18">
        <f t="shared" si="4"/>
        <v>95.710721369688244</v>
      </c>
      <c r="M22" s="23">
        <f t="shared" si="5"/>
        <v>0.66426682961004169</v>
      </c>
      <c r="N22" s="22">
        <v>1956674.9</v>
      </c>
      <c r="O22" s="22">
        <v>1956674.9</v>
      </c>
      <c r="P22" s="18">
        <f t="shared" si="0"/>
        <v>99.595251352330678</v>
      </c>
      <c r="Q22" s="23">
        <f t="shared" si="7"/>
        <v>0.68898962871773695</v>
      </c>
    </row>
    <row r="23" spans="1:18" x14ac:dyDescent="0.25">
      <c r="A23" s="24" t="s">
        <v>39</v>
      </c>
      <c r="B23" s="22">
        <v>37365373.100000001</v>
      </c>
      <c r="C23" s="22">
        <v>30941142.399999999</v>
      </c>
      <c r="D23" s="23">
        <f t="shared" si="1"/>
        <v>11.998679500142865</v>
      </c>
      <c r="E23" s="22">
        <v>31881894.5</v>
      </c>
      <c r="F23" s="22">
        <v>24575788.800000001</v>
      </c>
      <c r="G23" s="18">
        <f t="shared" si="2"/>
        <v>79.427541757475652</v>
      </c>
      <c r="H23" s="23">
        <f t="shared" si="6"/>
        <v>10.594344894771069</v>
      </c>
      <c r="I23" s="22">
        <f t="shared" si="3"/>
        <v>85.324705348653396</v>
      </c>
      <c r="J23" s="22">
        <v>27926887.300000001</v>
      </c>
      <c r="K23" s="22">
        <v>22454064.100000001</v>
      </c>
      <c r="L23" s="18">
        <f t="shared" si="4"/>
        <v>91.366605901170502</v>
      </c>
      <c r="M23" s="23">
        <f t="shared" si="5"/>
        <v>9.4028464386557733</v>
      </c>
      <c r="N23" s="22">
        <v>22617445.800000001</v>
      </c>
      <c r="O23" s="22">
        <v>22617445.800000001</v>
      </c>
      <c r="P23" s="18">
        <f t="shared" si="0"/>
        <v>100.72762640772901</v>
      </c>
      <c r="Q23" s="23">
        <f t="shared" si="7"/>
        <v>7.9641158499480627</v>
      </c>
    </row>
    <row r="24" spans="1:18" x14ac:dyDescent="0.25">
      <c r="A24" s="24" t="s">
        <v>40</v>
      </c>
      <c r="B24" s="22">
        <v>7121599</v>
      </c>
      <c r="C24" s="22">
        <v>6570093.5999999996</v>
      </c>
      <c r="D24" s="23">
        <f t="shared" si="1"/>
        <v>2.2868708871406374</v>
      </c>
      <c r="E24" s="22">
        <v>6982685.5</v>
      </c>
      <c r="F24" s="22">
        <v>6308918.2999999998</v>
      </c>
      <c r="G24" s="18">
        <f t="shared" si="2"/>
        <v>96.02478570472725</v>
      </c>
      <c r="H24" s="23">
        <f t="shared" si="6"/>
        <v>2.3203444976808694</v>
      </c>
      <c r="I24" s="22">
        <f t="shared" si="3"/>
        <v>98.049405758453972</v>
      </c>
      <c r="J24" s="22">
        <v>7179782.7000000002</v>
      </c>
      <c r="K24" s="22">
        <v>6470205.7000000002</v>
      </c>
      <c r="L24" s="18">
        <f t="shared" si="4"/>
        <v>102.55649847296327</v>
      </c>
      <c r="M24" s="23">
        <f t="shared" si="5"/>
        <v>2.4173977380936877</v>
      </c>
      <c r="N24" s="22">
        <v>6505660.9000000004</v>
      </c>
      <c r="O24" s="22">
        <v>6505660.9000000004</v>
      </c>
      <c r="P24" s="18">
        <f t="shared" si="0"/>
        <v>100.54797639586637</v>
      </c>
      <c r="Q24" s="23">
        <f t="shared" si="7"/>
        <v>2.2907908145877984</v>
      </c>
    </row>
    <row r="25" spans="1:18" ht="25.5" x14ac:dyDescent="0.25">
      <c r="A25" s="24" t="s">
        <v>41</v>
      </c>
      <c r="B25" s="22">
        <v>10428950.800000001</v>
      </c>
      <c r="C25" s="22">
        <v>10428950.800000001</v>
      </c>
      <c r="D25" s="23">
        <f t="shared" si="1"/>
        <v>3.348919809714372</v>
      </c>
      <c r="E25" s="22">
        <v>9619141.8000000007</v>
      </c>
      <c r="F25" s="22">
        <v>9619141.8000000007</v>
      </c>
      <c r="G25" s="18">
        <f t="shared" si="2"/>
        <v>92.234990695324797</v>
      </c>
      <c r="H25" s="23">
        <f t="shared" si="6"/>
        <v>3.1964382110639318</v>
      </c>
      <c r="I25" s="22">
        <f t="shared" si="3"/>
        <v>92.234990695324797</v>
      </c>
      <c r="J25" s="22">
        <v>11028277.6</v>
      </c>
      <c r="K25" s="22">
        <v>11028277.6</v>
      </c>
      <c r="L25" s="18">
        <f t="shared" si="4"/>
        <v>114.64928815167272</v>
      </c>
      <c r="M25" s="23">
        <f t="shared" si="5"/>
        <v>3.7131671582914736</v>
      </c>
      <c r="N25" s="22">
        <v>11750941.300000001</v>
      </c>
      <c r="O25" s="22">
        <v>11750941.300000001</v>
      </c>
      <c r="P25" s="18">
        <f t="shared" si="0"/>
        <v>106.55282471308124</v>
      </c>
      <c r="Q25" s="23">
        <f t="shared" si="7"/>
        <v>4.1377730574307066</v>
      </c>
    </row>
    <row r="26" spans="1:18" x14ac:dyDescent="0.25">
      <c r="A26" s="24" t="s">
        <v>42</v>
      </c>
      <c r="B26" s="22">
        <v>3398446.7</v>
      </c>
      <c r="C26" s="22">
        <v>3273296.9</v>
      </c>
      <c r="D26" s="23">
        <f t="shared" si="1"/>
        <v>1.0913010996166974</v>
      </c>
      <c r="E26" s="22">
        <v>3225464.2</v>
      </c>
      <c r="F26" s="22">
        <v>3221404.8</v>
      </c>
      <c r="G26" s="18">
        <f t="shared" si="2"/>
        <v>98.414683984211763</v>
      </c>
      <c r="H26" s="23">
        <f t="shared" si="6"/>
        <v>1.0718208787917811</v>
      </c>
      <c r="I26" s="22">
        <f t="shared" si="3"/>
        <v>94.909954009283126</v>
      </c>
      <c r="J26" s="22">
        <v>1979780.4</v>
      </c>
      <c r="K26" s="22">
        <v>1976652.3</v>
      </c>
      <c r="L26" s="18">
        <f t="shared" si="4"/>
        <v>61.35994768493547</v>
      </c>
      <c r="M26" s="23">
        <f t="shared" si="5"/>
        <v>0.66658238290167415</v>
      </c>
      <c r="N26" s="22">
        <v>1652238.4</v>
      </c>
      <c r="O26" s="22">
        <v>1652238.4</v>
      </c>
      <c r="P26" s="18">
        <f t="shared" si="0"/>
        <v>83.587710392970976</v>
      </c>
      <c r="Q26" s="23">
        <f t="shared" si="7"/>
        <v>0.58179062948535187</v>
      </c>
    </row>
    <row r="27" spans="1:18" x14ac:dyDescent="0.25">
      <c r="A27" s="21" t="s">
        <v>43</v>
      </c>
      <c r="B27" s="22">
        <v>1121716.8999999999</v>
      </c>
      <c r="C27" s="22">
        <v>900404.39999999991</v>
      </c>
      <c r="D27" s="23">
        <f t="shared" si="1"/>
        <v>0.36020305583389989</v>
      </c>
      <c r="E27" s="22">
        <v>1073382.2</v>
      </c>
      <c r="F27" s="22">
        <v>835178</v>
      </c>
      <c r="G27" s="18">
        <f t="shared" si="2"/>
        <v>92.755877248045451</v>
      </c>
      <c r="H27" s="23">
        <f t="shared" si="6"/>
        <v>0.35668461391803863</v>
      </c>
      <c r="I27" s="22">
        <f t="shared" si="3"/>
        <v>95.691007240775278</v>
      </c>
      <c r="J27" s="22">
        <v>1055669.8</v>
      </c>
      <c r="K27" s="22">
        <v>824759</v>
      </c>
      <c r="L27" s="18">
        <f t="shared" si="4"/>
        <v>98.752481506936235</v>
      </c>
      <c r="M27" s="23">
        <f t="shared" si="5"/>
        <v>0.35543886121982715</v>
      </c>
      <c r="N27" s="22">
        <v>824759</v>
      </c>
      <c r="O27" s="22">
        <v>824759</v>
      </c>
      <c r="P27" s="18">
        <f t="shared" si="0"/>
        <v>100</v>
      </c>
      <c r="Q27" s="23">
        <f t="shared" si="7"/>
        <v>0.29041635746010336</v>
      </c>
    </row>
    <row r="28" spans="1:18" ht="25.5" x14ac:dyDescent="0.25">
      <c r="A28" s="24" t="s">
        <v>44</v>
      </c>
      <c r="B28" s="22">
        <v>697571.4</v>
      </c>
      <c r="C28" s="22">
        <v>443276</v>
      </c>
      <c r="D28" s="23">
        <f t="shared" si="1"/>
        <v>0.22400246438502597</v>
      </c>
      <c r="E28" s="22">
        <v>800915.5</v>
      </c>
      <c r="F28" s="22">
        <v>475032.7</v>
      </c>
      <c r="G28" s="18">
        <f t="shared" si="2"/>
        <v>107.16409189759879</v>
      </c>
      <c r="H28" s="23">
        <f t="shared" si="6"/>
        <v>0.26614400341134115</v>
      </c>
      <c r="I28" s="22">
        <f t="shared" si="3"/>
        <v>114.81484189288724</v>
      </c>
      <c r="J28" s="22">
        <v>251591.8</v>
      </c>
      <c r="K28" s="22">
        <v>251591.8</v>
      </c>
      <c r="L28" s="18">
        <f t="shared" si="4"/>
        <v>52.963048649071943</v>
      </c>
      <c r="M28" s="23">
        <f t="shared" si="5"/>
        <v>8.4709729201542475E-2</v>
      </c>
      <c r="N28" s="22">
        <v>251591.8</v>
      </c>
      <c r="O28" s="22">
        <v>251591.8</v>
      </c>
      <c r="P28" s="18">
        <f t="shared" si="0"/>
        <v>100</v>
      </c>
      <c r="Q28" s="23">
        <f t="shared" si="7"/>
        <v>8.8591181330341162E-2</v>
      </c>
    </row>
    <row r="29" spans="1:18" ht="25.5" x14ac:dyDescent="0.25">
      <c r="A29" s="24" t="s">
        <v>45</v>
      </c>
      <c r="B29" s="22">
        <v>1873240.2</v>
      </c>
      <c r="C29" s="22">
        <v>1697069.3</v>
      </c>
      <c r="D29" s="23">
        <f t="shared" si="1"/>
        <v>0.60153042568129789</v>
      </c>
      <c r="E29" s="22">
        <v>753742</v>
      </c>
      <c r="F29" s="22">
        <v>745579.2</v>
      </c>
      <c r="G29" s="18">
        <f t="shared" si="2"/>
        <v>43.933338491244875</v>
      </c>
      <c r="H29" s="23">
        <f t="shared" si="6"/>
        <v>0.25046826215658341</v>
      </c>
      <c r="I29" s="22">
        <f t="shared" si="3"/>
        <v>40.237338489746271</v>
      </c>
      <c r="J29" s="22">
        <v>427603.6</v>
      </c>
      <c r="K29" s="22">
        <v>424602</v>
      </c>
      <c r="L29" s="18">
        <f t="shared" si="4"/>
        <v>56.949281846918474</v>
      </c>
      <c r="M29" s="23">
        <f t="shared" si="5"/>
        <v>0.14397204186147836</v>
      </c>
      <c r="N29" s="22">
        <v>336262.9</v>
      </c>
      <c r="O29" s="22">
        <v>336262.9</v>
      </c>
      <c r="P29" s="18">
        <f t="shared" si="0"/>
        <v>79.194845996957156</v>
      </c>
      <c r="Q29" s="23">
        <f t="shared" si="7"/>
        <v>0.11840579680484967</v>
      </c>
    </row>
    <row r="30" spans="1:18" s="29" customFormat="1" x14ac:dyDescent="0.25">
      <c r="A30" s="25" t="s">
        <v>46</v>
      </c>
      <c r="B30" s="15">
        <f>9919267.6+15005336.2</f>
        <v>24924603.799999997</v>
      </c>
      <c r="C30" s="26">
        <v>23316002.799999997</v>
      </c>
      <c r="D30" s="15">
        <f>B30/$B$9*100</f>
        <v>8.0037293315356433</v>
      </c>
      <c r="E30" s="26">
        <v>27630632.800000001</v>
      </c>
      <c r="F30" s="26">
        <v>26744557.199999999</v>
      </c>
      <c r="G30" s="27">
        <f t="shared" si="2"/>
        <v>114.70472631784038</v>
      </c>
      <c r="H30" s="15">
        <f t="shared" si="6"/>
        <v>9.1816517849644743</v>
      </c>
      <c r="I30" s="26">
        <f t="shared" si="3"/>
        <v>110.85685863540186</v>
      </c>
      <c r="J30" s="26">
        <v>36949891.899999999</v>
      </c>
      <c r="K30" s="26">
        <v>35988755.799999997</v>
      </c>
      <c r="L30" s="27">
        <f t="shared" si="4"/>
        <v>134.56478464335913</v>
      </c>
      <c r="M30" s="15">
        <f t="shared" si="5"/>
        <v>12.440847980241278</v>
      </c>
      <c r="N30" s="26">
        <v>47474982.299999997</v>
      </c>
      <c r="O30" s="26">
        <v>47474982.299999997</v>
      </c>
      <c r="P30" s="27">
        <f t="shared" si="0"/>
        <v>131.91615337810595</v>
      </c>
      <c r="Q30" s="15">
        <f t="shared" si="7"/>
        <v>16.71701846242221</v>
      </c>
      <c r="R30" s="28"/>
    </row>
    <row r="31" spans="1:18" s="13" customFormat="1" x14ac:dyDescent="0.25">
      <c r="A31" s="30" t="s">
        <v>47</v>
      </c>
      <c r="B31" s="22"/>
      <c r="C31" s="31"/>
      <c r="D31" s="18"/>
      <c r="E31" s="31"/>
      <c r="F31" s="31"/>
      <c r="G31" s="18"/>
      <c r="H31" s="18"/>
      <c r="I31" s="23"/>
      <c r="J31" s="22">
        <v>7177235.7999999998</v>
      </c>
      <c r="K31" s="22">
        <v>7177235.7999999998</v>
      </c>
      <c r="L31" s="18"/>
      <c r="M31" s="18"/>
      <c r="N31" s="22">
        <v>15114879.199999999</v>
      </c>
      <c r="O31" s="22">
        <v>15114879.199999999</v>
      </c>
      <c r="P31" s="18"/>
      <c r="Q31" s="18"/>
    </row>
    <row r="32" spans="1:18" x14ac:dyDescent="0.25">
      <c r="A32" s="32" t="s">
        <v>1</v>
      </c>
      <c r="B32" s="33">
        <f>B9+B31</f>
        <v>311412377.49999994</v>
      </c>
      <c r="C32" s="33">
        <f>C9+C31</f>
        <v>290522989.40000004</v>
      </c>
      <c r="D32" s="33"/>
      <c r="E32" s="33">
        <f>E9+E31</f>
        <v>300933137.60000002</v>
      </c>
      <c r="F32" s="33">
        <f>F9+F31</f>
        <v>279771099.10000008</v>
      </c>
      <c r="G32" s="33">
        <f>F32/C32*100</f>
        <v>96.299125820574403</v>
      </c>
      <c r="H32" s="33"/>
      <c r="I32" s="33">
        <f>E32/B32*100</f>
        <v>96.634931474424164</v>
      </c>
      <c r="J32" s="33">
        <f>J9+J31</f>
        <v>304181844.79999995</v>
      </c>
      <c r="K32" s="33">
        <f>K9+K31</f>
        <v>286244259.5</v>
      </c>
      <c r="L32" s="33">
        <f>K32/F32*100</f>
        <v>102.31373448537877</v>
      </c>
      <c r="M32" s="33"/>
      <c r="N32" s="33">
        <f>N9+N31</f>
        <v>299106802.80000007</v>
      </c>
      <c r="O32" s="33">
        <f>O9+O31</f>
        <v>299106802.80000007</v>
      </c>
      <c r="P32" s="33">
        <f>O32/K32*100</f>
        <v>104.49355502271655</v>
      </c>
      <c r="Q32" s="33"/>
    </row>
    <row r="34" spans="3:4" x14ac:dyDescent="0.25">
      <c r="C34" s="34"/>
      <c r="D34"/>
    </row>
  </sheetData>
  <mergeCells count="19">
    <mergeCell ref="E6:E7"/>
    <mergeCell ref="F6:G6"/>
    <mergeCell ref="H6:H7"/>
    <mergeCell ref="I6:I7"/>
    <mergeCell ref="J6:J7"/>
    <mergeCell ref="K6:L6"/>
    <mergeCell ref="A3:Q3"/>
    <mergeCell ref="A5:A7"/>
    <mergeCell ref="B5:D5"/>
    <mergeCell ref="E5:I5"/>
    <mergeCell ref="J5:M5"/>
    <mergeCell ref="N5:Q5"/>
    <mergeCell ref="B6:B7"/>
    <mergeCell ref="C6:C7"/>
    <mergeCell ref="D6:D7"/>
    <mergeCell ref="M6:M7"/>
    <mergeCell ref="N6:N7"/>
    <mergeCell ref="O6:P6"/>
    <mergeCell ref="Q6:Q7"/>
  </mergeCells>
  <pageMargins left="0.7" right="0.7" top="0.75" bottom="0.75" header="0.3" footer="0.3"/>
  <pageSetup paperSize="9" scale="6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26-29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cp:lastModifiedBy>Старостина Рузанна Левоновна</cp:lastModifiedBy>
  <cp:lastPrinted>2025-08-18T13:16:00Z</cp:lastPrinted>
  <dcterms:created xsi:type="dcterms:W3CDTF">2025-08-18T12:03:43Z</dcterms:created>
  <dcterms:modified xsi:type="dcterms:W3CDTF">2026-08-24T15:00:23Z</dcterms:modified>
</cp:coreProperties>
</file>