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на 01.04.2026" sheetId="1" r:id="rId1"/>
  </sheets>
  <definedNames>
    <definedName name="_xlnm._FilterDatabase" localSheetId="0" hidden="1">'на 01.04.2026'!$A$2:$H$50</definedName>
  </definedNames>
  <calcPr calcId="145621"/>
</workbook>
</file>

<file path=xl/calcChain.xml><?xml version="1.0" encoding="utf-8"?>
<calcChain xmlns="http://schemas.openxmlformats.org/spreadsheetml/2006/main">
  <c r="G64" i="1" l="1"/>
  <c r="G57" i="1"/>
  <c r="I56" i="1"/>
  <c r="G55" i="1"/>
  <c r="I54" i="1"/>
  <c r="I52" i="1"/>
  <c r="I51" i="1"/>
  <c r="I50" i="1"/>
  <c r="I49" i="1"/>
  <c r="I48" i="1"/>
  <c r="I47" i="1"/>
  <c r="I46" i="1"/>
  <c r="I45" i="1"/>
  <c r="I44" i="1"/>
  <c r="I43" i="1"/>
  <c r="G42" i="1"/>
  <c r="I42" i="1" s="1"/>
  <c r="F42" i="1"/>
  <c r="D42" i="1"/>
  <c r="C42" i="1"/>
  <c r="J39" i="1"/>
  <c r="F39" i="1"/>
  <c r="F64" i="1" s="1"/>
  <c r="C39" i="1"/>
  <c r="J38" i="1"/>
  <c r="I38" i="1"/>
  <c r="H38" i="1"/>
  <c r="E38" i="1"/>
  <c r="J37" i="1"/>
  <c r="I37" i="1"/>
  <c r="H37" i="1"/>
  <c r="E37" i="1"/>
  <c r="G36" i="1"/>
  <c r="I36" i="1" s="1"/>
  <c r="F36" i="1"/>
  <c r="D36" i="1"/>
  <c r="E36" i="1" s="1"/>
  <c r="C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G23" i="1"/>
  <c r="I23" i="1" s="1"/>
  <c r="F23" i="1"/>
  <c r="D23" i="1"/>
  <c r="E23" i="1" s="1"/>
  <c r="C23" i="1"/>
  <c r="I21" i="1"/>
  <c r="I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M12" i="1"/>
  <c r="J12" i="1"/>
  <c r="I12" i="1"/>
  <c r="H12" i="1"/>
  <c r="E12" i="1"/>
  <c r="J11" i="1"/>
  <c r="I11" i="1"/>
  <c r="H11" i="1"/>
  <c r="E11" i="1"/>
  <c r="H10" i="1"/>
  <c r="D10" i="1"/>
  <c r="E10" i="1" s="1"/>
  <c r="C10" i="1"/>
  <c r="D57" i="1" s="1"/>
  <c r="G9" i="1"/>
  <c r="F9" i="1"/>
  <c r="H9" i="1" s="1"/>
  <c r="D9" i="1"/>
  <c r="E9" i="1" s="1"/>
  <c r="C9" i="1"/>
  <c r="I10" i="1" l="1"/>
  <c r="J23" i="1"/>
  <c r="J36" i="1"/>
  <c r="J10" i="1"/>
  <c r="D55" i="1"/>
  <c r="I9" i="1"/>
  <c r="J9" i="1"/>
  <c r="I39" i="1"/>
  <c r="D40" i="1"/>
  <c r="H23" i="1"/>
  <c r="H36" i="1"/>
  <c r="G40" i="1"/>
  <c r="I40" i="1" l="1"/>
  <c r="J40" i="1"/>
</calcChain>
</file>

<file path=xl/sharedStrings.xml><?xml version="1.0" encoding="utf-8"?>
<sst xmlns="http://schemas.openxmlformats.org/spreadsheetml/2006/main" count="80" uniqueCount="76">
  <si>
    <t>Информация об исполнении областного бюджета Ленинградской области на 01.04.2026</t>
  </si>
  <si>
    <t>тыс.руб.</t>
  </si>
  <si>
    <t>Раздел</t>
  </si>
  <si>
    <t>Наименование раздела, подраздела</t>
  </si>
  <si>
    <t>на 01.04.2025</t>
  </si>
  <si>
    <t>на 01.04.2026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</si>
  <si>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</si>
  <si>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</si>
  <si>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</si>
  <si>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</si>
  <si>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</si>
  <si>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</si>
  <si>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</si>
  <si>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</si>
  <si>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</si>
  <si>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t>ДОХОДЫ (всего), в том числе:</t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</si>
  <si>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</si>
  <si>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</si>
  <si>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</si>
  <si>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</si>
  <si>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</si>
  <si>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</si>
  <si>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</si>
  <si>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</si>
  <si>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</si>
  <si>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</si>
  <si>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t xml:space="preserve"> - доходы от возврата межбюджетных трансфертов, имеющих целевое назначение, прошлых лет</t>
  </si>
  <si>
    <r>
      <t xml:space="preserve"> - </t>
    </r>
    <r>
      <rPr>
        <sz val="13"/>
        <color indexed="8"/>
        <rFont val="Times New Roman"/>
        <family val="1"/>
        <charset val="204"/>
      </rPr>
      <t xml:space="preserve">возврат межбюджетных трансфертов, имеющих целевое назначение, прошлых лет </t>
    </r>
  </si>
  <si>
    <t>РАСХОДЫ (всего), в том числе:</t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</si>
  <si>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</si>
  <si>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</si>
  <si>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</si>
  <si>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</si>
  <si>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</si>
  <si>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</si>
  <si>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</si>
  <si>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</si>
  <si>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</si>
  <si>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</si>
  <si>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</si>
  <si>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</si>
  <si>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</si>
  <si>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</si>
  <si>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</si>
  <si>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</si>
  <si>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</si>
  <si>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</si>
  <si>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</si>
  <si>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</si>
  <si>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</si>
  <si>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</si>
  <si>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</si>
  <si>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</si>
  <si>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</si>
  <si>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</si>
  <si>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</si>
  <si>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</si>
  <si>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</si>
  <si>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 (-),</t>
  </si>
  <si>
    <t>профицит (+)</t>
  </si>
  <si>
    <t>ИСТОЧНИКИ ФИНАНСИРОВАНИЯ ДЕФИЦИТА (всего)</t>
  </si>
  <si>
    <t>Государственные ценные бумаги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</si>
  <si>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</si>
  <si>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</si>
  <si>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</si>
  <si>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</si>
  <si>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находящегося в государственной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</si>
  <si>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</si>
  <si>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</si>
  <si>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Увеличение финансовых активов в собственности субъектов Российской Федерации за счет средств организаций</t>
  </si>
  <si>
    <t>Изменения финансовых активов в государственной собственности за счет приобретения ценных бумаг по договорам репо</t>
  </si>
  <si>
    <t>Объем государственного долга Ленинградской области</t>
  </si>
  <si>
    <t>% от налоговых и неналоговых доходов</t>
  </si>
  <si>
    <t>в т.ч. рыночные заимствования</t>
  </si>
  <si>
    <t>ОСТАТКИ СРЕДСТВ БЮДЖЕТОВ НА ОТЧЕТНУЮ ДАТУ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</si>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</sst>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0" x14ac:knownFonts="1">
    <font>
      <sz val="8"/>
      <name val="Helv"/>
      <charset val="204"/>
    </font>
    <font>
      <sz val="8"/>
      <name val="Helv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name val="Arial Cyr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Arial Cyr"/>
    </font>
    <font>
      <sz val="7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3">
    <xf numFmtId="0" fontId="0" fillId="0" borderId="0"/>
    <xf numFmtId="0" fontId="8" fillId="0" borderId="0"/>
    <xf numFmtId="0" fontId="1" fillId="0" borderId="0"/>
    <xf numFmtId="4" fontId="15" fillId="0" borderId="8">
      <alignment horizontal="right"/>
    </xf>
    <xf numFmtId="0" fontId="16" fillId="0" borderId="0"/>
    <xf numFmtId="4" fontId="15" fillId="0" borderId="9">
      <alignment horizontal="right"/>
    </xf>
    <xf numFmtId="4" fontId="15" fillId="0" borderId="9">
      <alignment horizontal="right"/>
    </xf>
    <xf numFmtId="0" fontId="17" fillId="0" borderId="10"/>
    <xf numFmtId="4" fontId="15" fillId="0" borderId="8">
      <alignment horizontal="right"/>
    </xf>
    <xf numFmtId="4" fontId="18" fillId="0" borderId="9">
      <alignment horizontal="right" vertical="center" shrinkToFit="1"/>
    </xf>
    <xf numFmtId="4" fontId="15" fillId="0" borderId="8">
      <alignment horizontal="right"/>
    </xf>
    <xf numFmtId="4" fontId="19" fillId="0" borderId="9">
      <alignment horizontal="right" vertical="center"/>
    </xf>
    <xf numFmtId="0" fontId="1" fillId="0" borderId="0"/>
  </cellStyleXfs>
  <cellXfs count="82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shrinkToFit="1"/>
    </xf>
    <xf numFmtId="164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 vertical="top" shrinkToFit="1"/>
    </xf>
    <xf numFmtId="0" fontId="2" fillId="2" borderId="0" xfId="0" applyFont="1" applyFill="1" applyAlignment="1">
      <alignment horizontal="right" vertical="top" shrinkToFit="1"/>
    </xf>
    <xf numFmtId="0" fontId="2" fillId="2" borderId="0" xfId="0" applyFont="1" applyFill="1" applyAlignment="1">
      <alignment horizontal="right" vertical="top"/>
    </xf>
    <xf numFmtId="0" fontId="5" fillId="2" borderId="6" xfId="0" applyNumberFormat="1" applyFont="1" applyFill="1" applyBorder="1" applyAlignment="1">
      <alignment horizontal="center" vertical="top" wrapText="1" shrinkToFit="1"/>
    </xf>
    <xf numFmtId="0" fontId="2" fillId="2" borderId="6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center" vertical="top" wrapText="1" shrinkToFit="1"/>
    </xf>
    <xf numFmtId="0" fontId="7" fillId="2" borderId="7" xfId="0" applyFont="1" applyFill="1" applyBorder="1" applyAlignment="1">
      <alignment horizontal="left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164" fontId="10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164" fontId="9" fillId="2" borderId="7" xfId="0" applyNumberFormat="1" applyFont="1" applyFill="1" applyBorder="1" applyAlignment="1">
      <alignment horizontal="center" vertical="top" wrapText="1" shrinkToFit="1"/>
    </xf>
    <xf numFmtId="0" fontId="5" fillId="2" borderId="7" xfId="0" applyFont="1" applyFill="1" applyBorder="1" applyAlignment="1">
      <alignment horizontal="left" vertical="top" wrapText="1" shrinkToFit="1"/>
    </xf>
    <xf numFmtId="164" fontId="3" fillId="2" borderId="7" xfId="1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shrinkToFit="1"/>
    </xf>
    <xf numFmtId="164" fontId="3" fillId="2" borderId="7" xfId="0" applyNumberFormat="1" applyFont="1" applyFill="1" applyBorder="1" applyAlignment="1">
      <alignment horizontal="center" vertical="top" wrapText="1" shrinkToFit="1"/>
    </xf>
    <xf numFmtId="49" fontId="5" fillId="2" borderId="7" xfId="0" applyNumberFormat="1" applyFont="1" applyFill="1" applyBorder="1" applyAlignment="1">
      <alignment horizontal="left" vertical="top" wrapText="1" shrinkToFit="1"/>
    </xf>
    <xf numFmtId="0" fontId="11" fillId="2" borderId="7" xfId="0" applyFont="1" applyFill="1" applyBorder="1" applyAlignment="1">
      <alignment horizontal="left" vertical="top" wrapText="1" shrinkToFit="1"/>
    </xf>
    <xf numFmtId="164" fontId="2" fillId="2" borderId="7" xfId="1" applyNumberFormat="1" applyFont="1" applyFill="1" applyBorder="1" applyAlignment="1">
      <alignment horizontal="center" vertical="top"/>
    </xf>
    <xf numFmtId="164" fontId="9" fillId="2" borderId="7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horizontal="center" vertical="top" wrapText="1" shrinkToFit="1"/>
    </xf>
    <xf numFmtId="164" fontId="9" fillId="2" borderId="7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vertical="top"/>
    </xf>
    <xf numFmtId="49" fontId="10" fillId="2" borderId="7" xfId="0" applyNumberFormat="1" applyFont="1" applyFill="1" applyBorder="1" applyAlignment="1">
      <alignment horizontal="center" vertical="top" wrapText="1" shrinkToFit="1"/>
    </xf>
    <xf numFmtId="0" fontId="10" fillId="2" borderId="7" xfId="0" applyFont="1" applyFill="1" applyBorder="1" applyAlignment="1">
      <alignment horizontal="left" vertical="top" wrapText="1" shrinkToFit="1"/>
    </xf>
    <xf numFmtId="165" fontId="9" fillId="2" borderId="7" xfId="0" applyNumberFormat="1" applyFont="1" applyFill="1" applyBorder="1" applyAlignment="1">
      <alignment horizontal="center" vertical="top" shrinkToFit="1"/>
    </xf>
    <xf numFmtId="49" fontId="12" fillId="2" borderId="7" xfId="0" applyNumberFormat="1" applyFont="1" applyFill="1" applyBorder="1" applyAlignment="1">
      <alignment horizontal="center" vertical="top" wrapText="1" shrinkToFit="1"/>
    </xf>
    <xf numFmtId="0" fontId="12" fillId="2" borderId="7" xfId="0" applyFont="1" applyFill="1" applyBorder="1" applyAlignment="1">
      <alignment horizontal="left" vertical="top" wrapText="1" shrinkToFit="1"/>
    </xf>
    <xf numFmtId="0" fontId="13" fillId="2" borderId="0" xfId="0" applyFont="1" applyFill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 shrinkToFit="1"/>
    </xf>
    <xf numFmtId="49" fontId="5" fillId="2" borderId="7" xfId="0" applyNumberFormat="1" applyFont="1" applyFill="1" applyBorder="1" applyAlignment="1">
      <alignment horizontal="center" vertical="top" shrinkToFit="1"/>
    </xf>
    <xf numFmtId="0" fontId="5" fillId="2" borderId="7" xfId="0" applyNumberFormat="1" applyFont="1" applyFill="1" applyBorder="1" applyAlignment="1">
      <alignment horizontal="left" vertical="top" wrapText="1" shrinkToFit="1"/>
    </xf>
    <xf numFmtId="164" fontId="14" fillId="2" borderId="7" xfId="0" applyNumberFormat="1" applyFont="1" applyFill="1" applyBorder="1" applyAlignment="1">
      <alignment horizontal="center" vertical="top" shrinkToFit="1"/>
    </xf>
    <xf numFmtId="0" fontId="3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shrinkToFit="1"/>
    </xf>
    <xf numFmtId="0" fontId="5" fillId="2" borderId="7" xfId="0" applyFont="1" applyFill="1" applyBorder="1" applyAlignment="1">
      <alignment vertical="top" wrapText="1" shrinkToFit="1"/>
    </xf>
    <xf numFmtId="0" fontId="5" fillId="2" borderId="0" xfId="0" applyFont="1" applyFill="1" applyBorder="1" applyAlignment="1">
      <alignment horizontal="center" vertical="top" shrinkToFit="1"/>
    </xf>
    <xf numFmtId="0" fontId="5" fillId="2" borderId="0" xfId="0" applyFont="1" applyFill="1" applyBorder="1" applyAlignment="1">
      <alignment vertical="top" wrapText="1" shrinkToFit="1"/>
    </xf>
    <xf numFmtId="164" fontId="2" fillId="2" borderId="0" xfId="0" applyNumberFormat="1" applyFont="1" applyFill="1" applyBorder="1" applyAlignment="1">
      <alignment horizontal="center" vertical="top" shrinkToFit="1"/>
    </xf>
    <xf numFmtId="164" fontId="5" fillId="2" borderId="0" xfId="0" applyNumberFormat="1" applyFont="1" applyFill="1" applyBorder="1" applyAlignment="1">
      <alignment horizontal="center" vertical="top" shrinkToFit="1"/>
    </xf>
    <xf numFmtId="164" fontId="3" fillId="2" borderId="0" xfId="0" applyNumberFormat="1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vertical="top" wrapText="1" shrinkToFit="1"/>
    </xf>
    <xf numFmtId="164" fontId="5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center" vertical="top" shrinkToFi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shrinkToFit="1"/>
    </xf>
    <xf numFmtId="0" fontId="4" fillId="2" borderId="0" xfId="0" applyFont="1" applyFill="1" applyBorder="1" applyAlignment="1">
      <alignment horizontal="center" vertical="top" shrinkToFit="1"/>
    </xf>
    <xf numFmtId="0" fontId="5" fillId="2" borderId="1" xfId="0" applyNumberFormat="1" applyFont="1" applyFill="1" applyBorder="1" applyAlignment="1">
      <alignment horizontal="center" vertical="top" wrapText="1" shrinkToFit="1"/>
    </xf>
    <xf numFmtId="0" fontId="5" fillId="2" borderId="5" xfId="0" applyNumberFormat="1" applyFont="1" applyFill="1" applyBorder="1" applyAlignment="1">
      <alignment horizontal="center" vertical="top" wrapText="1" shrinkToFit="1"/>
    </xf>
    <xf numFmtId="0" fontId="5" fillId="2" borderId="6" xfId="0" applyNumberFormat="1" applyFont="1" applyFill="1" applyBorder="1" applyAlignment="1">
      <alignment horizontal="center" vertical="top" wrapText="1" shrinkToFit="1"/>
    </xf>
    <xf numFmtId="0" fontId="2" fillId="2" borderId="2" xfId="0" applyNumberFormat="1" applyFont="1" applyFill="1" applyBorder="1" applyAlignment="1">
      <alignment horizontal="center" vertical="top" wrapText="1" shrinkToFit="1"/>
    </xf>
    <xf numFmtId="0" fontId="2" fillId="2" borderId="3" xfId="0" applyNumberFormat="1" applyFont="1" applyFill="1" applyBorder="1" applyAlignment="1">
      <alignment horizontal="center" vertical="top" wrapText="1" shrinkToFit="1"/>
    </xf>
    <xf numFmtId="0" fontId="2" fillId="2" borderId="4" xfId="0" applyNumberFormat="1" applyFont="1" applyFill="1" applyBorder="1" applyAlignment="1">
      <alignment horizontal="center" vertical="top" wrapText="1" shrinkToFit="1"/>
    </xf>
    <xf numFmtId="0" fontId="3" fillId="2" borderId="2" xfId="0" applyNumberFormat="1" applyFont="1" applyFill="1" applyBorder="1" applyAlignment="1">
      <alignment horizontal="center" vertical="top" wrapText="1" shrinkToFit="1"/>
    </xf>
    <xf numFmtId="0" fontId="3" fillId="2" borderId="3" xfId="0" applyNumberFormat="1" applyFont="1" applyFill="1" applyBorder="1" applyAlignment="1">
      <alignment horizontal="center" vertical="top" wrapText="1" shrinkToFit="1"/>
    </xf>
    <xf numFmtId="0" fontId="3" fillId="2" borderId="4" xfId="0" applyNumberFormat="1" applyFont="1" applyFill="1" applyBorder="1" applyAlignment="1">
      <alignment horizontal="center" vertical="top" wrapText="1" shrinkToFit="1"/>
    </xf>
    <xf numFmtId="0" fontId="2" fillId="2" borderId="1" xfId="0" applyNumberFormat="1" applyFont="1" applyFill="1" applyBorder="1" applyAlignment="1">
      <alignment horizontal="center" vertical="top" wrapText="1" shrinkToFit="1"/>
    </xf>
    <xf numFmtId="0" fontId="2" fillId="2" borderId="5" xfId="0" applyNumberFormat="1" applyFont="1" applyFill="1" applyBorder="1" applyAlignment="1">
      <alignment horizontal="center" vertical="top" wrapText="1" shrinkToFit="1"/>
    </xf>
    <xf numFmtId="0" fontId="2" fillId="2" borderId="6" xfId="0" applyNumberFormat="1" applyFont="1" applyFill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top" wrapText="1" shrinkToFit="1"/>
    </xf>
    <xf numFmtId="0" fontId="2" fillId="2" borderId="5" xfId="0" applyFont="1" applyFill="1" applyBorder="1" applyAlignment="1">
      <alignment horizontal="center" vertical="top" wrapText="1" shrinkToFit="1"/>
    </xf>
    <xf numFmtId="0" fontId="2" fillId="2" borderId="6" xfId="0" applyFont="1" applyFill="1" applyBorder="1" applyAlignment="1">
      <alignment horizontal="center" vertical="top" wrapText="1" shrinkToFit="1"/>
    </xf>
    <xf numFmtId="164" fontId="2" fillId="2" borderId="1" xfId="0" applyNumberFormat="1" applyFont="1" applyFill="1" applyBorder="1" applyAlignment="1">
      <alignment horizontal="center" vertical="top" wrapText="1" shrinkToFit="1"/>
    </xf>
    <xf numFmtId="164" fontId="2" fillId="2" borderId="6" xfId="0" applyNumberFormat="1" applyFont="1" applyFill="1" applyBorder="1" applyAlignment="1">
      <alignment horizontal="center" vertical="top" wrapText="1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164" fontId="3" fillId="2" borderId="1" xfId="0" applyNumberFormat="1" applyFont="1" applyFill="1" applyBorder="1" applyAlignment="1">
      <alignment horizontal="center" vertical="top" wrapText="1" shrinkToFit="1"/>
    </xf>
    <xf numFmtId="164" fontId="3" fillId="2" borderId="6" xfId="0" applyNumberFormat="1" applyFont="1" applyFill="1" applyBorder="1" applyAlignment="1">
      <alignment horizontal="center" vertical="top" wrapText="1" shrinkToFit="1"/>
    </xf>
  </cellXfs>
  <cellStyles count="13">
    <cellStyle name="_Книга1" xfId="2"/>
    <cellStyle name="xl105" xfId="3"/>
    <cellStyle name="xl32" xfId="4"/>
    <cellStyle name="xl45" xfId="5"/>
    <cellStyle name="xl46" xfId="6"/>
    <cellStyle name="xl68" xfId="7"/>
    <cellStyle name="xl91" xfId="8"/>
    <cellStyle name="xl92" xfId="9"/>
    <cellStyle name="xl95" xfId="10"/>
    <cellStyle name="xl99" xfId="11"/>
    <cellStyle name="Обычный" xfId="0" builtinId="0"/>
    <cellStyle name="Обычный 4" xfId="12"/>
    <cellStyle name="Обычный_на 01.03.09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5"/>
  <sheetViews>
    <sheetView tabSelected="1" zoomScale="70" zoomScaleNormal="70" workbookViewId="0">
      <selection activeCell="K36" sqref="K36"/>
    </sheetView>
  </sheetViews>
  <sheetFormatPr defaultRowHeight="16.5" x14ac:dyDescent="0.15"/>
  <cols>
    <col min="1" max="1" width="11.83203125" style="1" customWidth="1"/>
    <col min="2" max="2" width="173.6640625" style="2" customWidth="1"/>
    <col min="3" max="3" width="28.1640625" style="1" customWidth="1"/>
    <col min="4" max="4" width="27" style="1" customWidth="1"/>
    <col min="5" max="5" width="16.83203125" style="1" customWidth="1"/>
    <col min="6" max="6" width="30.33203125" style="54" customWidth="1"/>
    <col min="7" max="7" width="29" style="54" customWidth="1"/>
    <col min="8" max="8" width="18.33203125" style="54" customWidth="1"/>
    <col min="9" max="9" width="24.1640625" style="1" customWidth="1"/>
    <col min="10" max="10" width="15.83203125" style="5" customWidth="1"/>
    <col min="11" max="11" width="9.33203125" style="5"/>
    <col min="12" max="12" width="0" style="5" hidden="1" customWidth="1"/>
    <col min="13" max="13" width="20.6640625" style="5" hidden="1" customWidth="1"/>
    <col min="14" max="14" width="9.33203125" style="5"/>
    <col min="15" max="15" width="24" style="5" customWidth="1"/>
    <col min="16" max="16" width="23" style="5" customWidth="1"/>
    <col min="17" max="16384" width="9.33203125" style="5"/>
  </cols>
  <sheetData>
    <row r="1" spans="1:13" ht="19.5" customHeight="1" x14ac:dyDescent="0.15">
      <c r="C1" s="3"/>
      <c r="F1" s="4"/>
      <c r="G1" s="4"/>
      <c r="H1" s="58" t="s">
        <v>75</v>
      </c>
      <c r="I1" s="58"/>
      <c r="J1" s="58"/>
    </row>
    <row r="2" spans="1:13" ht="18.75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13" ht="18.75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3" ht="18.75" x14ac:dyDescent="0.3">
      <c r="A4" s="6"/>
      <c r="C4" s="3"/>
      <c r="E4" s="5"/>
      <c r="F4" s="4"/>
      <c r="G4" s="7"/>
      <c r="H4" s="8"/>
      <c r="I4" s="9"/>
      <c r="J4" s="10" t="s">
        <v>1</v>
      </c>
    </row>
    <row r="5" spans="1:13" s="1" customFormat="1" ht="21.75" customHeight="1" x14ac:dyDescent="0.15">
      <c r="A5" s="61" t="s">
        <v>2</v>
      </c>
      <c r="B5" s="61" t="s">
        <v>3</v>
      </c>
      <c r="C5" s="64" t="s">
        <v>4</v>
      </c>
      <c r="D5" s="65"/>
      <c r="E5" s="66"/>
      <c r="F5" s="67" t="s">
        <v>5</v>
      </c>
      <c r="G5" s="68"/>
      <c r="H5" s="69"/>
      <c r="I5" s="70" t="s">
        <v>6</v>
      </c>
      <c r="J5" s="73" t="s">
        <v>7</v>
      </c>
    </row>
    <row r="6" spans="1:13" s="1" customFormat="1" ht="12.75" customHeight="1" x14ac:dyDescent="0.15">
      <c r="A6" s="62"/>
      <c r="B6" s="62"/>
      <c r="C6" s="70" t="s">
        <v>8</v>
      </c>
      <c r="D6" s="70" t="s">
        <v>9</v>
      </c>
      <c r="E6" s="76" t="s">
        <v>10</v>
      </c>
      <c r="F6" s="78" t="s">
        <v>8</v>
      </c>
      <c r="G6" s="78" t="s">
        <v>9</v>
      </c>
      <c r="H6" s="80" t="s">
        <v>10</v>
      </c>
      <c r="I6" s="71"/>
      <c r="J6" s="74"/>
    </row>
    <row r="7" spans="1:13" s="1" customFormat="1" ht="51.75" customHeight="1" x14ac:dyDescent="0.15">
      <c r="A7" s="63"/>
      <c r="B7" s="63"/>
      <c r="C7" s="72"/>
      <c r="D7" s="72"/>
      <c r="E7" s="77"/>
      <c r="F7" s="79"/>
      <c r="G7" s="79"/>
      <c r="H7" s="81"/>
      <c r="I7" s="72"/>
      <c r="J7" s="75"/>
    </row>
    <row r="8" spans="1:13" s="1" customFormat="1" ht="15.75" customHeight="1" x14ac:dyDescent="0.15">
      <c r="A8" s="11">
        <v>1</v>
      </c>
      <c r="B8" s="11">
        <v>2</v>
      </c>
      <c r="C8" s="12">
        <v>3</v>
      </c>
      <c r="D8" s="12">
        <v>4</v>
      </c>
      <c r="E8" s="12" t="s">
        <v>11</v>
      </c>
      <c r="F8" s="13">
        <v>6</v>
      </c>
      <c r="G8" s="13">
        <v>7</v>
      </c>
      <c r="H8" s="13" t="s">
        <v>12</v>
      </c>
      <c r="I8" s="12" t="s">
        <v>13</v>
      </c>
      <c r="J8" s="12" t="s">
        <v>14</v>
      </c>
    </row>
    <row r="9" spans="1:13" x14ac:dyDescent="0.15">
      <c r="A9" s="14"/>
      <c r="B9" s="15" t="s">
        <v>15</v>
      </c>
      <c r="C9" s="16">
        <f>C10+C18</f>
        <v>245136146.5</v>
      </c>
      <c r="D9" s="16">
        <f>D10+D18</f>
        <v>69421689.200000003</v>
      </c>
      <c r="E9" s="17">
        <f>D9/C9*100</f>
        <v>28.319646119590118</v>
      </c>
      <c r="F9" s="16">
        <f>F10+F18</f>
        <v>281806768.10000002</v>
      </c>
      <c r="G9" s="16">
        <f>G10+G18</f>
        <v>68705891.799999997</v>
      </c>
      <c r="H9" s="18">
        <f>G9/F9*100</f>
        <v>24.380497410771728</v>
      </c>
      <c r="I9" s="17">
        <f t="shared" ref="I9:I21" si="0">G9-D9</f>
        <v>-715797.40000000596</v>
      </c>
      <c r="J9" s="19">
        <f t="shared" ref="J9:J19" si="1">G9/D9*100</f>
        <v>98.968913882320223</v>
      </c>
    </row>
    <row r="10" spans="1:13" x14ac:dyDescent="0.15">
      <c r="A10" s="14"/>
      <c r="B10" s="20" t="s">
        <v>16</v>
      </c>
      <c r="C10" s="21">
        <f>C11+C17</f>
        <v>224193088.5</v>
      </c>
      <c r="D10" s="21">
        <f>D11+D17</f>
        <v>62413439.700000003</v>
      </c>
      <c r="E10" s="22">
        <f t="shared" ref="E10:E19" si="2">D10/C10*100</f>
        <v>27.83914531780939</v>
      </c>
      <c r="F10" s="21">
        <v>261875846</v>
      </c>
      <c r="G10" s="21">
        <v>62169401</v>
      </c>
      <c r="H10" s="23">
        <f t="shared" ref="H10:H19" si="3">G10/F10*100</f>
        <v>23.740028700470528</v>
      </c>
      <c r="I10" s="22">
        <f t="shared" si="0"/>
        <v>-244038.70000000298</v>
      </c>
      <c r="J10" s="24">
        <f t="shared" si="1"/>
        <v>99.608996553990593</v>
      </c>
      <c r="M10" s="5">
        <v>2908958.5</v>
      </c>
    </row>
    <row r="11" spans="1:13" ht="15.75" customHeight="1" x14ac:dyDescent="0.15">
      <c r="A11" s="14"/>
      <c r="B11" s="20" t="s">
        <v>17</v>
      </c>
      <c r="C11" s="21">
        <v>221115950.90000001</v>
      </c>
      <c r="D11" s="21">
        <v>57126534.600000001</v>
      </c>
      <c r="E11" s="22">
        <f t="shared" si="2"/>
        <v>25.835555674513756</v>
      </c>
      <c r="F11" s="21">
        <v>256290421</v>
      </c>
      <c r="G11" s="21">
        <v>57813073.799999997</v>
      </c>
      <c r="H11" s="23">
        <f t="shared" si="3"/>
        <v>22.55764127836834</v>
      </c>
      <c r="I11" s="22">
        <f t="shared" si="0"/>
        <v>686539.19999999553</v>
      </c>
      <c r="J11" s="24">
        <f t="shared" si="1"/>
        <v>101.20178688381351</v>
      </c>
    </row>
    <row r="12" spans="1:13" x14ac:dyDescent="0.15">
      <c r="A12" s="14"/>
      <c r="B12" s="20" t="s">
        <v>18</v>
      </c>
      <c r="C12" s="21">
        <v>104553022</v>
      </c>
      <c r="D12" s="21">
        <v>31089401.899999999</v>
      </c>
      <c r="E12" s="22">
        <f t="shared" si="2"/>
        <v>29.735536386504446</v>
      </c>
      <c r="F12" s="21">
        <v>111405437</v>
      </c>
      <c r="G12" s="21">
        <v>25611616</v>
      </c>
      <c r="H12" s="23">
        <f t="shared" si="3"/>
        <v>22.989556604854034</v>
      </c>
      <c r="I12" s="22">
        <f t="shared" si="0"/>
        <v>-5477785.8999999985</v>
      </c>
      <c r="J12" s="24">
        <f t="shared" si="1"/>
        <v>82.380536243124055</v>
      </c>
      <c r="M12" s="5">
        <f>M10/F10*100</f>
        <v>1.1108158863952655</v>
      </c>
    </row>
    <row r="13" spans="1:13" x14ac:dyDescent="0.15">
      <c r="A13" s="14"/>
      <c r="B13" s="25" t="s">
        <v>19</v>
      </c>
      <c r="C13" s="21">
        <v>60238162.100000001</v>
      </c>
      <c r="D13" s="21">
        <v>12822414.1</v>
      </c>
      <c r="E13" s="22">
        <f t="shared" si="2"/>
        <v>21.286197408735351</v>
      </c>
      <c r="F13" s="21">
        <v>85419542.5</v>
      </c>
      <c r="G13" s="21">
        <v>16626289.800000001</v>
      </c>
      <c r="H13" s="23">
        <f t="shared" si="3"/>
        <v>19.464269315186279</v>
      </c>
      <c r="I13" s="22">
        <f t="shared" si="0"/>
        <v>3803875.7000000011</v>
      </c>
      <c r="J13" s="24">
        <f t="shared" si="1"/>
        <v>129.66583102319245</v>
      </c>
    </row>
    <row r="14" spans="1:13" x14ac:dyDescent="0.15">
      <c r="A14" s="14"/>
      <c r="B14" s="25" t="s">
        <v>20</v>
      </c>
      <c r="C14" s="21">
        <v>488896</v>
      </c>
      <c r="D14" s="21">
        <v>227607.5</v>
      </c>
      <c r="E14" s="22">
        <f t="shared" si="2"/>
        <v>46.555402375965436</v>
      </c>
      <c r="F14" s="21">
        <v>1212837</v>
      </c>
      <c r="G14" s="21">
        <v>572963.4</v>
      </c>
      <c r="H14" s="23">
        <f t="shared" si="3"/>
        <v>47.241583164102018</v>
      </c>
      <c r="I14" s="22">
        <f t="shared" si="0"/>
        <v>345355.9</v>
      </c>
      <c r="J14" s="24">
        <f t="shared" si="1"/>
        <v>251.73309315378449</v>
      </c>
    </row>
    <row r="15" spans="1:13" x14ac:dyDescent="0.15">
      <c r="A15" s="14"/>
      <c r="B15" s="25" t="s">
        <v>21</v>
      </c>
      <c r="C15" s="21">
        <v>35585365</v>
      </c>
      <c r="D15" s="21">
        <v>8492152.5999999996</v>
      </c>
      <c r="E15" s="22">
        <f t="shared" si="2"/>
        <v>23.864171689681978</v>
      </c>
      <c r="F15" s="21">
        <v>37063244.5</v>
      </c>
      <c r="G15" s="21">
        <v>10088546.5</v>
      </c>
      <c r="H15" s="23">
        <f t="shared" si="3"/>
        <v>27.219814768240269</v>
      </c>
      <c r="I15" s="22">
        <f t="shared" si="0"/>
        <v>1596393.9000000004</v>
      </c>
      <c r="J15" s="24">
        <f t="shared" si="1"/>
        <v>118.79845988636615</v>
      </c>
    </row>
    <row r="16" spans="1:13" x14ac:dyDescent="0.15">
      <c r="A16" s="14"/>
      <c r="B16" s="25" t="s">
        <v>22</v>
      </c>
      <c r="C16" s="21">
        <v>18792109</v>
      </c>
      <c r="D16" s="21">
        <v>4181806.3</v>
      </c>
      <c r="E16" s="22">
        <f t="shared" si="2"/>
        <v>22.252990869731544</v>
      </c>
      <c r="F16" s="21">
        <v>19729018.300000001</v>
      </c>
      <c r="G16" s="21">
        <v>4610761.5999999996</v>
      </c>
      <c r="H16" s="23">
        <f t="shared" si="3"/>
        <v>23.370456298882338</v>
      </c>
      <c r="I16" s="22">
        <f t="shared" si="0"/>
        <v>428955.29999999981</v>
      </c>
      <c r="J16" s="24">
        <f t="shared" si="1"/>
        <v>110.2576558842527</v>
      </c>
    </row>
    <row r="17" spans="1:10" ht="18.75" customHeight="1" x14ac:dyDescent="0.15">
      <c r="A17" s="14"/>
      <c r="B17" s="25" t="s">
        <v>23</v>
      </c>
      <c r="C17" s="21">
        <v>3077137.6</v>
      </c>
      <c r="D17" s="21">
        <v>5286905.0999999996</v>
      </c>
      <c r="E17" s="22">
        <f t="shared" si="2"/>
        <v>171.81243698689326</v>
      </c>
      <c r="F17" s="21">
        <v>5585425</v>
      </c>
      <c r="G17" s="21">
        <v>4356327.2</v>
      </c>
      <c r="H17" s="23">
        <f t="shared" si="3"/>
        <v>77.994551891753986</v>
      </c>
      <c r="I17" s="22">
        <f t="shared" si="0"/>
        <v>-930577.89999999944</v>
      </c>
      <c r="J17" s="24">
        <f t="shared" si="1"/>
        <v>82.398437603882854</v>
      </c>
    </row>
    <row r="18" spans="1:10" ht="18.75" customHeight="1" x14ac:dyDescent="0.15">
      <c r="A18" s="14"/>
      <c r="B18" s="20" t="s">
        <v>24</v>
      </c>
      <c r="C18" s="21">
        <v>20943058</v>
      </c>
      <c r="D18" s="21">
        <v>7008249.5</v>
      </c>
      <c r="E18" s="22">
        <f t="shared" si="2"/>
        <v>33.463353346010884</v>
      </c>
      <c r="F18" s="21">
        <v>19930922.100000001</v>
      </c>
      <c r="G18" s="21">
        <v>6536490.7999999998</v>
      </c>
      <c r="H18" s="23">
        <f t="shared" si="3"/>
        <v>32.795726997498022</v>
      </c>
      <c r="I18" s="22">
        <f t="shared" si="0"/>
        <v>-471758.70000000019</v>
      </c>
      <c r="J18" s="24">
        <f t="shared" si="1"/>
        <v>93.268523045590769</v>
      </c>
    </row>
    <row r="19" spans="1:10" x14ac:dyDescent="0.15">
      <c r="A19" s="14"/>
      <c r="B19" s="20" t="s">
        <v>25</v>
      </c>
      <c r="C19" s="21">
        <v>20943058</v>
      </c>
      <c r="D19" s="21">
        <v>6252117.5999999996</v>
      </c>
      <c r="E19" s="22">
        <f t="shared" si="2"/>
        <v>29.852935516866737</v>
      </c>
      <c r="F19" s="21">
        <v>19373179.300000001</v>
      </c>
      <c r="G19" s="21">
        <v>5707522.5999999996</v>
      </c>
      <c r="H19" s="23">
        <f t="shared" si="3"/>
        <v>29.460949654246988</v>
      </c>
      <c r="I19" s="22">
        <f t="shared" si="0"/>
        <v>-544595</v>
      </c>
      <c r="J19" s="24">
        <f t="shared" si="1"/>
        <v>91.289431280051417</v>
      </c>
    </row>
    <row r="20" spans="1:10" x14ac:dyDescent="0.15">
      <c r="A20" s="14"/>
      <c r="B20" s="20" t="s">
        <v>26</v>
      </c>
      <c r="C20" s="21">
        <v>0</v>
      </c>
      <c r="D20" s="21">
        <v>791657.5</v>
      </c>
      <c r="E20" s="22"/>
      <c r="F20" s="21">
        <v>0</v>
      </c>
      <c r="G20" s="21">
        <v>864820</v>
      </c>
      <c r="H20" s="23"/>
      <c r="I20" s="22">
        <f t="shared" si="0"/>
        <v>73162.5</v>
      </c>
      <c r="J20" s="24"/>
    </row>
    <row r="21" spans="1:10" ht="18" customHeight="1" x14ac:dyDescent="0.15">
      <c r="A21" s="14"/>
      <c r="B21" s="26" t="s">
        <v>27</v>
      </c>
      <c r="C21" s="21">
        <v>0</v>
      </c>
      <c r="D21" s="21">
        <v>-35497.800000000003</v>
      </c>
      <c r="E21" s="22"/>
      <c r="F21" s="21">
        <v>0</v>
      </c>
      <c r="G21" s="21">
        <v>-100010.3</v>
      </c>
      <c r="H21" s="23"/>
      <c r="I21" s="22">
        <f t="shared" si="0"/>
        <v>-64512.5</v>
      </c>
      <c r="J21" s="24"/>
    </row>
    <row r="22" spans="1:10" ht="16.5" customHeight="1" x14ac:dyDescent="0.15">
      <c r="A22" s="14"/>
      <c r="B22" s="26"/>
      <c r="C22" s="27"/>
      <c r="D22" s="27"/>
      <c r="E22" s="23"/>
      <c r="F22" s="16"/>
      <c r="G22" s="16"/>
      <c r="H22" s="23"/>
      <c r="I22" s="22"/>
      <c r="J22" s="24"/>
    </row>
    <row r="23" spans="1:10" ht="18.75" customHeight="1" x14ac:dyDescent="0.15">
      <c r="A23" s="14"/>
      <c r="B23" s="15" t="s">
        <v>28</v>
      </c>
      <c r="C23" s="28">
        <f>C24+C25+C26+C27+C28+C29+C30+C31+C32+C33+C34+C35+C37+C38</f>
        <v>270134717.69999999</v>
      </c>
      <c r="D23" s="28">
        <f>D24+D25+D26+D27+D28+D29+D30+D31+D32+D33+D34+D35+D37+D38</f>
        <v>63927723.300000004</v>
      </c>
      <c r="E23" s="17">
        <f>D23/C23*100</f>
        <v>23.665126735392594</v>
      </c>
      <c r="F23" s="28">
        <f>F24+F25+F26+F27+F28+F29+F30+F31+F32+F33+F34+F35+F37+F38</f>
        <v>310807381.48000002</v>
      </c>
      <c r="G23" s="28">
        <f>G24+G25+G26+G27+G28+G29+G30+G31+G32+G33+G34+G35+G37+G38</f>
        <v>69232226.399999991</v>
      </c>
      <c r="H23" s="18">
        <f t="shared" ref="H23:H38" si="4">G23/F23*100</f>
        <v>22.274962090774856</v>
      </c>
      <c r="I23" s="17">
        <f t="shared" ref="I23:I38" si="5">G23-D23</f>
        <v>5304503.0999999866</v>
      </c>
      <c r="J23" s="19">
        <f t="shared" ref="J23:J40" si="6">G23/D23*100</f>
        <v>108.29765683208679</v>
      </c>
    </row>
    <row r="24" spans="1:10" s="31" customFormat="1" ht="21.75" customHeight="1" x14ac:dyDescent="0.15">
      <c r="A24" s="29" t="s">
        <v>29</v>
      </c>
      <c r="B24" s="15" t="s">
        <v>30</v>
      </c>
      <c r="C24" s="30">
        <v>23649652.199999999</v>
      </c>
      <c r="D24" s="30">
        <v>2535915.2999999998</v>
      </c>
      <c r="E24" s="17">
        <f t="shared" ref="E24:E38" si="7">D24/C24*100</f>
        <v>10.72284394947677</v>
      </c>
      <c r="F24" s="30">
        <v>25445500.5</v>
      </c>
      <c r="G24" s="30">
        <v>2846999.5</v>
      </c>
      <c r="H24" s="18">
        <f t="shared" si="4"/>
        <v>11.188616627918165</v>
      </c>
      <c r="I24" s="17">
        <f t="shared" si="5"/>
        <v>311084.20000000019</v>
      </c>
      <c r="J24" s="19">
        <f t="shared" si="6"/>
        <v>112.26713684009873</v>
      </c>
    </row>
    <row r="25" spans="1:10" s="31" customFormat="1" ht="23.25" customHeight="1" x14ac:dyDescent="0.15">
      <c r="A25" s="29" t="s">
        <v>31</v>
      </c>
      <c r="B25" s="15" t="s">
        <v>32</v>
      </c>
      <c r="C25" s="16">
        <v>335679.4</v>
      </c>
      <c r="D25" s="16">
        <v>109298.1</v>
      </c>
      <c r="E25" s="17">
        <f t="shared" si="7"/>
        <v>32.560264347469634</v>
      </c>
      <c r="F25" s="16">
        <v>815565.7</v>
      </c>
      <c r="G25" s="16">
        <v>245238.39999999999</v>
      </c>
      <c r="H25" s="18">
        <f t="shared" si="4"/>
        <v>30.069729514127435</v>
      </c>
      <c r="I25" s="17">
        <f t="shared" si="5"/>
        <v>135940.29999999999</v>
      </c>
      <c r="J25" s="19">
        <f t="shared" si="6"/>
        <v>224.37572107840847</v>
      </c>
    </row>
    <row r="26" spans="1:10" s="31" customFormat="1" ht="23.25" customHeight="1" x14ac:dyDescent="0.15">
      <c r="A26" s="29" t="s">
        <v>33</v>
      </c>
      <c r="B26" s="15" t="s">
        <v>34</v>
      </c>
      <c r="C26" s="30">
        <v>5620842.2000000002</v>
      </c>
      <c r="D26" s="30">
        <v>1144890.2</v>
      </c>
      <c r="E26" s="17">
        <f t="shared" si="7"/>
        <v>20.368659344323881</v>
      </c>
      <c r="F26" s="30">
        <v>6570657.0999999996</v>
      </c>
      <c r="G26" s="30">
        <v>1369147</v>
      </c>
      <c r="H26" s="18">
        <f t="shared" si="4"/>
        <v>20.837291904945094</v>
      </c>
      <c r="I26" s="17">
        <f t="shared" si="5"/>
        <v>224256.80000000005</v>
      </c>
      <c r="J26" s="19">
        <f t="shared" si="6"/>
        <v>119.58762508404736</v>
      </c>
    </row>
    <row r="27" spans="1:10" s="31" customFormat="1" ht="19.5" customHeight="1" x14ac:dyDescent="0.15">
      <c r="A27" s="29" t="s">
        <v>35</v>
      </c>
      <c r="B27" s="15" t="s">
        <v>36</v>
      </c>
      <c r="C27" s="30">
        <v>56526690.200000003</v>
      </c>
      <c r="D27" s="30">
        <v>11968907.4</v>
      </c>
      <c r="E27" s="17">
        <f t="shared" si="7"/>
        <v>21.173904500072783</v>
      </c>
      <c r="F27" s="30">
        <v>64106655.479999997</v>
      </c>
      <c r="G27" s="30">
        <v>11453637.5</v>
      </c>
      <c r="H27" s="18">
        <f t="shared" si="4"/>
        <v>17.866534159738386</v>
      </c>
      <c r="I27" s="17">
        <f t="shared" si="5"/>
        <v>-515269.90000000037</v>
      </c>
      <c r="J27" s="19">
        <f t="shared" si="6"/>
        <v>95.69492951378335</v>
      </c>
    </row>
    <row r="28" spans="1:10" s="31" customFormat="1" ht="21.75" customHeight="1" x14ac:dyDescent="0.15">
      <c r="A28" s="29" t="s">
        <v>37</v>
      </c>
      <c r="B28" s="15" t="s">
        <v>38</v>
      </c>
      <c r="C28" s="30">
        <v>16972794.899999999</v>
      </c>
      <c r="D28" s="30">
        <v>3579756.2</v>
      </c>
      <c r="E28" s="17">
        <f t="shared" si="7"/>
        <v>21.091141565612158</v>
      </c>
      <c r="F28" s="30">
        <v>18931883.100000001</v>
      </c>
      <c r="G28" s="30">
        <v>2840695.3</v>
      </c>
      <c r="H28" s="18">
        <f>G28/F28*100</f>
        <v>15.004821680945197</v>
      </c>
      <c r="I28" s="17">
        <f t="shared" si="5"/>
        <v>-739060.90000000037</v>
      </c>
      <c r="J28" s="19">
        <f t="shared" si="6"/>
        <v>79.354434807599461</v>
      </c>
    </row>
    <row r="29" spans="1:10" s="31" customFormat="1" ht="23.25" customHeight="1" x14ac:dyDescent="0.15">
      <c r="A29" s="29" t="s">
        <v>39</v>
      </c>
      <c r="B29" s="15" t="s">
        <v>40</v>
      </c>
      <c r="C29" s="30">
        <v>841667.7</v>
      </c>
      <c r="D29" s="30">
        <v>136171.6</v>
      </c>
      <c r="E29" s="17">
        <f t="shared" si="7"/>
        <v>16.178784097334379</v>
      </c>
      <c r="F29" s="30">
        <v>923446.7</v>
      </c>
      <c r="G29" s="30">
        <v>221867.6</v>
      </c>
      <c r="H29" s="18">
        <f t="shared" si="4"/>
        <v>24.026032038448999</v>
      </c>
      <c r="I29" s="17">
        <f t="shared" si="5"/>
        <v>85696</v>
      </c>
      <c r="J29" s="19">
        <f t="shared" si="6"/>
        <v>162.93235887659395</v>
      </c>
    </row>
    <row r="30" spans="1:10" s="31" customFormat="1" ht="23.25" customHeight="1" x14ac:dyDescent="0.15">
      <c r="A30" s="29" t="s">
        <v>41</v>
      </c>
      <c r="B30" s="15" t="s">
        <v>42</v>
      </c>
      <c r="C30" s="30">
        <v>57556286.700000003</v>
      </c>
      <c r="D30" s="30">
        <v>14034823.699999999</v>
      </c>
      <c r="E30" s="17">
        <f t="shared" si="7"/>
        <v>24.384519058975357</v>
      </c>
      <c r="F30" s="30">
        <v>66287079.200000003</v>
      </c>
      <c r="G30" s="30">
        <v>16072595</v>
      </c>
      <c r="H30" s="18">
        <f t="shared" si="4"/>
        <v>24.246950075302152</v>
      </c>
      <c r="I30" s="17">
        <f t="shared" si="5"/>
        <v>2037771.3000000007</v>
      </c>
      <c r="J30" s="19">
        <f t="shared" si="6"/>
        <v>114.51939364225858</v>
      </c>
    </row>
    <row r="31" spans="1:10" s="31" customFormat="1" ht="21.75" customHeight="1" x14ac:dyDescent="0.15">
      <c r="A31" s="29" t="s">
        <v>43</v>
      </c>
      <c r="B31" s="15" t="s">
        <v>44</v>
      </c>
      <c r="C31" s="30">
        <v>5997521.5999999996</v>
      </c>
      <c r="D31" s="30">
        <v>1093468.2</v>
      </c>
      <c r="E31" s="17">
        <f t="shared" si="7"/>
        <v>18.232001031892906</v>
      </c>
      <c r="F31" s="30">
        <v>8849188.6999999993</v>
      </c>
      <c r="G31" s="30">
        <v>1378037.1</v>
      </c>
      <c r="H31" s="18">
        <f t="shared" si="4"/>
        <v>15.572468242201687</v>
      </c>
      <c r="I31" s="17">
        <f t="shared" si="5"/>
        <v>284568.90000000014</v>
      </c>
      <c r="J31" s="19">
        <f t="shared" si="6"/>
        <v>126.02443308365072</v>
      </c>
    </row>
    <row r="32" spans="1:10" s="31" customFormat="1" ht="21" customHeight="1" x14ac:dyDescent="0.15">
      <c r="A32" s="29" t="s">
        <v>45</v>
      </c>
      <c r="B32" s="15" t="s">
        <v>46</v>
      </c>
      <c r="C32" s="30">
        <v>27376730.600000001</v>
      </c>
      <c r="D32" s="30">
        <v>8124896</v>
      </c>
      <c r="E32" s="17">
        <f t="shared" si="7"/>
        <v>29.678109189561152</v>
      </c>
      <c r="F32" s="30">
        <v>30829663.800000001</v>
      </c>
      <c r="G32" s="30">
        <v>10080991</v>
      </c>
      <c r="H32" s="18">
        <f t="shared" si="4"/>
        <v>32.69899751550323</v>
      </c>
      <c r="I32" s="17">
        <f t="shared" si="5"/>
        <v>1956095</v>
      </c>
      <c r="J32" s="19">
        <f t="shared" si="6"/>
        <v>124.07532354875681</v>
      </c>
    </row>
    <row r="33" spans="1:10" s="31" customFormat="1" ht="21" customHeight="1" x14ac:dyDescent="0.15">
      <c r="A33" s="29" t="s">
        <v>47</v>
      </c>
      <c r="B33" s="15" t="s">
        <v>48</v>
      </c>
      <c r="C33" s="30">
        <v>60012034.299999997</v>
      </c>
      <c r="D33" s="30">
        <v>17990413.199999999</v>
      </c>
      <c r="E33" s="17">
        <f t="shared" si="7"/>
        <v>29.978009260719229</v>
      </c>
      <c r="F33" s="30">
        <v>72137625.799999997</v>
      </c>
      <c r="G33" s="30">
        <v>19087332.399999999</v>
      </c>
      <c r="H33" s="18">
        <f t="shared" si="4"/>
        <v>26.459607158293807</v>
      </c>
      <c r="I33" s="17">
        <f t="shared" si="5"/>
        <v>1096919.1999999993</v>
      </c>
      <c r="J33" s="19">
        <f t="shared" si="6"/>
        <v>106.0972429471492</v>
      </c>
    </row>
    <row r="34" spans="1:10" s="31" customFormat="1" ht="24.75" customHeight="1" x14ac:dyDescent="0.15">
      <c r="A34" s="29" t="s">
        <v>49</v>
      </c>
      <c r="B34" s="15" t="s">
        <v>50</v>
      </c>
      <c r="C34" s="30">
        <v>4047451.8</v>
      </c>
      <c r="D34" s="30">
        <v>404353</v>
      </c>
      <c r="E34" s="17">
        <f t="shared" si="7"/>
        <v>9.9903104466864825</v>
      </c>
      <c r="F34" s="30">
        <v>3397264.1</v>
      </c>
      <c r="G34" s="30">
        <v>580104.19999999995</v>
      </c>
      <c r="H34" s="18">
        <f t="shared" si="4"/>
        <v>17.075628591842477</v>
      </c>
      <c r="I34" s="17">
        <f t="shared" si="5"/>
        <v>175751.19999999995</v>
      </c>
      <c r="J34" s="19">
        <f t="shared" si="6"/>
        <v>143.46479437521177</v>
      </c>
    </row>
    <row r="35" spans="1:10" s="31" customFormat="1" ht="21.75" customHeight="1" x14ac:dyDescent="0.15">
      <c r="A35" s="29" t="s">
        <v>51</v>
      </c>
      <c r="B35" s="15" t="s">
        <v>52</v>
      </c>
      <c r="C35" s="30">
        <v>605035</v>
      </c>
      <c r="D35" s="30">
        <v>312469.59999999998</v>
      </c>
      <c r="E35" s="17">
        <f t="shared" si="7"/>
        <v>51.644880048261669</v>
      </c>
      <c r="F35" s="30">
        <v>684531.1</v>
      </c>
      <c r="G35" s="30">
        <v>345160.8</v>
      </c>
      <c r="H35" s="18">
        <f t="shared" si="4"/>
        <v>50.422953756228175</v>
      </c>
      <c r="I35" s="17">
        <f t="shared" si="5"/>
        <v>32691.200000000012</v>
      </c>
      <c r="J35" s="19">
        <f t="shared" si="6"/>
        <v>110.4622017629875</v>
      </c>
    </row>
    <row r="36" spans="1:10" s="31" customFormat="1" ht="19.5" customHeight="1" x14ac:dyDescent="0.15">
      <c r="A36" s="29"/>
      <c r="B36" s="15" t="s">
        <v>53</v>
      </c>
      <c r="C36" s="18">
        <f>C35+C34+C33+C32+C31+C30</f>
        <v>155595060</v>
      </c>
      <c r="D36" s="18">
        <f>D35+D34+D33+D32+D31+D30</f>
        <v>41960423.700000003</v>
      </c>
      <c r="E36" s="17">
        <f t="shared" si="7"/>
        <v>26.967709450415718</v>
      </c>
      <c r="F36" s="18">
        <f>F35+F34+F33+F32+F31+F30</f>
        <v>182185352.69999999</v>
      </c>
      <c r="G36" s="18">
        <f>G35+G34+G33+G32+G31+G30</f>
        <v>47544220.5</v>
      </c>
      <c r="H36" s="18">
        <f t="shared" si="4"/>
        <v>26.096620719169376</v>
      </c>
      <c r="I36" s="17">
        <f t="shared" si="5"/>
        <v>5583796.799999997</v>
      </c>
      <c r="J36" s="19">
        <f t="shared" si="6"/>
        <v>113.30729365347185</v>
      </c>
    </row>
    <row r="37" spans="1:10" s="31" customFormat="1" ht="25.5" customHeight="1" x14ac:dyDescent="0.15">
      <c r="A37" s="29" t="s">
        <v>54</v>
      </c>
      <c r="B37" s="15" t="s">
        <v>55</v>
      </c>
      <c r="C37" s="30">
        <v>375637.7</v>
      </c>
      <c r="D37" s="30">
        <v>0</v>
      </c>
      <c r="E37" s="17">
        <f t="shared" si="7"/>
        <v>0</v>
      </c>
      <c r="F37" s="30">
        <v>388905.8</v>
      </c>
      <c r="G37" s="30">
        <v>0</v>
      </c>
      <c r="H37" s="18">
        <f t="shared" si="4"/>
        <v>0</v>
      </c>
      <c r="I37" s="17">
        <f t="shared" si="5"/>
        <v>0</v>
      </c>
      <c r="J37" s="19" t="e">
        <f t="shared" si="6"/>
        <v>#DIV/0!</v>
      </c>
    </row>
    <row r="38" spans="1:10" s="31" customFormat="1" ht="23.25" customHeight="1" x14ac:dyDescent="0.15">
      <c r="A38" s="29" t="s">
        <v>56</v>
      </c>
      <c r="B38" s="15" t="s">
        <v>57</v>
      </c>
      <c r="C38" s="30">
        <v>10216693.4</v>
      </c>
      <c r="D38" s="30">
        <v>2492360.7999999998</v>
      </c>
      <c r="E38" s="17">
        <f t="shared" si="7"/>
        <v>24.394984780496593</v>
      </c>
      <c r="F38" s="30">
        <v>11439414.4</v>
      </c>
      <c r="G38" s="30">
        <v>2710420.6</v>
      </c>
      <c r="H38" s="18">
        <f t="shared" si="4"/>
        <v>23.693700614604886</v>
      </c>
      <c r="I38" s="17">
        <f t="shared" si="5"/>
        <v>218059.80000000028</v>
      </c>
      <c r="J38" s="19">
        <f t="shared" si="6"/>
        <v>108.74912653095814</v>
      </c>
    </row>
    <row r="39" spans="1:10" ht="22.5" customHeight="1" x14ac:dyDescent="0.15">
      <c r="A39" s="32"/>
      <c r="B39" s="33" t="s">
        <v>58</v>
      </c>
      <c r="C39" s="18">
        <f>-C42</f>
        <v>-23504566.5</v>
      </c>
      <c r="D39" s="18"/>
      <c r="E39" s="18"/>
      <c r="F39" s="18">
        <f>-F42</f>
        <v>-27718396.600000001</v>
      </c>
      <c r="G39" s="18"/>
      <c r="H39" s="18"/>
      <c r="I39" s="17">
        <f>F39-C39</f>
        <v>-4213830.1000000015</v>
      </c>
      <c r="J39" s="19" t="e">
        <f t="shared" si="6"/>
        <v>#DIV/0!</v>
      </c>
    </row>
    <row r="40" spans="1:10" ht="22.5" customHeight="1" x14ac:dyDescent="0.15">
      <c r="A40" s="32"/>
      <c r="B40" s="33" t="s">
        <v>59</v>
      </c>
      <c r="C40" s="18"/>
      <c r="D40" s="18">
        <f>D9-D23</f>
        <v>5493965.8999999985</v>
      </c>
      <c r="E40" s="18"/>
      <c r="F40" s="34"/>
      <c r="G40" s="18">
        <f>G9-G23</f>
        <v>-526334.59999999404</v>
      </c>
      <c r="H40" s="18"/>
      <c r="I40" s="17">
        <f>G40-D40</f>
        <v>-6020300.4999999925</v>
      </c>
      <c r="J40" s="19">
        <f t="shared" si="6"/>
        <v>-9.5802305580381226</v>
      </c>
    </row>
    <row r="41" spans="1:10" s="37" customFormat="1" ht="18" customHeight="1" x14ac:dyDescent="0.15">
      <c r="A41" s="35"/>
      <c r="B41" s="36"/>
      <c r="C41" s="17"/>
      <c r="D41" s="17"/>
      <c r="E41" s="17"/>
      <c r="F41" s="18"/>
      <c r="G41" s="18"/>
      <c r="H41" s="18"/>
      <c r="I41" s="17"/>
      <c r="J41" s="19"/>
    </row>
    <row r="42" spans="1:10" ht="21.75" customHeight="1" x14ac:dyDescent="0.15">
      <c r="A42" s="38"/>
      <c r="B42" s="15" t="s">
        <v>60</v>
      </c>
      <c r="C42" s="17">
        <f>C43+C45+C46+C47+C48+C49+C50+C51+C44+C52</f>
        <v>23504566.5</v>
      </c>
      <c r="D42" s="17">
        <f>D43+D45+D46+D47+D48+D49+D50+D51+D44+D52</f>
        <v>-5493965.9000000004</v>
      </c>
      <c r="E42" s="17"/>
      <c r="F42" s="18">
        <f>F43+F45+F46+F47+F49+F50+F51+F52+F44</f>
        <v>27718396.600000001</v>
      </c>
      <c r="G42" s="18">
        <f>G43+G45+G46+G47+G49+G50+G51+G52+G44</f>
        <v>526334.59999999963</v>
      </c>
      <c r="H42" s="18"/>
      <c r="I42" s="17">
        <f>G42-D42</f>
        <v>6020300.5</v>
      </c>
      <c r="J42" s="19"/>
    </row>
    <row r="43" spans="1:10" ht="20.25" hidden="1" customHeight="1" x14ac:dyDescent="0.15">
      <c r="A43" s="39"/>
      <c r="B43" s="40" t="s">
        <v>61</v>
      </c>
      <c r="C43" s="23">
        <v>0</v>
      </c>
      <c r="D43" s="23">
        <v>0</v>
      </c>
      <c r="E43" s="41"/>
      <c r="F43" s="23">
        <v>0</v>
      </c>
      <c r="G43" s="23">
        <v>0</v>
      </c>
      <c r="H43" s="23"/>
      <c r="I43" s="22">
        <f>G43-D43</f>
        <v>0</v>
      </c>
      <c r="J43" s="19"/>
    </row>
    <row r="44" spans="1:10" ht="19.5" hidden="1" customHeight="1" x14ac:dyDescent="0.15">
      <c r="A44" s="39"/>
      <c r="B44" s="40" t="s">
        <v>62</v>
      </c>
      <c r="C44" s="23">
        <v>0</v>
      </c>
      <c r="D44" s="23">
        <v>0</v>
      </c>
      <c r="E44" s="41"/>
      <c r="F44" s="23">
        <v>0</v>
      </c>
      <c r="G44" s="23">
        <v>0</v>
      </c>
      <c r="H44" s="23"/>
      <c r="I44" s="22">
        <f>G44-D44</f>
        <v>0</v>
      </c>
      <c r="J44" s="19"/>
    </row>
    <row r="45" spans="1:10" ht="20.25" customHeight="1" x14ac:dyDescent="0.15">
      <c r="A45" s="39"/>
      <c r="B45" s="40" t="s">
        <v>63</v>
      </c>
      <c r="C45" s="23">
        <v>2873057.6</v>
      </c>
      <c r="D45" s="23">
        <v>0</v>
      </c>
      <c r="E45" s="41"/>
      <c r="F45" s="23">
        <v>2721528.7</v>
      </c>
      <c r="G45" s="23">
        <v>0</v>
      </c>
      <c r="H45" s="23"/>
      <c r="I45" s="22">
        <f t="shared" ref="I45:I52" si="8">G45-D45</f>
        <v>0</v>
      </c>
      <c r="J45" s="19"/>
    </row>
    <row r="46" spans="1:10" ht="17.25" customHeight="1" x14ac:dyDescent="0.15">
      <c r="A46" s="39"/>
      <c r="B46" s="40" t="s">
        <v>64</v>
      </c>
      <c r="C46" s="23">
        <v>7194927.9000000004</v>
      </c>
      <c r="D46" s="23">
        <v>-8161200.0999999996</v>
      </c>
      <c r="E46" s="41"/>
      <c r="F46" s="23">
        <v>2796867.9</v>
      </c>
      <c r="G46" s="23">
        <v>-3132678.5</v>
      </c>
      <c r="H46" s="23"/>
      <c r="I46" s="22">
        <f t="shared" si="8"/>
        <v>5028521.5999999996</v>
      </c>
      <c r="J46" s="19"/>
    </row>
    <row r="47" spans="1:10" ht="20.25" customHeight="1" x14ac:dyDescent="0.15">
      <c r="A47" s="39"/>
      <c r="B47" s="40" t="s">
        <v>65</v>
      </c>
      <c r="C47" s="23">
        <v>13200000</v>
      </c>
      <c r="D47" s="23">
        <v>-4800000</v>
      </c>
      <c r="E47" s="41"/>
      <c r="F47" s="23">
        <v>22200000</v>
      </c>
      <c r="G47" s="23">
        <v>1800000</v>
      </c>
      <c r="H47" s="23"/>
      <c r="I47" s="22">
        <f t="shared" si="8"/>
        <v>6600000</v>
      </c>
      <c r="J47" s="19"/>
    </row>
    <row r="48" spans="1:10" ht="22.5" customHeight="1" x14ac:dyDescent="0.15">
      <c r="A48" s="39"/>
      <c r="B48" s="40" t="s">
        <v>66</v>
      </c>
      <c r="C48" s="23">
        <v>231508.9</v>
      </c>
      <c r="D48" s="23">
        <v>0</v>
      </c>
      <c r="E48" s="41"/>
      <c r="F48" s="42">
        <v>0</v>
      </c>
      <c r="G48" s="42">
        <v>0</v>
      </c>
      <c r="H48" s="23"/>
      <c r="I48" s="22">
        <f t="shared" si="8"/>
        <v>0</v>
      </c>
      <c r="J48" s="19"/>
    </row>
    <row r="49" spans="1:10" ht="21.75" customHeight="1" x14ac:dyDescent="0.15">
      <c r="A49" s="39"/>
      <c r="B49" s="40" t="s">
        <v>67</v>
      </c>
      <c r="C49" s="23">
        <v>0</v>
      </c>
      <c r="D49" s="23">
        <v>-2001000</v>
      </c>
      <c r="E49" s="41"/>
      <c r="F49" s="23">
        <v>0</v>
      </c>
      <c r="G49" s="23">
        <v>0</v>
      </c>
      <c r="H49" s="23"/>
      <c r="I49" s="22">
        <f t="shared" si="8"/>
        <v>2001000</v>
      </c>
      <c r="J49" s="19"/>
    </row>
    <row r="50" spans="1:10" ht="19.5" customHeight="1" x14ac:dyDescent="0.15">
      <c r="A50" s="39"/>
      <c r="B50" s="40" t="s">
        <v>68</v>
      </c>
      <c r="C50" s="23">
        <v>5072.1000000000004</v>
      </c>
      <c r="D50" s="23">
        <v>0</v>
      </c>
      <c r="E50" s="41"/>
      <c r="F50" s="23">
        <v>0</v>
      </c>
      <c r="G50" s="23">
        <v>-127000</v>
      </c>
      <c r="H50" s="23"/>
      <c r="I50" s="22">
        <f t="shared" si="8"/>
        <v>-127000</v>
      </c>
      <c r="J50" s="19"/>
    </row>
    <row r="51" spans="1:10" ht="19.5" customHeight="1" x14ac:dyDescent="0.15">
      <c r="A51" s="43"/>
      <c r="B51" s="44" t="s">
        <v>69</v>
      </c>
      <c r="C51" s="23">
        <v>0</v>
      </c>
      <c r="D51" s="23">
        <v>9468234.1999999993</v>
      </c>
      <c r="E51" s="41"/>
      <c r="F51" s="23">
        <v>0</v>
      </c>
      <c r="G51" s="23">
        <v>7986013.0999999996</v>
      </c>
      <c r="H51" s="23"/>
      <c r="I51" s="22">
        <f t="shared" si="8"/>
        <v>-1482221.0999999996</v>
      </c>
      <c r="J51" s="19"/>
    </row>
    <row r="52" spans="1:10" ht="22.5" customHeight="1" x14ac:dyDescent="0.15">
      <c r="A52" s="43"/>
      <c r="B52" s="44" t="s">
        <v>70</v>
      </c>
      <c r="C52" s="23">
        <v>0</v>
      </c>
      <c r="D52" s="23">
        <v>0</v>
      </c>
      <c r="E52" s="22"/>
      <c r="F52" s="23">
        <v>0</v>
      </c>
      <c r="G52" s="23">
        <v>-6000000</v>
      </c>
      <c r="H52" s="23"/>
      <c r="I52" s="22">
        <f t="shared" si="8"/>
        <v>-6000000</v>
      </c>
      <c r="J52" s="19"/>
    </row>
    <row r="53" spans="1:10" ht="19.5" customHeight="1" x14ac:dyDescent="0.15">
      <c r="A53" s="45"/>
      <c r="B53" s="46"/>
      <c r="C53" s="47"/>
      <c r="D53" s="47"/>
      <c r="E53" s="48"/>
      <c r="F53" s="49"/>
      <c r="G53" s="49"/>
      <c r="H53" s="49"/>
      <c r="I53" s="48"/>
      <c r="J53" s="48"/>
    </row>
    <row r="54" spans="1:10" x14ac:dyDescent="0.15">
      <c r="A54" s="43"/>
      <c r="B54" s="50" t="s">
        <v>71</v>
      </c>
      <c r="C54" s="18"/>
      <c r="D54" s="23">
        <v>11172070.199999999</v>
      </c>
      <c r="E54" s="18"/>
      <c r="F54" s="18"/>
      <c r="G54" s="23">
        <v>11758556</v>
      </c>
      <c r="H54" s="18"/>
      <c r="I54" s="51">
        <f>G54-D54</f>
        <v>586485.80000000075</v>
      </c>
      <c r="J54" s="24"/>
    </row>
    <row r="55" spans="1:10" x14ac:dyDescent="0.15">
      <c r="A55" s="43"/>
      <c r="B55" s="44" t="s">
        <v>72</v>
      </c>
      <c r="C55" s="23"/>
      <c r="D55" s="23">
        <f>D54/C10*100</f>
        <v>4.9832357789209896</v>
      </c>
      <c r="E55" s="18"/>
      <c r="F55" s="18"/>
      <c r="G55" s="23">
        <f>G54/F10*100</f>
        <v>4.4901262104180466</v>
      </c>
      <c r="H55" s="23"/>
      <c r="I55" s="51"/>
      <c r="J55" s="24"/>
    </row>
    <row r="56" spans="1:10" x14ac:dyDescent="0.15">
      <c r="A56" s="43"/>
      <c r="B56" s="44" t="s">
        <v>73</v>
      </c>
      <c r="C56" s="23"/>
      <c r="D56" s="23">
        <v>0</v>
      </c>
      <c r="E56" s="23"/>
      <c r="F56" s="23"/>
      <c r="G56" s="23">
        <v>0</v>
      </c>
      <c r="H56" s="23"/>
      <c r="I56" s="51">
        <f>G56-D56</f>
        <v>0</v>
      </c>
      <c r="J56" s="24"/>
    </row>
    <row r="57" spans="1:10" x14ac:dyDescent="0.15">
      <c r="A57" s="43"/>
      <c r="B57" s="44" t="s">
        <v>72</v>
      </c>
      <c r="C57" s="23"/>
      <c r="D57" s="52">
        <f>D56/C10*100</f>
        <v>0</v>
      </c>
      <c r="E57" s="23"/>
      <c r="F57" s="23"/>
      <c r="G57" s="23">
        <f>G56/F10*100</f>
        <v>0</v>
      </c>
      <c r="H57" s="23"/>
      <c r="I57" s="51"/>
      <c r="J57" s="51"/>
    </row>
    <row r="58" spans="1:10" ht="17.25" customHeight="1" x14ac:dyDescent="0.15">
      <c r="A58" s="55"/>
      <c r="B58" s="56"/>
      <c r="C58" s="56"/>
      <c r="D58" s="56"/>
      <c r="E58" s="56"/>
      <c r="F58" s="56"/>
      <c r="G58" s="56"/>
      <c r="H58" s="56"/>
      <c r="I58" s="56"/>
      <c r="J58" s="57"/>
    </row>
    <row r="59" spans="1:10" ht="18.75" customHeight="1" x14ac:dyDescent="0.15">
      <c r="A59" s="43"/>
      <c r="B59" s="44" t="s">
        <v>74</v>
      </c>
      <c r="C59" s="23"/>
      <c r="D59" s="23">
        <v>98921729.299999997</v>
      </c>
      <c r="E59" s="23"/>
      <c r="F59" s="23"/>
      <c r="G59" s="23">
        <v>96109423.200000003</v>
      </c>
      <c r="H59" s="23"/>
      <c r="I59" s="51"/>
      <c r="J59" s="51"/>
    </row>
    <row r="60" spans="1:10" x14ac:dyDescent="0.15">
      <c r="A60" s="53"/>
      <c r="F60" s="4"/>
      <c r="G60" s="4"/>
    </row>
    <row r="62" spans="1:10" hidden="1" x14ac:dyDescent="0.15">
      <c r="F62" s="18">
        <v>-3431330.2</v>
      </c>
      <c r="G62" s="18">
        <v>9533871.8000000007</v>
      </c>
    </row>
    <row r="63" spans="1:10" hidden="1" x14ac:dyDescent="0.15"/>
    <row r="64" spans="1:10" hidden="1" x14ac:dyDescent="0.15">
      <c r="F64" s="4">
        <f>F39-F62</f>
        <v>-24287066.400000002</v>
      </c>
      <c r="G64" s="54">
        <f>G39-G62</f>
        <v>-9533871.8000000007</v>
      </c>
    </row>
    <row r="65" hidden="1" x14ac:dyDescent="0.15"/>
  </sheetData>
  <mergeCells count="16">
    <mergeCell ref="A58:J58"/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39370078740157483" bottom="0.19685039370078741" header="0.51181102362204722" footer="0.35433070866141736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dcterms:created xsi:type="dcterms:W3CDTF">2026-04-20T07:21:27Z</dcterms:created>
  <dcterms:modified xsi:type="dcterms:W3CDTF">2026-04-28T05:21:18Z</dcterms:modified>
</cp:coreProperties>
</file>