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6" yWindow="312" windowWidth="15456" windowHeight="10260"/>
  </bookViews>
  <sheets>
    <sheet name="2025" sheetId="4" r:id="rId1"/>
  </sheets>
  <definedNames>
    <definedName name="_xlnm.Print_Titles" localSheetId="0">'2025'!$7:$7</definedName>
    <definedName name="_xlnm.Print_Area" localSheetId="0">'2025'!$A$1:$H$78</definedName>
  </definedNames>
  <calcPr calcId="145621"/>
</workbook>
</file>

<file path=xl/calcChain.xml><?xml version="1.0" encoding="utf-8"?>
<calcChain xmlns="http://schemas.openxmlformats.org/spreadsheetml/2006/main">
  <c r="H59" i="4" l="1"/>
  <c r="H57" i="4"/>
  <c r="H25" i="4" l="1"/>
  <c r="H28" i="4"/>
  <c r="F77" i="4"/>
  <c r="G77" i="4" s="1"/>
  <c r="F75" i="4"/>
  <c r="F73" i="4"/>
  <c r="F71" i="4"/>
  <c r="F69" i="4"/>
  <c r="F64" i="4"/>
  <c r="F60" i="4"/>
  <c r="F52" i="4"/>
  <c r="F49" i="4"/>
  <c r="F46" i="4"/>
  <c r="F43" i="4"/>
  <c r="F39" i="4"/>
  <c r="F30" i="4"/>
  <c r="F25" i="4"/>
  <c r="F22" i="4"/>
  <c r="F18" i="4"/>
  <c r="F15" i="4"/>
  <c r="F13" i="4"/>
  <c r="F10" i="4"/>
  <c r="D77" i="4"/>
  <c r="E77" i="4" s="1"/>
  <c r="C77" i="4"/>
  <c r="D75" i="4"/>
  <c r="C75" i="4"/>
  <c r="D73" i="4"/>
  <c r="C73" i="4"/>
  <c r="D71" i="4"/>
  <c r="C71" i="4"/>
  <c r="D69" i="4"/>
  <c r="C69" i="4"/>
  <c r="D64" i="4"/>
  <c r="C64" i="4"/>
  <c r="D60" i="4"/>
  <c r="C60" i="4"/>
  <c r="D52" i="4"/>
  <c r="C52" i="4"/>
  <c r="D49" i="4"/>
  <c r="C49" i="4"/>
  <c r="D46" i="4"/>
  <c r="C46" i="4"/>
  <c r="D43" i="4"/>
  <c r="C43" i="4"/>
  <c r="D39" i="4"/>
  <c r="C39" i="4"/>
  <c r="D30" i="4"/>
  <c r="C30" i="4"/>
  <c r="D25" i="4"/>
  <c r="C25" i="4"/>
  <c r="D22" i="4"/>
  <c r="C22" i="4"/>
  <c r="D18" i="4"/>
  <c r="C18" i="4"/>
  <c r="D15" i="4"/>
  <c r="C15" i="4"/>
  <c r="D13" i="4"/>
  <c r="C13" i="4"/>
  <c r="D10" i="4"/>
  <c r="C10" i="4"/>
  <c r="C9" i="4" s="1"/>
  <c r="H78" i="4"/>
  <c r="G78" i="4"/>
  <c r="E78" i="4"/>
  <c r="D9" i="4" l="1"/>
  <c r="D8" i="4" s="1"/>
  <c r="C63" i="4"/>
  <c r="C8" i="4" s="1"/>
  <c r="D63" i="4"/>
  <c r="H77" i="4"/>
  <c r="F9" i="4"/>
  <c r="F63" i="4"/>
  <c r="F8" i="4" s="1"/>
  <c r="H76" i="4"/>
  <c r="H75" i="4"/>
  <c r="G56" i="4"/>
  <c r="H56" i="4"/>
  <c r="E56" i="4"/>
  <c r="H35" i="4"/>
  <c r="H34" i="4"/>
  <c r="E59" i="4" l="1"/>
  <c r="G59" i="4"/>
  <c r="G57" i="4"/>
  <c r="E57" i="4"/>
  <c r="G35" i="4"/>
  <c r="G34" i="4"/>
  <c r="E35" i="4"/>
  <c r="E34" i="4"/>
  <c r="G25" i="4"/>
  <c r="E25" i="4"/>
  <c r="H21" i="4" l="1"/>
  <c r="G17" i="4"/>
  <c r="G15" i="4"/>
  <c r="E28" i="4"/>
  <c r="G28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0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7" i="4"/>
  <c r="H36" i="4"/>
  <c r="H32" i="4"/>
  <c r="H31" i="4"/>
  <c r="H30" i="4"/>
  <c r="H27" i="4"/>
  <c r="H26" i="4"/>
  <c r="H24" i="4"/>
  <c r="H23" i="4"/>
  <c r="H22" i="4"/>
  <c r="H20" i="4"/>
  <c r="H19" i="4"/>
  <c r="H18" i="4"/>
  <c r="H16" i="4"/>
  <c r="H14" i="4"/>
  <c r="H12" i="4"/>
  <c r="H11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8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3" i="4"/>
  <c r="G32" i="4"/>
  <c r="G31" i="4"/>
  <c r="G30" i="4"/>
  <c r="G29" i="4"/>
  <c r="G27" i="4"/>
  <c r="G26" i="4"/>
  <c r="G24" i="4"/>
  <c r="G23" i="4"/>
  <c r="G22" i="4"/>
  <c r="G20" i="4"/>
  <c r="G19" i="4"/>
  <c r="G18" i="4"/>
  <c r="G16" i="4"/>
  <c r="G14" i="4"/>
  <c r="G12" i="4"/>
  <c r="G11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8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3" i="4"/>
  <c r="E32" i="4"/>
  <c r="E31" i="4"/>
  <c r="E30" i="4"/>
  <c r="E29" i="4"/>
  <c r="E27" i="4"/>
  <c r="E26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13" i="4" l="1"/>
  <c r="H8" i="4"/>
  <c r="H13" i="4"/>
  <c r="G8" i="4"/>
  <c r="E8" i="4"/>
  <c r="G21" i="4"/>
  <c r="H17" i="4"/>
  <c r="H15" i="4"/>
  <c r="G10" i="4"/>
  <c r="H10" i="4"/>
  <c r="H9" i="4"/>
  <c r="G9" i="4"/>
</calcChain>
</file>

<file path=xl/sharedStrings.xml><?xml version="1.0" encoding="utf-8"?>
<sst xmlns="http://schemas.openxmlformats.org/spreadsheetml/2006/main" count="161" uniqueCount="160">
  <si>
    <t>БЕЗВОЗМЕЗДНЫЕ ПОСТУПЛЕНИЯ</t>
  </si>
  <si>
    <t>БЕЗВОЗМЕЗДНЫЕ ПОСТУПЛЕНИЯ ОТ ДРУГИХ БЮДЖЕТОВ БЮДЖЕТНОЙ СИСТЕМЫ РОССИЙСКОЙ ФЕДЕРАЦИИ</t>
  </si>
  <si>
    <t>Иные межбюджетные трансферты</t>
  </si>
  <si>
    <t>Код бюджетной классификации</t>
  </si>
  <si>
    <t>Источники доходов</t>
  </si>
  <si>
    <t>1</t>
  </si>
  <si>
    <t>2</t>
  </si>
  <si>
    <t>3</t>
  </si>
  <si>
    <t>2 00 00000 00 0000 000</t>
  </si>
  <si>
    <t>2 03 00000 00 0000 000</t>
  </si>
  <si>
    <t>Исполнено</t>
  </si>
  <si>
    <t>4</t>
  </si>
  <si>
    <t>5=4-3</t>
  </si>
  <si>
    <t>7=6-4</t>
  </si>
  <si>
    <t>8=6/4</t>
  </si>
  <si>
    <t>2 02 00000 00 0000 000</t>
  </si>
  <si>
    <t>6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</si>
  <si>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</si>
  <si>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</si>
  <si>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</si>
  <si>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</si>
  <si>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</si>
  <si>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</si>
  <si>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</si>
  <si>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</si>
  <si>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</si>
  <si>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</si>
  <si>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</si>
  <si>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</si>
  <si>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</si>
  <si>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</si>
  <si>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</si>
  <si>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</si>
  <si>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</si>
  <si>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</si>
  <si>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</si>
  <si>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</si>
  <si>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</si>
  <si>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1 07 00000 00 0000 000</t>
  </si>
  <si>
    <t>1 07 01000 01 0000 110</t>
  </si>
  <si>
    <t>Налог на добычу полезных ископаемых</t>
  </si>
  <si>
    <t>1 07 04000 01 0000 110</t>
  </si>
  <si>
    <t>1 08 00000 00 0000 000</t>
  </si>
  <si>
    <t>ГОСУДАРСТВЕННАЯ ПОШЛИНА</t>
  </si>
  <si>
    <t>1 11 00000 00 0000 000</t>
  </si>
  <si>
    <t>1 11 01000 00 0000 120</t>
  </si>
  <si>
    <t>1 11 02000 00 0000 120</t>
  </si>
  <si>
    <t>Доходы от размещения средств бюджетов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</si>
  <si>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</si>
  <si>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</si>
  <si>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</si>
  <si>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1 11 07000 00 0000 120</t>
  </si>
  <si>
    <t>Платежи от государственных и муниципальных унитарных предприятий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</si>
  <si>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</si>
  <si>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</si>
  <si>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</si>
  <si>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</si>
  <si>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</si>
  <si>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</si>
  <si>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</si>
  <si>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</si>
  <si>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</si>
  <si>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</si>
  <si>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</si>
  <si>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</si>
  <si>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</si>
  <si>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1 14 02000 00 0000 000</t>
  </si>
  <si>
    <t>1 14 06000 00 0000 430</t>
  </si>
  <si>
    <t>1 15 00000 00 0000 000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</si>
  <si>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</si>
  <si>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</si>
  <si>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</si>
  <si>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</si>
  <si>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1 09 00000 00 0000 000</t>
  </si>
  <si>
    <t>ЗАДОЛЖЕННОСТЬ И ПЕРЕРАСЧЕТЫ ПО ОТМЕНЕННЫМ НАЛОГАМ, СБОРАМ И ИНЫМ ОБЯЗАТЕЛЬНЫМ ПЛАТЕЖАМ</t>
  </si>
  <si>
    <t>(тысяч рублей)</t>
  </si>
  <si>
    <t>1 05 00000 00 0000 000</t>
  </si>
  <si>
    <t>НАЛОГИ НА СОВОКУПНЫЙ ДОХОД</t>
  </si>
  <si>
    <t>Таблица 1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</si>
  <si>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</si>
  <si>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</si>
  <si>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</si>
  <si>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2 02 40000 00 0000 150</t>
  </si>
  <si>
    <t>2 03 02000 02 0000 150</t>
  </si>
  <si>
    <t>ПРОЧИЕ БЕЗВОЗМЕЗДНЫЕ ПОСТУПЛЕНИЯ</t>
  </si>
  <si>
    <t>Прочие безвозмездные поступления в бюджеты субъектов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</si>
  <si>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</si>
  <si>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негосударственных организаций в бюджеты субъектов Российской Федерации</t>
  </si>
  <si>
    <t>Безвозмездные поступления от государственных (муниципальных) организаций в бюджеты субъектов Российской Федерации</t>
  </si>
  <si>
    <t>1 08 06000 01 0000 110</t>
  </si>
  <si>
    <t>1 08 07000 01 0000 110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</si>
  <si>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</si>
  <si>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</si>
  <si>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</si>
  <si>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</si>
  <si>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</si>
  <si>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</si>
  <si>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</si>
  <si>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</si>
  <si>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</si>
  <si>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1 16 10000 00 0000 140</t>
  </si>
  <si>
    <t>Платежи в целях возмещения причиненного ущерба (убытков)</t>
  </si>
  <si>
    <t>1 16 11000 01 0000 140</t>
  </si>
  <si>
    <t>Платежи, уплачиваемые в целях возмещения вреда</t>
  </si>
  <si>
    <t>1 17 05000 00 0000 180</t>
  </si>
  <si>
    <t>Прочие неналоговые доходы</t>
  </si>
  <si>
    <t>Налог на профессиональный доход</t>
  </si>
  <si>
    <t>1 05 06000 01 0000 110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</si>
  <si>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</si>
  <si>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</si>
  <si>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1 17 01000 00 0000 180</t>
  </si>
  <si>
    <t>Невыясненные поступления</t>
  </si>
  <si>
    <t>Субвенции бюджетам бюджетной системы Российской Федерации</t>
  </si>
  <si>
    <t>2 18 00000 00 0000 000</t>
  </si>
  <si>
    <t>Отклонения</t>
  </si>
  <si>
    <t>% исполнения</t>
  </si>
  <si>
    <t>1 11 05400 00 0000 120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</si>
  <si>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</si>
  <si>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1 12 02000 00 0000 120</t>
  </si>
  <si>
    <t>2 02 10000 00 0000 150</t>
  </si>
  <si>
    <t>Дотации бюджетам бюджетной системы Российской Федерации</t>
  </si>
  <si>
    <t>2 04 00000 00 0000 000</t>
  </si>
  <si>
    <t>2 04 02000 02 0000 150</t>
  </si>
  <si>
    <t>2 07 00000 00 0000 000</t>
  </si>
  <si>
    <t>2 07 02000 02 0000 150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</si>
  <si>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</si>
  <si>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НАЛОГИ, СБОРЫ И РЕГУЛЯРНЫЕ ПЛАТЕЖИ ЗА ПОЛЬЗОВАНИЕ ПРИРОДНЫМИ РЕСУРСАМИ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</si>
  <si>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</si>
  <si>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</si>
  <si>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</si>
  <si>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</si>
  <si>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</si>
  <si>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</si>
  <si>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</si>
  <si>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</si>
  <si>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</si>
  <si>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</si>
  <si>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</si>
  <si>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</si>
  <si>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</si>
  <si>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</si>
  <si>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2 18 00000 02 0000 150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</si>
  <si>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</si>
  <si>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2 19 00000 00 0000 000</t>
  </si>
  <si>
    <t>2 19 00000 02 0000 150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</si>
  <si>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</si>
  <si>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1 08 05000 01 0000 110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</si>
  <si>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</si>
  <si>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</si>
  <si>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</si>
  <si>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</si>
  <si>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1 16 17000 01 0000 140</t>
  </si>
  <si>
    <t>Уточненные бюджетные назначения 
(в редакции от 01.11.2025 
№ 127-оз)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</si>
  <si>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</si>
  <si>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</si>
  <si>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</si>
  <si>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</si>
  <si>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Исполнение в 2025 году приложения 1 к областному закону 
"Об областном бюджете Ленинградской области на 2025 год и на плановый период 2026 и 2027 годов"</t>
  </si>
  <si>
    <t xml:space="preserve">"Прогнозируемые поступления налоговых, неналоговых доходов и безвозмездных поступлений 
в областной бюджет Ленинградской области по кодам видов доходов 
на 2025 год"    </t>
  </si>
  <si>
    <t>План по закону 
о бюджете 
от 20.12.2024 
№ 178-оз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</si>
</sst>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 ###\ ###\ ###\ ##0.00"/>
  </numFmts>
  <fonts count="8" x14ac:knownFonts="1">
    <font>
      <sz val="10"/>
      <name val="Arial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horizontal="right" vertical="top"/>
    </xf>
    <xf numFmtId="164" fontId="7" fillId="0" borderId="1" xfId="0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left" vertical="top" indent="2"/>
    </xf>
    <xf numFmtId="49" fontId="7" fillId="0" borderId="1" xfId="0" applyNumberFormat="1" applyFont="1" applyFill="1" applyBorder="1" applyAlignment="1">
      <alignment horizontal="left" vertical="top" wrapText="1" indent="2"/>
    </xf>
    <xf numFmtId="164" fontId="3" fillId="0" borderId="0" xfId="0" applyNumberFormat="1" applyFont="1" applyFill="1" applyAlignment="1">
      <alignment horizontal="right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sqref="A1:H78"/>
    </sheetView>
  </sheetViews>
  <sheetFormatPr defaultColWidth="9.109375" defaultRowHeight="13.2" x14ac:dyDescent="0.25"/>
  <cols>
    <col min="1" max="1" width="27.88671875" style="15" customWidth="1"/>
    <col min="2" max="2" width="40.109375" style="15" customWidth="1"/>
    <col min="3" max="3" width="23.109375" style="15" customWidth="1"/>
    <col min="4" max="4" width="22.33203125" style="15" customWidth="1"/>
    <col min="5" max="5" width="17.5546875" style="15" customWidth="1"/>
    <col min="6" max="6" width="19" style="15" customWidth="1"/>
    <col min="7" max="7" width="18.88671875" style="15" customWidth="1"/>
    <col min="8" max="8" width="17.109375" style="15" customWidth="1"/>
    <col min="9" max="16384" width="9.109375" style="15"/>
  </cols>
  <sheetData>
    <row r="1" spans="1:8" s="4" customFormat="1" ht="15.6" x14ac:dyDescent="0.3">
      <c r="A1" s="1"/>
      <c r="B1" s="2"/>
      <c r="C1" s="3"/>
      <c r="D1" s="3"/>
      <c r="E1" s="3"/>
      <c r="F1" s="3"/>
      <c r="G1" s="37" t="s">
        <v>78</v>
      </c>
      <c r="H1" s="37"/>
    </row>
    <row r="2" spans="1:8" s="4" customFormat="1" ht="54.6" customHeight="1" x14ac:dyDescent="0.3">
      <c r="A2" s="38" t="s">
        <v>157</v>
      </c>
      <c r="B2" s="38"/>
      <c r="C2" s="38"/>
      <c r="D2" s="38"/>
      <c r="E2" s="38"/>
      <c r="F2" s="38"/>
      <c r="G2" s="38"/>
      <c r="H2" s="38"/>
    </row>
    <row r="3" spans="1:8" s="4" customFormat="1" ht="61.2" customHeight="1" x14ac:dyDescent="0.3">
      <c r="A3" s="39" t="s">
        <v>158</v>
      </c>
      <c r="B3" s="39"/>
      <c r="C3" s="39"/>
      <c r="D3" s="39"/>
      <c r="E3" s="39"/>
      <c r="F3" s="39"/>
      <c r="G3" s="39"/>
      <c r="H3" s="39"/>
    </row>
    <row r="4" spans="1:8" s="4" customFormat="1" ht="15.6" x14ac:dyDescent="0.3">
      <c r="A4" s="5"/>
      <c r="B4" s="6"/>
      <c r="C4" s="5"/>
      <c r="D4" s="5"/>
      <c r="E4" s="5"/>
      <c r="F4" s="5"/>
      <c r="G4" s="5"/>
      <c r="H4" s="5"/>
    </row>
    <row r="5" spans="1:8" s="4" customFormat="1" ht="15.6" x14ac:dyDescent="0.3">
      <c r="A5" s="7"/>
      <c r="B5" s="8"/>
      <c r="C5" s="9"/>
      <c r="D5" s="9"/>
      <c r="E5" s="9"/>
      <c r="F5" s="9"/>
      <c r="G5" s="9"/>
      <c r="H5" s="10" t="s">
        <v>75</v>
      </c>
    </row>
    <row r="6" spans="1:8" s="21" customFormat="1" ht="97.2" customHeight="1" x14ac:dyDescent="0.25">
      <c r="A6" s="18" t="s">
        <v>3</v>
      </c>
      <c r="B6" s="19" t="s">
        <v>4</v>
      </c>
      <c r="C6" s="20" t="s">
        <v>159</v>
      </c>
      <c r="D6" s="20" t="s">
        <v>152</v>
      </c>
      <c r="E6" s="20" t="s">
        <v>114</v>
      </c>
      <c r="F6" s="20" t="s">
        <v>10</v>
      </c>
      <c r="G6" s="20" t="s">
        <v>114</v>
      </c>
      <c r="H6" s="20" t="s">
        <v>115</v>
      </c>
    </row>
    <row r="7" spans="1:8" s="14" customFormat="1" ht="18.600000000000001" customHeight="1" x14ac:dyDescent="0.25">
      <c r="A7" s="11" t="s">
        <v>5</v>
      </c>
      <c r="B7" s="12" t="s">
        <v>6</v>
      </c>
      <c r="C7" s="13" t="s">
        <v>7</v>
      </c>
      <c r="D7" s="13" t="s">
        <v>11</v>
      </c>
      <c r="E7" s="13" t="s">
        <v>12</v>
      </c>
      <c r="F7" s="13" t="s">
        <v>16</v>
      </c>
      <c r="G7" s="13" t="s">
        <v>13</v>
      </c>
      <c r="H7" s="13" t="s">
        <v>14</v>
      </c>
    </row>
    <row r="8" spans="1:8" s="16" customFormat="1" ht="19.8" customHeight="1" x14ac:dyDescent="0.25">
      <c r="A8" s="23"/>
      <c r="B8" s="22" t="s">
        <v>17</v>
      </c>
      <c r="C8" s="26">
        <f>C9+C63</f>
        <v>245136146.50000003</v>
      </c>
      <c r="D8" s="26">
        <f>D9+D63</f>
        <v>281707692.69999999</v>
      </c>
      <c r="E8" s="26">
        <f>D8-C8</f>
        <v>36571546.199999958</v>
      </c>
      <c r="F8" s="26">
        <f>F9+F63</f>
        <v>281924182.60000002</v>
      </c>
      <c r="G8" s="26">
        <f>F8-D8</f>
        <v>216489.90000003576</v>
      </c>
      <c r="H8" s="26">
        <f>F8/D8*100</f>
        <v>100.07684912610128</v>
      </c>
    </row>
    <row r="9" spans="1:8" s="17" customFormat="1" ht="31.2" x14ac:dyDescent="0.25">
      <c r="A9" s="29" t="s">
        <v>18</v>
      </c>
      <c r="B9" s="22" t="s">
        <v>19</v>
      </c>
      <c r="C9" s="26">
        <f>C10+C13+C15+C18+C22+C25+C29+C30+C39+C43+C46+C49+C52+C60</f>
        <v>224193088.50000003</v>
      </c>
      <c r="D9" s="26">
        <f>D10+D13+D15+D18+D22+D25+D29+D30+D39+D43+D46+D49+D52+D60</f>
        <v>257804097.40000001</v>
      </c>
      <c r="E9" s="26">
        <f t="shared" ref="E9:E76" si="0">D9-C9</f>
        <v>33611008.899999976</v>
      </c>
      <c r="F9" s="26">
        <f>F10+F13+F15+F18+F22+F25+F29+F30+F39+F43+F46+F49+F52+F60</f>
        <v>257515541.20000002</v>
      </c>
      <c r="G9" s="26">
        <f t="shared" ref="G9:G76" si="1">F9-D9</f>
        <v>-288556.19999998808</v>
      </c>
      <c r="H9" s="26">
        <f t="shared" ref="H9:H76" si="2">F9/D9*100</f>
        <v>99.88807152294703</v>
      </c>
    </row>
    <row r="10" spans="1:8" s="17" customFormat="1" ht="13.8" x14ac:dyDescent="0.25">
      <c r="A10" s="30" t="s">
        <v>20</v>
      </c>
      <c r="B10" s="24" t="s">
        <v>21</v>
      </c>
      <c r="C10" s="27">
        <f>C11+C12</f>
        <v>164791184</v>
      </c>
      <c r="D10" s="27">
        <f>D11+D12</f>
        <v>177392838</v>
      </c>
      <c r="E10" s="27">
        <f t="shared" si="0"/>
        <v>12601654</v>
      </c>
      <c r="F10" s="27">
        <f>F11+F12</f>
        <v>176905838.80000001</v>
      </c>
      <c r="G10" s="27">
        <f t="shared" si="1"/>
        <v>-486999.19999998808</v>
      </c>
      <c r="H10" s="27">
        <f t="shared" si="2"/>
        <v>99.725468510741123</v>
      </c>
    </row>
    <row r="11" spans="1:8" s="16" customFormat="1" ht="13.8" x14ac:dyDescent="0.25">
      <c r="A11" s="33" t="s">
        <v>22</v>
      </c>
      <c r="B11" s="34" t="s">
        <v>23</v>
      </c>
      <c r="C11" s="27">
        <v>104553022</v>
      </c>
      <c r="D11" s="27">
        <v>104558149</v>
      </c>
      <c r="E11" s="27">
        <f t="shared" si="0"/>
        <v>5127</v>
      </c>
      <c r="F11" s="27">
        <v>103289612.40000001</v>
      </c>
      <c r="G11" s="27">
        <f t="shared" si="1"/>
        <v>-1268536.599999994</v>
      </c>
      <c r="H11" s="27">
        <f t="shared" si="2"/>
        <v>98.786764482603843</v>
      </c>
    </row>
    <row r="12" spans="1:8" s="16" customFormat="1" ht="13.8" x14ac:dyDescent="0.25">
      <c r="A12" s="33" t="s">
        <v>24</v>
      </c>
      <c r="B12" s="34" t="s">
        <v>25</v>
      </c>
      <c r="C12" s="27">
        <v>60238162</v>
      </c>
      <c r="D12" s="27">
        <v>72834689</v>
      </c>
      <c r="E12" s="27">
        <f t="shared" si="0"/>
        <v>12596527</v>
      </c>
      <c r="F12" s="27">
        <v>73616226.400000006</v>
      </c>
      <c r="G12" s="27">
        <f t="shared" si="1"/>
        <v>781537.40000000596</v>
      </c>
      <c r="H12" s="27">
        <f t="shared" si="2"/>
        <v>101.07302908920227</v>
      </c>
    </row>
    <row r="13" spans="1:8" s="17" customFormat="1" ht="55.2" x14ac:dyDescent="0.25">
      <c r="A13" s="30" t="s">
        <v>26</v>
      </c>
      <c r="B13" s="24" t="s">
        <v>27</v>
      </c>
      <c r="C13" s="27">
        <f>C14</f>
        <v>18792109</v>
      </c>
      <c r="D13" s="27">
        <f>D14</f>
        <v>18792109</v>
      </c>
      <c r="E13" s="27">
        <f t="shared" si="0"/>
        <v>0</v>
      </c>
      <c r="F13" s="27">
        <f>F14</f>
        <v>18194561.199999999</v>
      </c>
      <c r="G13" s="27">
        <f t="shared" si="1"/>
        <v>-597547.80000000075</v>
      </c>
      <c r="H13" s="27">
        <f t="shared" si="2"/>
        <v>96.820219593234583</v>
      </c>
    </row>
    <row r="14" spans="1:8" s="16" customFormat="1" ht="41.4" x14ac:dyDescent="0.25">
      <c r="A14" s="33" t="s">
        <v>28</v>
      </c>
      <c r="B14" s="34" t="s">
        <v>29</v>
      </c>
      <c r="C14" s="27">
        <v>18792109</v>
      </c>
      <c r="D14" s="27">
        <v>18792109</v>
      </c>
      <c r="E14" s="27">
        <f t="shared" si="0"/>
        <v>0</v>
      </c>
      <c r="F14" s="27">
        <v>18194561.199999999</v>
      </c>
      <c r="G14" s="27">
        <f t="shared" si="1"/>
        <v>-597547.80000000075</v>
      </c>
      <c r="H14" s="27">
        <f t="shared" si="2"/>
        <v>96.820219593234583</v>
      </c>
    </row>
    <row r="15" spans="1:8" s="16" customFormat="1" ht="13.8" x14ac:dyDescent="0.25">
      <c r="A15" s="30" t="s">
        <v>76</v>
      </c>
      <c r="B15" s="24" t="s">
        <v>77</v>
      </c>
      <c r="C15" s="27">
        <f>C16+C17</f>
        <v>488896</v>
      </c>
      <c r="D15" s="27">
        <f t="shared" ref="D15" si="3">D16+D17</f>
        <v>1019598</v>
      </c>
      <c r="E15" s="27">
        <f t="shared" si="0"/>
        <v>530702</v>
      </c>
      <c r="F15" s="27">
        <f t="shared" ref="F15" si="4">F16+F17</f>
        <v>1054146.7</v>
      </c>
      <c r="G15" s="27">
        <f t="shared" si="1"/>
        <v>34548.699999999953</v>
      </c>
      <c r="H15" s="27">
        <f t="shared" si="2"/>
        <v>103.38846290400726</v>
      </c>
    </row>
    <row r="16" spans="1:8" s="16" customFormat="1" ht="13.8" x14ac:dyDescent="0.25">
      <c r="A16" s="33" t="s">
        <v>107</v>
      </c>
      <c r="B16" s="34" t="s">
        <v>106</v>
      </c>
      <c r="C16" s="27">
        <v>488896</v>
      </c>
      <c r="D16" s="27">
        <v>1009000</v>
      </c>
      <c r="E16" s="27">
        <f t="shared" si="0"/>
        <v>520104</v>
      </c>
      <c r="F16" s="27">
        <v>1039754.6</v>
      </c>
      <c r="G16" s="27">
        <f t="shared" si="1"/>
        <v>30754.599999999977</v>
      </c>
      <c r="H16" s="27">
        <f t="shared" si="2"/>
        <v>103.04802775024777</v>
      </c>
    </row>
    <row r="17" spans="1:8" s="16" customFormat="1" ht="55.2" x14ac:dyDescent="0.25">
      <c r="A17" s="33" t="s">
        <v>153</v>
      </c>
      <c r="B17" s="34" t="s">
        <v>154</v>
      </c>
      <c r="C17" s="27">
        <v>0</v>
      </c>
      <c r="D17" s="27">
        <v>10598</v>
      </c>
      <c r="E17" s="27">
        <f t="shared" si="0"/>
        <v>10598</v>
      </c>
      <c r="F17" s="27">
        <v>14392.1</v>
      </c>
      <c r="G17" s="27">
        <f t="shared" si="1"/>
        <v>3794.1000000000004</v>
      </c>
      <c r="H17" s="27">
        <f t="shared" si="2"/>
        <v>135.80015097188149</v>
      </c>
    </row>
    <row r="18" spans="1:8" s="17" customFormat="1" ht="13.8" x14ac:dyDescent="0.25">
      <c r="A18" s="30" t="s">
        <v>30</v>
      </c>
      <c r="B18" s="24" t="s">
        <v>31</v>
      </c>
      <c r="C18" s="27">
        <f>C19+C20+C21</f>
        <v>35585365</v>
      </c>
      <c r="D18" s="27">
        <f>D19+D20+D21</f>
        <v>37035203</v>
      </c>
      <c r="E18" s="27">
        <f t="shared" si="0"/>
        <v>1449838</v>
      </c>
      <c r="F18" s="27">
        <f>F19+F20+F21</f>
        <v>35761762.5</v>
      </c>
      <c r="G18" s="27">
        <f t="shared" si="1"/>
        <v>-1273440.5</v>
      </c>
      <c r="H18" s="27">
        <f t="shared" si="2"/>
        <v>96.561540380918117</v>
      </c>
    </row>
    <row r="19" spans="1:8" s="16" customFormat="1" ht="13.8" x14ac:dyDescent="0.25">
      <c r="A19" s="33" t="s">
        <v>32</v>
      </c>
      <c r="B19" s="34" t="s">
        <v>33</v>
      </c>
      <c r="C19" s="27">
        <v>32111026</v>
      </c>
      <c r="D19" s="27">
        <v>33024605</v>
      </c>
      <c r="E19" s="27">
        <f t="shared" si="0"/>
        <v>913579</v>
      </c>
      <c r="F19" s="27">
        <v>31881527.100000001</v>
      </c>
      <c r="G19" s="27">
        <f t="shared" si="1"/>
        <v>-1143077.8999999985</v>
      </c>
      <c r="H19" s="27">
        <f t="shared" si="2"/>
        <v>96.538708335799924</v>
      </c>
    </row>
    <row r="20" spans="1:8" s="16" customFormat="1" ht="13.8" x14ac:dyDescent="0.25">
      <c r="A20" s="33" t="s">
        <v>34</v>
      </c>
      <c r="B20" s="34" t="s">
        <v>35</v>
      </c>
      <c r="C20" s="27">
        <v>3441339</v>
      </c>
      <c r="D20" s="27">
        <v>3894678</v>
      </c>
      <c r="E20" s="27">
        <f t="shared" si="0"/>
        <v>453339</v>
      </c>
      <c r="F20" s="27">
        <v>3771420.4</v>
      </c>
      <c r="G20" s="27">
        <f t="shared" si="1"/>
        <v>-123257.60000000009</v>
      </c>
      <c r="H20" s="27">
        <f t="shared" si="2"/>
        <v>96.835230024150903</v>
      </c>
    </row>
    <row r="21" spans="1:8" s="16" customFormat="1" ht="13.8" x14ac:dyDescent="0.25">
      <c r="A21" s="33" t="s">
        <v>36</v>
      </c>
      <c r="B21" s="34" t="s">
        <v>37</v>
      </c>
      <c r="C21" s="27">
        <v>33000</v>
      </c>
      <c r="D21" s="27">
        <v>115920</v>
      </c>
      <c r="E21" s="27">
        <f t="shared" si="0"/>
        <v>82920</v>
      </c>
      <c r="F21" s="27">
        <v>108815</v>
      </c>
      <c r="G21" s="27">
        <f t="shared" si="1"/>
        <v>-7105</v>
      </c>
      <c r="H21" s="27">
        <f t="shared" si="2"/>
        <v>93.870772946859901</v>
      </c>
    </row>
    <row r="22" spans="1:8" s="17" customFormat="1" ht="41.4" x14ac:dyDescent="0.25">
      <c r="A22" s="30" t="s">
        <v>38</v>
      </c>
      <c r="B22" s="24" t="s">
        <v>126</v>
      </c>
      <c r="C22" s="27">
        <f>C23+C24</f>
        <v>1086913.5</v>
      </c>
      <c r="D22" s="27">
        <f>D23+D24</f>
        <v>1076302</v>
      </c>
      <c r="E22" s="27">
        <f t="shared" si="0"/>
        <v>-10611.5</v>
      </c>
      <c r="F22" s="27">
        <f>F23+F24</f>
        <v>1019915</v>
      </c>
      <c r="G22" s="27">
        <f t="shared" si="1"/>
        <v>-56387</v>
      </c>
      <c r="H22" s="27">
        <f t="shared" si="2"/>
        <v>94.761042904314962</v>
      </c>
    </row>
    <row r="23" spans="1:8" s="16" customFormat="1" ht="13.8" x14ac:dyDescent="0.25">
      <c r="A23" s="33" t="s">
        <v>39</v>
      </c>
      <c r="B23" s="34" t="s">
        <v>40</v>
      </c>
      <c r="C23" s="27">
        <v>1085138.5</v>
      </c>
      <c r="D23" s="27">
        <v>1073002</v>
      </c>
      <c r="E23" s="27">
        <f t="shared" si="0"/>
        <v>-12136.5</v>
      </c>
      <c r="F23" s="27">
        <v>1017608.2</v>
      </c>
      <c r="G23" s="27">
        <f t="shared" si="1"/>
        <v>-55393.800000000047</v>
      </c>
      <c r="H23" s="27">
        <f t="shared" si="2"/>
        <v>94.837493313153189</v>
      </c>
    </row>
    <row r="24" spans="1:8" s="16" customFormat="1" ht="55.2" x14ac:dyDescent="0.25">
      <c r="A24" s="33" t="s">
        <v>41</v>
      </c>
      <c r="B24" s="34" t="s">
        <v>127</v>
      </c>
      <c r="C24" s="27">
        <v>1775</v>
      </c>
      <c r="D24" s="27">
        <v>3300</v>
      </c>
      <c r="E24" s="27">
        <f t="shared" si="0"/>
        <v>1525</v>
      </c>
      <c r="F24" s="27">
        <v>2306.8000000000002</v>
      </c>
      <c r="G24" s="27">
        <f t="shared" si="1"/>
        <v>-993.19999999999982</v>
      </c>
      <c r="H24" s="27">
        <f t="shared" si="2"/>
        <v>69.903030303030306</v>
      </c>
    </row>
    <row r="25" spans="1:8" s="17" customFormat="1" ht="13.8" x14ac:dyDescent="0.25">
      <c r="A25" s="30" t="s">
        <v>42</v>
      </c>
      <c r="B25" s="24" t="s">
        <v>43</v>
      </c>
      <c r="C25" s="27">
        <f>C26+C27+C28</f>
        <v>371483.4</v>
      </c>
      <c r="D25" s="27">
        <f>D26+D27+D28</f>
        <v>428230.9</v>
      </c>
      <c r="E25" s="27">
        <f t="shared" si="0"/>
        <v>56747.5</v>
      </c>
      <c r="F25" s="27">
        <f>F26+F27+F28</f>
        <v>539161.5</v>
      </c>
      <c r="G25" s="27">
        <f t="shared" ref="G25" si="5">F25-D25</f>
        <v>110930.59999999998</v>
      </c>
      <c r="H25" s="27">
        <f t="shared" si="2"/>
        <v>125.9043894310289</v>
      </c>
    </row>
    <row r="26" spans="1:8" s="17" customFormat="1" ht="124.2" x14ac:dyDescent="0.25">
      <c r="A26" s="33" t="s">
        <v>146</v>
      </c>
      <c r="B26" s="34" t="s">
        <v>147</v>
      </c>
      <c r="C26" s="27">
        <v>0</v>
      </c>
      <c r="D26" s="27">
        <v>4466</v>
      </c>
      <c r="E26" s="27">
        <f t="shared" si="0"/>
        <v>4466</v>
      </c>
      <c r="F26" s="27">
        <v>6255.6</v>
      </c>
      <c r="G26" s="27">
        <f t="shared" si="1"/>
        <v>1789.6000000000004</v>
      </c>
      <c r="H26" s="27">
        <f t="shared" si="2"/>
        <v>140.07165248544561</v>
      </c>
    </row>
    <row r="27" spans="1:8" s="16" customFormat="1" ht="110.4" x14ac:dyDescent="0.25">
      <c r="A27" s="33" t="s">
        <v>89</v>
      </c>
      <c r="B27" s="34" t="s">
        <v>128</v>
      </c>
      <c r="C27" s="27">
        <v>21717.9</v>
      </c>
      <c r="D27" s="27">
        <v>27417.5</v>
      </c>
      <c r="E27" s="27">
        <f t="shared" si="0"/>
        <v>5699.5999999999985</v>
      </c>
      <c r="F27" s="27">
        <v>40375.4</v>
      </c>
      <c r="G27" s="27">
        <f t="shared" si="1"/>
        <v>12957.900000000001</v>
      </c>
      <c r="H27" s="27">
        <f t="shared" si="2"/>
        <v>147.2614206255129</v>
      </c>
    </row>
    <row r="28" spans="1:8" s="16" customFormat="1" ht="55.2" x14ac:dyDescent="0.25">
      <c r="A28" s="33" t="s">
        <v>90</v>
      </c>
      <c r="B28" s="34" t="s">
        <v>129</v>
      </c>
      <c r="C28" s="27">
        <v>349765.5</v>
      </c>
      <c r="D28" s="27">
        <v>396347.4</v>
      </c>
      <c r="E28" s="27">
        <f t="shared" si="0"/>
        <v>46581.900000000023</v>
      </c>
      <c r="F28" s="27">
        <v>492530.5</v>
      </c>
      <c r="G28" s="27">
        <f t="shared" si="1"/>
        <v>96183.099999999977</v>
      </c>
      <c r="H28" s="27">
        <f t="shared" si="2"/>
        <v>124.26737251209418</v>
      </c>
    </row>
    <row r="29" spans="1:8" s="16" customFormat="1" ht="41.4" x14ac:dyDescent="0.25">
      <c r="A29" s="30" t="s">
        <v>73</v>
      </c>
      <c r="B29" s="24" t="s">
        <v>74</v>
      </c>
      <c r="C29" s="27">
        <v>0</v>
      </c>
      <c r="D29" s="27">
        <v>0</v>
      </c>
      <c r="E29" s="27">
        <f t="shared" si="0"/>
        <v>0</v>
      </c>
      <c r="F29" s="27">
        <v>-199.7</v>
      </c>
      <c r="G29" s="27">
        <f t="shared" si="1"/>
        <v>-199.7</v>
      </c>
      <c r="H29" s="27"/>
    </row>
    <row r="30" spans="1:8" s="16" customFormat="1" ht="55.2" x14ac:dyDescent="0.25">
      <c r="A30" s="30" t="s">
        <v>44</v>
      </c>
      <c r="B30" s="24" t="s">
        <v>130</v>
      </c>
      <c r="C30" s="27">
        <f>C31+C32+C33+C34+C35+C36+C37</f>
        <v>98073.7</v>
      </c>
      <c r="D30" s="27">
        <f>D31+D32+D33+D34+D35+D36+D37</f>
        <v>16007998.6</v>
      </c>
      <c r="E30" s="27">
        <f t="shared" si="0"/>
        <v>15909924.9</v>
      </c>
      <c r="F30" s="27">
        <f>F31+F32+F33+F34+F35+F36+F37+F38</f>
        <v>17358378.699999999</v>
      </c>
      <c r="G30" s="27">
        <f t="shared" si="1"/>
        <v>1350380.0999999996</v>
      </c>
      <c r="H30" s="27">
        <f t="shared" si="2"/>
        <v>108.4356585338532</v>
      </c>
    </row>
    <row r="31" spans="1:8" s="16" customFormat="1" ht="110.4" x14ac:dyDescent="0.25">
      <c r="A31" s="33" t="s">
        <v>45</v>
      </c>
      <c r="B31" s="34" t="s">
        <v>131</v>
      </c>
      <c r="C31" s="27">
        <v>24261.9</v>
      </c>
      <c r="D31" s="27">
        <v>13774.8</v>
      </c>
      <c r="E31" s="27">
        <f t="shared" si="0"/>
        <v>-10487.100000000002</v>
      </c>
      <c r="F31" s="27">
        <v>13774.8</v>
      </c>
      <c r="G31" s="27">
        <f t="shared" si="1"/>
        <v>0</v>
      </c>
      <c r="H31" s="27">
        <f t="shared" si="2"/>
        <v>100</v>
      </c>
    </row>
    <row r="32" spans="1:8" s="16" customFormat="1" ht="27.6" x14ac:dyDescent="0.25">
      <c r="A32" s="33" t="s">
        <v>46</v>
      </c>
      <c r="B32" s="34" t="s">
        <v>47</v>
      </c>
      <c r="C32" s="27">
        <v>0</v>
      </c>
      <c r="D32" s="27">
        <v>15907115.1</v>
      </c>
      <c r="E32" s="27">
        <f t="shared" si="0"/>
        <v>15907115.1</v>
      </c>
      <c r="F32" s="27">
        <v>17260014.399999999</v>
      </c>
      <c r="G32" s="27">
        <f t="shared" si="1"/>
        <v>1352899.2999999989</v>
      </c>
      <c r="H32" s="27">
        <f t="shared" si="2"/>
        <v>108.50499472402761</v>
      </c>
    </row>
    <row r="33" spans="1:8" s="16" customFormat="1" ht="41.4" x14ac:dyDescent="0.25">
      <c r="A33" s="33" t="s">
        <v>48</v>
      </c>
      <c r="B33" s="34" t="s">
        <v>49</v>
      </c>
      <c r="C33" s="27">
        <v>6.8</v>
      </c>
      <c r="D33" s="27">
        <v>0</v>
      </c>
      <c r="E33" s="27">
        <f t="shared" si="0"/>
        <v>-6.8</v>
      </c>
      <c r="F33" s="27">
        <v>0</v>
      </c>
      <c r="G33" s="27">
        <f t="shared" si="1"/>
        <v>0</v>
      </c>
      <c r="H33" s="27"/>
    </row>
    <row r="34" spans="1:8" s="16" customFormat="1" ht="124.2" x14ac:dyDescent="0.25">
      <c r="A34" s="33" t="s">
        <v>50</v>
      </c>
      <c r="B34" s="34" t="s">
        <v>132</v>
      </c>
      <c r="C34" s="27">
        <v>73700</v>
      </c>
      <c r="D34" s="27">
        <v>71887.7</v>
      </c>
      <c r="E34" s="27">
        <f t="shared" si="0"/>
        <v>-1812.3000000000029</v>
      </c>
      <c r="F34" s="27">
        <v>66192.399999999994</v>
      </c>
      <c r="G34" s="27">
        <f t="shared" si="1"/>
        <v>-5695.3000000000029</v>
      </c>
      <c r="H34" s="27">
        <f t="shared" si="2"/>
        <v>92.077504218385059</v>
      </c>
    </row>
    <row r="35" spans="1:8" s="16" customFormat="1" ht="69" x14ac:dyDescent="0.25">
      <c r="A35" s="33" t="s">
        <v>108</v>
      </c>
      <c r="B35" s="34" t="s">
        <v>109</v>
      </c>
      <c r="C35" s="27">
        <v>105</v>
      </c>
      <c r="D35" s="27">
        <v>105.4</v>
      </c>
      <c r="E35" s="27">
        <f t="shared" si="0"/>
        <v>0.40000000000000568</v>
      </c>
      <c r="F35" s="27">
        <v>190.1</v>
      </c>
      <c r="G35" s="27">
        <f t="shared" si="1"/>
        <v>84.699999999999989</v>
      </c>
      <c r="H35" s="27">
        <f t="shared" si="2"/>
        <v>180.3605313092979</v>
      </c>
    </row>
    <row r="36" spans="1:8" s="16" customFormat="1" ht="96.6" x14ac:dyDescent="0.25">
      <c r="A36" s="33" t="s">
        <v>116</v>
      </c>
      <c r="B36" s="34" t="s">
        <v>117</v>
      </c>
      <c r="C36" s="27">
        <v>0</v>
      </c>
      <c r="D36" s="27">
        <v>19.2</v>
      </c>
      <c r="E36" s="27">
        <f t="shared" si="0"/>
        <v>19.2</v>
      </c>
      <c r="F36" s="27">
        <v>70.599999999999994</v>
      </c>
      <c r="G36" s="27">
        <f t="shared" si="1"/>
        <v>51.399999999999991</v>
      </c>
      <c r="H36" s="27">
        <f t="shared" si="2"/>
        <v>367.70833333333331</v>
      </c>
    </row>
    <row r="37" spans="1:8" s="16" customFormat="1" ht="41.4" x14ac:dyDescent="0.25">
      <c r="A37" s="33" t="s">
        <v>51</v>
      </c>
      <c r="B37" s="34" t="s">
        <v>52</v>
      </c>
      <c r="C37" s="27">
        <v>0</v>
      </c>
      <c r="D37" s="27">
        <v>15096.4</v>
      </c>
      <c r="E37" s="27">
        <f t="shared" si="0"/>
        <v>15096.4</v>
      </c>
      <c r="F37" s="27">
        <v>15096.4</v>
      </c>
      <c r="G37" s="27">
        <f t="shared" si="1"/>
        <v>0</v>
      </c>
      <c r="H37" s="27">
        <f t="shared" si="2"/>
        <v>100</v>
      </c>
    </row>
    <row r="38" spans="1:8" s="16" customFormat="1" ht="124.2" x14ac:dyDescent="0.25">
      <c r="A38" s="33" t="s">
        <v>155</v>
      </c>
      <c r="B38" s="34" t="s">
        <v>156</v>
      </c>
      <c r="C38" s="27">
        <v>0</v>
      </c>
      <c r="D38" s="27">
        <v>0</v>
      </c>
      <c r="E38" s="27">
        <f t="shared" si="0"/>
        <v>0</v>
      </c>
      <c r="F38" s="27">
        <v>3040</v>
      </c>
      <c r="G38" s="27">
        <f t="shared" si="1"/>
        <v>3040</v>
      </c>
      <c r="H38" s="27"/>
    </row>
    <row r="39" spans="1:8" s="17" customFormat="1" ht="27.6" x14ac:dyDescent="0.25">
      <c r="A39" s="30" t="s">
        <v>53</v>
      </c>
      <c r="B39" s="24" t="s">
        <v>54</v>
      </c>
      <c r="C39" s="27">
        <f>C40+C41+C42</f>
        <v>408552.4</v>
      </c>
      <c r="D39" s="27">
        <f>D40+D41+D42</f>
        <v>472696.6</v>
      </c>
      <c r="E39" s="27">
        <f t="shared" si="0"/>
        <v>64144.199999999953</v>
      </c>
      <c r="F39" s="27">
        <f>F40+F41+F42</f>
        <v>580351.80000000005</v>
      </c>
      <c r="G39" s="27">
        <f t="shared" si="1"/>
        <v>107655.20000000007</v>
      </c>
      <c r="H39" s="27">
        <f t="shared" si="2"/>
        <v>122.77469311181845</v>
      </c>
    </row>
    <row r="40" spans="1:8" s="16" customFormat="1" ht="27.6" x14ac:dyDescent="0.25">
      <c r="A40" s="33" t="s">
        <v>55</v>
      </c>
      <c r="B40" s="34" t="s">
        <v>56</v>
      </c>
      <c r="C40" s="27">
        <v>110409.2</v>
      </c>
      <c r="D40" s="27">
        <v>131783</v>
      </c>
      <c r="E40" s="27">
        <f t="shared" si="0"/>
        <v>21373.800000000003</v>
      </c>
      <c r="F40" s="27">
        <v>149407.20000000001</v>
      </c>
      <c r="G40" s="27">
        <f t="shared" si="1"/>
        <v>17624.200000000012</v>
      </c>
      <c r="H40" s="27">
        <f t="shared" si="2"/>
        <v>113.3736521402609</v>
      </c>
    </row>
    <row r="41" spans="1:8" s="16" customFormat="1" ht="13.8" x14ac:dyDescent="0.25">
      <c r="A41" s="33" t="s">
        <v>118</v>
      </c>
      <c r="B41" s="34" t="s">
        <v>57</v>
      </c>
      <c r="C41" s="27">
        <v>10832.5</v>
      </c>
      <c r="D41" s="27">
        <v>53602.9</v>
      </c>
      <c r="E41" s="27">
        <f t="shared" si="0"/>
        <v>42770.400000000001</v>
      </c>
      <c r="F41" s="27">
        <v>132323.29999999999</v>
      </c>
      <c r="G41" s="27">
        <f t="shared" si="1"/>
        <v>78720.399999999994</v>
      </c>
      <c r="H41" s="27">
        <f t="shared" si="2"/>
        <v>246.85847220952596</v>
      </c>
    </row>
    <row r="42" spans="1:8" s="16" customFormat="1" ht="13.8" x14ac:dyDescent="0.25">
      <c r="A42" s="33" t="s">
        <v>58</v>
      </c>
      <c r="B42" s="34" t="s">
        <v>59</v>
      </c>
      <c r="C42" s="27">
        <v>287310.7</v>
      </c>
      <c r="D42" s="27">
        <v>287310.7</v>
      </c>
      <c r="E42" s="27">
        <f t="shared" si="0"/>
        <v>0</v>
      </c>
      <c r="F42" s="27">
        <v>298621.3</v>
      </c>
      <c r="G42" s="27">
        <f t="shared" si="1"/>
        <v>11310.599999999977</v>
      </c>
      <c r="H42" s="27">
        <f t="shared" si="2"/>
        <v>103.93671380843108</v>
      </c>
    </row>
    <row r="43" spans="1:8" s="17" customFormat="1" ht="41.4" x14ac:dyDescent="0.25">
      <c r="A43" s="30" t="s">
        <v>60</v>
      </c>
      <c r="B43" s="24" t="s">
        <v>133</v>
      </c>
      <c r="C43" s="27">
        <f>C44+C45</f>
        <v>151844.4</v>
      </c>
      <c r="D43" s="27">
        <f>D44+D45</f>
        <v>580146.30000000005</v>
      </c>
      <c r="E43" s="27">
        <f t="shared" si="0"/>
        <v>428301.9</v>
      </c>
      <c r="F43" s="27">
        <f>F44+F45</f>
        <v>763094.5</v>
      </c>
      <c r="G43" s="27">
        <f t="shared" si="1"/>
        <v>182948.19999999995</v>
      </c>
      <c r="H43" s="27">
        <f t="shared" si="2"/>
        <v>131.53483871223517</v>
      </c>
    </row>
    <row r="44" spans="1:8" s="16" customFormat="1" ht="27.6" x14ac:dyDescent="0.25">
      <c r="A44" s="33" t="s">
        <v>61</v>
      </c>
      <c r="B44" s="34" t="s">
        <v>62</v>
      </c>
      <c r="C44" s="27">
        <v>129557.4</v>
      </c>
      <c r="D44" s="27">
        <v>144642.79999999999</v>
      </c>
      <c r="E44" s="27">
        <f t="shared" si="0"/>
        <v>15085.399999999994</v>
      </c>
      <c r="F44" s="27">
        <v>126396.6</v>
      </c>
      <c r="G44" s="27">
        <f t="shared" si="1"/>
        <v>-18246.199999999983</v>
      </c>
      <c r="H44" s="27">
        <f t="shared" si="2"/>
        <v>87.385338226306473</v>
      </c>
    </row>
    <row r="45" spans="1:8" s="16" customFormat="1" ht="27.6" x14ac:dyDescent="0.25">
      <c r="A45" s="33" t="s">
        <v>63</v>
      </c>
      <c r="B45" s="34" t="s">
        <v>64</v>
      </c>
      <c r="C45" s="27">
        <v>22287</v>
      </c>
      <c r="D45" s="27">
        <v>435503.5</v>
      </c>
      <c r="E45" s="27">
        <f t="shared" si="0"/>
        <v>413216.5</v>
      </c>
      <c r="F45" s="27">
        <v>636697.9</v>
      </c>
      <c r="G45" s="27">
        <f t="shared" si="1"/>
        <v>201194.40000000002</v>
      </c>
      <c r="H45" s="27">
        <f t="shared" si="2"/>
        <v>146.19811321837827</v>
      </c>
    </row>
    <row r="46" spans="1:8" s="16" customFormat="1" ht="41.4" x14ac:dyDescent="0.25">
      <c r="A46" s="30" t="s">
        <v>65</v>
      </c>
      <c r="B46" s="24" t="s">
        <v>134</v>
      </c>
      <c r="C46" s="27">
        <f>C47+C48</f>
        <v>43815</v>
      </c>
      <c r="D46" s="27">
        <f>D47+D48</f>
        <v>104891.5</v>
      </c>
      <c r="E46" s="27">
        <f t="shared" si="0"/>
        <v>61076.5</v>
      </c>
      <c r="F46" s="27">
        <f>F47+F48</f>
        <v>110874.1</v>
      </c>
      <c r="G46" s="27">
        <f t="shared" si="1"/>
        <v>5982.6000000000058</v>
      </c>
      <c r="H46" s="27">
        <f t="shared" si="2"/>
        <v>105.70360801399541</v>
      </c>
    </row>
    <row r="47" spans="1:8" s="16" customFormat="1" ht="110.4" x14ac:dyDescent="0.25">
      <c r="A47" s="33" t="s">
        <v>66</v>
      </c>
      <c r="B47" s="34" t="s">
        <v>135</v>
      </c>
      <c r="C47" s="27">
        <v>35428.9</v>
      </c>
      <c r="D47" s="27">
        <v>50842.3</v>
      </c>
      <c r="E47" s="27">
        <f t="shared" si="0"/>
        <v>15413.400000000001</v>
      </c>
      <c r="F47" s="27">
        <v>53886.400000000001</v>
      </c>
      <c r="G47" s="27">
        <f t="shared" si="1"/>
        <v>3044.0999999999985</v>
      </c>
      <c r="H47" s="27">
        <f t="shared" si="2"/>
        <v>105.9873373155817</v>
      </c>
    </row>
    <row r="48" spans="1:8" s="16" customFormat="1" ht="55.2" x14ac:dyDescent="0.25">
      <c r="A48" s="33" t="s">
        <v>67</v>
      </c>
      <c r="B48" s="34" t="s">
        <v>136</v>
      </c>
      <c r="C48" s="27">
        <v>8386.1</v>
      </c>
      <c r="D48" s="27">
        <v>54049.2</v>
      </c>
      <c r="E48" s="27">
        <f t="shared" si="0"/>
        <v>45663.1</v>
      </c>
      <c r="F48" s="27">
        <v>56987.7</v>
      </c>
      <c r="G48" s="27">
        <f t="shared" si="1"/>
        <v>2938.5</v>
      </c>
      <c r="H48" s="27">
        <f t="shared" si="2"/>
        <v>105.43671321684687</v>
      </c>
    </row>
    <row r="49" spans="1:8" s="16" customFormat="1" ht="13.8" x14ac:dyDescent="0.25">
      <c r="A49" s="30" t="s">
        <v>68</v>
      </c>
      <c r="B49" s="24" t="s">
        <v>91</v>
      </c>
      <c r="C49" s="27">
        <f>C50+C51</f>
        <v>10600.8</v>
      </c>
      <c r="D49" s="27">
        <f>D50+D51</f>
        <v>10612.099999999999</v>
      </c>
      <c r="E49" s="27">
        <f t="shared" si="0"/>
        <v>11.299999999999272</v>
      </c>
      <c r="F49" s="27">
        <f>F50+F51</f>
        <v>12560.8</v>
      </c>
      <c r="G49" s="27">
        <f t="shared" si="1"/>
        <v>1948.7000000000007</v>
      </c>
      <c r="H49" s="27">
        <f t="shared" si="2"/>
        <v>118.36300072558683</v>
      </c>
    </row>
    <row r="50" spans="1:8" s="17" customFormat="1" ht="55.2" x14ac:dyDescent="0.25">
      <c r="A50" s="33" t="s">
        <v>92</v>
      </c>
      <c r="B50" s="34" t="s">
        <v>93</v>
      </c>
      <c r="C50" s="27">
        <v>10185.5</v>
      </c>
      <c r="D50" s="27">
        <v>10196.799999999999</v>
      </c>
      <c r="E50" s="27">
        <f t="shared" si="0"/>
        <v>11.299999999999272</v>
      </c>
      <c r="F50" s="27">
        <v>12145.5</v>
      </c>
      <c r="G50" s="27">
        <f t="shared" si="1"/>
        <v>1948.7000000000007</v>
      </c>
      <c r="H50" s="27">
        <f t="shared" si="2"/>
        <v>119.11089753648206</v>
      </c>
    </row>
    <row r="51" spans="1:8" s="17" customFormat="1" ht="96.6" x14ac:dyDescent="0.25">
      <c r="A51" s="35" t="s">
        <v>94</v>
      </c>
      <c r="B51" s="34" t="s">
        <v>137</v>
      </c>
      <c r="C51" s="27">
        <v>415.3</v>
      </c>
      <c r="D51" s="27">
        <v>415.3</v>
      </c>
      <c r="E51" s="27">
        <f t="shared" si="0"/>
        <v>0</v>
      </c>
      <c r="F51" s="27">
        <v>415.3</v>
      </c>
      <c r="G51" s="27">
        <f t="shared" si="1"/>
        <v>0</v>
      </c>
      <c r="H51" s="27">
        <f t="shared" si="2"/>
        <v>100</v>
      </c>
    </row>
    <row r="52" spans="1:8" s="17" customFormat="1" ht="27.6" x14ac:dyDescent="0.25">
      <c r="A52" s="31" t="s">
        <v>69</v>
      </c>
      <c r="B52" s="24" t="s">
        <v>70</v>
      </c>
      <c r="C52" s="27">
        <f>SUM(C53:C59)</f>
        <v>1598464.2999999998</v>
      </c>
      <c r="D52" s="27">
        <f>SUM(D53:D59)</f>
        <v>4103969.5999999996</v>
      </c>
      <c r="E52" s="27">
        <f t="shared" si="0"/>
        <v>2505505.2999999998</v>
      </c>
      <c r="F52" s="27">
        <f>SUM(F53:F59)</f>
        <v>4354861.8</v>
      </c>
      <c r="G52" s="27">
        <f t="shared" si="1"/>
        <v>250892.20000000019</v>
      </c>
      <c r="H52" s="27">
        <f t="shared" si="2"/>
        <v>106.11340298427163</v>
      </c>
    </row>
    <row r="53" spans="1:8" s="17" customFormat="1" ht="55.2" x14ac:dyDescent="0.25">
      <c r="A53" s="35" t="s">
        <v>95</v>
      </c>
      <c r="B53" s="34" t="s">
        <v>96</v>
      </c>
      <c r="C53" s="27">
        <v>1411707.9</v>
      </c>
      <c r="D53" s="27">
        <v>3126563.2</v>
      </c>
      <c r="E53" s="27">
        <f t="shared" si="0"/>
        <v>1714855.3000000003</v>
      </c>
      <c r="F53" s="27">
        <v>2986008.3</v>
      </c>
      <c r="G53" s="27">
        <f t="shared" si="1"/>
        <v>-140554.90000000037</v>
      </c>
      <c r="H53" s="27">
        <f t="shared" si="2"/>
        <v>95.504491961013287</v>
      </c>
    </row>
    <row r="54" spans="1:8" s="17" customFormat="1" ht="55.2" x14ac:dyDescent="0.25">
      <c r="A54" s="35" t="s">
        <v>97</v>
      </c>
      <c r="B54" s="34" t="s">
        <v>98</v>
      </c>
      <c r="C54" s="27">
        <v>1745.8</v>
      </c>
      <c r="D54" s="27">
        <v>1746.8</v>
      </c>
      <c r="E54" s="27">
        <f t="shared" si="0"/>
        <v>1</v>
      </c>
      <c r="F54" s="27">
        <v>2344.1</v>
      </c>
      <c r="G54" s="27">
        <f t="shared" si="1"/>
        <v>597.29999999999995</v>
      </c>
      <c r="H54" s="27">
        <f t="shared" si="2"/>
        <v>134.19395465994961</v>
      </c>
    </row>
    <row r="55" spans="1:8" s="17" customFormat="1" ht="165.6" x14ac:dyDescent="0.25">
      <c r="A55" s="35" t="s">
        <v>99</v>
      </c>
      <c r="B55" s="34" t="s">
        <v>138</v>
      </c>
      <c r="C55" s="27">
        <v>17319.5</v>
      </c>
      <c r="D55" s="27">
        <v>30968.3</v>
      </c>
      <c r="E55" s="27">
        <f t="shared" si="0"/>
        <v>13648.8</v>
      </c>
      <c r="F55" s="27">
        <v>89455</v>
      </c>
      <c r="G55" s="27">
        <f t="shared" si="1"/>
        <v>58486.7</v>
      </c>
      <c r="H55" s="27">
        <f t="shared" si="2"/>
        <v>288.85989867057606</v>
      </c>
    </row>
    <row r="56" spans="1:8" s="17" customFormat="1" ht="27.6" x14ac:dyDescent="0.25">
      <c r="A56" s="35" t="s">
        <v>100</v>
      </c>
      <c r="B56" s="34" t="s">
        <v>101</v>
      </c>
      <c r="C56" s="27">
        <v>38697.9</v>
      </c>
      <c r="D56" s="27">
        <v>130098.3</v>
      </c>
      <c r="E56" s="27">
        <f>D56-C56</f>
        <v>91400.4</v>
      </c>
      <c r="F56" s="27">
        <v>166736.6</v>
      </c>
      <c r="G56" s="27">
        <f t="shared" si="1"/>
        <v>36638.300000000003</v>
      </c>
      <c r="H56" s="27">
        <f t="shared" si="2"/>
        <v>128.1620128779546</v>
      </c>
    </row>
    <row r="57" spans="1:8" s="17" customFormat="1" ht="27.6" x14ac:dyDescent="0.25">
      <c r="A57" s="35" t="s">
        <v>102</v>
      </c>
      <c r="B57" s="34" t="s">
        <v>103</v>
      </c>
      <c r="C57" s="27">
        <v>29000</v>
      </c>
      <c r="D57" s="27">
        <v>30023</v>
      </c>
      <c r="E57" s="27">
        <f t="shared" si="0"/>
        <v>1023</v>
      </c>
      <c r="F57" s="27">
        <v>20931.099999999999</v>
      </c>
      <c r="G57" s="27">
        <f t="shared" si="1"/>
        <v>-9091.9000000000015</v>
      </c>
      <c r="H57" s="27">
        <f t="shared" si="2"/>
        <v>69.716883722479423</v>
      </c>
    </row>
    <row r="58" spans="1:8" s="17" customFormat="1" ht="82.8" x14ac:dyDescent="0.25">
      <c r="A58" s="35" t="s">
        <v>151</v>
      </c>
      <c r="B58" s="34" t="s">
        <v>150</v>
      </c>
      <c r="C58" s="27">
        <v>99993.2</v>
      </c>
      <c r="D58" s="27">
        <v>0</v>
      </c>
      <c r="E58" s="27">
        <f t="shared" si="0"/>
        <v>-99993.2</v>
      </c>
      <c r="F58" s="27">
        <v>0</v>
      </c>
      <c r="G58" s="27">
        <f t="shared" si="1"/>
        <v>0</v>
      </c>
      <c r="H58" s="27"/>
    </row>
    <row r="59" spans="1:8" s="17" customFormat="1" ht="179.4" x14ac:dyDescent="0.25">
      <c r="A59" s="35" t="s">
        <v>148</v>
      </c>
      <c r="B59" s="34" t="s">
        <v>149</v>
      </c>
      <c r="C59" s="27">
        <v>0</v>
      </c>
      <c r="D59" s="27">
        <v>784570</v>
      </c>
      <c r="E59" s="27">
        <f t="shared" si="0"/>
        <v>784570</v>
      </c>
      <c r="F59" s="27">
        <v>1089386.7</v>
      </c>
      <c r="G59" s="27">
        <f t="shared" si="1"/>
        <v>304816.69999999995</v>
      </c>
      <c r="H59" s="27">
        <f t="shared" si="2"/>
        <v>138.85143454376282</v>
      </c>
    </row>
    <row r="60" spans="1:8" s="17" customFormat="1" ht="13.8" x14ac:dyDescent="0.25">
      <c r="A60" s="31" t="s">
        <v>71</v>
      </c>
      <c r="B60" s="24" t="s">
        <v>72</v>
      </c>
      <c r="C60" s="27">
        <f>C61+C62</f>
        <v>765787</v>
      </c>
      <c r="D60" s="27">
        <f>D61+D62</f>
        <v>779501.8</v>
      </c>
      <c r="E60" s="27">
        <f t="shared" si="0"/>
        <v>13714.800000000047</v>
      </c>
      <c r="F60" s="27">
        <f>F61+F62</f>
        <v>860233.5</v>
      </c>
      <c r="G60" s="27">
        <f t="shared" si="1"/>
        <v>80731.699999999953</v>
      </c>
      <c r="H60" s="27">
        <f t="shared" si="2"/>
        <v>110.35683304387493</v>
      </c>
    </row>
    <row r="61" spans="1:8" s="16" customFormat="1" ht="13.8" x14ac:dyDescent="0.25">
      <c r="A61" s="35" t="s">
        <v>110</v>
      </c>
      <c r="B61" s="34" t="s">
        <v>111</v>
      </c>
      <c r="C61" s="27">
        <v>0</v>
      </c>
      <c r="D61" s="27">
        <v>0</v>
      </c>
      <c r="E61" s="27">
        <f t="shared" si="0"/>
        <v>0</v>
      </c>
      <c r="F61" s="27">
        <v>251.9</v>
      </c>
      <c r="G61" s="27">
        <f t="shared" si="1"/>
        <v>251.9</v>
      </c>
      <c r="H61" s="27"/>
    </row>
    <row r="62" spans="1:8" s="17" customFormat="1" ht="13.8" x14ac:dyDescent="0.25">
      <c r="A62" s="35" t="s">
        <v>104</v>
      </c>
      <c r="B62" s="34" t="s">
        <v>105</v>
      </c>
      <c r="C62" s="27">
        <v>765787</v>
      </c>
      <c r="D62" s="27">
        <v>779501.8</v>
      </c>
      <c r="E62" s="27">
        <f t="shared" si="0"/>
        <v>13714.800000000047</v>
      </c>
      <c r="F62" s="27">
        <v>859981.6</v>
      </c>
      <c r="G62" s="27">
        <f t="shared" si="1"/>
        <v>80479.79999999993</v>
      </c>
      <c r="H62" s="27">
        <f t="shared" si="2"/>
        <v>110.32451753158234</v>
      </c>
    </row>
    <row r="63" spans="1:8" s="16" customFormat="1" ht="31.2" x14ac:dyDescent="0.25">
      <c r="A63" s="32" t="s">
        <v>8</v>
      </c>
      <c r="B63" s="22" t="s">
        <v>0</v>
      </c>
      <c r="C63" s="26">
        <f>C64+C69+C71+C73+C77+C75</f>
        <v>20943058</v>
      </c>
      <c r="D63" s="26">
        <f>D64+D69+D71+D73+D77+D75</f>
        <v>23903595.300000001</v>
      </c>
      <c r="E63" s="26">
        <f t="shared" si="0"/>
        <v>2960537.3000000007</v>
      </c>
      <c r="F63" s="26">
        <f>F64+F69+F71+F73+F75+F77</f>
        <v>24408641.399999995</v>
      </c>
      <c r="G63" s="26">
        <f t="shared" si="1"/>
        <v>505046.09999999404</v>
      </c>
      <c r="H63" s="26">
        <f t="shared" si="2"/>
        <v>102.11284576090524</v>
      </c>
    </row>
    <row r="64" spans="1:8" s="16" customFormat="1" ht="41.4" x14ac:dyDescent="0.25">
      <c r="A64" s="31" t="s">
        <v>15</v>
      </c>
      <c r="B64" s="24" t="s">
        <v>1</v>
      </c>
      <c r="C64" s="27">
        <f>C65+C66+C67+C68</f>
        <v>20943058</v>
      </c>
      <c r="D64" s="27">
        <f>D65+D66+D67+D68</f>
        <v>22122921.399999999</v>
      </c>
      <c r="E64" s="28">
        <f t="shared" si="0"/>
        <v>1179863.3999999985</v>
      </c>
      <c r="F64" s="27">
        <f>F65+F66+F67+F68</f>
        <v>22479058.800000001</v>
      </c>
      <c r="G64" s="28">
        <f t="shared" si="1"/>
        <v>356137.40000000224</v>
      </c>
      <c r="H64" s="28">
        <f t="shared" si="2"/>
        <v>101.60981180360747</v>
      </c>
    </row>
    <row r="65" spans="1:8" s="16" customFormat="1" ht="27.6" x14ac:dyDescent="0.25">
      <c r="A65" s="33" t="s">
        <v>119</v>
      </c>
      <c r="B65" s="34" t="s">
        <v>120</v>
      </c>
      <c r="C65" s="27">
        <v>0</v>
      </c>
      <c r="D65" s="27">
        <v>210778.9</v>
      </c>
      <c r="E65" s="28">
        <f t="shared" si="0"/>
        <v>210778.9</v>
      </c>
      <c r="F65" s="27">
        <v>225778.9</v>
      </c>
      <c r="G65" s="28">
        <f t="shared" si="1"/>
        <v>15000</v>
      </c>
      <c r="H65" s="28">
        <f t="shared" si="2"/>
        <v>107.11646184698753</v>
      </c>
    </row>
    <row r="66" spans="1:8" s="16" customFormat="1" ht="41.4" x14ac:dyDescent="0.25">
      <c r="A66" s="33" t="s">
        <v>79</v>
      </c>
      <c r="B66" s="34" t="s">
        <v>80</v>
      </c>
      <c r="C66" s="27">
        <v>15348465.1</v>
      </c>
      <c r="D66" s="27">
        <v>15126160.300000001</v>
      </c>
      <c r="E66" s="28">
        <f t="shared" si="0"/>
        <v>-222304.79999999888</v>
      </c>
      <c r="F66" s="27">
        <v>15221502.4</v>
      </c>
      <c r="G66" s="28">
        <f t="shared" si="1"/>
        <v>95342.099999999627</v>
      </c>
      <c r="H66" s="28">
        <f t="shared" si="2"/>
        <v>100.63031263790056</v>
      </c>
    </row>
    <row r="67" spans="1:8" s="16" customFormat="1" ht="27.6" x14ac:dyDescent="0.25">
      <c r="A67" s="33" t="s">
        <v>81</v>
      </c>
      <c r="B67" s="34" t="s">
        <v>112</v>
      </c>
      <c r="C67" s="27">
        <v>3399574.4</v>
      </c>
      <c r="D67" s="27">
        <v>4040310.3</v>
      </c>
      <c r="E67" s="28">
        <f t="shared" si="0"/>
        <v>640735.89999999991</v>
      </c>
      <c r="F67" s="27">
        <v>3969803.5</v>
      </c>
      <c r="G67" s="28">
        <f t="shared" si="1"/>
        <v>-70506.799999999814</v>
      </c>
      <c r="H67" s="28">
        <f t="shared" si="2"/>
        <v>98.254916212747318</v>
      </c>
    </row>
    <row r="68" spans="1:8" s="16" customFormat="1" ht="13.8" x14ac:dyDescent="0.25">
      <c r="A68" s="33" t="s">
        <v>82</v>
      </c>
      <c r="B68" s="34" t="s">
        <v>2</v>
      </c>
      <c r="C68" s="27">
        <v>2195018.5</v>
      </c>
      <c r="D68" s="27">
        <v>2745671.9</v>
      </c>
      <c r="E68" s="28">
        <f t="shared" si="0"/>
        <v>550653.39999999991</v>
      </c>
      <c r="F68" s="27">
        <v>3061974</v>
      </c>
      <c r="G68" s="28">
        <f t="shared" si="1"/>
        <v>316302.10000000009</v>
      </c>
      <c r="H68" s="28">
        <f t="shared" si="2"/>
        <v>111.52002538977801</v>
      </c>
    </row>
    <row r="69" spans="1:8" s="16" customFormat="1" ht="41.4" x14ac:dyDescent="0.25">
      <c r="A69" s="25" t="s">
        <v>9</v>
      </c>
      <c r="B69" s="25" t="s">
        <v>139</v>
      </c>
      <c r="C69" s="28">
        <f>C70</f>
        <v>0</v>
      </c>
      <c r="D69" s="28">
        <f>D70</f>
        <v>290116.5</v>
      </c>
      <c r="E69" s="28">
        <f t="shared" si="0"/>
        <v>290116.5</v>
      </c>
      <c r="F69" s="28">
        <f>F70</f>
        <v>227254.7</v>
      </c>
      <c r="G69" s="28">
        <f t="shared" si="1"/>
        <v>-62861.799999999988</v>
      </c>
      <c r="H69" s="28">
        <f t="shared" si="2"/>
        <v>78.332221710933368</v>
      </c>
    </row>
    <row r="70" spans="1:8" s="16" customFormat="1" ht="55.2" x14ac:dyDescent="0.25">
      <c r="A70" s="25" t="s">
        <v>83</v>
      </c>
      <c r="B70" s="25" t="s">
        <v>88</v>
      </c>
      <c r="C70" s="28">
        <v>0</v>
      </c>
      <c r="D70" s="28">
        <v>290116.5</v>
      </c>
      <c r="E70" s="28">
        <f t="shared" si="0"/>
        <v>290116.5</v>
      </c>
      <c r="F70" s="28">
        <v>227254.7</v>
      </c>
      <c r="G70" s="28">
        <f t="shared" si="1"/>
        <v>-62861.799999999988</v>
      </c>
      <c r="H70" s="28">
        <f t="shared" si="2"/>
        <v>78.332221710933368</v>
      </c>
    </row>
    <row r="71" spans="1:8" s="16" customFormat="1" ht="41.4" x14ac:dyDescent="0.25">
      <c r="A71" s="25" t="s">
        <v>121</v>
      </c>
      <c r="B71" s="25" t="s">
        <v>140</v>
      </c>
      <c r="C71" s="28">
        <f>C72</f>
        <v>0</v>
      </c>
      <c r="D71" s="28">
        <f>D72</f>
        <v>64684.4</v>
      </c>
      <c r="E71" s="28">
        <f t="shared" si="0"/>
        <v>64684.4</v>
      </c>
      <c r="F71" s="28">
        <f>F72</f>
        <v>64684.4</v>
      </c>
      <c r="G71" s="28">
        <f t="shared" si="1"/>
        <v>0</v>
      </c>
      <c r="H71" s="28">
        <f t="shared" si="2"/>
        <v>100</v>
      </c>
    </row>
    <row r="72" spans="1:8" s="16" customFormat="1" ht="55.2" x14ac:dyDescent="0.25">
      <c r="A72" s="36" t="s">
        <v>122</v>
      </c>
      <c r="B72" s="36" t="s">
        <v>87</v>
      </c>
      <c r="C72" s="28">
        <v>0</v>
      </c>
      <c r="D72" s="28">
        <v>64684.4</v>
      </c>
      <c r="E72" s="28">
        <f t="shared" si="0"/>
        <v>64684.4</v>
      </c>
      <c r="F72" s="28">
        <v>64684.4</v>
      </c>
      <c r="G72" s="28">
        <f t="shared" si="1"/>
        <v>0</v>
      </c>
      <c r="H72" s="28">
        <f t="shared" si="2"/>
        <v>100</v>
      </c>
    </row>
    <row r="73" spans="1:8" s="16" customFormat="1" ht="27.6" x14ac:dyDescent="0.25">
      <c r="A73" s="25" t="s">
        <v>123</v>
      </c>
      <c r="B73" s="25" t="s">
        <v>84</v>
      </c>
      <c r="C73" s="28">
        <f>C74</f>
        <v>0</v>
      </c>
      <c r="D73" s="28">
        <f>D74</f>
        <v>330802.09999999998</v>
      </c>
      <c r="E73" s="28">
        <f t="shared" si="0"/>
        <v>330802.09999999998</v>
      </c>
      <c r="F73" s="28">
        <f>F74</f>
        <v>453078.9</v>
      </c>
      <c r="G73" s="28">
        <f t="shared" si="1"/>
        <v>122276.80000000005</v>
      </c>
      <c r="H73" s="28">
        <f t="shared" si="2"/>
        <v>136.96373148779892</v>
      </c>
    </row>
    <row r="74" spans="1:8" s="16" customFormat="1" ht="41.4" x14ac:dyDescent="0.25">
      <c r="A74" s="36" t="s">
        <v>124</v>
      </c>
      <c r="B74" s="36" t="s">
        <v>85</v>
      </c>
      <c r="C74" s="28">
        <v>0</v>
      </c>
      <c r="D74" s="28">
        <v>330802.09999999998</v>
      </c>
      <c r="E74" s="28">
        <f t="shared" si="0"/>
        <v>330802.09999999998</v>
      </c>
      <c r="F74" s="28">
        <v>453078.9</v>
      </c>
      <c r="G74" s="28">
        <f t="shared" si="1"/>
        <v>122276.80000000005</v>
      </c>
      <c r="H74" s="28">
        <f t="shared" si="2"/>
        <v>136.96373148779892</v>
      </c>
    </row>
    <row r="75" spans="1:8" s="16" customFormat="1" ht="96.6" x14ac:dyDescent="0.25">
      <c r="A75" s="25" t="s">
        <v>113</v>
      </c>
      <c r="B75" s="25" t="s">
        <v>125</v>
      </c>
      <c r="C75" s="28">
        <f>C76</f>
        <v>0</v>
      </c>
      <c r="D75" s="28">
        <f>D76</f>
        <v>1275810.3</v>
      </c>
      <c r="E75" s="28">
        <f t="shared" si="0"/>
        <v>1275810.3</v>
      </c>
      <c r="F75" s="28">
        <f>F76</f>
        <v>1423176.2</v>
      </c>
      <c r="G75" s="28">
        <f t="shared" si="1"/>
        <v>147365.89999999991</v>
      </c>
      <c r="H75" s="28">
        <f t="shared" si="2"/>
        <v>111.550768950525</v>
      </c>
    </row>
    <row r="76" spans="1:8" s="16" customFormat="1" ht="124.2" x14ac:dyDescent="0.25">
      <c r="A76" s="36" t="s">
        <v>141</v>
      </c>
      <c r="B76" s="36" t="s">
        <v>142</v>
      </c>
      <c r="C76" s="28">
        <v>0</v>
      </c>
      <c r="D76" s="28">
        <v>1275810.3</v>
      </c>
      <c r="E76" s="28">
        <f t="shared" si="0"/>
        <v>1275810.3</v>
      </c>
      <c r="F76" s="28">
        <v>1423176.2</v>
      </c>
      <c r="G76" s="28">
        <f t="shared" si="1"/>
        <v>147365.89999999991</v>
      </c>
      <c r="H76" s="28">
        <f t="shared" si="2"/>
        <v>111.550768950525</v>
      </c>
    </row>
    <row r="77" spans="1:8" s="16" customFormat="1" ht="69" x14ac:dyDescent="0.25">
      <c r="A77" s="25" t="s">
        <v>143</v>
      </c>
      <c r="B77" s="25" t="s">
        <v>86</v>
      </c>
      <c r="C77" s="28">
        <f>C78</f>
        <v>0</v>
      </c>
      <c r="D77" s="28">
        <f>D78</f>
        <v>-180739.4</v>
      </c>
      <c r="E77" s="28">
        <f t="shared" ref="E77:E78" si="6">D77-C77</f>
        <v>-180739.4</v>
      </c>
      <c r="F77" s="28">
        <f>F78</f>
        <v>-238611.6</v>
      </c>
      <c r="G77" s="28">
        <f t="shared" ref="G77:G78" si="7">F77-D77</f>
        <v>-57872.200000000012</v>
      </c>
      <c r="H77" s="28">
        <f t="shared" ref="H77:H78" si="8">F77/D77*100</f>
        <v>132.01969244116114</v>
      </c>
    </row>
    <row r="78" spans="1:8" ht="69" x14ac:dyDescent="0.25">
      <c r="A78" s="36" t="s">
        <v>144</v>
      </c>
      <c r="B78" s="36" t="s">
        <v>145</v>
      </c>
      <c r="C78" s="28">
        <v>0</v>
      </c>
      <c r="D78" s="28">
        <v>-180739.4</v>
      </c>
      <c r="E78" s="28">
        <f t="shared" si="6"/>
        <v>-180739.4</v>
      </c>
      <c r="F78" s="28">
        <v>-238611.6</v>
      </c>
      <c r="G78" s="28">
        <f t="shared" si="7"/>
        <v>-57872.200000000012</v>
      </c>
      <c r="H78" s="28">
        <f t="shared" si="8"/>
        <v>132.01969244116114</v>
      </c>
    </row>
  </sheetData>
  <mergeCells count="3">
    <mergeCell ref="G1:H1"/>
    <mergeCell ref="A2:H2"/>
    <mergeCell ref="A3:H3"/>
  </mergeCells>
  <pageMargins left="0.78740157480314965" right="0.39370078740157483" top="0.59055118110236227" bottom="0.78740157480314965" header="0.31496062992125984" footer="0.31496062992125984"/>
  <pageSetup paperSize="9" scale="73" fitToHeight="100" orientation="landscape" horizontalDpi="4294967295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Васютина Ольга Валерьевна</cp:lastModifiedBy>
  <cp:lastPrinted>2026-03-17T12:59:43Z</cp:lastPrinted>
  <dcterms:created xsi:type="dcterms:W3CDTF">2002-03-11T10:22:12Z</dcterms:created>
  <dcterms:modified xsi:type="dcterms:W3CDTF">2026-03-17T12:59:51Z</dcterms:modified>
</cp:coreProperties>
</file>