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510" windowWidth="15450" windowHeight="10080"/>
  </bookViews>
  <sheets>
    <sheet name="2025" sheetId="5" r:id="rId1"/>
    <sheet name="Лист1" sheetId="6" r:id="rId2"/>
  </sheets>
  <definedNames>
    <definedName name="_xlnm._FilterDatabase" localSheetId="0" hidden="1">'2025'!$A$5:$E$76</definedName>
    <definedName name="_xlnm.Print_Titles" localSheetId="0">'2025'!$5:$5</definedName>
  </definedNames>
  <calcPr calcId="145621"/>
</workbook>
</file>

<file path=xl/calcChain.xml><?xml version="1.0" encoding="utf-8"?>
<calcChain xmlns="http://schemas.openxmlformats.org/spreadsheetml/2006/main">
  <c r="D28" i="5" l="1"/>
  <c r="E76" i="5" l="1"/>
  <c r="E74" i="5"/>
  <c r="E72" i="5"/>
  <c r="E70" i="5"/>
  <c r="E68" i="5"/>
  <c r="E66" i="5"/>
  <c r="E65" i="5"/>
  <c r="E64" i="5"/>
  <c r="E63" i="5"/>
  <c r="E60" i="5"/>
  <c r="E57" i="5"/>
  <c r="E55" i="5"/>
  <c r="E54" i="5"/>
  <c r="E53" i="5"/>
  <c r="E52" i="5"/>
  <c r="E51" i="5"/>
  <c r="E49" i="5"/>
  <c r="E48" i="5"/>
  <c r="E46" i="5"/>
  <c r="E45" i="5"/>
  <c r="E43" i="5"/>
  <c r="E42" i="5"/>
  <c r="E40" i="5"/>
  <c r="E39" i="5"/>
  <c r="E38" i="5"/>
  <c r="E35" i="5"/>
  <c r="E34" i="5"/>
  <c r="E33" i="5"/>
  <c r="E32" i="5"/>
  <c r="E30" i="5"/>
  <c r="E29" i="5"/>
  <c r="E26" i="5"/>
  <c r="E25" i="5"/>
  <c r="E24" i="5"/>
  <c r="E22" i="5"/>
  <c r="E21" i="5"/>
  <c r="E19" i="5"/>
  <c r="E18" i="5"/>
  <c r="E17" i="5"/>
  <c r="E15" i="5"/>
  <c r="E14" i="5"/>
  <c r="E12" i="5"/>
  <c r="E10" i="5"/>
  <c r="E9" i="5"/>
  <c r="D13" i="5" l="1"/>
  <c r="C13" i="5"/>
  <c r="E13" i="5" l="1"/>
  <c r="D75" i="5" l="1"/>
  <c r="D73" i="5"/>
  <c r="D71" i="5"/>
  <c r="D69" i="5"/>
  <c r="D67" i="5"/>
  <c r="D62" i="5"/>
  <c r="D58" i="5"/>
  <c r="D50" i="5"/>
  <c r="D47" i="5"/>
  <c r="D44" i="5"/>
  <c r="D41" i="5"/>
  <c r="D37" i="5"/>
  <c r="D23" i="5"/>
  <c r="D20" i="5"/>
  <c r="D16" i="5"/>
  <c r="D11" i="5"/>
  <c r="D8" i="5"/>
  <c r="C75" i="5"/>
  <c r="C73" i="5"/>
  <c r="C71" i="5"/>
  <c r="C69" i="5"/>
  <c r="C67" i="5"/>
  <c r="C62" i="5"/>
  <c r="C58" i="5"/>
  <c r="C50" i="5"/>
  <c r="C47" i="5"/>
  <c r="C44" i="5"/>
  <c r="C41" i="5"/>
  <c r="C37" i="5"/>
  <c r="C28" i="5"/>
  <c r="C23" i="5"/>
  <c r="C20" i="5"/>
  <c r="C16" i="5"/>
  <c r="C11" i="5"/>
  <c r="C8" i="5"/>
  <c r="E44" i="5" l="1"/>
  <c r="E11" i="5"/>
  <c r="D61" i="5"/>
  <c r="E23" i="5"/>
  <c r="E73" i="5"/>
  <c r="E16" i="5"/>
  <c r="E20" i="5"/>
  <c r="E8" i="5"/>
  <c r="D7" i="5"/>
  <c r="E75" i="5"/>
  <c r="E71" i="5"/>
  <c r="E69" i="5"/>
  <c r="E67" i="5"/>
  <c r="E62" i="5"/>
  <c r="E58" i="5"/>
  <c r="E50" i="5"/>
  <c r="E47" i="5"/>
  <c r="E41" i="5"/>
  <c r="E37" i="5"/>
  <c r="E28" i="5"/>
  <c r="C61" i="5"/>
  <c r="C7" i="5"/>
  <c r="D6" i="5" l="1"/>
  <c r="E61" i="5"/>
  <c r="E7" i="5"/>
  <c r="C6" i="5"/>
  <c r="E6" i="5" l="1"/>
</calcChain>
</file>

<file path=xl/sharedStrings.xml><?xml version="1.0" encoding="utf-8"?>
<sst xmlns="http://schemas.openxmlformats.org/spreadsheetml/2006/main" count="152" uniqueCount="152">
  <si>
    <t>2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</si>
  <si>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</si>
  <si>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</si>
  <si>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</si>
  <si>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</si>
  <si>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</si>
  <si>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</si>
  <si>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</si>
  <si>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</si>
  <si>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</si>
  <si>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</si>
  <si>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</si>
  <si>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</si>
  <si>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</si>
  <si>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Иные межбюджетные трансферты</t>
  </si>
  <si>
    <t>БЕЗВОЗМЕЗДНЫЕ ПОСТУПЛЕНИЯ ОТ ДРУГИХ БЮДЖЕТОВ БЮДЖЕТНОЙ СИСТЕМЫ РОССИЙСКОЙ ФЕДЕРАЦИИ</t>
  </si>
  <si>
    <t>Приложение 4</t>
  </si>
  <si>
    <t>% исполнения уточненного плана</t>
  </si>
  <si>
    <t>3</t>
  </si>
  <si>
    <t>1 00 00000 00 0000 000</t>
  </si>
  <si>
    <t>1 01 00000 00 0000 000</t>
  </si>
  <si>
    <t>1 01 01000 00 0000 110</t>
  </si>
  <si>
    <t>1 01 02000 01 0000 110</t>
  </si>
  <si>
    <t>1 03 00000 00 0000 000</t>
  </si>
  <si>
    <t>1 03 02000 01 0000 110</t>
  </si>
  <si>
    <t>1 05 00000 00 0000 000</t>
  </si>
  <si>
    <t>2 00 00000 00 0000 000</t>
  </si>
  <si>
    <t>2 02 00000 00 0000 000</t>
  </si>
  <si>
    <t>1 06 00000 00 0000 000</t>
  </si>
  <si>
    <t>1 06 02000 02 0000 110</t>
  </si>
  <si>
    <t>1 06 04000 02 0000 110</t>
  </si>
  <si>
    <t>1 06 05000 02 0000 110</t>
  </si>
  <si>
    <t>2 03 00000 00 0000 000</t>
  </si>
  <si>
    <t>2 18 00000 00 0000 000</t>
  </si>
  <si>
    <t>Всего доходов</t>
  </si>
  <si>
    <t>1 07 00000 00 0000 000</t>
  </si>
  <si>
    <t>1 07 01000 01 0000 110</t>
  </si>
  <si>
    <t>Налог на добычу полезных ископаемых</t>
  </si>
  <si>
    <t>1 07 04000 01 0000 110</t>
  </si>
  <si>
    <t>1 08 00000 00 0000 000</t>
  </si>
  <si>
    <t>ГОСУДАРСТВЕННАЯ ПОШЛИНА</t>
  </si>
  <si>
    <t>1 08 06000 01 0000 110</t>
  </si>
  <si>
    <t>1 08 07000 01 0000 110</t>
  </si>
  <si>
    <t>1 11 00000 00 0000 000</t>
  </si>
  <si>
    <t>1 11 01000 00 0000 120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</si>
  <si>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</si>
  <si>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</si>
  <si>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</si>
  <si>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1 11 07000 00 0000 120</t>
  </si>
  <si>
    <t>Платежи от государственных и муниципальных унитарных предприятий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</si>
  <si>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</si>
  <si>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</si>
  <si>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</si>
  <si>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</si>
  <si>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</si>
  <si>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</si>
  <si>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</si>
  <si>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</si>
  <si>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</si>
  <si>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</si>
  <si>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</si>
  <si>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</si>
  <si>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</si>
  <si>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1 14 02000 00 0000 000</t>
  </si>
  <si>
    <t>1 14 06000 00 0000 430</t>
  </si>
  <si>
    <t>1 15 00000 00 0000 000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</si>
  <si>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</si>
  <si>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</si>
  <si>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</si>
  <si>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</si>
  <si>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</si>
  <si>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</si>
  <si>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</si>
  <si>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</si>
  <si>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</si>
  <si>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</si>
  <si>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</si>
  <si>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1 16 10000 00 0000 140</t>
  </si>
  <si>
    <t>Платежи в целях возмещения причиненного ущерба (убытков)</t>
  </si>
  <si>
    <t>1 16 11000 01 0000 140</t>
  </si>
  <si>
    <t>Платежи, уплачиваемые в целях возмещения вреда</t>
  </si>
  <si>
    <t>1 17 00000 00 0000 000</t>
  </si>
  <si>
    <t>ПРОЧИЕ НЕНАЛОГОВЫЕ ДОХОДЫ</t>
  </si>
  <si>
    <t>1 17 05000 00 0000 180</t>
  </si>
  <si>
    <t>Прочие неналоговые доходы</t>
  </si>
  <si>
    <t>2 02 20000 00 0000 150</t>
  </si>
  <si>
    <t>2 02 30000 00 0000 150</t>
  </si>
  <si>
    <t>Субвенции бюджетам бюджетной системы Российской Федерации</t>
  </si>
  <si>
    <t>2 02 40000 00 0000 150</t>
  </si>
  <si>
    <t>1 05 06000 01 0000 110</t>
  </si>
  <si>
    <t>Налог на профессиональный доход</t>
  </si>
  <si>
    <t>1 11 02000 00 0000 120</t>
  </si>
  <si>
    <t>Доходы от размещения средств бюджетов</t>
  </si>
  <si>
    <t>2 03 02000 02 0000 150</t>
  </si>
  <si>
    <t>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</si>
  <si>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 в бюджеты субъектов Российской Федерации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</si>
  <si>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</si>
  <si>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</si>
  <si>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</si>
  <si>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1 12 02000 00 0000 120</t>
  </si>
  <si>
    <t>2 02 10000 00 0000 150</t>
  </si>
  <si>
    <t>Дотации бюджетам бюджетной системы Российской Федерации</t>
  </si>
  <si>
    <t>2 04 00000 00 0000 000</t>
  </si>
  <si>
    <t>2 04 02000 02 0000 150</t>
  </si>
  <si>
    <t>2 07 00000 00 0000 000</t>
  </si>
  <si>
    <t>2 07 02000 02 0000 150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</si>
  <si>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</si>
  <si>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ЗАДОЛЖЕННОСТЬ И ПЕРЕРАСЧЕТЫ ПО ОТМЕНЕННЫМ НАЛОГАМ, СБОРАМ И ИНЫМ ОБЯЗАТЕЛЬНЫМ ПЛАТЕЖАМ</t>
  </si>
  <si>
    <t>1 09 00000 00 0000 000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</si>
  <si>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</si>
  <si>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</si>
  <si>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1 11 05300 00 0000 120</t>
  </si>
  <si>
    <t>1 11 05400 00 0000 120</t>
  </si>
  <si>
    <t>Невыясненные поступления</t>
  </si>
  <si>
    <t>1 17 01000 00 0000 180</t>
  </si>
  <si>
    <t>НАЛОГИ, СБОРЫ И РЕГУЛЯРНЫЕ ПЛАТЕЖИ ЗА ПОЛЬЗОВАНИЕ ПРИРОДНЫМИ РЕСУРСАМИ</t>
  </si>
  <si>
    <t>Сборы за пользование объектами животного мира и за пользование объектами водных биологических ресурсов</t>
  </si>
  <si>
    <t>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</si>
  <si>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</si>
  <si>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</si>
  <si>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</si>
  <si>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</si>
  <si>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</si>
  <si>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</si>
  <si>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</si>
  <si>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</si>
  <si>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</si>
  <si>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</si>
  <si>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</si>
  <si>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</si>
  <si>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</si>
  <si>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</si>
  <si>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</si>
  <si>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</si>
  <si>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2 18 00000 02 0000 150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</si>
  <si>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</si>
  <si>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2 19 00000 00 0000 000</t>
  </si>
  <si>
    <t>2 19 00000 02 0000 150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</si>
  <si>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</si>
  <si>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Наименование доходов</t>
  </si>
  <si>
    <t>1 16 17000 01 0000 140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</si>
  <si>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</si>
  <si>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Факт по состоянию на 01.01.2026</t>
  </si>
  <si>
    <t>Уточненные бюджетные назначения 
(в редакции от 01.11.2025 
№ 127-оз)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</si>
  <si>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</si>
  <si>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</si>
  <si>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</si>
  <si>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</si>
  <si>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Код бюджетной классификации 
(без указания кода 
главного администратора 
доходов бюджета)</t>
  </si>
  <si>
    <t>5=4/3*100</t>
  </si>
  <si>
    <t>тыс.руб.</t>
  </si>
  <si>
    <t>Сведения о доходах областного бюджета Ленинградской области по видам доходов
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</si>
</sst>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 ###\ ###\ ###\ ##0.00"/>
  </numFmts>
  <fonts count="10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16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/>
    <xf numFmtId="0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4" fillId="0" borderId="1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164" fontId="3" fillId="0" borderId="0" xfId="0" applyNumberFormat="1" applyFont="1" applyFill="1" applyAlignment="1">
      <alignment horizontal="center"/>
    </xf>
    <xf numFmtId="165" fontId="1" fillId="0" borderId="1" xfId="0" applyNumberFormat="1" applyFon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left" vertical="top"/>
    </xf>
    <xf numFmtId="165" fontId="6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 indent="2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indent="2"/>
    </xf>
    <xf numFmtId="49" fontId="1" fillId="0" borderId="1" xfId="0" applyNumberFormat="1" applyFont="1" applyFill="1" applyBorder="1" applyAlignment="1">
      <alignment horizontal="left" vertical="top" wrapText="1" indent="2"/>
    </xf>
    <xf numFmtId="164" fontId="9" fillId="0" borderId="0" xfId="0" applyNumberFormat="1" applyFont="1" applyFill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  <color rgb="FF0000FF"/>
      <color rgb="FF6600FF"/>
      <color rgb="FF800000"/>
      <color rgb="FFCCECFF"/>
      <color rgb="FFFFCCFF"/>
      <color rgb="FFFFFF99"/>
      <color rgb="FFFFFFCC"/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topLeftCell="A70" zoomScale="118" zoomScaleNormal="118" workbookViewId="0">
      <selection activeCell="C4" sqref="C4"/>
    </sheetView>
  </sheetViews>
  <sheetFormatPr defaultColWidth="9.28515625" defaultRowHeight="12.75" x14ac:dyDescent="0.2"/>
  <cols>
    <col min="1" max="1" width="26.28515625" style="9" customWidth="1"/>
    <col min="2" max="2" width="68.7109375" style="9" customWidth="1"/>
    <col min="3" max="3" width="18" style="9" customWidth="1"/>
    <col min="4" max="4" width="17.28515625" style="9" customWidth="1"/>
    <col min="5" max="5" width="15.42578125" style="9" customWidth="1"/>
    <col min="6" max="16384" width="9.28515625" style="9"/>
  </cols>
  <sheetData>
    <row r="1" spans="1:5" s="4" customFormat="1" ht="28.5" x14ac:dyDescent="0.25">
      <c r="A1" s="1"/>
      <c r="B1" s="2"/>
      <c r="C1" s="3"/>
      <c r="D1" s="3"/>
      <c r="E1" s="38" t="s">
        <v>16</v>
      </c>
    </row>
    <row r="2" spans="1:5" s="4" customFormat="1" ht="54" customHeight="1" x14ac:dyDescent="0.25">
      <c r="A2" s="40" t="s">
        <v>151</v>
      </c>
      <c r="B2" s="40"/>
      <c r="C2" s="40"/>
      <c r="D2" s="40"/>
      <c r="E2" s="40"/>
    </row>
    <row r="3" spans="1:5" s="4" customFormat="1" ht="15.75" x14ac:dyDescent="0.25">
      <c r="A3" s="5"/>
      <c r="B3" s="6"/>
      <c r="C3" s="7"/>
      <c r="D3" s="22"/>
      <c r="E3" s="39" t="s">
        <v>150</v>
      </c>
    </row>
    <row r="4" spans="1:5" s="8" customFormat="1" ht="76.5" x14ac:dyDescent="0.2">
      <c r="A4" s="30" t="s">
        <v>148</v>
      </c>
      <c r="B4" s="31" t="s">
        <v>139</v>
      </c>
      <c r="C4" s="32" t="s">
        <v>143</v>
      </c>
      <c r="D4" s="32" t="s">
        <v>142</v>
      </c>
      <c r="E4" s="32" t="s">
        <v>17</v>
      </c>
    </row>
    <row r="5" spans="1:5" s="8" customFormat="1" ht="10.9" customHeight="1" x14ac:dyDescent="0.2">
      <c r="A5" s="33">
        <v>1</v>
      </c>
      <c r="B5" s="33" t="s">
        <v>0</v>
      </c>
      <c r="C5" s="33" t="s">
        <v>18</v>
      </c>
      <c r="D5" s="34">
        <v>4</v>
      </c>
      <c r="E5" s="34" t="s">
        <v>149</v>
      </c>
    </row>
    <row r="6" spans="1:5" s="11" customFormat="1" ht="22.15" customHeight="1" x14ac:dyDescent="0.2">
      <c r="A6" s="20"/>
      <c r="B6" s="21" t="s">
        <v>34</v>
      </c>
      <c r="C6" s="10">
        <f>C7+C61</f>
        <v>281707692.69999999</v>
      </c>
      <c r="D6" s="10">
        <f>D7+D61</f>
        <v>281924182.60000002</v>
      </c>
      <c r="E6" s="10">
        <f t="shared" ref="E6:E26" si="0">D6/C6*100</f>
        <v>100.07684912610128</v>
      </c>
    </row>
    <row r="7" spans="1:5" s="12" customFormat="1" ht="24" customHeight="1" x14ac:dyDescent="0.2">
      <c r="A7" s="24" t="s">
        <v>19</v>
      </c>
      <c r="B7" s="21" t="s">
        <v>1</v>
      </c>
      <c r="C7" s="10">
        <f>C8+C11+C13+C16+C20+C23+C27+C28+C37+C41+C44+C47+C50+C58</f>
        <v>257804097.40000001</v>
      </c>
      <c r="D7" s="10">
        <f>D8+D11+D13+D16+D20+D23+D27+D28+D37+D41+D44+D47+D50+D58</f>
        <v>257515541.20000002</v>
      </c>
      <c r="E7" s="10">
        <f t="shared" si="0"/>
        <v>99.88807152294703</v>
      </c>
    </row>
    <row r="8" spans="1:5" s="12" customFormat="1" ht="18" customHeight="1" x14ac:dyDescent="0.2">
      <c r="A8" s="25" t="s">
        <v>20</v>
      </c>
      <c r="B8" s="17" t="s">
        <v>2</v>
      </c>
      <c r="C8" s="14">
        <f>C9+C10</f>
        <v>177392838</v>
      </c>
      <c r="D8" s="14">
        <f>D9+D10</f>
        <v>176905838.80000001</v>
      </c>
      <c r="E8" s="14">
        <f t="shared" si="0"/>
        <v>99.725468510741123</v>
      </c>
    </row>
    <row r="9" spans="1:5" s="11" customFormat="1" ht="18" customHeight="1" x14ac:dyDescent="0.2">
      <c r="A9" s="29" t="s">
        <v>21</v>
      </c>
      <c r="B9" s="35" t="s">
        <v>3</v>
      </c>
      <c r="C9" s="16">
        <v>104558149</v>
      </c>
      <c r="D9" s="16">
        <v>103289612.40000001</v>
      </c>
      <c r="E9" s="16">
        <f t="shared" si="0"/>
        <v>98.786764482603843</v>
      </c>
    </row>
    <row r="10" spans="1:5" s="11" customFormat="1" ht="18" customHeight="1" x14ac:dyDescent="0.2">
      <c r="A10" s="29" t="s">
        <v>22</v>
      </c>
      <c r="B10" s="35" t="s">
        <v>4</v>
      </c>
      <c r="C10" s="16">
        <v>72834689</v>
      </c>
      <c r="D10" s="16">
        <v>73616226.400000006</v>
      </c>
      <c r="E10" s="16">
        <f t="shared" si="0"/>
        <v>101.07302908920227</v>
      </c>
    </row>
    <row r="11" spans="1:5" s="12" customFormat="1" ht="30" x14ac:dyDescent="0.2">
      <c r="A11" s="25" t="s">
        <v>23</v>
      </c>
      <c r="B11" s="17" t="s">
        <v>5</v>
      </c>
      <c r="C11" s="14">
        <f>C12</f>
        <v>18792109</v>
      </c>
      <c r="D11" s="14">
        <f>D12</f>
        <v>18194561.199999999</v>
      </c>
      <c r="E11" s="14">
        <f t="shared" si="0"/>
        <v>96.820219593234583</v>
      </c>
    </row>
    <row r="12" spans="1:5" s="11" customFormat="1" ht="25.5" x14ac:dyDescent="0.2">
      <c r="A12" s="29" t="s">
        <v>24</v>
      </c>
      <c r="B12" s="35" t="s">
        <v>6</v>
      </c>
      <c r="C12" s="16">
        <v>18792109</v>
      </c>
      <c r="D12" s="16">
        <v>18194561.199999999</v>
      </c>
      <c r="E12" s="16">
        <f t="shared" si="0"/>
        <v>96.820219593234583</v>
      </c>
    </row>
    <row r="13" spans="1:5" s="11" customFormat="1" ht="20.45" customHeight="1" x14ac:dyDescent="0.2">
      <c r="A13" s="25" t="s">
        <v>25</v>
      </c>
      <c r="B13" s="17" t="s">
        <v>7</v>
      </c>
      <c r="C13" s="14">
        <f t="shared" ref="C13:D13" si="1">C14+C15</f>
        <v>1019598</v>
      </c>
      <c r="D13" s="14">
        <f t="shared" si="1"/>
        <v>1054146.7</v>
      </c>
      <c r="E13" s="14">
        <f t="shared" si="0"/>
        <v>103.38846290400726</v>
      </c>
    </row>
    <row r="14" spans="1:5" s="11" customFormat="1" x14ac:dyDescent="0.2">
      <c r="A14" s="29" t="s">
        <v>89</v>
      </c>
      <c r="B14" s="35" t="s">
        <v>90</v>
      </c>
      <c r="C14" s="16">
        <v>1009000</v>
      </c>
      <c r="D14" s="16">
        <v>1039754.6</v>
      </c>
      <c r="E14" s="16">
        <f t="shared" si="0"/>
        <v>103.04802775024777</v>
      </c>
    </row>
    <row r="15" spans="1:5" s="11" customFormat="1" ht="25.5" x14ac:dyDescent="0.2">
      <c r="A15" s="29" t="s">
        <v>144</v>
      </c>
      <c r="B15" s="35" t="s">
        <v>145</v>
      </c>
      <c r="C15" s="16">
        <v>10598</v>
      </c>
      <c r="D15" s="16">
        <v>14392.1</v>
      </c>
      <c r="E15" s="16">
        <f t="shared" si="0"/>
        <v>135.80015097188149</v>
      </c>
    </row>
    <row r="16" spans="1:5" s="11" customFormat="1" ht="15" x14ac:dyDescent="0.2">
      <c r="A16" s="25" t="s">
        <v>28</v>
      </c>
      <c r="B16" s="17" t="s">
        <v>8</v>
      </c>
      <c r="C16" s="14">
        <f>C17+C18+C19</f>
        <v>37035203</v>
      </c>
      <c r="D16" s="14">
        <f>D17+D18+D19</f>
        <v>35761762.5</v>
      </c>
      <c r="E16" s="14">
        <f t="shared" si="0"/>
        <v>96.561540380918117</v>
      </c>
    </row>
    <row r="17" spans="1:5" s="12" customFormat="1" x14ac:dyDescent="0.2">
      <c r="A17" s="29" t="s">
        <v>29</v>
      </c>
      <c r="B17" s="35" t="s">
        <v>9</v>
      </c>
      <c r="C17" s="16">
        <v>33024605</v>
      </c>
      <c r="D17" s="16">
        <v>31881527.100000001</v>
      </c>
      <c r="E17" s="16">
        <f t="shared" si="0"/>
        <v>96.538708335799924</v>
      </c>
    </row>
    <row r="18" spans="1:5" s="11" customFormat="1" x14ac:dyDescent="0.2">
      <c r="A18" s="29" t="s">
        <v>30</v>
      </c>
      <c r="B18" s="35" t="s">
        <v>10</v>
      </c>
      <c r="C18" s="16">
        <v>3894678</v>
      </c>
      <c r="D18" s="16">
        <v>3771420.4</v>
      </c>
      <c r="E18" s="16">
        <f t="shared" si="0"/>
        <v>96.835230024150903</v>
      </c>
    </row>
    <row r="19" spans="1:5" s="11" customFormat="1" x14ac:dyDescent="0.2">
      <c r="A19" s="29" t="s">
        <v>31</v>
      </c>
      <c r="B19" s="35" t="s">
        <v>11</v>
      </c>
      <c r="C19" s="16">
        <v>115920</v>
      </c>
      <c r="D19" s="16">
        <v>108815</v>
      </c>
      <c r="E19" s="16">
        <f t="shared" si="0"/>
        <v>93.870772946859901</v>
      </c>
    </row>
    <row r="20" spans="1:5" s="11" customFormat="1" ht="30" customHeight="1" x14ac:dyDescent="0.2">
      <c r="A20" s="25" t="s">
        <v>35</v>
      </c>
      <c r="B20" s="17" t="s">
        <v>115</v>
      </c>
      <c r="C20" s="14">
        <f>C21+C22</f>
        <v>1076302</v>
      </c>
      <c r="D20" s="14">
        <f>D21+D22</f>
        <v>1019915</v>
      </c>
      <c r="E20" s="14">
        <f t="shared" si="0"/>
        <v>94.761042904314962</v>
      </c>
    </row>
    <row r="21" spans="1:5" s="12" customFormat="1" x14ac:dyDescent="0.2">
      <c r="A21" s="29" t="s">
        <v>36</v>
      </c>
      <c r="B21" s="35" t="s">
        <v>37</v>
      </c>
      <c r="C21" s="16">
        <v>1073002</v>
      </c>
      <c r="D21" s="16">
        <v>1017608.2</v>
      </c>
      <c r="E21" s="16">
        <f t="shared" si="0"/>
        <v>94.837493313153189</v>
      </c>
    </row>
    <row r="22" spans="1:5" s="11" customFormat="1" ht="25.5" x14ac:dyDescent="0.2">
      <c r="A22" s="29" t="s">
        <v>38</v>
      </c>
      <c r="B22" s="35" t="s">
        <v>116</v>
      </c>
      <c r="C22" s="16">
        <v>3300</v>
      </c>
      <c r="D22" s="16">
        <v>2306.8000000000002</v>
      </c>
      <c r="E22" s="16">
        <f t="shared" si="0"/>
        <v>69.903030303030306</v>
      </c>
    </row>
    <row r="23" spans="1:5" s="11" customFormat="1" ht="17.45" customHeight="1" x14ac:dyDescent="0.2">
      <c r="A23" s="25" t="s">
        <v>39</v>
      </c>
      <c r="B23" s="17" t="s">
        <v>40</v>
      </c>
      <c r="C23" s="14">
        <f>C24+C25+C26</f>
        <v>428230.9</v>
      </c>
      <c r="D23" s="14">
        <f>D24+D25+D26</f>
        <v>539161.5</v>
      </c>
      <c r="E23" s="14">
        <f t="shared" si="0"/>
        <v>125.9043894310289</v>
      </c>
    </row>
    <row r="24" spans="1:5" s="12" customFormat="1" ht="63.75" x14ac:dyDescent="0.2">
      <c r="A24" s="29" t="s">
        <v>117</v>
      </c>
      <c r="B24" s="35" t="s">
        <v>118</v>
      </c>
      <c r="C24" s="16">
        <v>4466</v>
      </c>
      <c r="D24" s="16">
        <v>6255.6</v>
      </c>
      <c r="E24" s="16">
        <f t="shared" si="0"/>
        <v>140.07165248544561</v>
      </c>
    </row>
    <row r="25" spans="1:5" s="12" customFormat="1" ht="51" x14ac:dyDescent="0.2">
      <c r="A25" s="29" t="s">
        <v>41</v>
      </c>
      <c r="B25" s="35" t="s">
        <v>119</v>
      </c>
      <c r="C25" s="16">
        <v>27417.5</v>
      </c>
      <c r="D25" s="16">
        <v>40375.4</v>
      </c>
      <c r="E25" s="16">
        <f t="shared" si="0"/>
        <v>147.2614206255129</v>
      </c>
    </row>
    <row r="26" spans="1:5" s="11" customFormat="1" ht="25.5" x14ac:dyDescent="0.2">
      <c r="A26" s="29" t="s">
        <v>42</v>
      </c>
      <c r="B26" s="35" t="s">
        <v>120</v>
      </c>
      <c r="C26" s="16">
        <v>396347.4</v>
      </c>
      <c r="D26" s="16">
        <v>492530.5</v>
      </c>
      <c r="E26" s="16">
        <f t="shared" si="0"/>
        <v>124.26737251209418</v>
      </c>
    </row>
    <row r="27" spans="1:5" s="11" customFormat="1" ht="30" x14ac:dyDescent="0.2">
      <c r="A27" s="25" t="s">
        <v>108</v>
      </c>
      <c r="B27" s="17" t="s">
        <v>107</v>
      </c>
      <c r="C27" s="14">
        <v>0</v>
      </c>
      <c r="D27" s="14">
        <v>-199.7</v>
      </c>
      <c r="E27" s="14"/>
    </row>
    <row r="28" spans="1:5" s="11" customFormat="1" ht="30" x14ac:dyDescent="0.2">
      <c r="A28" s="25" t="s">
        <v>43</v>
      </c>
      <c r="B28" s="17" t="s">
        <v>121</v>
      </c>
      <c r="C28" s="14">
        <f>C29+C30+C31+C32+C33+C34+C35</f>
        <v>16007998.6</v>
      </c>
      <c r="D28" s="14">
        <f>D29+D30+D31+D32+D33+D34+D35+D36</f>
        <v>17358378.699999999</v>
      </c>
      <c r="E28" s="14">
        <f>D28/C28*100</f>
        <v>108.4356585338532</v>
      </c>
    </row>
    <row r="29" spans="1:5" s="11" customFormat="1" ht="51" x14ac:dyDescent="0.2">
      <c r="A29" s="29" t="s">
        <v>44</v>
      </c>
      <c r="B29" s="35" t="s">
        <v>122</v>
      </c>
      <c r="C29" s="16">
        <v>13774.8</v>
      </c>
      <c r="D29" s="16">
        <v>13774.8</v>
      </c>
      <c r="E29" s="16">
        <f>D29/C29*100</f>
        <v>100</v>
      </c>
    </row>
    <row r="30" spans="1:5" s="11" customFormat="1" ht="19.899999999999999" customHeight="1" x14ac:dyDescent="0.2">
      <c r="A30" s="29" t="s">
        <v>91</v>
      </c>
      <c r="B30" s="35" t="s">
        <v>92</v>
      </c>
      <c r="C30" s="16">
        <v>15907115.1</v>
      </c>
      <c r="D30" s="16">
        <v>17260014.399999999</v>
      </c>
      <c r="E30" s="16">
        <f>D30/C30*100</f>
        <v>108.50499472402761</v>
      </c>
    </row>
    <row r="31" spans="1:5" s="11" customFormat="1" ht="19.899999999999999" customHeight="1" x14ac:dyDescent="0.2">
      <c r="A31" s="29" t="s">
        <v>45</v>
      </c>
      <c r="B31" s="35" t="s">
        <v>46</v>
      </c>
      <c r="C31" s="16">
        <v>0</v>
      </c>
      <c r="D31" s="16">
        <v>0</v>
      </c>
      <c r="E31" s="16"/>
    </row>
    <row r="32" spans="1:5" s="11" customFormat="1" ht="63.75" x14ac:dyDescent="0.2">
      <c r="A32" s="29" t="s">
        <v>47</v>
      </c>
      <c r="B32" s="35" t="s">
        <v>123</v>
      </c>
      <c r="C32" s="16">
        <v>71887.7</v>
      </c>
      <c r="D32" s="16">
        <v>66192.399999999994</v>
      </c>
      <c r="E32" s="16">
        <f>D32/C32*100</f>
        <v>92.077504218385059</v>
      </c>
    </row>
    <row r="33" spans="1:5" s="11" customFormat="1" ht="25.5" x14ac:dyDescent="0.2">
      <c r="A33" s="29" t="s">
        <v>111</v>
      </c>
      <c r="B33" s="35" t="s">
        <v>109</v>
      </c>
      <c r="C33" s="16">
        <v>105.4</v>
      </c>
      <c r="D33" s="16">
        <v>190.1</v>
      </c>
      <c r="E33" s="16">
        <f>D33/C33*100</f>
        <v>180.3605313092979</v>
      </c>
    </row>
    <row r="34" spans="1:5" s="11" customFormat="1" ht="38.25" x14ac:dyDescent="0.2">
      <c r="A34" s="29" t="s">
        <v>112</v>
      </c>
      <c r="B34" s="35" t="s">
        <v>110</v>
      </c>
      <c r="C34" s="16">
        <v>19.2</v>
      </c>
      <c r="D34" s="16">
        <v>70.599999999999994</v>
      </c>
      <c r="E34" s="16">
        <f>D34/C34*100</f>
        <v>367.70833333333331</v>
      </c>
    </row>
    <row r="35" spans="1:5" s="11" customFormat="1" ht="18.600000000000001" customHeight="1" x14ac:dyDescent="0.2">
      <c r="A35" s="29" t="s">
        <v>48</v>
      </c>
      <c r="B35" s="35" t="s">
        <v>49</v>
      </c>
      <c r="C35" s="16">
        <v>15096.4</v>
      </c>
      <c r="D35" s="16">
        <v>15096.4</v>
      </c>
      <c r="E35" s="16">
        <f>D35/C35*100</f>
        <v>100</v>
      </c>
    </row>
    <row r="36" spans="1:5" s="11" customFormat="1" ht="63.75" x14ac:dyDescent="0.2">
      <c r="A36" s="29" t="s">
        <v>146</v>
      </c>
      <c r="B36" s="35" t="s">
        <v>147</v>
      </c>
      <c r="C36" s="16">
        <v>0</v>
      </c>
      <c r="D36" s="16">
        <v>3040</v>
      </c>
      <c r="E36" s="16"/>
    </row>
    <row r="37" spans="1:5" s="11" customFormat="1" ht="15" x14ac:dyDescent="0.2">
      <c r="A37" s="25" t="s">
        <v>50</v>
      </c>
      <c r="B37" s="17" t="s">
        <v>51</v>
      </c>
      <c r="C37" s="14">
        <f>C38+C39+C40</f>
        <v>472696.6</v>
      </c>
      <c r="D37" s="14">
        <f>D38+D39+D40</f>
        <v>580351.80000000005</v>
      </c>
      <c r="E37" s="14">
        <f t="shared" ref="E37:E55" si="2">D37/C37*100</f>
        <v>122.77469311181845</v>
      </c>
    </row>
    <row r="38" spans="1:5" s="11" customFormat="1" x14ac:dyDescent="0.2">
      <c r="A38" s="29" t="s">
        <v>52</v>
      </c>
      <c r="B38" s="35" t="s">
        <v>53</v>
      </c>
      <c r="C38" s="16">
        <v>131783</v>
      </c>
      <c r="D38" s="16">
        <v>149407.20000000001</v>
      </c>
      <c r="E38" s="16">
        <f t="shared" si="2"/>
        <v>113.3736521402609</v>
      </c>
    </row>
    <row r="39" spans="1:5" s="12" customFormat="1" x14ac:dyDescent="0.2">
      <c r="A39" s="29" t="s">
        <v>99</v>
      </c>
      <c r="B39" s="35" t="s">
        <v>54</v>
      </c>
      <c r="C39" s="16">
        <v>53602.9</v>
      </c>
      <c r="D39" s="16">
        <v>132323.29999999999</v>
      </c>
      <c r="E39" s="16">
        <f t="shared" si="2"/>
        <v>246.85847220952596</v>
      </c>
    </row>
    <row r="40" spans="1:5" s="11" customFormat="1" x14ac:dyDescent="0.2">
      <c r="A40" s="29" t="s">
        <v>55</v>
      </c>
      <c r="B40" s="35" t="s">
        <v>56</v>
      </c>
      <c r="C40" s="16">
        <v>287310.7</v>
      </c>
      <c r="D40" s="16">
        <v>298621.3</v>
      </c>
      <c r="E40" s="16">
        <f t="shared" si="2"/>
        <v>103.93671380843108</v>
      </c>
    </row>
    <row r="41" spans="1:5" s="11" customFormat="1" ht="30" x14ac:dyDescent="0.2">
      <c r="A41" s="25" t="s">
        <v>57</v>
      </c>
      <c r="B41" s="17" t="s">
        <v>124</v>
      </c>
      <c r="C41" s="14">
        <f>C42+C43</f>
        <v>580146.30000000005</v>
      </c>
      <c r="D41" s="14">
        <f>D42+D43</f>
        <v>763094.5</v>
      </c>
      <c r="E41" s="14">
        <f t="shared" si="2"/>
        <v>131.53483871223517</v>
      </c>
    </row>
    <row r="42" spans="1:5" s="11" customFormat="1" ht="18.600000000000001" customHeight="1" x14ac:dyDescent="0.2">
      <c r="A42" s="29" t="s">
        <v>58</v>
      </c>
      <c r="B42" s="35" t="s">
        <v>59</v>
      </c>
      <c r="C42" s="16">
        <v>144642.79999999999</v>
      </c>
      <c r="D42" s="16">
        <v>126396.6</v>
      </c>
      <c r="E42" s="16">
        <f t="shared" si="2"/>
        <v>87.385338226306473</v>
      </c>
    </row>
    <row r="43" spans="1:5" s="12" customFormat="1" ht="18.600000000000001" customHeight="1" x14ac:dyDescent="0.2">
      <c r="A43" s="29" t="s">
        <v>60</v>
      </c>
      <c r="B43" s="35" t="s">
        <v>61</v>
      </c>
      <c r="C43" s="16">
        <v>435503.5</v>
      </c>
      <c r="D43" s="16">
        <v>636697.9</v>
      </c>
      <c r="E43" s="16">
        <f t="shared" si="2"/>
        <v>146.19811321837827</v>
      </c>
    </row>
    <row r="44" spans="1:5" s="11" customFormat="1" ht="30" x14ac:dyDescent="0.2">
      <c r="A44" s="25" t="s">
        <v>62</v>
      </c>
      <c r="B44" s="17" t="s">
        <v>125</v>
      </c>
      <c r="C44" s="14">
        <f>C45+C46</f>
        <v>104891.5</v>
      </c>
      <c r="D44" s="14">
        <f>D45+D46</f>
        <v>110874.1</v>
      </c>
      <c r="E44" s="14">
        <f t="shared" si="2"/>
        <v>105.70360801399541</v>
      </c>
    </row>
    <row r="45" spans="1:5" s="11" customFormat="1" ht="51" x14ac:dyDescent="0.2">
      <c r="A45" s="29" t="s">
        <v>63</v>
      </c>
      <c r="B45" s="35" t="s">
        <v>126</v>
      </c>
      <c r="C45" s="16">
        <v>50842.3</v>
      </c>
      <c r="D45" s="16">
        <v>53886.400000000001</v>
      </c>
      <c r="E45" s="16">
        <f t="shared" si="2"/>
        <v>105.9873373155817</v>
      </c>
    </row>
    <row r="46" spans="1:5" s="11" customFormat="1" ht="25.5" x14ac:dyDescent="0.2">
      <c r="A46" s="29" t="s">
        <v>64</v>
      </c>
      <c r="B46" s="35" t="s">
        <v>127</v>
      </c>
      <c r="C46" s="16">
        <v>54049.2</v>
      </c>
      <c r="D46" s="16">
        <v>56987.7</v>
      </c>
      <c r="E46" s="16">
        <f t="shared" si="2"/>
        <v>105.43671321684687</v>
      </c>
    </row>
    <row r="47" spans="1:5" s="11" customFormat="1" ht="26.45" customHeight="1" x14ac:dyDescent="0.2">
      <c r="A47" s="25" t="s">
        <v>65</v>
      </c>
      <c r="B47" s="17" t="s">
        <v>66</v>
      </c>
      <c r="C47" s="14">
        <f>C48+C49</f>
        <v>10612.099999999999</v>
      </c>
      <c r="D47" s="14">
        <f>D48+D49</f>
        <v>12560.8</v>
      </c>
      <c r="E47" s="14">
        <f t="shared" si="2"/>
        <v>118.36300072558683</v>
      </c>
    </row>
    <row r="48" spans="1:5" s="11" customFormat="1" ht="25.5" x14ac:dyDescent="0.2">
      <c r="A48" s="23" t="s">
        <v>67</v>
      </c>
      <c r="B48" s="13" t="s">
        <v>68</v>
      </c>
      <c r="C48" s="16">
        <v>10196.799999999999</v>
      </c>
      <c r="D48" s="16">
        <v>12145.5</v>
      </c>
      <c r="E48" s="16">
        <f t="shared" si="2"/>
        <v>119.11089753648206</v>
      </c>
    </row>
    <row r="49" spans="1:5" s="11" customFormat="1" ht="38.25" x14ac:dyDescent="0.2">
      <c r="A49" s="26" t="s">
        <v>69</v>
      </c>
      <c r="B49" s="13" t="s">
        <v>128</v>
      </c>
      <c r="C49" s="16">
        <v>415.3</v>
      </c>
      <c r="D49" s="16">
        <v>415.3</v>
      </c>
      <c r="E49" s="16">
        <f t="shared" si="2"/>
        <v>100</v>
      </c>
    </row>
    <row r="50" spans="1:5" s="12" customFormat="1" ht="25.15" customHeight="1" x14ac:dyDescent="0.2">
      <c r="A50" s="27" t="s">
        <v>70</v>
      </c>
      <c r="B50" s="17" t="s">
        <v>71</v>
      </c>
      <c r="C50" s="14">
        <f>SUM(C51:C57)</f>
        <v>4103969.5999999996</v>
      </c>
      <c r="D50" s="14">
        <f>SUM(D51:D57)</f>
        <v>4354861.8</v>
      </c>
      <c r="E50" s="14">
        <f t="shared" si="2"/>
        <v>106.11340298427163</v>
      </c>
    </row>
    <row r="51" spans="1:5" s="12" customFormat="1" ht="29.45" customHeight="1" x14ac:dyDescent="0.2">
      <c r="A51" s="36" t="s">
        <v>72</v>
      </c>
      <c r="B51" s="35" t="s">
        <v>73</v>
      </c>
      <c r="C51" s="16">
        <v>3126563.2</v>
      </c>
      <c r="D51" s="16">
        <v>2986008.3</v>
      </c>
      <c r="E51" s="16">
        <f t="shared" si="2"/>
        <v>95.504491961013287</v>
      </c>
    </row>
    <row r="52" spans="1:5" s="12" customFormat="1" ht="25.5" x14ac:dyDescent="0.2">
      <c r="A52" s="36" t="s">
        <v>74</v>
      </c>
      <c r="B52" s="35" t="s">
        <v>75</v>
      </c>
      <c r="C52" s="16">
        <v>1746.8</v>
      </c>
      <c r="D52" s="16">
        <v>2344.1</v>
      </c>
      <c r="E52" s="16">
        <f t="shared" si="2"/>
        <v>134.19395465994961</v>
      </c>
    </row>
    <row r="53" spans="1:5" s="12" customFormat="1" ht="76.5" x14ac:dyDescent="0.2">
      <c r="A53" s="36" t="s">
        <v>76</v>
      </c>
      <c r="B53" s="35" t="s">
        <v>129</v>
      </c>
      <c r="C53" s="16">
        <v>30968.3</v>
      </c>
      <c r="D53" s="16">
        <v>89455</v>
      </c>
      <c r="E53" s="16">
        <f t="shared" si="2"/>
        <v>288.85989867057606</v>
      </c>
    </row>
    <row r="54" spans="1:5" s="12" customFormat="1" ht="21" customHeight="1" x14ac:dyDescent="0.2">
      <c r="A54" s="36" t="s">
        <v>77</v>
      </c>
      <c r="B54" s="35" t="s">
        <v>78</v>
      </c>
      <c r="C54" s="16">
        <v>130098.3</v>
      </c>
      <c r="D54" s="16">
        <v>166736.6</v>
      </c>
      <c r="E54" s="16">
        <f t="shared" si="2"/>
        <v>128.1620128779546</v>
      </c>
    </row>
    <row r="55" spans="1:5" s="12" customFormat="1" ht="21" customHeight="1" x14ac:dyDescent="0.2">
      <c r="A55" s="36" t="s">
        <v>79</v>
      </c>
      <c r="B55" s="35" t="s">
        <v>80</v>
      </c>
      <c r="C55" s="16">
        <v>30023</v>
      </c>
      <c r="D55" s="16">
        <v>20931.099999999999</v>
      </c>
      <c r="E55" s="16">
        <f t="shared" si="2"/>
        <v>69.716883722479423</v>
      </c>
    </row>
    <row r="56" spans="1:5" s="12" customFormat="1" ht="38.25" x14ac:dyDescent="0.2">
      <c r="A56" s="36" t="s">
        <v>140</v>
      </c>
      <c r="B56" s="35" t="s">
        <v>141</v>
      </c>
      <c r="C56" s="16">
        <v>0</v>
      </c>
      <c r="D56" s="16">
        <v>0</v>
      </c>
      <c r="E56" s="16"/>
    </row>
    <row r="57" spans="1:5" s="12" customFormat="1" ht="76.5" x14ac:dyDescent="0.2">
      <c r="A57" s="36" t="s">
        <v>130</v>
      </c>
      <c r="B57" s="35" t="s">
        <v>131</v>
      </c>
      <c r="C57" s="16">
        <v>784570</v>
      </c>
      <c r="D57" s="16">
        <v>1089386.7</v>
      </c>
      <c r="E57" s="16">
        <f>D57/C57*100</f>
        <v>138.85143454376282</v>
      </c>
    </row>
    <row r="58" spans="1:5" s="12" customFormat="1" ht="21" customHeight="1" x14ac:dyDescent="0.2">
      <c r="A58" s="27" t="s">
        <v>81</v>
      </c>
      <c r="B58" s="17" t="s">
        <v>82</v>
      </c>
      <c r="C58" s="14">
        <f>C59+C60</f>
        <v>779501.8</v>
      </c>
      <c r="D58" s="14">
        <f>D59+D60</f>
        <v>860233.5</v>
      </c>
      <c r="E58" s="14">
        <f>D58/C58*100</f>
        <v>110.35683304387493</v>
      </c>
    </row>
    <row r="59" spans="1:5" s="12" customFormat="1" ht="21" customHeight="1" x14ac:dyDescent="0.2">
      <c r="A59" s="36" t="s">
        <v>114</v>
      </c>
      <c r="B59" s="35" t="s">
        <v>113</v>
      </c>
      <c r="C59" s="16">
        <v>0</v>
      </c>
      <c r="D59" s="16">
        <v>251.9</v>
      </c>
      <c r="E59" s="16"/>
    </row>
    <row r="60" spans="1:5" s="12" customFormat="1" ht="21" customHeight="1" x14ac:dyDescent="0.2">
      <c r="A60" s="36" t="s">
        <v>83</v>
      </c>
      <c r="B60" s="35" t="s">
        <v>84</v>
      </c>
      <c r="C60" s="16">
        <v>779501.8</v>
      </c>
      <c r="D60" s="16">
        <v>859981.6</v>
      </c>
      <c r="E60" s="16">
        <f t="shared" ref="E60:E76" si="3">D60/C60*100</f>
        <v>110.32451753158234</v>
      </c>
    </row>
    <row r="61" spans="1:5" s="12" customFormat="1" ht="25.9" customHeight="1" x14ac:dyDescent="0.2">
      <c r="A61" s="28" t="s">
        <v>26</v>
      </c>
      <c r="B61" s="21" t="s">
        <v>12</v>
      </c>
      <c r="C61" s="10">
        <f>C62+C67+C69+C71+C75+C73</f>
        <v>23903595.300000001</v>
      </c>
      <c r="D61" s="10">
        <f>D62+D67+D69+D71+D73+D75</f>
        <v>24408641.399999995</v>
      </c>
      <c r="E61" s="10">
        <f t="shared" si="3"/>
        <v>102.11284576090524</v>
      </c>
    </row>
    <row r="62" spans="1:5" s="12" customFormat="1" ht="30" x14ac:dyDescent="0.2">
      <c r="A62" s="27" t="s">
        <v>27</v>
      </c>
      <c r="B62" s="17" t="s">
        <v>15</v>
      </c>
      <c r="C62" s="14">
        <f>C63+C64+C65+C66</f>
        <v>22122921.399999999</v>
      </c>
      <c r="D62" s="14">
        <f>D63+D64+D65+D66</f>
        <v>22479058.800000001</v>
      </c>
      <c r="E62" s="14">
        <f t="shared" si="3"/>
        <v>101.60981180360747</v>
      </c>
    </row>
    <row r="63" spans="1:5" s="11" customFormat="1" ht="19.899999999999999" customHeight="1" x14ac:dyDescent="0.2">
      <c r="A63" s="29" t="s">
        <v>100</v>
      </c>
      <c r="B63" s="35" t="s">
        <v>101</v>
      </c>
      <c r="C63" s="16">
        <v>210778.9</v>
      </c>
      <c r="D63" s="16">
        <v>225778.9</v>
      </c>
      <c r="E63" s="16">
        <f t="shared" si="3"/>
        <v>107.11646184698753</v>
      </c>
    </row>
    <row r="64" spans="1:5" s="11" customFormat="1" ht="25.5" x14ac:dyDescent="0.2">
      <c r="A64" s="29" t="s">
        <v>85</v>
      </c>
      <c r="B64" s="35" t="s">
        <v>13</v>
      </c>
      <c r="C64" s="16">
        <v>15126160.300000001</v>
      </c>
      <c r="D64" s="16">
        <v>15221502.4</v>
      </c>
      <c r="E64" s="16">
        <f t="shared" si="3"/>
        <v>100.63031263790056</v>
      </c>
    </row>
    <row r="65" spans="1:5" s="11" customFormat="1" ht="21" customHeight="1" x14ac:dyDescent="0.2">
      <c r="A65" s="29" t="s">
        <v>86</v>
      </c>
      <c r="B65" s="35" t="s">
        <v>87</v>
      </c>
      <c r="C65" s="16">
        <v>4040310.3</v>
      </c>
      <c r="D65" s="16">
        <v>3969803.5</v>
      </c>
      <c r="E65" s="16">
        <f t="shared" si="3"/>
        <v>98.254916212747318</v>
      </c>
    </row>
    <row r="66" spans="1:5" s="11" customFormat="1" ht="21" customHeight="1" x14ac:dyDescent="0.2">
      <c r="A66" s="29" t="s">
        <v>88</v>
      </c>
      <c r="B66" s="35" t="s">
        <v>14</v>
      </c>
      <c r="C66" s="16">
        <v>2745671.9</v>
      </c>
      <c r="D66" s="16">
        <v>3061974</v>
      </c>
      <c r="E66" s="16">
        <f t="shared" si="3"/>
        <v>111.52002538977801</v>
      </c>
    </row>
    <row r="67" spans="1:5" s="11" customFormat="1" ht="30" x14ac:dyDescent="0.2">
      <c r="A67" s="18" t="s">
        <v>32</v>
      </c>
      <c r="B67" s="18" t="s">
        <v>132</v>
      </c>
      <c r="C67" s="15">
        <f>C68</f>
        <v>290116.5</v>
      </c>
      <c r="D67" s="15">
        <f>D68</f>
        <v>227254.7</v>
      </c>
      <c r="E67" s="15">
        <f t="shared" si="3"/>
        <v>78.332221710933368</v>
      </c>
    </row>
    <row r="68" spans="1:5" s="11" customFormat="1" ht="25.5" x14ac:dyDescent="0.2">
      <c r="A68" s="37" t="s">
        <v>93</v>
      </c>
      <c r="B68" s="37" t="s">
        <v>94</v>
      </c>
      <c r="C68" s="19">
        <v>290116.5</v>
      </c>
      <c r="D68" s="19">
        <v>227254.7</v>
      </c>
      <c r="E68" s="19">
        <f t="shared" si="3"/>
        <v>78.332221710933368</v>
      </c>
    </row>
    <row r="69" spans="1:5" s="11" customFormat="1" ht="30" x14ac:dyDescent="0.2">
      <c r="A69" s="18" t="s">
        <v>102</v>
      </c>
      <c r="B69" s="18" t="s">
        <v>133</v>
      </c>
      <c r="C69" s="15">
        <f>C70</f>
        <v>64684.4</v>
      </c>
      <c r="D69" s="15">
        <f>D70</f>
        <v>64684.4</v>
      </c>
      <c r="E69" s="15">
        <f t="shared" si="3"/>
        <v>100</v>
      </c>
    </row>
    <row r="70" spans="1:5" s="11" customFormat="1" ht="25.5" x14ac:dyDescent="0.2">
      <c r="A70" s="37" t="s">
        <v>103</v>
      </c>
      <c r="B70" s="37" t="s">
        <v>95</v>
      </c>
      <c r="C70" s="19">
        <v>64684.4</v>
      </c>
      <c r="D70" s="19">
        <v>64684.4</v>
      </c>
      <c r="E70" s="19">
        <f t="shared" si="3"/>
        <v>100</v>
      </c>
    </row>
    <row r="71" spans="1:5" s="11" customFormat="1" ht="21.6" customHeight="1" x14ac:dyDescent="0.2">
      <c r="A71" s="18" t="s">
        <v>104</v>
      </c>
      <c r="B71" s="18" t="s">
        <v>96</v>
      </c>
      <c r="C71" s="15">
        <f>C72</f>
        <v>330802.09999999998</v>
      </c>
      <c r="D71" s="15">
        <f>D72</f>
        <v>453078.9</v>
      </c>
      <c r="E71" s="15">
        <f t="shared" si="3"/>
        <v>136.96373148779892</v>
      </c>
    </row>
    <row r="72" spans="1:5" s="11" customFormat="1" ht="31.15" customHeight="1" x14ac:dyDescent="0.2">
      <c r="A72" s="37" t="s">
        <v>105</v>
      </c>
      <c r="B72" s="37" t="s">
        <v>97</v>
      </c>
      <c r="C72" s="19">
        <v>330802.09999999998</v>
      </c>
      <c r="D72" s="19">
        <v>453078.9</v>
      </c>
      <c r="E72" s="19">
        <f t="shared" si="3"/>
        <v>136.96373148779892</v>
      </c>
    </row>
    <row r="73" spans="1:5" s="11" customFormat="1" ht="62.45" customHeight="1" x14ac:dyDescent="0.2">
      <c r="A73" s="18" t="s">
        <v>33</v>
      </c>
      <c r="B73" s="18" t="s">
        <v>106</v>
      </c>
      <c r="C73" s="15">
        <f>C74</f>
        <v>1275810.3</v>
      </c>
      <c r="D73" s="15">
        <f>D74</f>
        <v>1423176.2</v>
      </c>
      <c r="E73" s="15">
        <f t="shared" si="3"/>
        <v>111.550768950525</v>
      </c>
    </row>
    <row r="74" spans="1:5" s="11" customFormat="1" ht="61.15" customHeight="1" x14ac:dyDescent="0.2">
      <c r="A74" s="37" t="s">
        <v>134</v>
      </c>
      <c r="B74" s="37" t="s">
        <v>135</v>
      </c>
      <c r="C74" s="19">
        <v>1275810.3</v>
      </c>
      <c r="D74" s="19">
        <v>1423176.2</v>
      </c>
      <c r="E74" s="19">
        <f t="shared" si="3"/>
        <v>111.550768950525</v>
      </c>
    </row>
    <row r="75" spans="1:5" s="11" customFormat="1" ht="45" x14ac:dyDescent="0.2">
      <c r="A75" s="18" t="s">
        <v>136</v>
      </c>
      <c r="B75" s="18" t="s">
        <v>98</v>
      </c>
      <c r="C75" s="15">
        <f>C76</f>
        <v>-180739.4</v>
      </c>
      <c r="D75" s="15">
        <f>D76</f>
        <v>-238611.6</v>
      </c>
      <c r="E75" s="15">
        <f t="shared" si="3"/>
        <v>132.01969244116114</v>
      </c>
    </row>
    <row r="76" spans="1:5" s="11" customFormat="1" ht="38.25" x14ac:dyDescent="0.2">
      <c r="A76" s="37" t="s">
        <v>137</v>
      </c>
      <c r="B76" s="37" t="s">
        <v>138</v>
      </c>
      <c r="C76" s="19">
        <v>-180739.4</v>
      </c>
      <c r="D76" s="19">
        <v>-238611.6</v>
      </c>
      <c r="E76" s="19">
        <f t="shared" si="3"/>
        <v>132.01969244116114</v>
      </c>
    </row>
    <row r="77" spans="1:5" s="11" customFormat="1" x14ac:dyDescent="0.2">
      <c r="A77" s="9"/>
      <c r="B77" s="9"/>
      <c r="C77" s="9"/>
      <c r="D77" s="9"/>
      <c r="E77" s="9"/>
    </row>
  </sheetData>
  <mergeCells count="1">
    <mergeCell ref="A2:E2"/>
  </mergeCells>
  <pageMargins left="0.78740157480314965" right="0.39370078740157483" top="0.78740157480314965" bottom="0.78740157480314965" header="0.31496062992125984" footer="0.31496062992125984"/>
  <pageSetup paperSize="9" scale="93" fitToHeight="1000" orientation="landscape" r:id="rId1"/>
  <headerFooter differentFirst="1">
    <oddFooter>&amp;C&amp;P</oddFoot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</vt:lpstr>
      <vt:lpstr>Лист1</vt:lpstr>
      <vt:lpstr>'2025'!Заголовки_для_печати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Рыженкова Елена Николаевна</cp:lastModifiedBy>
  <cp:lastPrinted>2026-03-23T10:53:51Z</cp:lastPrinted>
  <dcterms:created xsi:type="dcterms:W3CDTF">2002-03-11T10:22:12Z</dcterms:created>
  <dcterms:modified xsi:type="dcterms:W3CDTF">2026-03-23T10:53:57Z</dcterms:modified>
</cp:coreProperties>
</file>