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30660" windowHeight="12195"/>
  </bookViews>
  <sheets>
    <sheet name="2025 " sheetId="1" r:id="rId1"/>
  </sheets>
  <definedNames>
    <definedName name="_xlnm._FilterDatabase" localSheetId="0" hidden="1">'2025 '!$A$23:$J$40</definedName>
  </definedNames>
  <calcPr calcId="145621"/>
</workbook>
</file>

<file path=xl/calcChain.xml><?xml version="1.0" encoding="utf-8"?>
<calcChain xmlns="http://schemas.openxmlformats.org/spreadsheetml/2006/main">
  <c r="G53" i="1" l="1"/>
  <c r="D53" i="1"/>
  <c r="C9" i="1" l="1"/>
  <c r="D9" i="1"/>
  <c r="E9" i="1" s="1"/>
  <c r="F9" i="1"/>
  <c r="H9" i="1" s="1"/>
  <c r="G9" i="1"/>
  <c r="I9" i="1" s="1"/>
  <c r="J9" i="1"/>
  <c r="E10" i="1"/>
  <c r="H10" i="1"/>
  <c r="I10" i="1"/>
  <c r="J10" i="1"/>
  <c r="E11" i="1"/>
  <c r="H11" i="1"/>
  <c r="I11" i="1"/>
  <c r="J11" i="1"/>
  <c r="E12" i="1"/>
  <c r="H12" i="1"/>
  <c r="I12" i="1"/>
  <c r="J12" i="1"/>
  <c r="E13" i="1"/>
  <c r="H13" i="1"/>
  <c r="I13" i="1"/>
  <c r="J13" i="1"/>
  <c r="E14" i="1"/>
  <c r="H14" i="1"/>
  <c r="I14" i="1"/>
  <c r="J14" i="1"/>
  <c r="E15" i="1"/>
  <c r="H15" i="1"/>
  <c r="I15" i="1"/>
  <c r="J15" i="1"/>
  <c r="E16" i="1"/>
  <c r="H16" i="1"/>
  <c r="I16" i="1"/>
  <c r="J16" i="1"/>
  <c r="E17" i="1"/>
  <c r="H17" i="1"/>
  <c r="I17" i="1"/>
  <c r="J17" i="1"/>
  <c r="E18" i="1"/>
  <c r="H18" i="1"/>
  <c r="I18" i="1"/>
  <c r="J18" i="1"/>
  <c r="E19" i="1"/>
  <c r="H19" i="1"/>
  <c r="I19" i="1"/>
  <c r="J19" i="1"/>
  <c r="H20" i="1"/>
  <c r="I20" i="1"/>
  <c r="J20" i="1"/>
  <c r="H21" i="1"/>
  <c r="I21" i="1"/>
  <c r="J21" i="1"/>
  <c r="C23" i="1"/>
  <c r="D23" i="1"/>
  <c r="E23" i="1" s="1"/>
  <c r="F23" i="1"/>
  <c r="G23" i="1"/>
  <c r="I23" i="1" s="1"/>
  <c r="H23" i="1"/>
  <c r="J23" i="1"/>
  <c r="E24" i="1"/>
  <c r="H24" i="1"/>
  <c r="I24" i="1"/>
  <c r="J24" i="1"/>
  <c r="E25" i="1"/>
  <c r="H25" i="1"/>
  <c r="I25" i="1"/>
  <c r="J25" i="1"/>
  <c r="E26" i="1"/>
  <c r="H26" i="1"/>
  <c r="I26" i="1"/>
  <c r="J26" i="1"/>
  <c r="E27" i="1"/>
  <c r="H27" i="1"/>
  <c r="I27" i="1"/>
  <c r="J27" i="1"/>
  <c r="E28" i="1"/>
  <c r="H28" i="1"/>
  <c r="I28" i="1"/>
  <c r="J28" i="1"/>
  <c r="E29" i="1"/>
  <c r="H29" i="1"/>
  <c r="I29" i="1"/>
  <c r="J29" i="1"/>
  <c r="E30" i="1"/>
  <c r="H30" i="1"/>
  <c r="I30" i="1"/>
  <c r="J30" i="1"/>
  <c r="E31" i="1"/>
  <c r="H31" i="1"/>
  <c r="I31" i="1"/>
  <c r="J31" i="1"/>
  <c r="E32" i="1"/>
  <c r="H32" i="1"/>
  <c r="I32" i="1"/>
  <c r="J32" i="1"/>
  <c r="E33" i="1"/>
  <c r="H33" i="1"/>
  <c r="I33" i="1"/>
  <c r="J33" i="1"/>
  <c r="E34" i="1"/>
  <c r="H34" i="1"/>
  <c r="I34" i="1"/>
  <c r="J34" i="1"/>
  <c r="E35" i="1"/>
  <c r="H35" i="1"/>
  <c r="I35" i="1"/>
  <c r="J35" i="1"/>
  <c r="C36" i="1"/>
  <c r="D36" i="1"/>
  <c r="E36" i="1" s="1"/>
  <c r="F36" i="1"/>
  <c r="G36" i="1"/>
  <c r="I36" i="1" s="1"/>
  <c r="H36" i="1"/>
  <c r="J36" i="1"/>
  <c r="E37" i="1"/>
  <c r="H37" i="1"/>
  <c r="I37" i="1"/>
  <c r="J37" i="1"/>
  <c r="E38" i="1"/>
  <c r="H38" i="1"/>
  <c r="I38" i="1"/>
  <c r="J38" i="1"/>
  <c r="F39" i="1"/>
  <c r="G39" i="1"/>
  <c r="I39" i="1"/>
  <c r="D40" i="1"/>
  <c r="I40" i="1" s="1"/>
  <c r="C42" i="1"/>
  <c r="C39" i="1" s="1"/>
  <c r="D42" i="1"/>
  <c r="I42" i="1" s="1"/>
  <c r="F42" i="1"/>
  <c r="G42" i="1"/>
  <c r="E43" i="1"/>
  <c r="I43" i="1"/>
  <c r="I44" i="1"/>
  <c r="I45" i="1"/>
  <c r="I46" i="1"/>
  <c r="I47" i="1"/>
  <c r="I48" i="1"/>
  <c r="I49" i="1"/>
  <c r="I50" i="1"/>
  <c r="I52" i="1"/>
  <c r="I54" i="1"/>
  <c r="G55" i="1"/>
  <c r="I57" i="1"/>
  <c r="J40" i="1" l="1"/>
</calcChain>
</file>

<file path=xl/sharedStrings.xml><?xml version="1.0" encoding="utf-8"?>
<sst xmlns="http://schemas.openxmlformats.org/spreadsheetml/2006/main" count="79" uniqueCount="75">
  <si>
    <t>ОСТАТКИ СРЕДСТВ БЮДЖЕТОВ НА ОТЧЕТНУЮ ДАТУ</t>
  </si>
  <si>
    <t>% от налоговых и неналоговых доходов</t>
  </si>
  <si>
    <t>в т.ч. рыночные заимствования</t>
  </si>
  <si>
    <t>Объем государственного долга Ленинградской области</t>
  </si>
  <si>
    <t>Изменения финансовых активов в государственной собственности за счет приобретения ценных бумаг по договорам репо</t>
  </si>
  <si>
    <t>Увеличение финансовых активов в собственности субъектов Российской Федерации за счет средств организаций</t>
  </si>
  <si>
    <t>Бюджетные кредиты, предоставленные внутри страны в валюте Российской Федерации</t>
  </si>
  <si>
    <t>Акции и иные формы участия в капитале, находящегося в государственной муниципальной собственности</t>
  </si>
  <si>
    <t>Изменение иных финансовых активов за счет средств, размещенных в депозиты</t>
  </si>
  <si>
    <t>Изменение остатков средств на счетах по учету средств бюджета</t>
  </si>
  <si>
    <t>Бюджетные кредиты из других бюджетов бюджетной системы Российской Федерации</t>
  </si>
  <si>
    <t>Государственные ценные бумаги</t>
  </si>
  <si>
    <t>ИСТОЧНИКИ ФИНАНСИРОВАНИЯ ДЕФИЦИТА (всего)</t>
  </si>
  <si>
    <t>профицит (+)</t>
  </si>
  <si>
    <t xml:space="preserve">Дефицит (-), </t>
  </si>
  <si>
    <t>Межбюджетные трансферты общего характера</t>
  </si>
  <si>
    <t>1400</t>
  </si>
  <si>
    <t>Обслуживание внутреннего государственного и муниципального долга</t>
  </si>
  <si>
    <t>1300</t>
  </si>
  <si>
    <t>ВСЕГО ПО СОЦИАЛЬНО-КУЛЬТУРНОЙ СФЕРЕ</t>
  </si>
  <si>
    <t>Средства массовой информации</t>
  </si>
  <si>
    <t>1200</t>
  </si>
  <si>
    <t>Физическая культура и спорт</t>
  </si>
  <si>
    <t>1100</t>
  </si>
  <si>
    <t>Социальная политика</t>
  </si>
  <si>
    <t>1000</t>
  </si>
  <si>
    <t>Здравоохранение</t>
  </si>
  <si>
    <t>0900</t>
  </si>
  <si>
    <t>Культура, кинематография</t>
  </si>
  <si>
    <t>0800</t>
  </si>
  <si>
    <t>Образование</t>
  </si>
  <si>
    <t>0700</t>
  </si>
  <si>
    <t>Охрана окружающей среды</t>
  </si>
  <si>
    <t>0600</t>
  </si>
  <si>
    <t>Жилищно-коммунальное хозяйство</t>
  </si>
  <si>
    <t>0500</t>
  </si>
  <si>
    <t>Национальная экономика</t>
  </si>
  <si>
    <t>0400</t>
  </si>
  <si>
    <t>Национальная безопасность и правоохранительная деятельность</t>
  </si>
  <si>
    <t>0300</t>
  </si>
  <si>
    <t xml:space="preserve">Национальная оборона </t>
  </si>
  <si>
    <t>0200</t>
  </si>
  <si>
    <t>Общегосударственные вопросы</t>
  </si>
  <si>
    <t>0100</t>
  </si>
  <si>
    <t>РАСХОДЫ (всего), в том числе:</t>
  </si>
  <si>
    <r>
      <t xml:space="preserve"> - </t>
    </r>
    <r>
      <rPr>
        <sz val="10"/>
        <color indexed="8"/>
        <rFont val="Times New Roman"/>
        <family val="1"/>
        <charset val="204"/>
      </rPr>
      <t xml:space="preserve">возврат межбюджетных трансфертов, имеющих целевое назначение, прошлых лет </t>
    </r>
  </si>
  <si>
    <t xml:space="preserve"> - доходы от возврата межбюджетных трансфертов, имеющих целевое назначение, прошлых лет</t>
  </si>
  <si>
    <t xml:space="preserve"> - безвозмездные поступления от других бюджетов бюджетной системы Российской Федерации</t>
  </si>
  <si>
    <t>Безвозмездные поступления, в том числе:</t>
  </si>
  <si>
    <t>Неналоговые доходы</t>
  </si>
  <si>
    <t xml:space="preserve"> - акцизы</t>
  </si>
  <si>
    <t xml:space="preserve"> - налоги на имущество</t>
  </si>
  <si>
    <t>- налоги на совокупный доход</t>
  </si>
  <si>
    <t xml:space="preserve"> - налог на доходы физических лиц</t>
  </si>
  <si>
    <t xml:space="preserve"> - налог на прибыль организаций</t>
  </si>
  <si>
    <t>Налоговые доходы, в том числе:</t>
  </si>
  <si>
    <t>Налоговые и неналоговые доходы, в том числе:</t>
  </si>
  <si>
    <t>ДОХОДЫ (всего), в том числе:</t>
  </si>
  <si>
    <t>10=7/4*100</t>
  </si>
  <si>
    <t>9=7-4</t>
  </si>
  <si>
    <t>8=7/6*100</t>
  </si>
  <si>
    <t>5=4/3*100</t>
  </si>
  <si>
    <t>% исполнения плана года</t>
  </si>
  <si>
    <t>Исполнено</t>
  </si>
  <si>
    <t>Назначено на год</t>
  </si>
  <si>
    <t>Отклонение</t>
  </si>
  <si>
    <t>на 01.01.2026</t>
  </si>
  <si>
    <t>на 01.01.2025</t>
  </si>
  <si>
    <t>Наименование раздела</t>
  </si>
  <si>
    <t>Раздел</t>
  </si>
  <si>
    <t>тыс.руб.</t>
  </si>
  <si>
    <t>(по данным годового отчета)</t>
  </si>
  <si>
    <t>Информация об исполнении областного бюджета Ленинградской области на 01.01.2026</t>
  </si>
  <si>
    <t>Приложение 2</t>
  </si>
  <si>
    <t>Темп роста,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</si>
</sst>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0"/>
  </numFmts>
  <fonts count="21" x14ac:knownFonts="1">
    <font>
      <sz val="8"/>
      <name val="Helv"/>
      <charset val="204"/>
    </font>
    <font>
      <sz val="8"/>
      <name val="Helv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8"/>
      <name val="Arial Cyr"/>
      <charset val="204"/>
    </font>
    <font>
      <b/>
      <sz val="8"/>
      <color indexed="8"/>
      <name val="Arial Cyr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8"/>
      <color rgb="FF000000"/>
      <name val="Arial Cyr"/>
    </font>
    <font>
      <sz val="7"/>
      <color rgb="FF000000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3">
    <xf numFmtId="0" fontId="0" fillId="0" borderId="0"/>
    <xf numFmtId="0" fontId="11" fillId="0" borderId="0"/>
    <xf numFmtId="0" fontId="1" fillId="0" borderId="0"/>
    <xf numFmtId="4" fontId="16" fillId="0" borderId="11">
      <alignment horizontal="right"/>
    </xf>
    <xf numFmtId="0" fontId="17" fillId="0" borderId="0"/>
    <xf numFmtId="4" fontId="16" fillId="0" borderId="12">
      <alignment horizontal="right"/>
    </xf>
    <xf numFmtId="4" fontId="16" fillId="0" borderId="12">
      <alignment horizontal="right"/>
    </xf>
    <xf numFmtId="0" fontId="18" fillId="0" borderId="13"/>
    <xf numFmtId="4" fontId="16" fillId="0" borderId="11">
      <alignment horizontal="right"/>
    </xf>
    <xf numFmtId="4" fontId="19" fillId="0" borderId="12">
      <alignment horizontal="right" vertical="center" shrinkToFit="1"/>
    </xf>
    <xf numFmtId="4" fontId="16" fillId="0" borderId="11">
      <alignment horizontal="right"/>
    </xf>
    <xf numFmtId="4" fontId="20" fillId="0" borderId="12">
      <alignment horizontal="right" vertical="center"/>
    </xf>
    <xf numFmtId="0" fontId="1" fillId="0" borderId="0"/>
  </cellStyleXfs>
  <cellXfs count="76">
    <xf numFmtId="0" fontId="0" fillId="0" borderId="0" xfId="0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164" fontId="4" fillId="2" borderId="2" xfId="0" applyNumberFormat="1" applyFont="1" applyFill="1" applyBorder="1" applyAlignment="1">
      <alignment horizontal="center" vertical="top" shrinkToFit="1"/>
    </xf>
    <xf numFmtId="164" fontId="3" fillId="2" borderId="2" xfId="0" applyNumberFormat="1" applyFont="1" applyFill="1" applyBorder="1" applyAlignment="1">
      <alignment horizontal="center" vertical="top" shrinkToFit="1"/>
    </xf>
    <xf numFmtId="164" fontId="2" fillId="2" borderId="2" xfId="0" applyNumberFormat="1" applyFont="1" applyFill="1" applyBorder="1" applyAlignment="1">
      <alignment horizontal="center" vertical="top" shrinkToFit="1"/>
    </xf>
    <xf numFmtId="0" fontId="4" fillId="2" borderId="2" xfId="0" applyFont="1" applyFill="1" applyBorder="1" applyAlignment="1">
      <alignment vertical="top" shrinkToFit="1"/>
    </xf>
    <xf numFmtId="0" fontId="4" fillId="2" borderId="2" xfId="0" applyFont="1" applyFill="1" applyBorder="1" applyAlignment="1">
      <alignment horizontal="center" vertical="top" shrinkToFit="1"/>
    </xf>
    <xf numFmtId="164" fontId="3" fillId="2" borderId="2" xfId="0" applyNumberFormat="1" applyFont="1" applyFill="1" applyBorder="1" applyAlignment="1">
      <alignment horizontal="center" vertical="top" wrapText="1" shrinkToFit="1"/>
    </xf>
    <xf numFmtId="164" fontId="5" fillId="2" borderId="2" xfId="0" applyNumberFormat="1" applyFont="1" applyFill="1" applyBorder="1" applyAlignment="1">
      <alignment horizontal="center" vertical="top" shrinkToFit="1"/>
    </xf>
    <xf numFmtId="0" fontId="6" fillId="2" borderId="2" xfId="0" applyFont="1" applyFill="1" applyBorder="1" applyAlignment="1">
      <alignment vertical="top" shrinkToFit="1"/>
    </xf>
    <xf numFmtId="164" fontId="4" fillId="2" borderId="0" xfId="0" applyNumberFormat="1" applyFont="1" applyFill="1" applyBorder="1" applyAlignment="1">
      <alignment horizontal="center" vertical="top" shrinkToFit="1"/>
    </xf>
    <xf numFmtId="164" fontId="3" fillId="2" borderId="0" xfId="0" applyNumberFormat="1" applyFont="1" applyFill="1" applyBorder="1" applyAlignment="1">
      <alignment horizontal="center" vertical="top" shrinkToFit="1"/>
    </xf>
    <xf numFmtId="0" fontId="4" fillId="2" borderId="0" xfId="0" applyFont="1" applyFill="1" applyBorder="1" applyAlignment="1">
      <alignment vertical="top" shrinkToFit="1"/>
    </xf>
    <xf numFmtId="0" fontId="4" fillId="2" borderId="0" xfId="0" applyFont="1" applyFill="1" applyBorder="1" applyAlignment="1">
      <alignment horizontal="center" vertical="top" shrinkToFit="1"/>
    </xf>
    <xf numFmtId="164" fontId="5" fillId="2" borderId="2" xfId="0" applyNumberFormat="1" applyFont="1" applyFill="1" applyBorder="1" applyAlignment="1">
      <alignment horizontal="center" vertical="top" wrapText="1" shrinkToFit="1"/>
    </xf>
    <xf numFmtId="0" fontId="4" fillId="2" borderId="2" xfId="0" applyNumberFormat="1" applyFont="1" applyFill="1" applyBorder="1" applyAlignment="1">
      <alignment horizontal="left" vertical="top" wrapText="1" shrinkToFit="1"/>
    </xf>
    <xf numFmtId="49" fontId="4" fillId="2" borderId="2" xfId="0" applyNumberFormat="1" applyFont="1" applyFill="1" applyBorder="1" applyAlignment="1">
      <alignment horizontal="center" vertical="top" shrinkToFit="1"/>
    </xf>
    <xf numFmtId="164" fontId="7" fillId="2" borderId="2" xfId="0" applyNumberFormat="1" applyFont="1" applyFill="1" applyBorder="1" applyAlignment="1">
      <alignment horizontal="center" vertical="top" shrinkToFit="1"/>
    </xf>
    <xf numFmtId="164" fontId="8" fillId="2" borderId="2" xfId="0" applyNumberFormat="1" applyFont="1" applyFill="1" applyBorder="1" applyAlignment="1">
      <alignment horizontal="center" vertical="top" shrinkToFit="1"/>
    </xf>
    <xf numFmtId="0" fontId="6" fillId="2" borderId="2" xfId="0" applyFont="1" applyFill="1" applyBorder="1" applyAlignment="1">
      <alignment horizontal="left" vertical="top" wrapText="1" shrinkToFit="1"/>
    </xf>
    <xf numFmtId="49" fontId="4" fillId="2" borderId="2" xfId="0" applyNumberFormat="1" applyFont="1" applyFill="1" applyBorder="1" applyAlignment="1">
      <alignment horizontal="center" vertical="top" wrapText="1" shrinkToFit="1"/>
    </xf>
    <xf numFmtId="0" fontId="9" fillId="2" borderId="0" xfId="0" applyFont="1" applyFill="1" applyAlignment="1">
      <alignment vertical="top"/>
    </xf>
    <xf numFmtId="0" fontId="10" fillId="2" borderId="2" xfId="0" applyFont="1" applyFill="1" applyBorder="1" applyAlignment="1">
      <alignment horizontal="left" vertical="top" wrapText="1" shrinkToFit="1"/>
    </xf>
    <xf numFmtId="49" fontId="10" fillId="2" borderId="2" xfId="0" applyNumberFormat="1" applyFont="1" applyFill="1" applyBorder="1" applyAlignment="1">
      <alignment horizontal="center" vertical="top" wrapText="1" shrinkToFit="1"/>
    </xf>
    <xf numFmtId="0" fontId="8" fillId="2" borderId="2" xfId="0" applyFont="1" applyFill="1" applyBorder="1" applyAlignment="1">
      <alignment horizontal="left" vertical="top" wrapText="1" shrinkToFit="1"/>
    </xf>
    <xf numFmtId="49" fontId="8" fillId="2" borderId="2" xfId="0" applyNumberFormat="1" applyFont="1" applyFill="1" applyBorder="1" applyAlignment="1">
      <alignment horizontal="center" vertical="top" wrapText="1" shrinkToFit="1"/>
    </xf>
    <xf numFmtId="164" fontId="3" fillId="2" borderId="2" xfId="0" applyNumberFormat="1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 shrinkToFit="1"/>
    </xf>
    <xf numFmtId="49" fontId="6" fillId="2" borderId="2" xfId="0" applyNumberFormat="1" applyFont="1" applyFill="1" applyBorder="1" applyAlignment="1">
      <alignment horizontal="center" vertical="top" wrapText="1" shrinkToFit="1"/>
    </xf>
    <xf numFmtId="164" fontId="3" fillId="2" borderId="2" xfId="1" applyNumberFormat="1" applyFont="1" applyFill="1" applyBorder="1" applyAlignment="1">
      <alignment horizontal="center" vertical="top"/>
    </xf>
    <xf numFmtId="164" fontId="2" fillId="2" borderId="2" xfId="1" applyNumberFormat="1" applyFont="1" applyFill="1" applyBorder="1" applyAlignment="1">
      <alignment horizontal="center" vertical="top"/>
    </xf>
    <xf numFmtId="164" fontId="5" fillId="2" borderId="2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 shrinkToFit="1"/>
    </xf>
    <xf numFmtId="164" fontId="12" fillId="2" borderId="6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left" vertical="top" wrapText="1" shrinkToFit="1"/>
    </xf>
    <xf numFmtId="49" fontId="4" fillId="2" borderId="2" xfId="0" applyNumberFormat="1" applyFont="1" applyFill="1" applyBorder="1" applyAlignment="1">
      <alignment horizontal="left" vertical="top" wrapText="1" shrinkToFit="1"/>
    </xf>
    <xf numFmtId="164" fontId="5" fillId="2" borderId="2" xfId="1" applyNumberFormat="1" applyFont="1" applyFill="1" applyBorder="1" applyAlignment="1">
      <alignment horizontal="center" vertical="top"/>
    </xf>
    <xf numFmtId="0" fontId="2" fillId="2" borderId="7" xfId="0" applyNumberFormat="1" applyFont="1" applyFill="1" applyBorder="1" applyAlignment="1">
      <alignment horizontal="center" vertical="top" wrapText="1" shrinkToFit="1"/>
    </xf>
    <xf numFmtId="0" fontId="3" fillId="2" borderId="7" xfId="0" applyNumberFormat="1" applyFont="1" applyFill="1" applyBorder="1" applyAlignment="1">
      <alignment horizontal="center" vertical="top" wrapText="1" shrinkToFit="1"/>
    </xf>
    <xf numFmtId="0" fontId="4" fillId="2" borderId="7" xfId="0" applyNumberFormat="1" applyFont="1" applyFill="1" applyBorder="1" applyAlignment="1">
      <alignment horizontal="center" vertical="top" wrapText="1" shrinkToFit="1"/>
    </xf>
    <xf numFmtId="0" fontId="2" fillId="2" borderId="0" xfId="0" applyFont="1" applyFill="1" applyAlignment="1">
      <alignment horizontal="right" vertical="top"/>
    </xf>
    <xf numFmtId="0" fontId="2" fillId="2" borderId="0" xfId="0" applyFont="1" applyFill="1" applyAlignment="1">
      <alignment horizontal="right" vertical="top" shrinkToFit="1"/>
    </xf>
    <xf numFmtId="0" fontId="3" fillId="2" borderId="0" xfId="0" applyFont="1" applyFill="1" applyAlignment="1">
      <alignment horizontal="right" vertical="top" shrinkToFit="1"/>
    </xf>
    <xf numFmtId="4" fontId="3" fillId="2" borderId="0" xfId="0" applyNumberFormat="1" applyFont="1" applyFill="1" applyAlignment="1">
      <alignment horizontal="center" vertical="top"/>
    </xf>
    <xf numFmtId="4" fontId="3" fillId="2" borderId="10" xfId="0" applyNumberFormat="1" applyFont="1" applyFill="1" applyBorder="1" applyAlignment="1">
      <alignment horizontal="center" vertical="top"/>
    </xf>
    <xf numFmtId="164" fontId="2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center" vertical="top" shrinkToFit="1"/>
    </xf>
    <xf numFmtId="165" fontId="3" fillId="2" borderId="0" xfId="0" applyNumberFormat="1" applyFont="1" applyFill="1" applyAlignment="1">
      <alignment horizontal="center" vertical="top"/>
    </xf>
    <xf numFmtId="165" fontId="15" fillId="2" borderId="0" xfId="0" applyNumberFormat="1" applyFont="1" applyFill="1" applyAlignment="1">
      <alignment horizontal="center" vertical="top"/>
    </xf>
    <xf numFmtId="165" fontId="2" fillId="2" borderId="0" xfId="0" applyNumberFormat="1" applyFont="1" applyFill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0" fontId="3" fillId="2" borderId="9" xfId="0" applyNumberFormat="1" applyFont="1" applyFill="1" applyBorder="1" applyAlignment="1">
      <alignment horizontal="center" vertical="top" wrapText="1" shrinkToFit="1"/>
    </xf>
    <xf numFmtId="0" fontId="3" fillId="2" borderId="7" xfId="0" applyNumberFormat="1" applyFont="1" applyFill="1" applyBorder="1" applyAlignment="1">
      <alignment horizontal="center" vertical="top" wrapText="1" shrinkToFit="1"/>
    </xf>
    <xf numFmtId="164" fontId="3" fillId="2" borderId="9" xfId="0" applyNumberFormat="1" applyFont="1" applyFill="1" applyBorder="1" applyAlignment="1">
      <alignment horizontal="center" vertical="top" wrapText="1" shrinkToFit="1"/>
    </xf>
    <xf numFmtId="164" fontId="3" fillId="2" borderId="7" xfId="0" applyNumberFormat="1" applyFont="1" applyFill="1" applyBorder="1" applyAlignment="1">
      <alignment horizontal="center" vertical="top" wrapText="1" shrinkToFit="1"/>
    </xf>
    <xf numFmtId="0" fontId="4" fillId="2" borderId="5" xfId="0" applyFont="1" applyFill="1" applyBorder="1" applyAlignment="1">
      <alignment horizontal="center" vertical="top" shrinkToFit="1"/>
    </xf>
    <xf numFmtId="0" fontId="4" fillId="2" borderId="4" xfId="0" applyFont="1" applyFill="1" applyBorder="1" applyAlignment="1">
      <alignment horizontal="center" vertical="top" shrinkToFit="1"/>
    </xf>
    <xf numFmtId="0" fontId="4" fillId="2" borderId="3" xfId="0" applyFont="1" applyFill="1" applyBorder="1" applyAlignment="1">
      <alignment horizontal="center" vertical="top" shrinkToFit="1"/>
    </xf>
    <xf numFmtId="0" fontId="8" fillId="2" borderId="0" xfId="0" applyFont="1" applyFill="1" applyAlignment="1">
      <alignment horizontal="right" vertical="top"/>
    </xf>
    <xf numFmtId="0" fontId="14" fillId="2" borderId="0" xfId="0" applyFont="1" applyFill="1" applyAlignment="1">
      <alignment horizontal="center" vertical="top" shrinkToFit="1"/>
    </xf>
    <xf numFmtId="0" fontId="6" fillId="2" borderId="0" xfId="0" applyFont="1" applyFill="1" applyBorder="1" applyAlignment="1">
      <alignment horizontal="center" vertical="top" shrinkToFit="1"/>
    </xf>
    <xf numFmtId="0" fontId="4" fillId="2" borderId="9" xfId="0" applyNumberFormat="1" applyFont="1" applyFill="1" applyBorder="1" applyAlignment="1">
      <alignment horizontal="center" vertical="top" wrapText="1" shrinkToFit="1"/>
    </xf>
    <xf numFmtId="0" fontId="4" fillId="2" borderId="8" xfId="0" applyNumberFormat="1" applyFont="1" applyFill="1" applyBorder="1" applyAlignment="1">
      <alignment horizontal="center" vertical="top" wrapText="1" shrinkToFit="1"/>
    </xf>
    <xf numFmtId="0" fontId="4" fillId="2" borderId="7" xfId="0" applyNumberFormat="1" applyFont="1" applyFill="1" applyBorder="1" applyAlignment="1">
      <alignment horizontal="center" vertical="top" wrapText="1" shrinkToFit="1"/>
    </xf>
    <xf numFmtId="0" fontId="3" fillId="2" borderId="5" xfId="0" applyNumberFormat="1" applyFont="1" applyFill="1" applyBorder="1" applyAlignment="1">
      <alignment horizontal="center" vertical="top" wrapText="1" shrinkToFit="1"/>
    </xf>
    <xf numFmtId="0" fontId="3" fillId="2" borderId="4" xfId="0" applyNumberFormat="1" applyFont="1" applyFill="1" applyBorder="1" applyAlignment="1">
      <alignment horizontal="center" vertical="top" wrapText="1" shrinkToFit="1"/>
    </xf>
    <xf numFmtId="0" fontId="3" fillId="2" borderId="3" xfId="0" applyNumberFormat="1" applyFont="1" applyFill="1" applyBorder="1" applyAlignment="1">
      <alignment horizontal="center" vertical="top" wrapText="1" shrinkToFit="1"/>
    </xf>
    <xf numFmtId="0" fontId="2" fillId="2" borderId="9" xfId="0" applyNumberFormat="1" applyFont="1" applyFill="1" applyBorder="1" applyAlignment="1">
      <alignment horizontal="center" vertical="top" wrapText="1" shrinkToFit="1"/>
    </xf>
    <xf numFmtId="0" fontId="2" fillId="2" borderId="8" xfId="0" applyNumberFormat="1" applyFont="1" applyFill="1" applyBorder="1" applyAlignment="1">
      <alignment horizontal="center" vertical="top" wrapText="1" shrinkToFit="1"/>
    </xf>
    <xf numFmtId="0" fontId="2" fillId="2" borderId="7" xfId="0" applyNumberFormat="1" applyFont="1" applyFill="1" applyBorder="1" applyAlignment="1">
      <alignment horizontal="center" vertical="top" wrapText="1" shrinkToFit="1"/>
    </xf>
    <xf numFmtId="0" fontId="2" fillId="2" borderId="9" xfId="0" applyFont="1" applyFill="1" applyBorder="1" applyAlignment="1">
      <alignment horizontal="center" vertical="top" wrapText="1" shrinkToFit="1"/>
    </xf>
    <xf numFmtId="0" fontId="2" fillId="2" borderId="8" xfId="0" applyFont="1" applyFill="1" applyBorder="1" applyAlignment="1">
      <alignment horizontal="center" vertical="top" wrapText="1" shrinkToFit="1"/>
    </xf>
    <xf numFmtId="0" fontId="2" fillId="2" borderId="7" xfId="0" applyFont="1" applyFill="1" applyBorder="1" applyAlignment="1">
      <alignment horizontal="center" vertical="top" wrapText="1" shrinkToFit="1"/>
    </xf>
  </cellXfs>
  <cellStyles count="13">
    <cellStyle name="_Книга1" xfId="2"/>
    <cellStyle name="xl105" xfId="3"/>
    <cellStyle name="xl32" xfId="4"/>
    <cellStyle name="xl45" xfId="5"/>
    <cellStyle name="xl46" xfId="6"/>
    <cellStyle name="xl68" xfId="7"/>
    <cellStyle name="xl91" xfId="8"/>
    <cellStyle name="xl92" xfId="9"/>
    <cellStyle name="xl95" xfId="10"/>
    <cellStyle name="xl99" xfId="11"/>
    <cellStyle name="Обычный" xfId="0" builtinId="0"/>
    <cellStyle name="Обычный 4" xfId="12"/>
    <cellStyle name="Обычный_на 01.03.09г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58"/>
  <sheetViews>
    <sheetView tabSelected="1" topLeftCell="A13" zoomScale="80" zoomScaleNormal="80" workbookViewId="0">
      <selection activeCell="L13" sqref="L13"/>
    </sheetView>
  </sheetViews>
  <sheetFormatPr defaultColWidth="9.33203125" defaultRowHeight="12.75" x14ac:dyDescent="0.15"/>
  <cols>
    <col min="1" max="1" width="8.6640625" style="2" customWidth="1"/>
    <col min="2" max="2" width="110.1640625" style="1" customWidth="1"/>
    <col min="3" max="3" width="21.1640625" style="2" customWidth="1"/>
    <col min="4" max="4" width="21.5" style="2" customWidth="1"/>
    <col min="5" max="5" width="13.6640625" style="2" customWidth="1"/>
    <col min="6" max="6" width="23.33203125" style="3" customWidth="1"/>
    <col min="7" max="7" width="21.33203125" style="3" customWidth="1"/>
    <col min="8" max="8" width="14.5" style="3" customWidth="1"/>
    <col min="9" max="9" width="16.83203125" style="2" customWidth="1"/>
    <col min="10" max="10" width="13" style="1" customWidth="1"/>
    <col min="11" max="11" width="9.33203125" style="1"/>
    <col min="12" max="12" width="31" style="1" customWidth="1"/>
    <col min="13" max="16384" width="9.33203125" style="1"/>
  </cols>
  <sheetData>
    <row r="1" spans="1:10" ht="15" customHeight="1" x14ac:dyDescent="0.15">
      <c r="C1" s="52"/>
      <c r="D1" s="52"/>
      <c r="E1" s="52"/>
      <c r="F1" s="51"/>
      <c r="G1" s="50"/>
      <c r="H1" s="61" t="s">
        <v>73</v>
      </c>
      <c r="I1" s="61"/>
      <c r="J1" s="61"/>
    </row>
    <row r="2" spans="1:10" ht="15.75" x14ac:dyDescent="0.15">
      <c r="A2" s="62" t="s">
        <v>72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x14ac:dyDescent="0.15">
      <c r="A3" s="63" t="s">
        <v>71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x14ac:dyDescent="0.15">
      <c r="A4" s="49"/>
      <c r="C4" s="48"/>
      <c r="E4" s="1"/>
      <c r="F4" s="47"/>
      <c r="G4" s="46"/>
      <c r="H4" s="45"/>
      <c r="I4" s="44"/>
      <c r="J4" s="43" t="s">
        <v>70</v>
      </c>
    </row>
    <row r="5" spans="1:10" s="2" customFormat="1" ht="12.75" customHeight="1" x14ac:dyDescent="0.15">
      <c r="A5" s="64" t="s">
        <v>69</v>
      </c>
      <c r="B5" s="64" t="s">
        <v>68</v>
      </c>
      <c r="C5" s="67" t="s">
        <v>67</v>
      </c>
      <c r="D5" s="68"/>
      <c r="E5" s="69"/>
      <c r="F5" s="67" t="s">
        <v>66</v>
      </c>
      <c r="G5" s="68"/>
      <c r="H5" s="69"/>
      <c r="I5" s="70" t="s">
        <v>65</v>
      </c>
      <c r="J5" s="73" t="s">
        <v>74</v>
      </c>
    </row>
    <row r="6" spans="1:10" s="2" customFormat="1" ht="12.75" customHeight="1" x14ac:dyDescent="0.15">
      <c r="A6" s="65"/>
      <c r="B6" s="65"/>
      <c r="C6" s="54" t="s">
        <v>64</v>
      </c>
      <c r="D6" s="54" t="s">
        <v>63</v>
      </c>
      <c r="E6" s="56" t="s">
        <v>62</v>
      </c>
      <c r="F6" s="54" t="s">
        <v>64</v>
      </c>
      <c r="G6" s="54" t="s">
        <v>63</v>
      </c>
      <c r="H6" s="56" t="s">
        <v>62</v>
      </c>
      <c r="I6" s="71"/>
      <c r="J6" s="74"/>
    </row>
    <row r="7" spans="1:10" s="2" customFormat="1" ht="39.75" customHeight="1" x14ac:dyDescent="0.15">
      <c r="A7" s="66"/>
      <c r="B7" s="66"/>
      <c r="C7" s="55"/>
      <c r="D7" s="55"/>
      <c r="E7" s="57"/>
      <c r="F7" s="55"/>
      <c r="G7" s="55"/>
      <c r="H7" s="57"/>
      <c r="I7" s="72"/>
      <c r="J7" s="75"/>
    </row>
    <row r="8" spans="1:10" s="2" customFormat="1" ht="13.5" customHeight="1" x14ac:dyDescent="0.15">
      <c r="A8" s="42">
        <v>1</v>
      </c>
      <c r="B8" s="42">
        <v>2</v>
      </c>
      <c r="C8" s="41">
        <v>3</v>
      </c>
      <c r="D8" s="41">
        <v>4</v>
      </c>
      <c r="E8" s="41" t="s">
        <v>61</v>
      </c>
      <c r="F8" s="41">
        <v>6</v>
      </c>
      <c r="G8" s="41">
        <v>7</v>
      </c>
      <c r="H8" s="41" t="s">
        <v>60</v>
      </c>
      <c r="I8" s="40" t="s">
        <v>59</v>
      </c>
      <c r="J8" s="40" t="s">
        <v>58</v>
      </c>
    </row>
    <row r="9" spans="1:10" x14ac:dyDescent="0.15">
      <c r="A9" s="35"/>
      <c r="B9" s="21" t="s">
        <v>57</v>
      </c>
      <c r="C9" s="39">
        <f>C10+C18</f>
        <v>261498758</v>
      </c>
      <c r="D9" s="39">
        <f>D10+D18</f>
        <v>271149109.5</v>
      </c>
      <c r="E9" s="10">
        <f t="shared" ref="E9:E19" si="0">D9/C9*100</f>
        <v>103.69040051042995</v>
      </c>
      <c r="F9" s="39">
        <f>F10+F18</f>
        <v>281707692.69999999</v>
      </c>
      <c r="G9" s="39">
        <f>G10+G18</f>
        <v>281924182.59999996</v>
      </c>
      <c r="H9" s="10">
        <f t="shared" ref="H9:H21" si="1">G9/F9*100</f>
        <v>100.07684912610127</v>
      </c>
      <c r="I9" s="20">
        <f t="shared" ref="I9:I21" si="2">G9-D9</f>
        <v>10775073.099999964</v>
      </c>
      <c r="J9" s="16">
        <f t="shared" ref="J9:J21" si="3">G9/D9*100</f>
        <v>103.97385524144602</v>
      </c>
    </row>
    <row r="10" spans="1:10" x14ac:dyDescent="0.15">
      <c r="A10" s="35"/>
      <c r="B10" s="30" t="s">
        <v>56</v>
      </c>
      <c r="C10" s="32">
        <v>241836862.69999999</v>
      </c>
      <c r="D10" s="32">
        <v>250944479.5</v>
      </c>
      <c r="E10" s="5">
        <f t="shared" si="0"/>
        <v>103.76601676779858</v>
      </c>
      <c r="F10" s="32">
        <v>257804097.40000001</v>
      </c>
      <c r="G10" s="32">
        <v>257515541.19999999</v>
      </c>
      <c r="H10" s="5">
        <f t="shared" si="1"/>
        <v>99.888071522947001</v>
      </c>
      <c r="I10" s="6">
        <f t="shared" si="2"/>
        <v>6571061.6999999881</v>
      </c>
      <c r="J10" s="9">
        <f t="shared" si="3"/>
        <v>102.61853208051943</v>
      </c>
    </row>
    <row r="11" spans="1:10" x14ac:dyDescent="0.15">
      <c r="A11" s="35"/>
      <c r="B11" s="30" t="s">
        <v>55</v>
      </c>
      <c r="C11" s="32">
        <v>227606988.40000001</v>
      </c>
      <c r="D11" s="32">
        <v>231178204.5</v>
      </c>
      <c r="E11" s="5">
        <f t="shared" si="0"/>
        <v>101.56902743852658</v>
      </c>
      <c r="F11" s="32">
        <v>235744280.90000001</v>
      </c>
      <c r="G11" s="32">
        <v>233475186</v>
      </c>
      <c r="H11" s="5">
        <f t="shared" si="1"/>
        <v>99.03747616216296</v>
      </c>
      <c r="I11" s="6">
        <f t="shared" si="2"/>
        <v>2296981.5</v>
      </c>
      <c r="J11" s="9">
        <f t="shared" si="3"/>
        <v>100.99359777664507</v>
      </c>
    </row>
    <row r="12" spans="1:10" x14ac:dyDescent="0.15">
      <c r="A12" s="35"/>
      <c r="B12" s="30" t="s">
        <v>54</v>
      </c>
      <c r="C12" s="32">
        <v>116786585</v>
      </c>
      <c r="D12" s="32">
        <v>114578631.40000001</v>
      </c>
      <c r="E12" s="5">
        <f t="shared" si="0"/>
        <v>98.109411624631377</v>
      </c>
      <c r="F12" s="32">
        <v>104558149</v>
      </c>
      <c r="G12" s="32">
        <v>103289612.40000001</v>
      </c>
      <c r="H12" s="5">
        <f t="shared" si="1"/>
        <v>98.786764482603843</v>
      </c>
      <c r="I12" s="6">
        <f t="shared" si="2"/>
        <v>-11289019</v>
      </c>
      <c r="J12" s="9">
        <f t="shared" si="3"/>
        <v>90.147360932782092</v>
      </c>
    </row>
    <row r="13" spans="1:10" x14ac:dyDescent="0.15">
      <c r="A13" s="35"/>
      <c r="B13" s="38" t="s">
        <v>53</v>
      </c>
      <c r="C13" s="32">
        <v>58015662.100000001</v>
      </c>
      <c r="D13" s="32">
        <v>63054718.299999997</v>
      </c>
      <c r="E13" s="5">
        <f t="shared" si="0"/>
        <v>108.68568248228266</v>
      </c>
      <c r="F13" s="32">
        <v>72834689</v>
      </c>
      <c r="G13" s="32">
        <v>73616226.400000006</v>
      </c>
      <c r="H13" s="5">
        <f t="shared" si="1"/>
        <v>101.07302908920227</v>
      </c>
      <c r="I13" s="6">
        <f t="shared" si="2"/>
        <v>10561508.100000009</v>
      </c>
      <c r="J13" s="9">
        <f t="shared" si="3"/>
        <v>116.74975066853959</v>
      </c>
    </row>
    <row r="14" spans="1:10" x14ac:dyDescent="0.15">
      <c r="A14" s="35"/>
      <c r="B14" s="38" t="s">
        <v>52</v>
      </c>
      <c r="C14" s="32">
        <v>498301</v>
      </c>
      <c r="D14" s="32">
        <v>726566.9</v>
      </c>
      <c r="E14" s="5">
        <f t="shared" si="0"/>
        <v>145.80883843299532</v>
      </c>
      <c r="F14" s="32">
        <v>1019598</v>
      </c>
      <c r="G14" s="32">
        <v>1054146.7</v>
      </c>
      <c r="H14" s="5">
        <f t="shared" si="1"/>
        <v>103.38846290400726</v>
      </c>
      <c r="I14" s="6">
        <f t="shared" si="2"/>
        <v>327579.79999999993</v>
      </c>
      <c r="J14" s="9">
        <f t="shared" si="3"/>
        <v>145.08597900620023</v>
      </c>
    </row>
    <row r="15" spans="1:10" x14ac:dyDescent="0.15">
      <c r="A15" s="35"/>
      <c r="B15" s="38" t="s">
        <v>51</v>
      </c>
      <c r="C15" s="32">
        <v>36132490</v>
      </c>
      <c r="D15" s="32">
        <v>36157062.299999997</v>
      </c>
      <c r="E15" s="5">
        <f t="shared" si="0"/>
        <v>100.06800610752262</v>
      </c>
      <c r="F15" s="32">
        <v>37035203</v>
      </c>
      <c r="G15" s="32">
        <v>35761762.600000001</v>
      </c>
      <c r="H15" s="5">
        <f t="shared" si="1"/>
        <v>96.561540650931505</v>
      </c>
      <c r="I15" s="6">
        <f t="shared" si="2"/>
        <v>-395299.69999999553</v>
      </c>
      <c r="J15" s="9">
        <f t="shared" si="3"/>
        <v>98.906715106663981</v>
      </c>
    </row>
    <row r="16" spans="1:10" x14ac:dyDescent="0.15">
      <c r="A16" s="35"/>
      <c r="B16" s="38" t="s">
        <v>50</v>
      </c>
      <c r="C16" s="32">
        <v>14774401.300000001</v>
      </c>
      <c r="D16" s="32">
        <v>15044353.199999999</v>
      </c>
      <c r="E16" s="5">
        <f t="shared" si="0"/>
        <v>101.82715965620888</v>
      </c>
      <c r="F16" s="32">
        <v>18792109</v>
      </c>
      <c r="G16" s="32">
        <v>18194561.199999999</v>
      </c>
      <c r="H16" s="5">
        <f t="shared" si="1"/>
        <v>96.820219593234583</v>
      </c>
      <c r="I16" s="6">
        <f t="shared" si="2"/>
        <v>3150208</v>
      </c>
      <c r="J16" s="9">
        <f t="shared" si="3"/>
        <v>120.93947116317369</v>
      </c>
    </row>
    <row r="17" spans="1:10" ht="14.25" customHeight="1" x14ac:dyDescent="0.15">
      <c r="A17" s="35"/>
      <c r="B17" s="38" t="s">
        <v>49</v>
      </c>
      <c r="C17" s="32">
        <v>14229874.300000001</v>
      </c>
      <c r="D17" s="32">
        <v>19766275</v>
      </c>
      <c r="E17" s="5">
        <f t="shared" si="0"/>
        <v>138.90688408962262</v>
      </c>
      <c r="F17" s="32">
        <v>22059816.600000001</v>
      </c>
      <c r="G17" s="32">
        <v>24040355.199999999</v>
      </c>
      <c r="H17" s="5">
        <f t="shared" si="1"/>
        <v>108.97803746926888</v>
      </c>
      <c r="I17" s="6">
        <f t="shared" si="2"/>
        <v>4274080.1999999993</v>
      </c>
      <c r="J17" s="9">
        <f t="shared" si="3"/>
        <v>121.62309388086526</v>
      </c>
    </row>
    <row r="18" spans="1:10" x14ac:dyDescent="0.15">
      <c r="A18" s="35"/>
      <c r="B18" s="30" t="s">
        <v>48</v>
      </c>
      <c r="C18" s="32">
        <v>19661895.300000001</v>
      </c>
      <c r="D18" s="32">
        <v>20204630</v>
      </c>
      <c r="E18" s="5">
        <f t="shared" si="0"/>
        <v>102.76033765676699</v>
      </c>
      <c r="F18" s="32">
        <v>23903595.300000001</v>
      </c>
      <c r="G18" s="32">
        <v>24408641.399999999</v>
      </c>
      <c r="H18" s="5">
        <f t="shared" si="1"/>
        <v>102.11284576090524</v>
      </c>
      <c r="I18" s="6">
        <f t="shared" si="2"/>
        <v>4204011.3999999985</v>
      </c>
      <c r="J18" s="9">
        <f t="shared" si="3"/>
        <v>120.80716845594301</v>
      </c>
    </row>
    <row r="19" spans="1:10" x14ac:dyDescent="0.15">
      <c r="A19" s="35"/>
      <c r="B19" s="30" t="s">
        <v>47</v>
      </c>
      <c r="C19" s="32">
        <v>16707355.800000001</v>
      </c>
      <c r="D19" s="32">
        <v>16576659</v>
      </c>
      <c r="E19" s="5">
        <f t="shared" si="0"/>
        <v>99.217728995751671</v>
      </c>
      <c r="F19" s="32">
        <v>22122921.399999999</v>
      </c>
      <c r="G19" s="32">
        <v>22479058.800000001</v>
      </c>
      <c r="H19" s="5">
        <f t="shared" si="1"/>
        <v>101.60981180360747</v>
      </c>
      <c r="I19" s="6">
        <f t="shared" si="2"/>
        <v>5902399.8000000007</v>
      </c>
      <c r="J19" s="9">
        <f t="shared" si="3"/>
        <v>135.60669131216369</v>
      </c>
    </row>
    <row r="20" spans="1:10" x14ac:dyDescent="0.15">
      <c r="A20" s="35"/>
      <c r="B20" s="30" t="s">
        <v>46</v>
      </c>
      <c r="C20" s="32">
        <v>619307.19999999995</v>
      </c>
      <c r="D20" s="32">
        <v>781789.8</v>
      </c>
      <c r="E20" s="5"/>
      <c r="F20" s="32">
        <v>1275810.3</v>
      </c>
      <c r="G20" s="32">
        <v>1423176.2</v>
      </c>
      <c r="H20" s="5">
        <f t="shared" si="1"/>
        <v>111.550768950525</v>
      </c>
      <c r="I20" s="6">
        <f t="shared" si="2"/>
        <v>641386.39999999991</v>
      </c>
      <c r="J20" s="9">
        <f t="shared" si="3"/>
        <v>182.0407736197121</v>
      </c>
    </row>
    <row r="21" spans="1:10" x14ac:dyDescent="0.15">
      <c r="A21" s="35"/>
      <c r="B21" s="37" t="s">
        <v>45</v>
      </c>
      <c r="C21" s="32">
        <v>-51775</v>
      </c>
      <c r="D21" s="32">
        <v>-111781.3</v>
      </c>
      <c r="E21" s="5"/>
      <c r="F21" s="32">
        <v>-180739.4</v>
      </c>
      <c r="G21" s="32">
        <v>-238611.7</v>
      </c>
      <c r="H21" s="5">
        <f t="shared" si="1"/>
        <v>132.01974776944044</v>
      </c>
      <c r="I21" s="6">
        <f t="shared" si="2"/>
        <v>-126830.40000000001</v>
      </c>
      <c r="J21" s="9">
        <f t="shared" si="3"/>
        <v>213.46298531149665</v>
      </c>
    </row>
    <row r="22" spans="1:10" x14ac:dyDescent="0.2">
      <c r="A22" s="35"/>
      <c r="B22" s="37"/>
      <c r="C22" s="32"/>
      <c r="D22" s="32"/>
      <c r="E22" s="5"/>
      <c r="F22" s="36"/>
      <c r="G22" s="36"/>
      <c r="H22" s="5"/>
      <c r="I22" s="6"/>
      <c r="J22" s="9"/>
    </row>
    <row r="23" spans="1:10" x14ac:dyDescent="0.15">
      <c r="A23" s="35"/>
      <c r="B23" s="21" t="s">
        <v>44</v>
      </c>
      <c r="C23" s="34">
        <f>C24+C25+C26+C27+C28+C29+C30+C31+C32+C33+C34+C35+C37+C38</f>
        <v>270926822.19999999</v>
      </c>
      <c r="D23" s="34">
        <f>D24+D25+D26+D27+D28+D29+D30+D31+D32+D33+D34+D35+D37+D38</f>
        <v>256089613.50000003</v>
      </c>
      <c r="E23" s="10">
        <f t="shared" ref="E23:E38" si="4">D23/C23*100</f>
        <v>94.523536437065275</v>
      </c>
      <c r="F23" s="34">
        <f>F24+F25+F26+F27+F28+F29+F30+F31+F32+F33+F34+F35+F37+F38</f>
        <v>312823915.5</v>
      </c>
      <c r="G23" s="34">
        <f>G24+G25+G26+G27+G28+G29+G30+G31+G32+G33+G34+G35+G37+G38</f>
        <v>300730376.39999998</v>
      </c>
      <c r="H23" s="10">
        <f t="shared" ref="H23:H38" si="5">G23/F23*100</f>
        <v>96.134074634073158</v>
      </c>
      <c r="I23" s="20">
        <f t="shared" ref="I23:I40" si="6">G23-D23</f>
        <v>44640762.899999946</v>
      </c>
      <c r="J23" s="16">
        <f t="shared" ref="J23:J40" si="7">G23/D23*100</f>
        <v>117.43169599496464</v>
      </c>
    </row>
    <row r="24" spans="1:10" x14ac:dyDescent="0.15">
      <c r="A24" s="22" t="s">
        <v>43</v>
      </c>
      <c r="B24" s="30" t="s">
        <v>42</v>
      </c>
      <c r="C24" s="29">
        <v>19593098.699999999</v>
      </c>
      <c r="D24" s="29">
        <v>11843864.699999999</v>
      </c>
      <c r="E24" s="5">
        <f t="shared" si="4"/>
        <v>60.449165705473632</v>
      </c>
      <c r="F24" s="28">
        <v>20408117.800000001</v>
      </c>
      <c r="G24" s="28">
        <v>15468866.800000001</v>
      </c>
      <c r="H24" s="5">
        <f t="shared" si="5"/>
        <v>75.797616181929328</v>
      </c>
      <c r="I24" s="6">
        <f t="shared" si="6"/>
        <v>3625002.1000000015</v>
      </c>
      <c r="J24" s="9">
        <f t="shared" si="7"/>
        <v>130.606581481803</v>
      </c>
    </row>
    <row r="25" spans="1:10" ht="14.25" customHeight="1" x14ac:dyDescent="0.15">
      <c r="A25" s="22" t="s">
        <v>41</v>
      </c>
      <c r="B25" s="30" t="s">
        <v>40</v>
      </c>
      <c r="C25" s="33">
        <v>881651.4</v>
      </c>
      <c r="D25" s="33">
        <v>826433.4</v>
      </c>
      <c r="E25" s="5">
        <f t="shared" si="4"/>
        <v>93.736980398375138</v>
      </c>
      <c r="F25" s="32">
        <v>797857.4</v>
      </c>
      <c r="G25" s="32">
        <v>765826.9</v>
      </c>
      <c r="H25" s="5">
        <f t="shared" si="5"/>
        <v>95.985435492608076</v>
      </c>
      <c r="I25" s="6">
        <f t="shared" si="6"/>
        <v>-60606.5</v>
      </c>
      <c r="J25" s="9">
        <f t="shared" si="7"/>
        <v>92.666499200056535</v>
      </c>
    </row>
    <row r="26" spans="1:10" ht="13.5" customHeight="1" x14ac:dyDescent="0.15">
      <c r="A26" s="22" t="s">
        <v>39</v>
      </c>
      <c r="B26" s="30" t="s">
        <v>38</v>
      </c>
      <c r="C26" s="29">
        <v>4818796.5</v>
      </c>
      <c r="D26" s="29">
        <v>4764692.2</v>
      </c>
      <c r="E26" s="5">
        <f t="shared" si="4"/>
        <v>98.877223804740467</v>
      </c>
      <c r="F26" s="28">
        <v>6107594.5999999996</v>
      </c>
      <c r="G26" s="28">
        <v>6002244.5999999996</v>
      </c>
      <c r="H26" s="5">
        <f t="shared" si="5"/>
        <v>98.27509835050283</v>
      </c>
      <c r="I26" s="6">
        <f t="shared" si="6"/>
        <v>1237552.3999999994</v>
      </c>
      <c r="J26" s="9">
        <f t="shared" si="7"/>
        <v>125.97339656064246</v>
      </c>
    </row>
    <row r="27" spans="1:10" x14ac:dyDescent="0.15">
      <c r="A27" s="22" t="s">
        <v>37</v>
      </c>
      <c r="B27" s="30" t="s">
        <v>36</v>
      </c>
      <c r="C27" s="29">
        <v>55416598.700000003</v>
      </c>
      <c r="D27" s="29">
        <v>53845718.299999997</v>
      </c>
      <c r="E27" s="5">
        <f t="shared" si="4"/>
        <v>97.165325124870932</v>
      </c>
      <c r="F27" s="28">
        <v>67999613.599999994</v>
      </c>
      <c r="G27" s="28">
        <v>66361056.100000001</v>
      </c>
      <c r="H27" s="5">
        <f t="shared" si="5"/>
        <v>97.5903429251251</v>
      </c>
      <c r="I27" s="6">
        <f t="shared" si="6"/>
        <v>12515337.800000004</v>
      </c>
      <c r="J27" s="9">
        <f t="shared" si="7"/>
        <v>123.24295820564808</v>
      </c>
    </row>
    <row r="28" spans="1:10" x14ac:dyDescent="0.15">
      <c r="A28" s="22" t="s">
        <v>35</v>
      </c>
      <c r="B28" s="30" t="s">
        <v>34</v>
      </c>
      <c r="C28" s="29">
        <v>23349380.5</v>
      </c>
      <c r="D28" s="29">
        <v>22294725.5</v>
      </c>
      <c r="E28" s="5">
        <f t="shared" si="4"/>
        <v>95.48315639466324</v>
      </c>
      <c r="F28" s="28">
        <v>21540762</v>
      </c>
      <c r="G28" s="28">
        <v>20538338.199999999</v>
      </c>
      <c r="H28" s="5">
        <f t="shared" si="5"/>
        <v>95.346386539157706</v>
      </c>
      <c r="I28" s="6">
        <f t="shared" si="6"/>
        <v>-1756387.3000000007</v>
      </c>
      <c r="J28" s="9">
        <f t="shared" si="7"/>
        <v>92.121960416153144</v>
      </c>
    </row>
    <row r="29" spans="1:10" x14ac:dyDescent="0.15">
      <c r="A29" s="22" t="s">
        <v>33</v>
      </c>
      <c r="B29" s="30" t="s">
        <v>32</v>
      </c>
      <c r="C29" s="29">
        <v>790181.2</v>
      </c>
      <c r="D29" s="29">
        <v>784858.9</v>
      </c>
      <c r="E29" s="5">
        <f t="shared" si="4"/>
        <v>99.326445630445278</v>
      </c>
      <c r="F29" s="28">
        <v>947914.4</v>
      </c>
      <c r="G29" s="28">
        <v>858733.1</v>
      </c>
      <c r="H29" s="5">
        <f t="shared" si="5"/>
        <v>90.591840360268819</v>
      </c>
      <c r="I29" s="6">
        <f t="shared" si="6"/>
        <v>73874.199999999953</v>
      </c>
      <c r="J29" s="9">
        <f t="shared" si="7"/>
        <v>109.41241795181273</v>
      </c>
    </row>
    <row r="30" spans="1:10" x14ac:dyDescent="0.15">
      <c r="A30" s="22" t="s">
        <v>31</v>
      </c>
      <c r="B30" s="30" t="s">
        <v>30</v>
      </c>
      <c r="C30" s="29">
        <v>57664110</v>
      </c>
      <c r="D30" s="29">
        <v>56818290.899999999</v>
      </c>
      <c r="E30" s="5">
        <f t="shared" si="4"/>
        <v>98.533196645192305</v>
      </c>
      <c r="F30" s="28">
        <v>67307498.700000003</v>
      </c>
      <c r="G30" s="28">
        <v>65419592.100000001</v>
      </c>
      <c r="H30" s="5">
        <f t="shared" si="5"/>
        <v>97.195102126117177</v>
      </c>
      <c r="I30" s="6">
        <f t="shared" si="6"/>
        <v>8601301.200000003</v>
      </c>
      <c r="J30" s="9">
        <f t="shared" si="7"/>
        <v>115.13826104896093</v>
      </c>
    </row>
    <row r="31" spans="1:10" x14ac:dyDescent="0.15">
      <c r="A31" s="22" t="s">
        <v>29</v>
      </c>
      <c r="B31" s="30" t="s">
        <v>28</v>
      </c>
      <c r="C31" s="29">
        <v>5989767.5999999996</v>
      </c>
      <c r="D31" s="29">
        <v>5567927.4000000004</v>
      </c>
      <c r="E31" s="5">
        <f t="shared" si="4"/>
        <v>92.957319412526132</v>
      </c>
      <c r="F31" s="28">
        <v>7048111.5</v>
      </c>
      <c r="G31" s="28">
        <v>6382137.7000000002</v>
      </c>
      <c r="H31" s="5">
        <f t="shared" si="5"/>
        <v>90.55103200339552</v>
      </c>
      <c r="I31" s="6">
        <f t="shared" si="6"/>
        <v>814210.29999999981</v>
      </c>
      <c r="J31" s="9">
        <f t="shared" si="7"/>
        <v>114.62322048236476</v>
      </c>
    </row>
    <row r="32" spans="1:10" x14ac:dyDescent="0.15">
      <c r="A32" s="22" t="s">
        <v>27</v>
      </c>
      <c r="B32" s="30" t="s">
        <v>26</v>
      </c>
      <c r="C32" s="29">
        <v>28158010.800000001</v>
      </c>
      <c r="D32" s="29">
        <v>27002735.300000001</v>
      </c>
      <c r="E32" s="5">
        <f t="shared" si="4"/>
        <v>95.897169341237699</v>
      </c>
      <c r="F32" s="28">
        <v>32088089.100000001</v>
      </c>
      <c r="G32" s="28">
        <v>31608656.600000001</v>
      </c>
      <c r="H32" s="5">
        <f t="shared" si="5"/>
        <v>98.505886410044909</v>
      </c>
      <c r="I32" s="6">
        <f t="shared" si="6"/>
        <v>4605921.3000000007</v>
      </c>
      <c r="J32" s="9">
        <f t="shared" si="7"/>
        <v>117.05723975304088</v>
      </c>
    </row>
    <row r="33" spans="1:10" ht="12" customHeight="1" x14ac:dyDescent="0.15">
      <c r="A33" s="22" t="s">
        <v>25</v>
      </c>
      <c r="B33" s="30" t="s">
        <v>24</v>
      </c>
      <c r="C33" s="29">
        <v>60357827.799999997</v>
      </c>
      <c r="D33" s="29">
        <v>59812524.600000001</v>
      </c>
      <c r="E33" s="5">
        <f t="shared" si="4"/>
        <v>99.096549329430985</v>
      </c>
      <c r="F33" s="28">
        <v>72351642.299999997</v>
      </c>
      <c r="G33" s="28">
        <v>71973070.799999997</v>
      </c>
      <c r="H33" s="5">
        <f t="shared" si="5"/>
        <v>99.476761704412624</v>
      </c>
      <c r="I33" s="6">
        <f t="shared" si="6"/>
        <v>12160546.199999996</v>
      </c>
      <c r="J33" s="9">
        <f t="shared" si="7"/>
        <v>120.33110336225465</v>
      </c>
    </row>
    <row r="34" spans="1:10" x14ac:dyDescent="0.15">
      <c r="A34" s="22" t="s">
        <v>23</v>
      </c>
      <c r="B34" s="30" t="s">
        <v>22</v>
      </c>
      <c r="C34" s="29">
        <v>3938650.8</v>
      </c>
      <c r="D34" s="29">
        <v>2938051.9</v>
      </c>
      <c r="E34" s="5">
        <f t="shared" si="4"/>
        <v>74.595389365312613</v>
      </c>
      <c r="F34" s="28">
        <v>4365236.5</v>
      </c>
      <c r="G34" s="28">
        <v>3714947.9</v>
      </c>
      <c r="H34" s="5">
        <f t="shared" si="5"/>
        <v>85.103015609807159</v>
      </c>
      <c r="I34" s="6">
        <f t="shared" si="6"/>
        <v>776896</v>
      </c>
      <c r="J34" s="9">
        <f t="shared" si="7"/>
        <v>126.44255535445102</v>
      </c>
    </row>
    <row r="35" spans="1:10" x14ac:dyDescent="0.15">
      <c r="A35" s="22" t="s">
        <v>21</v>
      </c>
      <c r="B35" s="30" t="s">
        <v>20</v>
      </c>
      <c r="C35" s="29">
        <v>548193.4</v>
      </c>
      <c r="D35" s="29">
        <v>548193.4</v>
      </c>
      <c r="E35" s="5">
        <f t="shared" si="4"/>
        <v>100</v>
      </c>
      <c r="F35" s="28">
        <v>662057.30000000005</v>
      </c>
      <c r="G35" s="28">
        <v>662057.30000000005</v>
      </c>
      <c r="H35" s="5">
        <f t="shared" si="5"/>
        <v>100</v>
      </c>
      <c r="I35" s="6">
        <f t="shared" si="6"/>
        <v>113863.90000000002</v>
      </c>
      <c r="J35" s="9">
        <f t="shared" si="7"/>
        <v>120.77075353333331</v>
      </c>
    </row>
    <row r="36" spans="1:10" x14ac:dyDescent="0.15">
      <c r="A36" s="31"/>
      <c r="B36" s="21" t="s">
        <v>19</v>
      </c>
      <c r="C36" s="10">
        <f>C31+C30+C32+C33++C34+C35</f>
        <v>156656560.40000001</v>
      </c>
      <c r="D36" s="10">
        <f>D31+D30+D32+D33++D34+D35</f>
        <v>152687723.5</v>
      </c>
      <c r="E36" s="10">
        <f t="shared" si="4"/>
        <v>97.466536422179743</v>
      </c>
      <c r="F36" s="10">
        <f>F31+F30+F32+F33++F34+F35</f>
        <v>183822635.40000004</v>
      </c>
      <c r="G36" s="10">
        <f>G31+G30+G32+G33++G34+G35</f>
        <v>179760462.40000001</v>
      </c>
      <c r="H36" s="10">
        <f t="shared" si="5"/>
        <v>97.790167140645821</v>
      </c>
      <c r="I36" s="20">
        <f t="shared" si="6"/>
        <v>27072738.900000006</v>
      </c>
      <c r="J36" s="16">
        <f t="shared" si="7"/>
        <v>117.73078953528311</v>
      </c>
    </row>
    <row r="37" spans="1:10" x14ac:dyDescent="0.15">
      <c r="A37" s="22" t="s">
        <v>18</v>
      </c>
      <c r="B37" s="30" t="s">
        <v>17</v>
      </c>
      <c r="C37" s="29">
        <v>223367.9</v>
      </c>
      <c r="D37" s="29">
        <v>222954.1</v>
      </c>
      <c r="E37" s="5">
        <f t="shared" si="4"/>
        <v>99.814745090946374</v>
      </c>
      <c r="F37" s="28">
        <v>269496.7</v>
      </c>
      <c r="G37" s="28">
        <v>264630.59999999998</v>
      </c>
      <c r="H37" s="5">
        <f t="shared" si="5"/>
        <v>98.194374921845039</v>
      </c>
      <c r="I37" s="6">
        <f t="shared" si="6"/>
        <v>41676.499999999971</v>
      </c>
      <c r="J37" s="9">
        <f t="shared" si="7"/>
        <v>118.69286099694958</v>
      </c>
    </row>
    <row r="38" spans="1:10" x14ac:dyDescent="0.15">
      <c r="A38" s="22" t="s">
        <v>16</v>
      </c>
      <c r="B38" s="30" t="s">
        <v>15</v>
      </c>
      <c r="C38" s="29">
        <v>9197186.9000000004</v>
      </c>
      <c r="D38" s="29">
        <v>8818642.9000000004</v>
      </c>
      <c r="E38" s="5">
        <f t="shared" si="4"/>
        <v>95.884132788472527</v>
      </c>
      <c r="F38" s="28">
        <v>10929923.6</v>
      </c>
      <c r="G38" s="28">
        <v>10710217.699999999</v>
      </c>
      <c r="H38" s="5">
        <f t="shared" si="5"/>
        <v>97.9898679255178</v>
      </c>
      <c r="I38" s="6">
        <f t="shared" si="6"/>
        <v>1891574.7999999989</v>
      </c>
      <c r="J38" s="9">
        <f t="shared" si="7"/>
        <v>121.44972669207412</v>
      </c>
    </row>
    <row r="39" spans="1:10" x14ac:dyDescent="0.15">
      <c r="A39" s="27"/>
      <c r="B39" s="26" t="s">
        <v>14</v>
      </c>
      <c r="C39" s="20">
        <f>-C42</f>
        <v>-9474318</v>
      </c>
      <c r="D39" s="20"/>
      <c r="E39" s="10"/>
      <c r="F39" s="10">
        <f>-F42</f>
        <v>-30727480.699999999</v>
      </c>
      <c r="G39" s="10">
        <f>G9-G23</f>
        <v>-18806193.800000012</v>
      </c>
      <c r="H39" s="10"/>
      <c r="I39" s="20">
        <f t="shared" si="6"/>
        <v>-18806193.800000012</v>
      </c>
      <c r="J39" s="16"/>
    </row>
    <row r="40" spans="1:10" x14ac:dyDescent="0.15">
      <c r="A40" s="27"/>
      <c r="B40" s="26" t="s">
        <v>13</v>
      </c>
      <c r="C40" s="10"/>
      <c r="D40" s="10">
        <f>D9-D23</f>
        <v>15059495.99999997</v>
      </c>
      <c r="E40" s="10"/>
      <c r="F40" s="10"/>
      <c r="G40" s="10"/>
      <c r="H40" s="10"/>
      <c r="I40" s="20">
        <f t="shared" si="6"/>
        <v>-15059495.99999997</v>
      </c>
      <c r="J40" s="16">
        <f t="shared" si="7"/>
        <v>0</v>
      </c>
    </row>
    <row r="41" spans="1:10" s="23" customFormat="1" x14ac:dyDescent="0.15">
      <c r="A41" s="25"/>
      <c r="B41" s="24"/>
      <c r="C41" s="10"/>
      <c r="D41" s="10"/>
      <c r="E41" s="10"/>
      <c r="F41" s="10"/>
      <c r="G41" s="10"/>
      <c r="H41" s="10"/>
      <c r="I41" s="20"/>
      <c r="J41" s="16"/>
    </row>
    <row r="42" spans="1:10" x14ac:dyDescent="0.15">
      <c r="A42" s="22"/>
      <c r="B42" s="21" t="s">
        <v>12</v>
      </c>
      <c r="C42" s="10">
        <f>C43+C44+C45+C46+C47+C48+C49+C50</f>
        <v>9474318</v>
      </c>
      <c r="D42" s="10">
        <f>D43+D44+D45+D46+D47+D48+D49+D50</f>
        <v>-15059496</v>
      </c>
      <c r="E42" s="10"/>
      <c r="F42" s="10">
        <f>F43+F44+F45+F46+F47+F48+F49+F50</f>
        <v>30727480.699999999</v>
      </c>
      <c r="G42" s="10">
        <f>G43+G44+G45+G46+G47+G48+G49+G50</f>
        <v>18806193.800000001</v>
      </c>
      <c r="H42" s="10"/>
      <c r="I42" s="20">
        <f t="shared" ref="I42:I50" si="8">G42-D42</f>
        <v>33865689.799999997</v>
      </c>
      <c r="J42" s="16"/>
    </row>
    <row r="43" spans="1:10" ht="12.75" hidden="1" customHeight="1" x14ac:dyDescent="0.15">
      <c r="A43" s="18"/>
      <c r="B43" s="17" t="s">
        <v>11</v>
      </c>
      <c r="C43" s="5">
        <v>0</v>
      </c>
      <c r="D43" s="5">
        <v>0</v>
      </c>
      <c r="E43" s="5" t="e">
        <f>#REF!=B43</f>
        <v>#REF!</v>
      </c>
      <c r="F43" s="19">
        <v>0</v>
      </c>
      <c r="G43" s="19">
        <v>0</v>
      </c>
      <c r="H43" s="5"/>
      <c r="I43" s="6">
        <f t="shared" si="8"/>
        <v>0</v>
      </c>
      <c r="J43" s="16"/>
    </row>
    <row r="44" spans="1:10" ht="13.5" customHeight="1" x14ac:dyDescent="0.15">
      <c r="A44" s="18"/>
      <c r="B44" s="17" t="s">
        <v>10</v>
      </c>
      <c r="C44" s="6">
        <v>1771316</v>
      </c>
      <c r="D44" s="6">
        <v>1771316.1</v>
      </c>
      <c r="E44" s="5"/>
      <c r="F44" s="5">
        <v>586485.69999999995</v>
      </c>
      <c r="G44" s="5">
        <v>586485.80000000005</v>
      </c>
      <c r="H44" s="5"/>
      <c r="I44" s="6">
        <f t="shared" si="8"/>
        <v>-1184830.3</v>
      </c>
      <c r="J44" s="16"/>
    </row>
    <row r="45" spans="1:10" x14ac:dyDescent="0.15">
      <c r="A45" s="18"/>
      <c r="B45" s="17" t="s">
        <v>9</v>
      </c>
      <c r="C45" s="6">
        <v>7687491.5</v>
      </c>
      <c r="D45" s="6">
        <v>-2529587.2999999998</v>
      </c>
      <c r="E45" s="5"/>
      <c r="F45" s="5">
        <v>9140995</v>
      </c>
      <c r="G45" s="5">
        <v>7478310.7999999998</v>
      </c>
      <c r="H45" s="5"/>
      <c r="I45" s="6">
        <f t="shared" si="8"/>
        <v>10007898.1</v>
      </c>
      <c r="J45" s="16"/>
    </row>
    <row r="46" spans="1:10" x14ac:dyDescent="0.15">
      <c r="A46" s="18"/>
      <c r="B46" s="17" t="s">
        <v>8</v>
      </c>
      <c r="C46" s="6">
        <v>0</v>
      </c>
      <c r="D46" s="6">
        <v>-22800000</v>
      </c>
      <c r="E46" s="5"/>
      <c r="F46" s="5">
        <v>21000000</v>
      </c>
      <c r="G46" s="5">
        <v>9000000</v>
      </c>
      <c r="H46" s="5"/>
      <c r="I46" s="6">
        <f t="shared" si="8"/>
        <v>31800000</v>
      </c>
      <c r="J46" s="16"/>
    </row>
    <row r="47" spans="1:10" ht="12.75" customHeight="1" x14ac:dyDescent="0.15">
      <c r="A47" s="18"/>
      <c r="B47" s="17" t="s">
        <v>7</v>
      </c>
      <c r="C47" s="6">
        <v>0</v>
      </c>
      <c r="D47" s="6">
        <v>0</v>
      </c>
      <c r="E47" s="5"/>
      <c r="F47" s="5">
        <v>0</v>
      </c>
      <c r="G47" s="5">
        <v>0</v>
      </c>
      <c r="H47" s="5"/>
      <c r="I47" s="6">
        <f t="shared" si="8"/>
        <v>0</v>
      </c>
      <c r="J47" s="16"/>
    </row>
    <row r="48" spans="1:10" ht="13.5" customHeight="1" x14ac:dyDescent="0.15">
      <c r="A48" s="18"/>
      <c r="B48" s="17" t="s">
        <v>6</v>
      </c>
      <c r="C48" s="6">
        <v>15510.5</v>
      </c>
      <c r="D48" s="6">
        <v>20582.900000000001</v>
      </c>
      <c r="E48" s="5"/>
      <c r="F48" s="5">
        <v>0</v>
      </c>
      <c r="G48" s="5">
        <v>0</v>
      </c>
      <c r="H48" s="5"/>
      <c r="I48" s="6">
        <f t="shared" si="8"/>
        <v>-20582.900000000001</v>
      </c>
      <c r="J48" s="16"/>
    </row>
    <row r="49" spans="1:10" ht="21" customHeight="1" x14ac:dyDescent="0.15">
      <c r="A49" s="8"/>
      <c r="B49" s="7" t="s">
        <v>5</v>
      </c>
      <c r="C49" s="6">
        <v>0</v>
      </c>
      <c r="D49" s="6">
        <v>478192.3</v>
      </c>
      <c r="E49" s="5"/>
      <c r="F49" s="5">
        <v>0</v>
      </c>
      <c r="G49" s="5">
        <v>1741397.2</v>
      </c>
      <c r="H49" s="5"/>
      <c r="I49" s="6">
        <f t="shared" si="8"/>
        <v>1263204.8999999999</v>
      </c>
      <c r="J49" s="16"/>
    </row>
    <row r="50" spans="1:10" ht="23.25" customHeight="1" x14ac:dyDescent="0.15">
      <c r="A50" s="8"/>
      <c r="B50" s="7" t="s">
        <v>4</v>
      </c>
      <c r="C50" s="6">
        <v>0</v>
      </c>
      <c r="D50" s="6">
        <v>8000000</v>
      </c>
      <c r="E50" s="5"/>
      <c r="F50" s="5">
        <v>0</v>
      </c>
      <c r="G50" s="5">
        <v>0</v>
      </c>
      <c r="H50" s="5"/>
      <c r="I50" s="6">
        <f t="shared" si="8"/>
        <v>-8000000</v>
      </c>
      <c r="J50" s="16"/>
    </row>
    <row r="51" spans="1:10" x14ac:dyDescent="0.15">
      <c r="A51" s="15"/>
      <c r="B51" s="14"/>
      <c r="C51" s="13"/>
      <c r="D51" s="13"/>
      <c r="E51" s="13"/>
      <c r="F51" s="13"/>
      <c r="G51" s="13"/>
      <c r="H51" s="13"/>
      <c r="I51" s="12"/>
      <c r="J51" s="12"/>
    </row>
    <row r="52" spans="1:10" x14ac:dyDescent="0.15">
      <c r="A52" s="8"/>
      <c r="B52" s="11" t="s">
        <v>3</v>
      </c>
      <c r="C52" s="10"/>
      <c r="D52" s="6">
        <v>11172070.199999999</v>
      </c>
      <c r="E52" s="10"/>
      <c r="F52" s="10"/>
      <c r="G52" s="5">
        <v>11758556</v>
      </c>
      <c r="H52" s="10"/>
      <c r="I52" s="4">
        <f>G52-D52</f>
        <v>586485.80000000075</v>
      </c>
      <c r="J52" s="9"/>
    </row>
    <row r="53" spans="1:10" x14ac:dyDescent="0.15">
      <c r="A53" s="8"/>
      <c r="B53" s="7" t="s">
        <v>1</v>
      </c>
      <c r="C53" s="10"/>
      <c r="D53" s="6">
        <f>D52/D10*100</f>
        <v>4.4520087559846075</v>
      </c>
      <c r="E53" s="5"/>
      <c r="F53" s="10"/>
      <c r="G53" s="6">
        <f>G52/G10*100</f>
        <v>4.5661539281109604</v>
      </c>
      <c r="H53" s="5"/>
      <c r="I53" s="4"/>
      <c r="J53" s="9"/>
    </row>
    <row r="54" spans="1:10" x14ac:dyDescent="0.15">
      <c r="A54" s="8"/>
      <c r="B54" s="7" t="s">
        <v>2</v>
      </c>
      <c r="C54" s="5"/>
      <c r="D54" s="6">
        <v>0</v>
      </c>
      <c r="E54" s="5"/>
      <c r="F54" s="5"/>
      <c r="G54" s="5">
        <v>0</v>
      </c>
      <c r="H54" s="5"/>
      <c r="I54" s="4">
        <f>G54-D54</f>
        <v>0</v>
      </c>
      <c r="J54" s="9"/>
    </row>
    <row r="55" spans="1:10" x14ac:dyDescent="0.15">
      <c r="A55" s="8"/>
      <c r="B55" s="7" t="s">
        <v>1</v>
      </c>
      <c r="C55" s="5"/>
      <c r="D55" s="6">
        <v>0</v>
      </c>
      <c r="E55" s="5"/>
      <c r="F55" s="5"/>
      <c r="G55" s="5">
        <f>G54/F10*100</f>
        <v>0</v>
      </c>
      <c r="H55" s="5"/>
      <c r="I55" s="4"/>
      <c r="J55" s="4"/>
    </row>
    <row r="56" spans="1:10" x14ac:dyDescent="0.15">
      <c r="A56" s="58"/>
      <c r="B56" s="59"/>
      <c r="C56" s="59"/>
      <c r="D56" s="59"/>
      <c r="E56" s="59"/>
      <c r="F56" s="59"/>
      <c r="G56" s="59"/>
      <c r="H56" s="59"/>
      <c r="I56" s="59"/>
      <c r="J56" s="60"/>
    </row>
    <row r="57" spans="1:10" x14ac:dyDescent="0.15">
      <c r="A57" s="8"/>
      <c r="B57" s="7" t="s">
        <v>0</v>
      </c>
      <c r="C57" s="5"/>
      <c r="D57" s="6">
        <v>85960541.900000006</v>
      </c>
      <c r="E57" s="5"/>
      <c r="F57" s="5"/>
      <c r="G57" s="5">
        <v>69482231.200000003</v>
      </c>
      <c r="H57" s="5"/>
      <c r="I57" s="4">
        <f>G57-D57</f>
        <v>-16478310.700000003</v>
      </c>
      <c r="J57" s="4"/>
    </row>
    <row r="58" spans="1:10" x14ac:dyDescent="0.15">
      <c r="A58" s="53"/>
      <c r="B58" s="53"/>
    </row>
  </sheetData>
  <mergeCells count="17">
    <mergeCell ref="H1:J1"/>
    <mergeCell ref="A2:J2"/>
    <mergeCell ref="A3:J3"/>
    <mergeCell ref="A5:A7"/>
    <mergeCell ref="B5:B7"/>
    <mergeCell ref="C5:E5"/>
    <mergeCell ref="F5:H5"/>
    <mergeCell ref="I5:I7"/>
    <mergeCell ref="J5:J7"/>
    <mergeCell ref="C6:C7"/>
    <mergeCell ref="H6:H7"/>
    <mergeCell ref="A58:B58"/>
    <mergeCell ref="D6:D7"/>
    <mergeCell ref="E6:E7"/>
    <mergeCell ref="F6:F7"/>
    <mergeCell ref="G6:G7"/>
    <mergeCell ref="A56:J56"/>
  </mergeCells>
  <pageMargins left="0.39370078740157483" right="0.39370078740157483" top="0.59055118110236227" bottom="0.39370078740157483" header="0.51181102362204722" footer="0.35433070866141736"/>
  <pageSetup paperSize="9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Васютина Ольга Валерьевна</dc:creator>
  <cp:lastModifiedBy>Рыженкова Елена Николаевна</cp:lastModifiedBy>
  <cp:lastPrinted>2026-03-20T07:48:59Z</cp:lastPrinted>
  <dcterms:created xsi:type="dcterms:W3CDTF">2026-03-16T12:15:27Z</dcterms:created>
  <dcterms:modified xsi:type="dcterms:W3CDTF">2026-04-09T10:19:07Z</dcterms:modified>
</cp:coreProperties>
</file>