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370" windowHeight="11040"/>
  </bookViews>
  <sheets>
    <sheet name="ккр 2026-2028" sheetId="1" r:id="rId1"/>
  </sheets>
  <calcPr calcId="145621"/>
</workbook>
</file>

<file path=xl/calcChain.xml><?xml version="1.0" encoding="utf-8"?>
<calcChain xmlns="http://schemas.openxmlformats.org/spreadsheetml/2006/main">
  <c r="T7" i="1" l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T21" i="1"/>
  <c r="U21" i="1"/>
  <c r="T22" i="1"/>
  <c r="U22" i="1"/>
  <c r="T23" i="1"/>
  <c r="U23" i="1"/>
  <c r="T24" i="1"/>
  <c r="U24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E16" i="1"/>
  <c r="F16" i="1"/>
  <c r="G16" i="1"/>
  <c r="K16" i="1"/>
  <c r="L16" i="1"/>
  <c r="M16" i="1"/>
  <c r="E21" i="1"/>
  <c r="F21" i="1"/>
  <c r="G21" i="1"/>
  <c r="K21" i="1"/>
  <c r="L21" i="1"/>
  <c r="M21" i="1"/>
  <c r="E18" i="1"/>
  <c r="F18" i="1"/>
  <c r="G18" i="1"/>
  <c r="K18" i="1"/>
  <c r="L18" i="1"/>
  <c r="M18" i="1"/>
  <c r="E19" i="1"/>
  <c r="F19" i="1"/>
  <c r="G19" i="1"/>
  <c r="K19" i="1"/>
  <c r="L19" i="1"/>
  <c r="M19" i="1"/>
  <c r="E9" i="1"/>
  <c r="F9" i="1"/>
  <c r="G9" i="1"/>
  <c r="E10" i="1"/>
  <c r="F10" i="1"/>
  <c r="G10" i="1"/>
  <c r="O23" i="1"/>
  <c r="P23" i="1"/>
  <c r="U25" i="1" l="1"/>
  <c r="L7" i="1" l="1"/>
  <c r="M7" i="1"/>
  <c r="K8" i="1"/>
  <c r="L8" i="1"/>
  <c r="M8" i="1"/>
  <c r="K11" i="1"/>
  <c r="L11" i="1"/>
  <c r="M11" i="1"/>
  <c r="L12" i="1"/>
  <c r="M12" i="1"/>
  <c r="K13" i="1"/>
  <c r="L13" i="1"/>
  <c r="M13" i="1"/>
  <c r="K14" i="1"/>
  <c r="L14" i="1"/>
  <c r="M14" i="1"/>
  <c r="K15" i="1"/>
  <c r="L15" i="1"/>
  <c r="M15" i="1"/>
  <c r="K17" i="1"/>
  <c r="L17" i="1"/>
  <c r="M17" i="1"/>
  <c r="K20" i="1"/>
  <c r="L20" i="1"/>
  <c r="M20" i="1"/>
  <c r="K22" i="1"/>
  <c r="L22" i="1"/>
  <c r="M22" i="1"/>
  <c r="M23" i="1"/>
  <c r="K24" i="1"/>
  <c r="L24" i="1"/>
  <c r="M24" i="1"/>
  <c r="M25" i="1" l="1"/>
  <c r="T25" i="1" l="1"/>
  <c r="I23" i="1"/>
  <c r="L23" i="1" s="1"/>
  <c r="L25" i="1" s="1"/>
  <c r="H23" i="1" l="1"/>
  <c r="K23" i="1" s="1"/>
  <c r="H12" i="1" l="1"/>
  <c r="K12" i="1" s="1"/>
  <c r="H7" i="1"/>
  <c r="K7" i="1" s="1"/>
  <c r="S7" i="1" s="1"/>
  <c r="S25" i="1" s="1"/>
  <c r="K25" i="1" l="1"/>
  <c r="G23" i="1" l="1"/>
  <c r="F23" i="1"/>
  <c r="E23" i="1"/>
  <c r="G20" i="1"/>
  <c r="F20" i="1"/>
  <c r="E20" i="1"/>
  <c r="G13" i="1"/>
  <c r="F13" i="1"/>
  <c r="E13" i="1"/>
  <c r="O25" i="1" l="1"/>
  <c r="Q25" i="1"/>
  <c r="P25" i="1"/>
  <c r="I25" i="1" l="1"/>
  <c r="H25" i="1"/>
  <c r="G8" i="1"/>
  <c r="G11" i="1"/>
  <c r="G12" i="1"/>
  <c r="G14" i="1"/>
  <c r="G15" i="1"/>
  <c r="G17" i="1"/>
  <c r="G22" i="1"/>
  <c r="G24" i="1"/>
  <c r="F8" i="1"/>
  <c r="F11" i="1"/>
  <c r="F12" i="1"/>
  <c r="F14" i="1"/>
  <c r="F15" i="1"/>
  <c r="F17" i="1"/>
  <c r="F22" i="1"/>
  <c r="F24" i="1"/>
  <c r="E8" i="1"/>
  <c r="E11" i="1"/>
  <c r="E12" i="1"/>
  <c r="E14" i="1"/>
  <c r="E15" i="1"/>
  <c r="E17" i="1"/>
  <c r="E22" i="1"/>
  <c r="E24" i="1"/>
  <c r="E7" i="1"/>
  <c r="G7" i="1" l="1"/>
  <c r="F7" i="1"/>
</calcChain>
</file>

<file path=xl/sharedStrings.xml><?xml version="1.0" encoding="utf-8"?>
<sst xmlns="http://schemas.openxmlformats.org/spreadsheetml/2006/main" count="45" uniqueCount="35">
  <si>
    <t>Всеволожский муниципальный район</t>
  </si>
  <si>
    <t>Подпорожский муниципальный район</t>
  </si>
  <si>
    <t>Сосновоборский городской округ</t>
  </si>
  <si>
    <t>ИТОГО</t>
  </si>
  <si>
    <t>Сi = РОСi x УСi</t>
  </si>
  <si>
    <t>РОСi - расчетный объем расходов, необходимый для достижения значений результатов использования субсидии i-м муниципальным образованием;</t>
  </si>
  <si>
    <t>Объем субсидии бюджету i-го МО
Сi = РОСi x УСi, тыс. руб</t>
  </si>
  <si>
    <t>РОСi - расчетный объем расходов, тыс. руб</t>
  </si>
  <si>
    <t>УСi - предельный уровень софинансирования (%)</t>
  </si>
  <si>
    <t>Предельный уровень софинансирования (%) МБ</t>
  </si>
  <si>
    <t>Наименование муниципального образования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</si>
  <si>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</si>
  <si>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</si>
  <si>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</si>
  <si>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Киришский муниципальный район</t>
  </si>
  <si>
    <t>Кировский муниципальный район</t>
  </si>
  <si>
    <t>Лодейнопольский  муниципальный район</t>
  </si>
  <si>
    <t>Ломоносовский  муниципальный район</t>
  </si>
  <si>
    <t>Лужский  муниципальный район</t>
  </si>
  <si>
    <t>Сланцевский муниципальный район</t>
  </si>
  <si>
    <t>2026</t>
  </si>
  <si>
    <t xml:space="preserve">РОСi = Оi x Ri,
где:
Оi - количество объектов недвижимости, расположенных в кадастровых кварталах, в границах которых предполагается проведение комплексных кадастровых работ (определяется в соответствии с заявкой муниципального образования);
Ri - стоимость комплексных кадастровых работ за 1 объект недвижимости (определяется в соответствии с заявкой муниципального образования, но не более максимальной стоимости комплексных кадастровых работ в Ленинградской области за 1 объект недвижимости).
Максимальная стоимость комплексных кадастровых работ устанавливается нормативным правовым актом Комитета в целях предоставления субсидии и не влечет изменения фактической стоимости комплексных кадастровых работ, определяемой в соответствии с действующим законодательством.
</t>
  </si>
  <si>
    <t>Тосненский муниципальный район</t>
  </si>
  <si>
    <t>Кингисеппский муниципальный район</t>
  </si>
  <si>
    <t>Приозерский муниципальный район</t>
  </si>
  <si>
    <t>Тихвинский муниципальный район</t>
  </si>
  <si>
    <t>2027</t>
  </si>
  <si>
    <t>2028</t>
  </si>
  <si>
    <t>Гатчинский муниципальный округ</t>
  </si>
  <si>
    <t xml:space="preserve">УСi -предельный уровень софинансирования для  i-го муниципального образования (утвержден распоряжением Правительства Ленинградской области от 22.05.2025 N 302-р "Об установлении предельных уровней софинансирования Ленинградской областью (в процентах) объема расходных обязательств муниципальных образований Ленинградской области на 2026 год и на плановый период 2027 и 2028 годов"
</t>
  </si>
  <si>
    <t>Выборгский муниципальный район</t>
  </si>
  <si>
    <t>Объем субсидии бюджету i-го МО
Сi = РОСi x Усi, тыс. руб</t>
  </si>
  <si>
    <t>Объем субсидии бюджету i-го МО
(округление -  до целых тысяч руб), тыс. руб</t>
  </si>
  <si>
    <t>Расчет объема субсидии бюджетам муниципальных образований Ленинградской области на проведение комплексных  кадастровых работ на 2026 год и на плановый период 2027 и 2028 годов</t>
  </si>
  <si>
    <t>Приложение 66 к пояснительной записке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</si>
</sst>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\ _₽_-;\-* #,##0\ _₽_-;_-* &quot;-&quot;??\ _₽_-;_-@_-"/>
    <numFmt numFmtId="165" formatCode="#,##0.0"/>
    <numFmt numFmtId="166" formatCode="#,##0.0000"/>
    <numFmt numFmtId="167" formatCode="#,##0.00000"/>
    <numFmt numFmtId="168" formatCode="#,##0.000000"/>
    <numFmt numFmtId="169" formatCode="#,##0.000"/>
    <numFmt numFmtId="170" formatCode="#,##0.00000_ ;\-#,##0.000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2" fillId="0" borderId="0" xfId="0" applyNumberFormat="1" applyFont="1" applyFill="1"/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168" fontId="3" fillId="0" borderId="1" xfId="1" applyNumberFormat="1" applyFont="1" applyFill="1" applyBorder="1" applyAlignment="1">
      <alignment horizontal="center" vertical="center"/>
    </xf>
    <xf numFmtId="166" fontId="2" fillId="0" borderId="0" xfId="0" applyNumberFormat="1" applyFont="1" applyFill="1"/>
    <xf numFmtId="166" fontId="3" fillId="0" borderId="1" xfId="1" applyNumberFormat="1" applyFont="1" applyFill="1" applyBorder="1" applyAlignment="1">
      <alignment horizontal="center" vertical="center"/>
    </xf>
    <xf numFmtId="169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70" fontId="2" fillId="0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center"/>
    </xf>
    <xf numFmtId="167" fontId="5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/>
    </xf>
    <xf numFmtId="0" fontId="7" fillId="0" borderId="0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U31"/>
  <sheetViews>
    <sheetView tabSelected="1" topLeftCell="C1" zoomScale="90" zoomScaleNormal="90" workbookViewId="0">
      <selection activeCell="U2" sqref="U2"/>
    </sheetView>
  </sheetViews>
  <sheetFormatPr defaultColWidth="9.140625" defaultRowHeight="15.75" x14ac:dyDescent="0.25"/>
  <cols>
    <col min="1" max="1" width="37.7109375" style="1" customWidth="1"/>
    <col min="2" max="7" width="10.7109375" style="1" customWidth="1"/>
    <col min="8" max="10" width="15.7109375" style="1" customWidth="1"/>
    <col min="11" max="13" width="15.7109375" style="1" hidden="1" customWidth="1"/>
    <col min="14" max="14" width="3.42578125" style="1" customWidth="1"/>
    <col min="15" max="15" width="14.42578125" style="1" bestFit="1" customWidth="1"/>
    <col min="16" max="16" width="14.28515625" style="1" bestFit="1" customWidth="1"/>
    <col min="17" max="17" width="12.85546875" style="1" bestFit="1" customWidth="1"/>
    <col min="18" max="18" width="3.42578125" style="1" customWidth="1"/>
    <col min="19" max="19" width="17.42578125" style="1" customWidth="1"/>
    <col min="20" max="20" width="18.85546875" style="1" customWidth="1"/>
    <col min="21" max="21" width="17.5703125" style="1" customWidth="1"/>
    <col min="22" max="16384" width="9.140625" style="1"/>
  </cols>
  <sheetData>
    <row r="1" spans="1:21" x14ac:dyDescent="0.25">
      <c r="U1" s="29" t="s">
        <v>34</v>
      </c>
    </row>
    <row r="3" spans="1:21" ht="21" customHeight="1" x14ac:dyDescent="0.25">
      <c r="A3" s="34" t="s">
        <v>33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8.7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67.150000000000006" customHeight="1" x14ac:dyDescent="0.25">
      <c r="A5" s="33" t="s">
        <v>10</v>
      </c>
      <c r="B5" s="41" t="s">
        <v>8</v>
      </c>
      <c r="C5" s="41"/>
      <c r="D5" s="41"/>
      <c r="E5" s="40" t="s">
        <v>9</v>
      </c>
      <c r="F5" s="40"/>
      <c r="G5" s="40"/>
      <c r="H5" s="39" t="s">
        <v>7</v>
      </c>
      <c r="I5" s="39"/>
      <c r="J5" s="39"/>
      <c r="K5" s="36" t="s">
        <v>6</v>
      </c>
      <c r="L5" s="37"/>
      <c r="M5" s="38"/>
      <c r="O5" s="33" t="s">
        <v>31</v>
      </c>
      <c r="P5" s="33"/>
      <c r="Q5" s="33"/>
      <c r="S5" s="33" t="s">
        <v>32</v>
      </c>
      <c r="T5" s="33"/>
      <c r="U5" s="33"/>
    </row>
    <row r="6" spans="1:21" x14ac:dyDescent="0.25">
      <c r="A6" s="35"/>
      <c r="B6" s="3" t="s">
        <v>20</v>
      </c>
      <c r="C6" s="3" t="s">
        <v>26</v>
      </c>
      <c r="D6" s="3" t="s">
        <v>27</v>
      </c>
      <c r="E6" s="31">
        <v>2026</v>
      </c>
      <c r="F6" s="3" t="s">
        <v>26</v>
      </c>
      <c r="G6" s="3" t="s">
        <v>27</v>
      </c>
      <c r="H6" s="2">
        <v>2026</v>
      </c>
      <c r="I6" s="3" t="s">
        <v>26</v>
      </c>
      <c r="J6" s="3" t="s">
        <v>27</v>
      </c>
      <c r="K6" s="2">
        <v>2026</v>
      </c>
      <c r="L6" s="3" t="s">
        <v>26</v>
      </c>
      <c r="M6" s="3" t="s">
        <v>27</v>
      </c>
      <c r="O6" s="2">
        <v>2026</v>
      </c>
      <c r="P6" s="3" t="s">
        <v>26</v>
      </c>
      <c r="Q6" s="3" t="s">
        <v>27</v>
      </c>
      <c r="S6" s="2">
        <v>2026</v>
      </c>
      <c r="T6" s="3" t="s">
        <v>26</v>
      </c>
      <c r="U6" s="3" t="s">
        <v>27</v>
      </c>
    </row>
    <row r="7" spans="1:21" ht="37.35" customHeight="1" x14ac:dyDescent="0.25">
      <c r="A7" s="6" t="s">
        <v>11</v>
      </c>
      <c r="B7" s="17">
        <v>90</v>
      </c>
      <c r="C7" s="17">
        <v>91</v>
      </c>
      <c r="D7" s="17">
        <v>93</v>
      </c>
      <c r="E7" s="10">
        <f>100-B7</f>
        <v>10</v>
      </c>
      <c r="F7" s="10">
        <f t="shared" ref="F7:G24" si="0">100-C7</f>
        <v>9</v>
      </c>
      <c r="G7" s="10">
        <f t="shared" si="0"/>
        <v>7</v>
      </c>
      <c r="H7" s="12">
        <f>238.7548+983.108</f>
        <v>1221.8627999999999</v>
      </c>
      <c r="I7" s="12">
        <v>1123.5519999999999</v>
      </c>
      <c r="J7" s="18">
        <v>0</v>
      </c>
      <c r="K7" s="13">
        <f>H7*B7/100</f>
        <v>1099.67652</v>
      </c>
      <c r="L7" s="13">
        <f t="shared" ref="K7:M8" si="1">I7*C7/100</f>
        <v>1022.4323199999999</v>
      </c>
      <c r="M7" s="18">
        <f t="shared" si="1"/>
        <v>0</v>
      </c>
      <c r="N7" s="14"/>
      <c r="O7" s="9">
        <v>1100</v>
      </c>
      <c r="P7" s="9">
        <v>1000</v>
      </c>
      <c r="Q7" s="9">
        <v>0</v>
      </c>
      <c r="R7" s="14"/>
      <c r="S7" s="22">
        <f>ROUNDUP(O7,0)</f>
        <v>1100</v>
      </c>
      <c r="T7" s="22">
        <f t="shared" ref="T7:U22" si="2">ROUNDUP(P7,0)</f>
        <v>1000</v>
      </c>
      <c r="U7" s="22">
        <f t="shared" si="2"/>
        <v>0</v>
      </c>
    </row>
    <row r="8" spans="1:21" ht="28.35" customHeight="1" x14ac:dyDescent="0.25">
      <c r="A8" s="6" t="s">
        <v>12</v>
      </c>
      <c r="B8" s="17">
        <v>89</v>
      </c>
      <c r="C8" s="17">
        <v>89</v>
      </c>
      <c r="D8" s="17">
        <v>91</v>
      </c>
      <c r="E8" s="10">
        <f t="shared" ref="E8:E24" si="3">100-B8</f>
        <v>11</v>
      </c>
      <c r="F8" s="10">
        <f t="shared" si="0"/>
        <v>11</v>
      </c>
      <c r="G8" s="10">
        <f t="shared" si="0"/>
        <v>9</v>
      </c>
      <c r="H8" s="16">
        <v>702.22</v>
      </c>
      <c r="I8" s="12">
        <v>842.66399999999999</v>
      </c>
      <c r="J8" s="18">
        <v>0</v>
      </c>
      <c r="K8" s="13">
        <f t="shared" si="1"/>
        <v>624.97580000000005</v>
      </c>
      <c r="L8" s="13">
        <f t="shared" si="1"/>
        <v>749.9709600000001</v>
      </c>
      <c r="M8" s="18">
        <f t="shared" si="1"/>
        <v>0</v>
      </c>
      <c r="N8" s="14"/>
      <c r="O8" s="9">
        <v>625</v>
      </c>
      <c r="P8" s="9">
        <v>750</v>
      </c>
      <c r="Q8" s="9">
        <v>0</v>
      </c>
      <c r="R8" s="14"/>
      <c r="S8" s="22">
        <f t="shared" ref="S8:S24" si="4">ROUNDUP(O8,0)</f>
        <v>625</v>
      </c>
      <c r="T8" s="22">
        <f t="shared" si="2"/>
        <v>750</v>
      </c>
      <c r="U8" s="22">
        <f t="shared" si="2"/>
        <v>0</v>
      </c>
    </row>
    <row r="9" spans="1:21" ht="28.35" hidden="1" customHeight="1" x14ac:dyDescent="0.25">
      <c r="A9" s="6" t="s">
        <v>13</v>
      </c>
      <c r="B9" s="17">
        <v>89</v>
      </c>
      <c r="C9" s="17">
        <v>88</v>
      </c>
      <c r="D9" s="17">
        <v>91</v>
      </c>
      <c r="E9" s="10">
        <f t="shared" si="3"/>
        <v>11</v>
      </c>
      <c r="F9" s="10">
        <f t="shared" si="0"/>
        <v>12</v>
      </c>
      <c r="G9" s="10">
        <f t="shared" si="0"/>
        <v>9</v>
      </c>
      <c r="H9" s="11">
        <v>0</v>
      </c>
      <c r="I9" s="11">
        <v>0</v>
      </c>
      <c r="J9" s="18">
        <v>0</v>
      </c>
      <c r="K9" s="15">
        <v>0</v>
      </c>
      <c r="L9" s="15">
        <v>0</v>
      </c>
      <c r="M9" s="18">
        <v>0</v>
      </c>
      <c r="N9" s="14"/>
      <c r="O9" s="9">
        <v>0</v>
      </c>
      <c r="P9" s="9">
        <v>0</v>
      </c>
      <c r="Q9" s="9">
        <v>0</v>
      </c>
      <c r="R9" s="14"/>
      <c r="S9" s="22">
        <f t="shared" si="4"/>
        <v>0</v>
      </c>
      <c r="T9" s="22">
        <f t="shared" si="2"/>
        <v>0</v>
      </c>
      <c r="U9" s="22">
        <f t="shared" si="2"/>
        <v>0</v>
      </c>
    </row>
    <row r="10" spans="1:21" ht="28.35" hidden="1" customHeight="1" x14ac:dyDescent="0.25">
      <c r="A10" s="6" t="s">
        <v>0</v>
      </c>
      <c r="B10" s="17">
        <v>90</v>
      </c>
      <c r="C10" s="17">
        <v>89</v>
      </c>
      <c r="D10" s="17">
        <v>91</v>
      </c>
      <c r="E10" s="10">
        <f t="shared" si="3"/>
        <v>10</v>
      </c>
      <c r="F10" s="10">
        <f t="shared" si="0"/>
        <v>11</v>
      </c>
      <c r="G10" s="10">
        <f t="shared" si="0"/>
        <v>9</v>
      </c>
      <c r="H10" s="11">
        <v>0</v>
      </c>
      <c r="I10" s="11">
        <v>0</v>
      </c>
      <c r="J10" s="18">
        <v>0</v>
      </c>
      <c r="K10" s="15">
        <v>0</v>
      </c>
      <c r="L10" s="15">
        <v>0</v>
      </c>
      <c r="M10" s="18">
        <v>0</v>
      </c>
      <c r="N10" s="14"/>
      <c r="O10" s="9">
        <v>0</v>
      </c>
      <c r="P10" s="9">
        <v>0</v>
      </c>
      <c r="Q10" s="9">
        <v>0</v>
      </c>
      <c r="R10" s="14"/>
      <c r="S10" s="22">
        <f t="shared" si="4"/>
        <v>0</v>
      </c>
      <c r="T10" s="22">
        <f t="shared" si="2"/>
        <v>0</v>
      </c>
      <c r="U10" s="22">
        <f t="shared" si="2"/>
        <v>0</v>
      </c>
    </row>
    <row r="11" spans="1:21" ht="28.35" customHeight="1" x14ac:dyDescent="0.25">
      <c r="A11" s="6" t="s">
        <v>30</v>
      </c>
      <c r="B11" s="17">
        <v>89</v>
      </c>
      <c r="C11" s="17">
        <v>90</v>
      </c>
      <c r="D11" s="17">
        <v>92</v>
      </c>
      <c r="E11" s="10">
        <f t="shared" si="3"/>
        <v>11</v>
      </c>
      <c r="F11" s="10">
        <f t="shared" si="0"/>
        <v>10</v>
      </c>
      <c r="G11" s="10">
        <f t="shared" si="0"/>
        <v>8</v>
      </c>
      <c r="H11" s="16">
        <v>702.22</v>
      </c>
      <c r="I11" s="16">
        <v>702.22</v>
      </c>
      <c r="J11" s="18">
        <v>0</v>
      </c>
      <c r="K11" s="13">
        <f t="shared" ref="K11:M13" si="5">H11*B11/100</f>
        <v>624.97580000000005</v>
      </c>
      <c r="L11" s="13">
        <f t="shared" si="5"/>
        <v>631.99800000000005</v>
      </c>
      <c r="M11" s="18">
        <f t="shared" si="5"/>
        <v>0</v>
      </c>
      <c r="N11" s="14"/>
      <c r="O11" s="9">
        <v>625</v>
      </c>
      <c r="P11" s="9">
        <v>632</v>
      </c>
      <c r="Q11" s="9">
        <v>0</v>
      </c>
      <c r="R11" s="14"/>
      <c r="S11" s="22">
        <f t="shared" si="4"/>
        <v>625</v>
      </c>
      <c r="T11" s="22">
        <f t="shared" si="2"/>
        <v>632</v>
      </c>
      <c r="U11" s="22">
        <f t="shared" si="2"/>
        <v>0</v>
      </c>
    </row>
    <row r="12" spans="1:21" ht="28.35" customHeight="1" x14ac:dyDescent="0.25">
      <c r="A12" s="6" t="s">
        <v>28</v>
      </c>
      <c r="B12" s="19">
        <v>95</v>
      </c>
      <c r="C12" s="19">
        <v>95</v>
      </c>
      <c r="D12" s="19">
        <v>75</v>
      </c>
      <c r="E12" s="10">
        <f t="shared" si="3"/>
        <v>5</v>
      </c>
      <c r="F12" s="10">
        <f t="shared" si="0"/>
        <v>5</v>
      </c>
      <c r="G12" s="10">
        <f t="shared" ref="G12:G19" si="6">100-D12</f>
        <v>25</v>
      </c>
      <c r="H12" s="12">
        <f>30.89768+2652.98716</f>
        <v>2683.8848400000002</v>
      </c>
      <c r="I12" s="12">
        <v>2655.7960400000002</v>
      </c>
      <c r="J12" s="18">
        <v>0</v>
      </c>
      <c r="K12" s="12">
        <f t="shared" si="5"/>
        <v>2549.6905980000001</v>
      </c>
      <c r="L12" s="12">
        <f t="shared" si="5"/>
        <v>2523.0062380000004</v>
      </c>
      <c r="M12" s="18">
        <f t="shared" si="5"/>
        <v>0</v>
      </c>
      <c r="N12" s="14"/>
      <c r="O12" s="28">
        <v>2528</v>
      </c>
      <c r="P12" s="9">
        <v>2500</v>
      </c>
      <c r="Q12" s="9">
        <v>0</v>
      </c>
      <c r="R12" s="14"/>
      <c r="S12" s="22">
        <f t="shared" si="4"/>
        <v>2528</v>
      </c>
      <c r="T12" s="22">
        <f t="shared" si="2"/>
        <v>2500</v>
      </c>
      <c r="U12" s="22">
        <f t="shared" si="2"/>
        <v>0</v>
      </c>
    </row>
    <row r="13" spans="1:21" ht="33.75" customHeight="1" x14ac:dyDescent="0.25">
      <c r="A13" s="6" t="s">
        <v>23</v>
      </c>
      <c r="B13" s="19">
        <v>89</v>
      </c>
      <c r="C13" s="19">
        <v>88</v>
      </c>
      <c r="D13" s="19">
        <v>88</v>
      </c>
      <c r="E13" s="10">
        <f t="shared" ref="E13" si="7">100-B13</f>
        <v>11</v>
      </c>
      <c r="F13" s="10">
        <f t="shared" ref="F13" si="8">100-C13</f>
        <v>12</v>
      </c>
      <c r="G13" s="10">
        <f t="shared" ref="G13" si="9">100-D13</f>
        <v>12</v>
      </c>
      <c r="H13" s="12">
        <v>4213.32</v>
      </c>
      <c r="I13" s="12">
        <v>0</v>
      </c>
      <c r="J13" s="18">
        <v>0</v>
      </c>
      <c r="K13" s="12">
        <f t="shared" si="5"/>
        <v>3749.8547999999996</v>
      </c>
      <c r="L13" s="12">
        <f t="shared" si="5"/>
        <v>0</v>
      </c>
      <c r="M13" s="18">
        <f t="shared" si="5"/>
        <v>0</v>
      </c>
      <c r="N13" s="14"/>
      <c r="O13" s="28">
        <v>3700</v>
      </c>
      <c r="P13" s="9">
        <v>0</v>
      </c>
      <c r="Q13" s="9">
        <v>0</v>
      </c>
      <c r="R13" s="14"/>
      <c r="S13" s="22">
        <f t="shared" si="4"/>
        <v>3700</v>
      </c>
      <c r="T13" s="22">
        <f t="shared" si="2"/>
        <v>0</v>
      </c>
      <c r="U13" s="22">
        <f t="shared" si="2"/>
        <v>0</v>
      </c>
    </row>
    <row r="14" spans="1:21" ht="28.35" customHeight="1" x14ac:dyDescent="0.25">
      <c r="A14" s="6" t="s">
        <v>14</v>
      </c>
      <c r="B14" s="19">
        <v>90</v>
      </c>
      <c r="C14" s="19">
        <v>90</v>
      </c>
      <c r="D14" s="19">
        <v>92</v>
      </c>
      <c r="E14" s="10">
        <f t="shared" si="3"/>
        <v>10</v>
      </c>
      <c r="F14" s="10">
        <f t="shared" si="0"/>
        <v>10</v>
      </c>
      <c r="G14" s="10">
        <f t="shared" ref="G14" si="10">100-D14</f>
        <v>8</v>
      </c>
      <c r="H14" s="12">
        <v>842.66399999999999</v>
      </c>
      <c r="I14" s="12">
        <v>0</v>
      </c>
      <c r="J14" s="18">
        <v>0</v>
      </c>
      <c r="K14" s="12">
        <f t="shared" ref="K14:M18" si="11">H14*B14/100</f>
        <v>758.3975999999999</v>
      </c>
      <c r="L14" s="12">
        <f t="shared" si="11"/>
        <v>0</v>
      </c>
      <c r="M14" s="18">
        <f t="shared" si="11"/>
        <v>0</v>
      </c>
      <c r="N14" s="14"/>
      <c r="O14" s="28">
        <v>759</v>
      </c>
      <c r="P14" s="9">
        <v>0</v>
      </c>
      <c r="Q14" s="9">
        <v>0</v>
      </c>
      <c r="R14" s="14"/>
      <c r="S14" s="22">
        <f t="shared" si="4"/>
        <v>759</v>
      </c>
      <c r="T14" s="22">
        <f t="shared" si="2"/>
        <v>0</v>
      </c>
      <c r="U14" s="22">
        <f t="shared" si="2"/>
        <v>0</v>
      </c>
    </row>
    <row r="15" spans="1:21" ht="28.35" customHeight="1" x14ac:dyDescent="0.25">
      <c r="A15" s="6" t="s">
        <v>15</v>
      </c>
      <c r="B15" s="19">
        <v>88</v>
      </c>
      <c r="C15" s="19">
        <v>89</v>
      </c>
      <c r="D15" s="19">
        <v>90</v>
      </c>
      <c r="E15" s="10">
        <f t="shared" si="3"/>
        <v>12</v>
      </c>
      <c r="F15" s="10">
        <f t="shared" si="0"/>
        <v>11</v>
      </c>
      <c r="G15" s="10">
        <f t="shared" ref="G15" si="12">100-D15</f>
        <v>10</v>
      </c>
      <c r="H15" s="12">
        <v>678.34451999999999</v>
      </c>
      <c r="I15" s="11">
        <v>3432.45136</v>
      </c>
      <c r="J15" s="18">
        <v>0</v>
      </c>
      <c r="K15" s="15">
        <f t="shared" si="11"/>
        <v>596.94317760000001</v>
      </c>
      <c r="L15" s="15">
        <f t="shared" si="11"/>
        <v>3054.8817104</v>
      </c>
      <c r="M15" s="18">
        <f t="shared" si="11"/>
        <v>0</v>
      </c>
      <c r="N15" s="14"/>
      <c r="O15" s="28">
        <v>600</v>
      </c>
      <c r="P15" s="9">
        <v>3054.89</v>
      </c>
      <c r="Q15" s="9">
        <v>0</v>
      </c>
      <c r="R15" s="14"/>
      <c r="S15" s="22">
        <f t="shared" si="4"/>
        <v>600</v>
      </c>
      <c r="T15" s="22">
        <f t="shared" si="2"/>
        <v>3055</v>
      </c>
      <c r="U15" s="22">
        <f t="shared" si="2"/>
        <v>0</v>
      </c>
    </row>
    <row r="16" spans="1:21" ht="37.35" hidden="1" customHeight="1" x14ac:dyDescent="0.25">
      <c r="A16" s="6" t="s">
        <v>16</v>
      </c>
      <c r="B16" s="19">
        <v>89</v>
      </c>
      <c r="C16" s="19">
        <v>90</v>
      </c>
      <c r="D16" s="19">
        <v>91</v>
      </c>
      <c r="E16" s="10">
        <f t="shared" si="3"/>
        <v>11</v>
      </c>
      <c r="F16" s="10">
        <f t="shared" si="0"/>
        <v>10</v>
      </c>
      <c r="G16" s="10">
        <f t="shared" ref="G16" si="13">100-D16</f>
        <v>9</v>
      </c>
      <c r="H16" s="11">
        <v>0</v>
      </c>
      <c r="I16" s="11">
        <v>0</v>
      </c>
      <c r="J16" s="18">
        <v>0</v>
      </c>
      <c r="K16" s="15">
        <f t="shared" si="11"/>
        <v>0</v>
      </c>
      <c r="L16" s="15">
        <f t="shared" si="11"/>
        <v>0</v>
      </c>
      <c r="M16" s="18">
        <f t="shared" si="11"/>
        <v>0</v>
      </c>
      <c r="N16" s="14"/>
      <c r="O16" s="28">
        <v>0</v>
      </c>
      <c r="P16" s="9">
        <v>0</v>
      </c>
      <c r="Q16" s="9">
        <v>0</v>
      </c>
      <c r="R16" s="14"/>
      <c r="S16" s="22">
        <f t="shared" si="4"/>
        <v>0</v>
      </c>
      <c r="T16" s="22">
        <f t="shared" si="2"/>
        <v>0</v>
      </c>
      <c r="U16" s="22">
        <f t="shared" si="2"/>
        <v>0</v>
      </c>
    </row>
    <row r="17" spans="1:21" ht="37.35" customHeight="1" x14ac:dyDescent="0.25">
      <c r="A17" s="6" t="s">
        <v>17</v>
      </c>
      <c r="B17" s="19">
        <v>89</v>
      </c>
      <c r="C17" s="19">
        <v>89</v>
      </c>
      <c r="D17" s="19">
        <v>91</v>
      </c>
      <c r="E17" s="10">
        <f t="shared" si="3"/>
        <v>11</v>
      </c>
      <c r="F17" s="10">
        <f t="shared" si="0"/>
        <v>11</v>
      </c>
      <c r="G17" s="10">
        <f t="shared" ref="G17" si="14">100-D17</f>
        <v>9</v>
      </c>
      <c r="H17" s="12">
        <v>495.76731999999998</v>
      </c>
      <c r="I17" s="11">
        <v>0</v>
      </c>
      <c r="J17" s="18">
        <v>0</v>
      </c>
      <c r="K17" s="15">
        <f t="shared" si="11"/>
        <v>441.2329148</v>
      </c>
      <c r="L17" s="15">
        <f t="shared" si="11"/>
        <v>0</v>
      </c>
      <c r="M17" s="18">
        <f t="shared" si="11"/>
        <v>0</v>
      </c>
      <c r="N17" s="14"/>
      <c r="O17" s="9">
        <v>441</v>
      </c>
      <c r="P17" s="9">
        <v>0</v>
      </c>
      <c r="Q17" s="9">
        <v>0</v>
      </c>
      <c r="R17" s="14"/>
      <c r="S17" s="22">
        <f t="shared" si="4"/>
        <v>441</v>
      </c>
      <c r="T17" s="22">
        <f t="shared" si="2"/>
        <v>0</v>
      </c>
      <c r="U17" s="22">
        <f t="shared" si="2"/>
        <v>0</v>
      </c>
    </row>
    <row r="18" spans="1:21" ht="37.35" hidden="1" customHeight="1" x14ac:dyDescent="0.25">
      <c r="A18" s="6" t="s">
        <v>18</v>
      </c>
      <c r="B18" s="19">
        <v>90</v>
      </c>
      <c r="C18" s="19">
        <v>90</v>
      </c>
      <c r="D18" s="19">
        <v>92</v>
      </c>
      <c r="E18" s="10">
        <f t="shared" si="3"/>
        <v>10</v>
      </c>
      <c r="F18" s="10">
        <f t="shared" si="0"/>
        <v>10</v>
      </c>
      <c r="G18" s="10">
        <f t="shared" ref="G18" si="15">100-D18</f>
        <v>8</v>
      </c>
      <c r="H18" s="11">
        <v>0</v>
      </c>
      <c r="I18" s="11">
        <v>0</v>
      </c>
      <c r="J18" s="18">
        <v>0</v>
      </c>
      <c r="K18" s="15">
        <f t="shared" si="11"/>
        <v>0</v>
      </c>
      <c r="L18" s="15">
        <f t="shared" si="11"/>
        <v>0</v>
      </c>
      <c r="M18" s="18">
        <f t="shared" si="11"/>
        <v>0</v>
      </c>
      <c r="N18" s="14"/>
      <c r="O18" s="9">
        <v>0</v>
      </c>
      <c r="P18" s="9">
        <v>0</v>
      </c>
      <c r="Q18" s="9">
        <v>0</v>
      </c>
      <c r="R18" s="14"/>
      <c r="S18" s="22">
        <f t="shared" si="4"/>
        <v>0</v>
      </c>
      <c r="T18" s="22">
        <f t="shared" si="2"/>
        <v>0</v>
      </c>
      <c r="U18" s="22">
        <f t="shared" si="2"/>
        <v>0</v>
      </c>
    </row>
    <row r="19" spans="1:21" ht="31.5" hidden="1" x14ac:dyDescent="0.25">
      <c r="A19" s="6" t="s">
        <v>1</v>
      </c>
      <c r="B19" s="17">
        <v>89</v>
      </c>
      <c r="C19" s="17">
        <v>90</v>
      </c>
      <c r="D19" s="17">
        <v>92</v>
      </c>
      <c r="E19" s="10">
        <f t="shared" si="3"/>
        <v>11</v>
      </c>
      <c r="F19" s="10">
        <f t="shared" si="0"/>
        <v>10</v>
      </c>
      <c r="G19" s="10">
        <f t="shared" si="6"/>
        <v>8</v>
      </c>
      <c r="H19" s="11">
        <v>0</v>
      </c>
      <c r="I19" s="11">
        <v>0</v>
      </c>
      <c r="J19" s="18">
        <v>0</v>
      </c>
      <c r="K19" s="15">
        <f t="shared" ref="K19:M24" si="16">H19*B19/100</f>
        <v>0</v>
      </c>
      <c r="L19" s="15">
        <f t="shared" si="16"/>
        <v>0</v>
      </c>
      <c r="M19" s="18">
        <f t="shared" si="16"/>
        <v>0</v>
      </c>
      <c r="N19" s="14"/>
      <c r="O19" s="9">
        <v>0</v>
      </c>
      <c r="P19" s="9">
        <v>0</v>
      </c>
      <c r="Q19" s="9">
        <v>0</v>
      </c>
      <c r="R19" s="14"/>
      <c r="S19" s="22">
        <f t="shared" si="4"/>
        <v>0</v>
      </c>
      <c r="T19" s="22">
        <f t="shared" si="2"/>
        <v>0</v>
      </c>
      <c r="U19" s="22">
        <f t="shared" si="2"/>
        <v>0</v>
      </c>
    </row>
    <row r="20" spans="1:21" ht="30.6" customHeight="1" x14ac:dyDescent="0.25">
      <c r="A20" s="6" t="s">
        <v>24</v>
      </c>
      <c r="B20" s="17">
        <v>87</v>
      </c>
      <c r="C20" s="17">
        <v>87</v>
      </c>
      <c r="D20" s="17">
        <v>88</v>
      </c>
      <c r="E20" s="10">
        <f t="shared" ref="E20" si="17">100-B20</f>
        <v>13</v>
      </c>
      <c r="F20" s="10">
        <f t="shared" ref="F20" si="18">100-C20</f>
        <v>13</v>
      </c>
      <c r="G20" s="10">
        <f t="shared" ref="G20" si="19">100-D20</f>
        <v>12</v>
      </c>
      <c r="H20" s="11">
        <v>4213.32</v>
      </c>
      <c r="I20" s="11">
        <v>2808.88</v>
      </c>
      <c r="J20" s="18">
        <v>0</v>
      </c>
      <c r="K20" s="12">
        <f t="shared" si="16"/>
        <v>3665.5883999999996</v>
      </c>
      <c r="L20" s="12">
        <f t="shared" si="16"/>
        <v>2443.7255999999998</v>
      </c>
      <c r="M20" s="18">
        <f t="shared" si="16"/>
        <v>0</v>
      </c>
      <c r="N20" s="14"/>
      <c r="O20" s="9">
        <v>3665.59</v>
      </c>
      <c r="P20" s="9">
        <v>2443.73</v>
      </c>
      <c r="Q20" s="9">
        <v>0</v>
      </c>
      <c r="R20" s="14"/>
      <c r="S20" s="22">
        <f t="shared" si="4"/>
        <v>3666</v>
      </c>
      <c r="T20" s="22">
        <f t="shared" si="2"/>
        <v>2444</v>
      </c>
      <c r="U20" s="22">
        <f t="shared" si="2"/>
        <v>0</v>
      </c>
    </row>
    <row r="21" spans="1:21" ht="33" hidden="1" customHeight="1" x14ac:dyDescent="0.25">
      <c r="A21" s="6" t="s">
        <v>19</v>
      </c>
      <c r="B21" s="17">
        <v>90</v>
      </c>
      <c r="C21" s="17">
        <v>90</v>
      </c>
      <c r="D21" s="17">
        <v>92</v>
      </c>
      <c r="E21" s="10">
        <f t="shared" si="3"/>
        <v>10</v>
      </c>
      <c r="F21" s="10">
        <f t="shared" si="0"/>
        <v>10</v>
      </c>
      <c r="G21" s="10">
        <f t="shared" ref="G21" si="20">100-D21</f>
        <v>8</v>
      </c>
      <c r="H21" s="11">
        <v>0</v>
      </c>
      <c r="I21" s="11">
        <v>0</v>
      </c>
      <c r="J21" s="18">
        <v>0</v>
      </c>
      <c r="K21" s="15">
        <f t="shared" si="16"/>
        <v>0</v>
      </c>
      <c r="L21" s="15">
        <f t="shared" si="16"/>
        <v>0</v>
      </c>
      <c r="M21" s="18">
        <f t="shared" si="16"/>
        <v>0</v>
      </c>
      <c r="N21" s="14"/>
      <c r="O21" s="9">
        <v>0</v>
      </c>
      <c r="P21" s="9">
        <v>0</v>
      </c>
      <c r="Q21" s="9">
        <v>0</v>
      </c>
      <c r="R21" s="14"/>
      <c r="S21" s="22">
        <f t="shared" si="4"/>
        <v>0</v>
      </c>
      <c r="T21" s="22">
        <f t="shared" si="2"/>
        <v>0</v>
      </c>
      <c r="U21" s="22">
        <f t="shared" si="2"/>
        <v>0</v>
      </c>
    </row>
    <row r="22" spans="1:21" ht="25.9" customHeight="1" x14ac:dyDescent="0.25">
      <c r="A22" s="6" t="s">
        <v>2</v>
      </c>
      <c r="B22" s="19">
        <v>79</v>
      </c>
      <c r="C22" s="19">
        <v>80</v>
      </c>
      <c r="D22" s="19">
        <v>82</v>
      </c>
      <c r="E22" s="10">
        <f t="shared" si="3"/>
        <v>21</v>
      </c>
      <c r="F22" s="10">
        <f t="shared" si="0"/>
        <v>20</v>
      </c>
      <c r="G22" s="10">
        <f t="shared" ref="G22:G23" si="21">100-D22</f>
        <v>18</v>
      </c>
      <c r="H22" s="12">
        <v>133.42179999999999</v>
      </c>
      <c r="I22" s="12">
        <v>474.70071999999999</v>
      </c>
      <c r="J22" s="18">
        <v>0</v>
      </c>
      <c r="K22" s="12">
        <f t="shared" si="16"/>
        <v>105.40322199999999</v>
      </c>
      <c r="L22" s="12">
        <f t="shared" si="16"/>
        <v>379.76057600000001</v>
      </c>
      <c r="M22" s="18">
        <f t="shared" si="16"/>
        <v>0</v>
      </c>
      <c r="N22" s="14"/>
      <c r="O22" s="9">
        <v>106</v>
      </c>
      <c r="P22" s="9">
        <v>380</v>
      </c>
      <c r="Q22" s="9">
        <v>0</v>
      </c>
      <c r="R22" s="14"/>
      <c r="S22" s="22">
        <f t="shared" si="4"/>
        <v>106</v>
      </c>
      <c r="T22" s="22">
        <f t="shared" si="2"/>
        <v>380</v>
      </c>
      <c r="U22" s="22">
        <f t="shared" si="2"/>
        <v>0</v>
      </c>
    </row>
    <row r="23" spans="1:21" ht="25.9" customHeight="1" x14ac:dyDescent="0.25">
      <c r="A23" s="6" t="s">
        <v>25</v>
      </c>
      <c r="B23" s="19">
        <v>91</v>
      </c>
      <c r="C23" s="19">
        <v>92</v>
      </c>
      <c r="D23" s="19">
        <v>93</v>
      </c>
      <c r="E23" s="10">
        <f t="shared" ref="E23" si="22">100-B23</f>
        <v>9</v>
      </c>
      <c r="F23" s="10">
        <f t="shared" ref="F23" si="23">100-C23</f>
        <v>8</v>
      </c>
      <c r="G23" s="10">
        <f t="shared" si="21"/>
        <v>7</v>
      </c>
      <c r="H23" s="11">
        <f>842.664+912.886</f>
        <v>1755.55</v>
      </c>
      <c r="I23" s="16">
        <f>983.108+1123.552</f>
        <v>2106.66</v>
      </c>
      <c r="J23" s="18">
        <v>2317.326</v>
      </c>
      <c r="K23" s="15">
        <f t="shared" si="16"/>
        <v>1597.5504999999998</v>
      </c>
      <c r="L23" s="15">
        <f t="shared" si="16"/>
        <v>1938.1271999999997</v>
      </c>
      <c r="M23" s="12">
        <f t="shared" si="16"/>
        <v>2155.1131799999998</v>
      </c>
      <c r="N23" s="14"/>
      <c r="O23" s="9">
        <f>767+830.73</f>
        <v>1597.73</v>
      </c>
      <c r="P23" s="9">
        <f>904+1033.67</f>
        <v>1937.67</v>
      </c>
      <c r="Q23" s="9">
        <v>2155.12</v>
      </c>
      <c r="R23" s="14"/>
      <c r="S23" s="22">
        <f t="shared" si="4"/>
        <v>1598</v>
      </c>
      <c r="T23" s="22">
        <f t="shared" ref="T23:T24" si="24">ROUNDUP(P23,0)</f>
        <v>1938</v>
      </c>
      <c r="U23" s="22">
        <f t="shared" ref="U23:U24" si="25">ROUNDUP(Q23,0)</f>
        <v>2156</v>
      </c>
    </row>
    <row r="24" spans="1:21" ht="25.9" customHeight="1" x14ac:dyDescent="0.25">
      <c r="A24" s="6" t="s">
        <v>22</v>
      </c>
      <c r="B24" s="19">
        <v>90</v>
      </c>
      <c r="C24" s="19">
        <v>90</v>
      </c>
      <c r="D24" s="19">
        <v>91</v>
      </c>
      <c r="E24" s="10">
        <f t="shared" si="3"/>
        <v>10</v>
      </c>
      <c r="F24" s="10">
        <f t="shared" si="0"/>
        <v>10</v>
      </c>
      <c r="G24" s="10">
        <f t="shared" ref="G24" si="26">100-D24</f>
        <v>9</v>
      </c>
      <c r="H24" s="11">
        <v>2808.88</v>
      </c>
      <c r="I24" s="12">
        <v>1544.884</v>
      </c>
      <c r="J24" s="18">
        <v>0</v>
      </c>
      <c r="K24" s="15">
        <f t="shared" si="16"/>
        <v>2527.9920000000002</v>
      </c>
      <c r="L24" s="15">
        <f t="shared" si="16"/>
        <v>1390.3956000000001</v>
      </c>
      <c r="M24" s="18">
        <f t="shared" si="16"/>
        <v>0</v>
      </c>
      <c r="N24" s="14"/>
      <c r="O24" s="9">
        <v>2500</v>
      </c>
      <c r="P24" s="9">
        <v>1400</v>
      </c>
      <c r="Q24" s="9">
        <v>0</v>
      </c>
      <c r="R24" s="14"/>
      <c r="S24" s="22">
        <f t="shared" si="4"/>
        <v>2500</v>
      </c>
      <c r="T24" s="22">
        <f t="shared" si="24"/>
        <v>1400</v>
      </c>
      <c r="U24" s="22">
        <f t="shared" si="25"/>
        <v>0</v>
      </c>
    </row>
    <row r="25" spans="1:21" x14ac:dyDescent="0.25">
      <c r="A25" s="7" t="s">
        <v>3</v>
      </c>
      <c r="B25" s="8"/>
      <c r="C25" s="4"/>
      <c r="D25" s="4"/>
      <c r="E25" s="20"/>
      <c r="F25" s="20"/>
      <c r="G25" s="20"/>
      <c r="H25" s="23">
        <f>SUM(H7:H24)</f>
        <v>20451.455280000002</v>
      </c>
      <c r="I25" s="24">
        <f>SUM(I7:I24)</f>
        <v>15691.80812</v>
      </c>
      <c r="J25" s="21">
        <v>0</v>
      </c>
      <c r="K25" s="25">
        <f>SUM(K7:K24)</f>
        <v>18342.281332400002</v>
      </c>
      <c r="L25" s="25">
        <f>SUM(L7:L24)</f>
        <v>14134.298204399998</v>
      </c>
      <c r="M25" s="26">
        <f>SUM(M7:M24)</f>
        <v>2155.1131799999998</v>
      </c>
      <c r="O25" s="26">
        <f>SUM(O7:O24)</f>
        <v>18247.32</v>
      </c>
      <c r="P25" s="26">
        <f>SUM(P7:P24)</f>
        <v>14098.289999999999</v>
      </c>
      <c r="Q25" s="26">
        <f>SUM(Q7:Q24)</f>
        <v>2155.12</v>
      </c>
      <c r="S25" s="27">
        <f>SUM(S7:S24)</f>
        <v>18248</v>
      </c>
      <c r="T25" s="27">
        <f>SUM(T7:T24)</f>
        <v>14099</v>
      </c>
      <c r="U25" s="27">
        <f>SUM(U7:U24)</f>
        <v>2156</v>
      </c>
    </row>
    <row r="26" spans="1:21" x14ac:dyDescent="0.25">
      <c r="S26" s="5"/>
    </row>
    <row r="27" spans="1:21" x14ac:dyDescent="0.25">
      <c r="S27" s="5"/>
    </row>
    <row r="28" spans="1:21" x14ac:dyDescent="0.25">
      <c r="A28" s="1" t="s">
        <v>4</v>
      </c>
    </row>
    <row r="29" spans="1:21" x14ac:dyDescent="0.25">
      <c r="A29" s="1" t="s">
        <v>5</v>
      </c>
    </row>
    <row r="30" spans="1:21" ht="138" customHeight="1" x14ac:dyDescent="0.25">
      <c r="A30" s="32" t="s">
        <v>21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spans="1:21" ht="57" customHeight="1" x14ac:dyDescent="0.25">
      <c r="A31" s="32" t="s">
        <v>29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</sheetData>
  <mergeCells count="10">
    <mergeCell ref="A30:U30"/>
    <mergeCell ref="A31:U31"/>
    <mergeCell ref="S5:U5"/>
    <mergeCell ref="A3:U3"/>
    <mergeCell ref="O5:Q5"/>
    <mergeCell ref="A5:A6"/>
    <mergeCell ref="K5:M5"/>
    <mergeCell ref="H5:J5"/>
    <mergeCell ref="E5:G5"/>
    <mergeCell ref="B5:D5"/>
  </mergeCells>
  <pageMargins left="0.31496062992125984" right="0.11811023622047245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ккр 2026-2028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Жемчюговайте Полина Александровна</dc:creator>
  <cp:lastModifiedBy>Старостина Рузанна Левоновна</cp:lastModifiedBy>
  <cp:lastPrinted>2025-08-11T12:17:07Z</cp:lastPrinted>
  <dcterms:created xsi:type="dcterms:W3CDTF">2021-07-19T06:29:17Z</dcterms:created>
  <dcterms:modified xsi:type="dcterms:W3CDTF">2025-08-19T20:04:36Z</dcterms:modified>
</cp:coreProperties>
</file>