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040"/>
  </bookViews>
  <sheets>
    <sheet name="расчет " sheetId="1" r:id="rId1"/>
  </sheets>
  <calcPr calcId="145621"/>
</workbook>
</file>

<file path=xl/calcChain.xml><?xml version="1.0" encoding="utf-8"?>
<calcChain xmlns="http://schemas.openxmlformats.org/spreadsheetml/2006/main">
  <c r="I16" i="1" l="1"/>
  <c r="I15" i="1"/>
  <c r="I14" i="1"/>
  <c r="I13" i="1"/>
  <c r="I12" i="1"/>
  <c r="I11" i="1"/>
  <c r="I9" i="1"/>
  <c r="I8" i="1"/>
  <c r="I7" i="1"/>
  <c r="H17" i="1" l="1"/>
  <c r="F16" i="1"/>
  <c r="F15" i="1"/>
  <c r="F14" i="1"/>
  <c r="F13" i="1"/>
  <c r="F12" i="1"/>
  <c r="F11" i="1"/>
  <c r="F10" i="1"/>
  <c r="F9" i="1"/>
  <c r="F8" i="1"/>
  <c r="E17" i="1"/>
  <c r="C16" i="1"/>
  <c r="C15" i="1"/>
  <c r="C14" i="1"/>
  <c r="C13" i="1"/>
  <c r="C12" i="1"/>
  <c r="C11" i="1"/>
  <c r="C9" i="1"/>
  <c r="C8" i="1"/>
  <c r="C17" i="1" l="1"/>
  <c r="F17" i="1"/>
  <c r="K17" i="1"/>
  <c r="I17" i="1" l="1"/>
</calcChain>
</file>

<file path=xl/sharedStrings.xml><?xml version="1.0" encoding="utf-8"?>
<sst xmlns="http://schemas.openxmlformats.org/spreadsheetml/2006/main" count="35" uniqueCount="22">
  <si>
    <t>Наименование муниципального образования</t>
  </si>
  <si>
    <t>Лодейнопольский муниципальный район</t>
  </si>
  <si>
    <t>Итого</t>
  </si>
  <si>
    <t>Кировский муниципальный район</t>
  </si>
  <si>
    <t>Лужский муниципальный район</t>
  </si>
  <si>
    <t>Объем субсидии, руб.</t>
  </si>
  <si>
    <t>Всеволожский муниципальный район</t>
  </si>
  <si>
    <t>-</t>
  </si>
  <si>
    <t>Киришский муниципальный район</t>
  </si>
  <si>
    <t>Предельный уровень софинансирования, %</t>
  </si>
  <si>
    <t>Заявки муниципального образования, руб.</t>
  </si>
  <si>
    <t>Волховский муниципальный район</t>
  </si>
  <si>
    <t>Тихвинский муниципальный район</t>
  </si>
  <si>
    <t>2026 год</t>
  </si>
  <si>
    <t>2027 год</t>
  </si>
  <si>
    <t>Выборгский муниципальный район</t>
  </si>
  <si>
    <t>Тосненский муниципальный район</t>
  </si>
  <si>
    <t>Гатчинский муниципальный округ</t>
  </si>
  <si>
    <t>2028 год</t>
  </si>
  <si>
    <t xml:space="preserve">Расчет 
объема субсидии бюджетам муниципальных образований Ленинградской области 
на организацию работы школьных лесничеств на 2026 год и на плановый период 2027 и 2028 годов
</t>
  </si>
  <si>
    <t>№ п/п</t>
  </si>
  <si>
    <t>Приложение 60 к пояснительной записке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</si>
</sst>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\ _₽_-;\-* #,##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 applyAlignment="1">
      <alignment horizontal="right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0" fontId="3" fillId="0" borderId="0" xfId="0" applyFont="1" applyBorder="1" applyAlignment="1">
      <alignment horizontal="left" vertical="top" wrapText="1"/>
    </xf>
    <xf numFmtId="9" fontId="3" fillId="2" borderId="1" xfId="2" applyNumberFormat="1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6" fillId="0" borderId="1" xfId="3" applyFont="1" applyFill="1" applyBorder="1"/>
    <xf numFmtId="4" fontId="3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left" vertical="center"/>
    </xf>
    <xf numFmtId="0" fontId="6" fillId="0" borderId="1" xfId="3" applyFont="1" applyFill="1" applyBorder="1" applyAlignment="1">
      <alignment wrapText="1"/>
    </xf>
    <xf numFmtId="0" fontId="2" fillId="0" borderId="1" xfId="0" applyFont="1" applyBorder="1"/>
    <xf numFmtId="0" fontId="4" fillId="0" borderId="1" xfId="0" applyFont="1" applyFill="1" applyBorder="1"/>
    <xf numFmtId="4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3"/>
    <cellStyle name="Процентный" xfId="2" builtinId="5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A7" workbookViewId="0">
      <selection activeCell="H6" sqref="H6"/>
    </sheetView>
  </sheetViews>
  <sheetFormatPr defaultRowHeight="15" x14ac:dyDescent="0.25"/>
  <cols>
    <col min="1" max="1" width="5.5703125" customWidth="1"/>
    <col min="2" max="2" width="39.28515625" customWidth="1"/>
    <col min="3" max="3" width="17.42578125" style="5" customWidth="1"/>
    <col min="4" max="4" width="13" customWidth="1"/>
    <col min="5" max="5" width="13.7109375" bestFit="1" customWidth="1"/>
    <col min="6" max="6" width="17.28515625" customWidth="1"/>
    <col min="7" max="7" width="14.140625" customWidth="1"/>
    <col min="8" max="8" width="13.42578125" bestFit="1" customWidth="1"/>
    <col min="9" max="9" width="18.28515625" customWidth="1"/>
    <col min="10" max="10" width="13.42578125" customWidth="1"/>
    <col min="11" max="11" width="13.42578125" bestFit="1" customWidth="1"/>
  </cols>
  <sheetData>
    <row r="1" spans="1:11" x14ac:dyDescent="0.25">
      <c r="K1" s="3" t="s">
        <v>21</v>
      </c>
    </row>
    <row r="3" spans="1:11" s="2" customFormat="1" ht="52.5" customHeight="1" x14ac:dyDescent="0.25">
      <c r="A3" s="22" t="s">
        <v>19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15.75" x14ac:dyDescent="0.25">
      <c r="A4" s="1"/>
      <c r="B4" s="1"/>
      <c r="F4" s="1"/>
      <c r="G4" s="1"/>
      <c r="H4" s="1"/>
    </row>
    <row r="5" spans="1:11" ht="25.5" customHeight="1" x14ac:dyDescent="0.25">
      <c r="A5" s="24" t="s">
        <v>20</v>
      </c>
      <c r="B5" s="23" t="s">
        <v>0</v>
      </c>
      <c r="C5" s="21" t="s">
        <v>13</v>
      </c>
      <c r="D5" s="21"/>
      <c r="E5" s="21"/>
      <c r="F5" s="21" t="s">
        <v>14</v>
      </c>
      <c r="G5" s="21"/>
      <c r="H5" s="21"/>
      <c r="I5" s="21" t="s">
        <v>18</v>
      </c>
      <c r="J5" s="21"/>
      <c r="K5" s="21"/>
    </row>
    <row r="6" spans="1:11" ht="69" customHeight="1" x14ac:dyDescent="0.25">
      <c r="A6" s="25"/>
      <c r="B6" s="23"/>
      <c r="C6" s="20" t="s">
        <v>10</v>
      </c>
      <c r="D6" s="20" t="s">
        <v>9</v>
      </c>
      <c r="E6" s="20" t="s">
        <v>5</v>
      </c>
      <c r="F6" s="20" t="s">
        <v>10</v>
      </c>
      <c r="G6" s="20" t="s">
        <v>9</v>
      </c>
      <c r="H6" s="20" t="s">
        <v>5</v>
      </c>
      <c r="I6" s="20" t="s">
        <v>10</v>
      </c>
      <c r="J6" s="20" t="s">
        <v>9</v>
      </c>
      <c r="K6" s="20" t="s">
        <v>5</v>
      </c>
    </row>
    <row r="7" spans="1:11" ht="15.75" x14ac:dyDescent="0.25">
      <c r="A7" s="9">
        <v>1</v>
      </c>
      <c r="B7" s="10" t="s">
        <v>11</v>
      </c>
      <c r="C7" s="11">
        <v>0</v>
      </c>
      <c r="D7" s="8" t="s">
        <v>7</v>
      </c>
      <c r="E7" s="12" t="s">
        <v>7</v>
      </c>
      <c r="F7" s="11">
        <v>0</v>
      </c>
      <c r="G7" s="8" t="s">
        <v>7</v>
      </c>
      <c r="H7" s="12" t="s">
        <v>7</v>
      </c>
      <c r="I7" s="11">
        <f>ROUND(K7/J7,2)</f>
        <v>439560.44</v>
      </c>
      <c r="J7" s="8">
        <v>0.91</v>
      </c>
      <c r="K7" s="12">
        <v>400000</v>
      </c>
    </row>
    <row r="8" spans="1:11" ht="15.75" x14ac:dyDescent="0.25">
      <c r="A8" s="9">
        <v>2</v>
      </c>
      <c r="B8" s="10" t="s">
        <v>6</v>
      </c>
      <c r="C8" s="11">
        <f t="shared" ref="C8" si="0">E8/D8</f>
        <v>222222.22222222222</v>
      </c>
      <c r="D8" s="8">
        <v>0.9</v>
      </c>
      <c r="E8" s="12">
        <v>200000</v>
      </c>
      <c r="F8" s="11">
        <f>ROUND(H8/G8,2)+0.01</f>
        <v>505617.99</v>
      </c>
      <c r="G8" s="8">
        <v>0.89</v>
      </c>
      <c r="H8" s="12">
        <v>450000</v>
      </c>
      <c r="I8" s="11">
        <f>ROUND(K8/J8,2)-0.01</f>
        <v>494505.48</v>
      </c>
      <c r="J8" s="8">
        <v>0.91</v>
      </c>
      <c r="K8" s="12">
        <v>450000</v>
      </c>
    </row>
    <row r="9" spans="1:11" ht="15.75" x14ac:dyDescent="0.25">
      <c r="A9" s="9">
        <v>3</v>
      </c>
      <c r="B9" s="13" t="s">
        <v>15</v>
      </c>
      <c r="C9" s="11">
        <f>E9/D9+0.02</f>
        <v>359550.58179775282</v>
      </c>
      <c r="D9" s="8">
        <v>0.89</v>
      </c>
      <c r="E9" s="12">
        <v>320000</v>
      </c>
      <c r="F9" s="11">
        <f>ROUND(H9/G9,2)</f>
        <v>355555.56</v>
      </c>
      <c r="G9" s="8">
        <v>0.9</v>
      </c>
      <c r="H9" s="12">
        <v>320000</v>
      </c>
      <c r="I9" s="11">
        <f>ROUND(K9/J9,2)+0.04</f>
        <v>326087</v>
      </c>
      <c r="J9" s="8">
        <v>0.92</v>
      </c>
      <c r="K9" s="12">
        <v>300000</v>
      </c>
    </row>
    <row r="10" spans="1:11" ht="15.75" x14ac:dyDescent="0.25">
      <c r="A10" s="9">
        <v>4</v>
      </c>
      <c r="B10" s="13" t="s">
        <v>17</v>
      </c>
      <c r="C10" s="11">
        <v>0</v>
      </c>
      <c r="D10" s="8" t="s">
        <v>7</v>
      </c>
      <c r="E10" s="12" t="s">
        <v>7</v>
      </c>
      <c r="F10" s="11">
        <f t="shared" ref="F10:F16" si="1">ROUND(H10/G10,2)</f>
        <v>251894.74</v>
      </c>
      <c r="G10" s="8">
        <v>0.95</v>
      </c>
      <c r="H10" s="12">
        <v>239300</v>
      </c>
      <c r="I10" s="11">
        <v>0</v>
      </c>
      <c r="J10" s="8" t="s">
        <v>7</v>
      </c>
      <c r="K10" s="12" t="s">
        <v>7</v>
      </c>
    </row>
    <row r="11" spans="1:11" ht="15.75" x14ac:dyDescent="0.25">
      <c r="A11" s="9">
        <v>5</v>
      </c>
      <c r="B11" s="10" t="s">
        <v>8</v>
      </c>
      <c r="C11" s="11">
        <f t="shared" ref="C11:C14" si="2">E11/D11</f>
        <v>208000</v>
      </c>
      <c r="D11" s="8">
        <v>0.9</v>
      </c>
      <c r="E11" s="12">
        <v>187200</v>
      </c>
      <c r="F11" s="11">
        <f t="shared" si="1"/>
        <v>251111.11</v>
      </c>
      <c r="G11" s="8">
        <v>0.9</v>
      </c>
      <c r="H11" s="12">
        <v>226000</v>
      </c>
      <c r="I11" s="11">
        <f>ROUND(K11/J11,2)</f>
        <v>514782.61</v>
      </c>
      <c r="J11" s="8">
        <v>0.92</v>
      </c>
      <c r="K11" s="12">
        <v>473600</v>
      </c>
    </row>
    <row r="12" spans="1:11" ht="15.75" x14ac:dyDescent="0.25">
      <c r="A12" s="9">
        <v>6</v>
      </c>
      <c r="B12" s="10" t="s">
        <v>3</v>
      </c>
      <c r="C12" s="11">
        <f t="shared" si="2"/>
        <v>170454.54545454544</v>
      </c>
      <c r="D12" s="8">
        <v>0.88</v>
      </c>
      <c r="E12" s="12">
        <v>150000</v>
      </c>
      <c r="F12" s="11">
        <f t="shared" si="1"/>
        <v>168539.33</v>
      </c>
      <c r="G12" s="8">
        <v>0.89</v>
      </c>
      <c r="H12" s="12">
        <v>150000</v>
      </c>
      <c r="I12" s="11">
        <f>ROUND(K12/J12,2)</f>
        <v>222222.22</v>
      </c>
      <c r="J12" s="8">
        <v>0.9</v>
      </c>
      <c r="K12" s="12">
        <v>200000</v>
      </c>
    </row>
    <row r="13" spans="1:11" ht="28.5" customHeight="1" x14ac:dyDescent="0.25">
      <c r="A13" s="9">
        <v>7</v>
      </c>
      <c r="B13" s="14" t="s">
        <v>1</v>
      </c>
      <c r="C13" s="11">
        <f t="shared" si="2"/>
        <v>224719.10112359549</v>
      </c>
      <c r="D13" s="8">
        <v>0.89</v>
      </c>
      <c r="E13" s="12">
        <v>200000</v>
      </c>
      <c r="F13" s="11">
        <f t="shared" si="1"/>
        <v>222222.22</v>
      </c>
      <c r="G13" s="8">
        <v>0.9</v>
      </c>
      <c r="H13" s="12">
        <v>200000</v>
      </c>
      <c r="I13" s="11">
        <f>ROUND(K13/J13,2)</f>
        <v>219780.22</v>
      </c>
      <c r="J13" s="8">
        <v>0.91</v>
      </c>
      <c r="K13" s="12">
        <v>200000</v>
      </c>
    </row>
    <row r="14" spans="1:11" ht="15.75" x14ac:dyDescent="0.25">
      <c r="A14" s="9">
        <v>8</v>
      </c>
      <c r="B14" s="10" t="s">
        <v>4</v>
      </c>
      <c r="C14" s="11">
        <f t="shared" si="2"/>
        <v>320000</v>
      </c>
      <c r="D14" s="8">
        <v>0.9</v>
      </c>
      <c r="E14" s="12">
        <v>288000</v>
      </c>
      <c r="F14" s="11">
        <f t="shared" si="1"/>
        <v>500000</v>
      </c>
      <c r="G14" s="8">
        <v>0.9</v>
      </c>
      <c r="H14" s="12">
        <v>450000</v>
      </c>
      <c r="I14" s="11">
        <f>ROUND(K14/J14,2)</f>
        <v>550000</v>
      </c>
      <c r="J14" s="8">
        <v>0.92</v>
      </c>
      <c r="K14" s="12">
        <v>506000</v>
      </c>
    </row>
    <row r="15" spans="1:11" ht="15.75" x14ac:dyDescent="0.25">
      <c r="A15" s="9">
        <v>9</v>
      </c>
      <c r="B15" s="10" t="s">
        <v>12</v>
      </c>
      <c r="C15" s="11">
        <f>E15/D15-0.01</f>
        <v>329670.31967032963</v>
      </c>
      <c r="D15" s="8">
        <v>0.91</v>
      </c>
      <c r="E15" s="12">
        <v>300000</v>
      </c>
      <c r="F15" s="11">
        <f t="shared" si="1"/>
        <v>326086.96000000002</v>
      </c>
      <c r="G15" s="8">
        <v>0.92</v>
      </c>
      <c r="H15" s="12">
        <v>300000</v>
      </c>
      <c r="I15" s="11">
        <f>ROUND(K15/J15,2)-0.01</f>
        <v>322580.64</v>
      </c>
      <c r="J15" s="8">
        <v>0.93</v>
      </c>
      <c r="K15" s="12">
        <v>300000</v>
      </c>
    </row>
    <row r="16" spans="1:11" ht="15.75" x14ac:dyDescent="0.25">
      <c r="A16" s="9">
        <v>10</v>
      </c>
      <c r="B16" s="10" t="s">
        <v>16</v>
      </c>
      <c r="C16" s="11">
        <f t="shared" ref="C16" si="3">E16/D16</f>
        <v>233888.88888888888</v>
      </c>
      <c r="D16" s="8">
        <v>0.9</v>
      </c>
      <c r="E16" s="12">
        <v>210500</v>
      </c>
      <c r="F16" s="11">
        <f t="shared" si="1"/>
        <v>266666.67</v>
      </c>
      <c r="G16" s="8">
        <v>0.9</v>
      </c>
      <c r="H16" s="12">
        <v>240000</v>
      </c>
      <c r="I16" s="11">
        <f>ROUND(K16/J16,2)</f>
        <v>214285.71</v>
      </c>
      <c r="J16" s="8">
        <v>0.91</v>
      </c>
      <c r="K16" s="12">
        <v>195000</v>
      </c>
    </row>
    <row r="17" spans="1:11" ht="20.25" customHeight="1" x14ac:dyDescent="0.25">
      <c r="A17" s="15"/>
      <c r="B17" s="16" t="s">
        <v>2</v>
      </c>
      <c r="C17" s="17">
        <f>SUM(C7:C16)</f>
        <v>2068505.6591573344</v>
      </c>
      <c r="D17" s="18"/>
      <c r="E17" s="19">
        <f>SUM(E7:E16)</f>
        <v>1855700</v>
      </c>
      <c r="F17" s="17">
        <f>SUM(F7:F16)</f>
        <v>2847694.58</v>
      </c>
      <c r="G17" s="18"/>
      <c r="H17" s="19">
        <f>SUM(H7:H16)</f>
        <v>2575300</v>
      </c>
      <c r="I17" s="17">
        <f>SUM(I7:I16)</f>
        <v>3303804.32</v>
      </c>
      <c r="J17" s="18"/>
      <c r="K17" s="19">
        <f>SUM(K7:K16)</f>
        <v>3024600</v>
      </c>
    </row>
    <row r="18" spans="1:11" ht="15.75" x14ac:dyDescent="0.25">
      <c r="A18" s="1"/>
      <c r="B18" s="1"/>
      <c r="F18" s="4"/>
      <c r="G18" s="4"/>
      <c r="H18" s="4"/>
    </row>
    <row r="19" spans="1:11" ht="69.75" customHeight="1" x14ac:dyDescent="0.25">
      <c r="B19" s="7"/>
    </row>
    <row r="22" spans="1:11" x14ac:dyDescent="0.25">
      <c r="H22" s="6"/>
    </row>
  </sheetData>
  <sortState ref="B9:N14">
    <sortCondition ref="B8"/>
  </sortState>
  <mergeCells count="6">
    <mergeCell ref="I5:K5"/>
    <mergeCell ref="A3:K3"/>
    <mergeCell ref="B5:B6"/>
    <mergeCell ref="C5:E5"/>
    <mergeCell ref="F5:H5"/>
    <mergeCell ref="A5:A6"/>
  </mergeCells>
  <pageMargins left="0.43307086614173229" right="0.43307086614173229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Жемчюговайте Полина Александровна</dc:creator>
  <cp:lastModifiedBy>Старостина Рузанна Левоновна</cp:lastModifiedBy>
  <cp:lastPrinted>2025-08-11T11:36:06Z</cp:lastPrinted>
  <dcterms:created xsi:type="dcterms:W3CDTF">2017-08-21T09:26:51Z</dcterms:created>
  <dcterms:modified xsi:type="dcterms:W3CDTF">2025-08-19T19:55:45Z</dcterms:modified>
</cp:coreProperties>
</file>