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3215" yWindow="-120" windowWidth="15480" windowHeight="11040"/>
  </bookViews>
  <sheets>
    <sheet name="26-28" sheetId="16" r:id="rId1"/>
  </sheets>
  <definedNames>
    <definedName name="_xlnm._FilterDatabase" localSheetId="0" hidden="1">'26-28'!#REF!</definedName>
    <definedName name="_xlnm.Print_Titles" localSheetId="0">'26-28'!$5:$6</definedName>
  </definedNames>
  <calcPr calcId="145621"/>
</workbook>
</file>

<file path=xl/calcChain.xml><?xml version="1.0" encoding="utf-8"?>
<calcChain xmlns="http://schemas.openxmlformats.org/spreadsheetml/2006/main">
  <c r="R31" i="16" l="1"/>
  <c r="S31" i="16" s="1"/>
  <c r="R52" i="16"/>
  <c r="S52" i="16" s="1"/>
  <c r="R60" i="16"/>
  <c r="S60" i="16" s="1"/>
  <c r="R83" i="16"/>
  <c r="S83" i="16" s="1"/>
  <c r="R121" i="16"/>
  <c r="S121" i="16" s="1"/>
  <c r="R136" i="16"/>
  <c r="S136" i="16" s="1"/>
  <c r="R158" i="16"/>
  <c r="S158" i="16" s="1"/>
  <c r="N184" i="16" l="1"/>
  <c r="F180" i="16" l="1"/>
  <c r="F179" i="16"/>
  <c r="F178" i="16"/>
  <c r="F177" i="16"/>
  <c r="F176" i="16"/>
  <c r="F175" i="16"/>
  <c r="F174" i="16"/>
  <c r="F173" i="16"/>
  <c r="F172" i="16"/>
  <c r="F171" i="16"/>
  <c r="F170" i="16"/>
  <c r="F169" i="16"/>
  <c r="F168" i="16"/>
  <c r="F167" i="16"/>
  <c r="F166" i="16"/>
  <c r="F165" i="16"/>
  <c r="F164" i="16"/>
  <c r="F163" i="16"/>
  <c r="F162" i="16"/>
  <c r="F161" i="16"/>
  <c r="F160" i="16"/>
  <c r="F159" i="16"/>
  <c r="F158" i="16"/>
  <c r="F157" i="16"/>
  <c r="F156" i="16"/>
  <c r="F155" i="16"/>
  <c r="F154" i="16"/>
  <c r="F153" i="16"/>
  <c r="F152" i="16"/>
  <c r="F151" i="16"/>
  <c r="F150" i="16"/>
  <c r="F149" i="16"/>
  <c r="F148" i="16"/>
  <c r="F147" i="16"/>
  <c r="F146" i="16"/>
  <c r="F145" i="16"/>
  <c r="F144" i="16"/>
  <c r="F143" i="16"/>
  <c r="F142" i="16"/>
  <c r="F141" i="16"/>
  <c r="F140" i="16"/>
  <c r="F139" i="16"/>
  <c r="F138" i="16"/>
  <c r="F137" i="16"/>
  <c r="F136" i="16"/>
  <c r="F135" i="16"/>
  <c r="F134" i="16"/>
  <c r="F133" i="16"/>
  <c r="F132" i="16"/>
  <c r="F131" i="16"/>
  <c r="F130" i="16"/>
  <c r="F129" i="16"/>
  <c r="F128" i="16"/>
  <c r="F127" i="16"/>
  <c r="F126" i="16"/>
  <c r="F125" i="16"/>
  <c r="F124" i="16"/>
  <c r="F123" i="16"/>
  <c r="F122" i="16"/>
  <c r="F121" i="16"/>
  <c r="F120" i="16"/>
  <c r="F119" i="16"/>
  <c r="F118" i="16"/>
  <c r="F117" i="16"/>
  <c r="F116" i="16"/>
  <c r="F115" i="16"/>
  <c r="F114" i="16"/>
  <c r="F113" i="16"/>
  <c r="F112" i="16"/>
  <c r="F111" i="16"/>
  <c r="F110" i="16"/>
  <c r="F109" i="16"/>
  <c r="F108" i="16"/>
  <c r="F107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G7" i="16" l="1"/>
  <c r="K181" i="16" l="1"/>
  <c r="J181" i="16"/>
  <c r="I169" i="16"/>
  <c r="H169" i="16" s="1"/>
  <c r="L169" i="16" s="1"/>
  <c r="N169" i="16" s="1"/>
  <c r="O169" i="16" s="1"/>
  <c r="R169" i="16" s="1"/>
  <c r="I167" i="16"/>
  <c r="H167" i="16" s="1"/>
  <c r="L167" i="16" s="1"/>
  <c r="N167" i="16" s="1"/>
  <c r="O167" i="16" s="1"/>
  <c r="R167" i="16" s="1"/>
  <c r="I165" i="16"/>
  <c r="H165" i="16" s="1"/>
  <c r="L165" i="16" s="1"/>
  <c r="N165" i="16" s="1"/>
  <c r="O165" i="16" s="1"/>
  <c r="R165" i="16" s="1"/>
  <c r="I163" i="16"/>
  <c r="H163" i="16" s="1"/>
  <c r="L163" i="16" s="1"/>
  <c r="N163" i="16" s="1"/>
  <c r="O163" i="16" s="1"/>
  <c r="R163" i="16" s="1"/>
  <c r="N161" i="16"/>
  <c r="O161" i="16" s="1"/>
  <c r="R161" i="16" s="1"/>
  <c r="I160" i="16"/>
  <c r="H160" i="16" s="1"/>
  <c r="L160" i="16" s="1"/>
  <c r="N160" i="16" s="1"/>
  <c r="O160" i="16" s="1"/>
  <c r="R160" i="16" s="1"/>
  <c r="I159" i="16"/>
  <c r="H159" i="16" s="1"/>
  <c r="L159" i="16" s="1"/>
  <c r="N159" i="16" s="1"/>
  <c r="O159" i="16" s="1"/>
  <c r="R159" i="16" s="1"/>
  <c r="G159" i="16"/>
  <c r="I158" i="16"/>
  <c r="H158" i="16" s="1"/>
  <c r="L158" i="16" s="1"/>
  <c r="N158" i="16" s="1"/>
  <c r="I156" i="16"/>
  <c r="H156" i="16" s="1"/>
  <c r="L156" i="16" s="1"/>
  <c r="N156" i="16" s="1"/>
  <c r="O156" i="16" s="1"/>
  <c r="R156" i="16" s="1"/>
  <c r="I155" i="16"/>
  <c r="H155" i="16" s="1"/>
  <c r="L155" i="16" s="1"/>
  <c r="N155" i="16" s="1"/>
  <c r="O155" i="16" s="1"/>
  <c r="R155" i="16" s="1"/>
  <c r="G155" i="16"/>
  <c r="I154" i="16"/>
  <c r="H154" i="16" s="1"/>
  <c r="L154" i="16" s="1"/>
  <c r="N154" i="16" s="1"/>
  <c r="O154" i="16" s="1"/>
  <c r="R154" i="16" s="1"/>
  <c r="I153" i="16"/>
  <c r="H153" i="16" s="1"/>
  <c r="L153" i="16" s="1"/>
  <c r="N153" i="16" s="1"/>
  <c r="O153" i="16" s="1"/>
  <c r="R153" i="16" s="1"/>
  <c r="I152" i="16"/>
  <c r="H152" i="16" s="1"/>
  <c r="L152" i="16" s="1"/>
  <c r="N152" i="16" s="1"/>
  <c r="O152" i="16" s="1"/>
  <c r="R152" i="16" s="1"/>
  <c r="I151" i="16"/>
  <c r="H151" i="16" s="1"/>
  <c r="L151" i="16" s="1"/>
  <c r="N151" i="16" s="1"/>
  <c r="O151" i="16" s="1"/>
  <c r="R151" i="16" s="1"/>
  <c r="G151" i="16"/>
  <c r="I150" i="16"/>
  <c r="H150" i="16" s="1"/>
  <c r="L150" i="16" s="1"/>
  <c r="N150" i="16" s="1"/>
  <c r="O150" i="16" s="1"/>
  <c r="R150" i="16" s="1"/>
  <c r="G149" i="16"/>
  <c r="G147" i="16"/>
  <c r="G145" i="16"/>
  <c r="G144" i="16"/>
  <c r="I143" i="16"/>
  <c r="H143" i="16" s="1"/>
  <c r="L143" i="16" s="1"/>
  <c r="N143" i="16" s="1"/>
  <c r="O143" i="16" s="1"/>
  <c r="R143" i="16" s="1"/>
  <c r="G143" i="16"/>
  <c r="G141" i="16"/>
  <c r="G140" i="16"/>
  <c r="G139" i="16"/>
  <c r="G136" i="16"/>
  <c r="I135" i="16"/>
  <c r="H135" i="16" s="1"/>
  <c r="L135" i="16" s="1"/>
  <c r="N135" i="16" s="1"/>
  <c r="O135" i="16" s="1"/>
  <c r="R135" i="16" s="1"/>
  <c r="G132" i="16"/>
  <c r="N131" i="16"/>
  <c r="O131" i="16" s="1"/>
  <c r="R131" i="16" s="1"/>
  <c r="I131" i="16"/>
  <c r="I130" i="16"/>
  <c r="H130" i="16" s="1"/>
  <c r="L130" i="16" s="1"/>
  <c r="N130" i="16" s="1"/>
  <c r="O130" i="16" s="1"/>
  <c r="R130" i="16" s="1"/>
  <c r="G130" i="16"/>
  <c r="I129" i="16"/>
  <c r="H129" i="16" s="1"/>
  <c r="L129" i="16" s="1"/>
  <c r="N129" i="16" s="1"/>
  <c r="O129" i="16" s="1"/>
  <c r="R129" i="16" s="1"/>
  <c r="I128" i="16"/>
  <c r="H128" i="16" s="1"/>
  <c r="L128" i="16" s="1"/>
  <c r="N128" i="16" s="1"/>
  <c r="O128" i="16" s="1"/>
  <c r="R128" i="16" s="1"/>
  <c r="G128" i="16"/>
  <c r="I127" i="16"/>
  <c r="H127" i="16" s="1"/>
  <c r="L127" i="16" s="1"/>
  <c r="N127" i="16" s="1"/>
  <c r="O127" i="16" s="1"/>
  <c r="R127" i="16" s="1"/>
  <c r="G125" i="16"/>
  <c r="I125" i="16"/>
  <c r="H125" i="16" s="1"/>
  <c r="L125" i="16" s="1"/>
  <c r="N125" i="16" s="1"/>
  <c r="O125" i="16" s="1"/>
  <c r="R125" i="16" s="1"/>
  <c r="I124" i="16"/>
  <c r="H124" i="16" s="1"/>
  <c r="L124" i="16" s="1"/>
  <c r="N124" i="16" s="1"/>
  <c r="O124" i="16" s="1"/>
  <c r="R124" i="16" s="1"/>
  <c r="I122" i="16"/>
  <c r="H122" i="16" s="1"/>
  <c r="L122" i="16" s="1"/>
  <c r="N122" i="16" s="1"/>
  <c r="O122" i="16" s="1"/>
  <c r="R122" i="16" s="1"/>
  <c r="I118" i="16"/>
  <c r="H118" i="16" s="1"/>
  <c r="L118" i="16" s="1"/>
  <c r="N118" i="16" s="1"/>
  <c r="O118" i="16" s="1"/>
  <c r="R118" i="16" s="1"/>
  <c r="I116" i="16"/>
  <c r="H116" i="16" s="1"/>
  <c r="L116" i="16" s="1"/>
  <c r="N116" i="16" s="1"/>
  <c r="O116" i="16" s="1"/>
  <c r="R116" i="16" s="1"/>
  <c r="I114" i="16"/>
  <c r="H114" i="16" s="1"/>
  <c r="L114" i="16" s="1"/>
  <c r="N114" i="16" s="1"/>
  <c r="O114" i="16" s="1"/>
  <c r="R114" i="16" s="1"/>
  <c r="G114" i="16"/>
  <c r="I113" i="16"/>
  <c r="H113" i="16" s="1"/>
  <c r="L113" i="16" s="1"/>
  <c r="N113" i="16" s="1"/>
  <c r="O113" i="16" s="1"/>
  <c r="R113" i="16" s="1"/>
  <c r="G113" i="16"/>
  <c r="I112" i="16"/>
  <c r="H112" i="16" s="1"/>
  <c r="L112" i="16" s="1"/>
  <c r="N112" i="16" s="1"/>
  <c r="O112" i="16" s="1"/>
  <c r="R112" i="16" s="1"/>
  <c r="G112" i="16"/>
  <c r="I111" i="16"/>
  <c r="H111" i="16" s="1"/>
  <c r="L111" i="16" s="1"/>
  <c r="N111" i="16" s="1"/>
  <c r="O111" i="16" s="1"/>
  <c r="R111" i="16" s="1"/>
  <c r="G111" i="16"/>
  <c r="I110" i="16"/>
  <c r="H110" i="16" s="1"/>
  <c r="L110" i="16" s="1"/>
  <c r="N110" i="16" s="1"/>
  <c r="O110" i="16" s="1"/>
  <c r="R110" i="16" s="1"/>
  <c r="G110" i="16"/>
  <c r="I109" i="16"/>
  <c r="H109" i="16" s="1"/>
  <c r="L109" i="16" s="1"/>
  <c r="N109" i="16" s="1"/>
  <c r="O109" i="16" s="1"/>
  <c r="R109" i="16" s="1"/>
  <c r="G109" i="16"/>
  <c r="I108" i="16"/>
  <c r="H108" i="16" s="1"/>
  <c r="L108" i="16" s="1"/>
  <c r="N108" i="16" s="1"/>
  <c r="O108" i="16" s="1"/>
  <c r="R108" i="16" s="1"/>
  <c r="G107" i="16"/>
  <c r="I107" i="16"/>
  <c r="H107" i="16" s="1"/>
  <c r="L107" i="16" s="1"/>
  <c r="N107" i="16" s="1"/>
  <c r="O107" i="16" s="1"/>
  <c r="R107" i="16" s="1"/>
  <c r="I106" i="16"/>
  <c r="H106" i="16" s="1"/>
  <c r="L106" i="16" s="1"/>
  <c r="N106" i="16" s="1"/>
  <c r="O106" i="16" s="1"/>
  <c r="R106" i="16" s="1"/>
  <c r="I100" i="16"/>
  <c r="H100" i="16" s="1"/>
  <c r="L100" i="16" s="1"/>
  <c r="N100" i="16" s="1"/>
  <c r="O100" i="16" s="1"/>
  <c r="R100" i="16" s="1"/>
  <c r="I99" i="16"/>
  <c r="H99" i="16" s="1"/>
  <c r="L99" i="16" s="1"/>
  <c r="N99" i="16" s="1"/>
  <c r="O99" i="16" s="1"/>
  <c r="R99" i="16" s="1"/>
  <c r="I98" i="16"/>
  <c r="H98" i="16" s="1"/>
  <c r="L98" i="16" s="1"/>
  <c r="N98" i="16" s="1"/>
  <c r="O98" i="16" s="1"/>
  <c r="R98" i="16" s="1"/>
  <c r="I95" i="16"/>
  <c r="H95" i="16" s="1"/>
  <c r="L95" i="16" s="1"/>
  <c r="N95" i="16" s="1"/>
  <c r="O95" i="16" s="1"/>
  <c r="R95" i="16" s="1"/>
  <c r="I93" i="16"/>
  <c r="H93" i="16" s="1"/>
  <c r="L93" i="16" s="1"/>
  <c r="N93" i="16" s="1"/>
  <c r="O93" i="16" s="1"/>
  <c r="R93" i="16" s="1"/>
  <c r="I92" i="16"/>
  <c r="H92" i="16" s="1"/>
  <c r="L92" i="16" s="1"/>
  <c r="N92" i="16" s="1"/>
  <c r="O92" i="16" s="1"/>
  <c r="R92" i="16" s="1"/>
  <c r="I91" i="16"/>
  <c r="H91" i="16" s="1"/>
  <c r="L91" i="16" s="1"/>
  <c r="N91" i="16" s="1"/>
  <c r="O91" i="16" s="1"/>
  <c r="R91" i="16" s="1"/>
  <c r="I89" i="16"/>
  <c r="H89" i="16" s="1"/>
  <c r="L89" i="16" s="1"/>
  <c r="N89" i="16" s="1"/>
  <c r="O89" i="16" s="1"/>
  <c r="R89" i="16" s="1"/>
  <c r="G88" i="16"/>
  <c r="I85" i="16"/>
  <c r="H85" i="16" s="1"/>
  <c r="L85" i="16" s="1"/>
  <c r="N85" i="16" s="1"/>
  <c r="O85" i="16" s="1"/>
  <c r="R85" i="16" s="1"/>
  <c r="G84" i="16"/>
  <c r="G82" i="16"/>
  <c r="N81" i="16"/>
  <c r="O81" i="16" s="1"/>
  <c r="R81" i="16" s="1"/>
  <c r="I81" i="16"/>
  <c r="I78" i="16"/>
  <c r="H78" i="16" s="1"/>
  <c r="L78" i="16" s="1"/>
  <c r="N78" i="16" s="1"/>
  <c r="O78" i="16" s="1"/>
  <c r="R78" i="16" s="1"/>
  <c r="I76" i="16"/>
  <c r="H76" i="16" s="1"/>
  <c r="L76" i="16" s="1"/>
  <c r="N76" i="16" s="1"/>
  <c r="O76" i="16" s="1"/>
  <c r="R76" i="16" s="1"/>
  <c r="I75" i="16"/>
  <c r="H75" i="16" s="1"/>
  <c r="L75" i="16" s="1"/>
  <c r="N75" i="16" s="1"/>
  <c r="O75" i="16" s="1"/>
  <c r="R75" i="16" s="1"/>
  <c r="G73" i="16"/>
  <c r="G71" i="16"/>
  <c r="I71" i="16"/>
  <c r="H71" i="16" s="1"/>
  <c r="L71" i="16" s="1"/>
  <c r="N71" i="16" s="1"/>
  <c r="O71" i="16" s="1"/>
  <c r="R71" i="16" s="1"/>
  <c r="N69" i="16"/>
  <c r="O69" i="16" s="1"/>
  <c r="R69" i="16" s="1"/>
  <c r="I69" i="16"/>
  <c r="I68" i="16"/>
  <c r="H68" i="16" s="1"/>
  <c r="L68" i="16" s="1"/>
  <c r="N68" i="16" s="1"/>
  <c r="O68" i="16" s="1"/>
  <c r="R68" i="16" s="1"/>
  <c r="I66" i="16"/>
  <c r="H66" i="16" s="1"/>
  <c r="L66" i="16" s="1"/>
  <c r="N66" i="16" s="1"/>
  <c r="O66" i="16" s="1"/>
  <c r="R66" i="16" s="1"/>
  <c r="I65" i="16"/>
  <c r="H65" i="16" s="1"/>
  <c r="L65" i="16" s="1"/>
  <c r="N65" i="16" s="1"/>
  <c r="O65" i="16" s="1"/>
  <c r="R65" i="16" s="1"/>
  <c r="I64" i="16"/>
  <c r="H64" i="16" s="1"/>
  <c r="L64" i="16" s="1"/>
  <c r="N64" i="16" s="1"/>
  <c r="O64" i="16" s="1"/>
  <c r="R64" i="16" s="1"/>
  <c r="I63" i="16"/>
  <c r="H63" i="16" s="1"/>
  <c r="L63" i="16" s="1"/>
  <c r="N63" i="16" s="1"/>
  <c r="O63" i="16" s="1"/>
  <c r="R63" i="16" s="1"/>
  <c r="I62" i="16"/>
  <c r="H62" i="16" s="1"/>
  <c r="L62" i="16" s="1"/>
  <c r="N62" i="16" s="1"/>
  <c r="O62" i="16" s="1"/>
  <c r="R62" i="16" s="1"/>
  <c r="I61" i="16"/>
  <c r="H61" i="16" s="1"/>
  <c r="L61" i="16" s="1"/>
  <c r="N61" i="16" s="1"/>
  <c r="O61" i="16" s="1"/>
  <c r="R61" i="16" s="1"/>
  <c r="I60" i="16"/>
  <c r="H60" i="16" s="1"/>
  <c r="L60" i="16" s="1"/>
  <c r="N60" i="16" s="1"/>
  <c r="G59" i="16"/>
  <c r="G58" i="16"/>
  <c r="I58" i="16"/>
  <c r="H58" i="16" s="1"/>
  <c r="L58" i="16" s="1"/>
  <c r="N58" i="16" s="1"/>
  <c r="O58" i="16" s="1"/>
  <c r="R58" i="16" s="1"/>
  <c r="G57" i="16"/>
  <c r="I55" i="16"/>
  <c r="H55" i="16" s="1"/>
  <c r="L55" i="16" s="1"/>
  <c r="N55" i="16" s="1"/>
  <c r="O55" i="16" s="1"/>
  <c r="R55" i="16" s="1"/>
  <c r="I52" i="16"/>
  <c r="H52" i="16" s="1"/>
  <c r="L52" i="16" s="1"/>
  <c r="N52" i="16" s="1"/>
  <c r="Q52" i="16" s="1"/>
  <c r="G52" i="16"/>
  <c r="I51" i="16"/>
  <c r="H51" i="16" s="1"/>
  <c r="L51" i="16" s="1"/>
  <c r="I50" i="16"/>
  <c r="H50" i="16" s="1"/>
  <c r="L50" i="16" s="1"/>
  <c r="N50" i="16" s="1"/>
  <c r="O50" i="16" s="1"/>
  <c r="R50" i="16" s="1"/>
  <c r="G50" i="16"/>
  <c r="G49" i="16"/>
  <c r="I49" i="16"/>
  <c r="H49" i="16" s="1"/>
  <c r="L49" i="16" s="1"/>
  <c r="N49" i="16" s="1"/>
  <c r="O49" i="16" s="1"/>
  <c r="R49" i="16" s="1"/>
  <c r="I48" i="16"/>
  <c r="H48" i="16" s="1"/>
  <c r="L48" i="16" s="1"/>
  <c r="G47" i="16"/>
  <c r="I47" i="16"/>
  <c r="H47" i="16" s="1"/>
  <c r="L47" i="16" s="1"/>
  <c r="N47" i="16" s="1"/>
  <c r="O47" i="16" s="1"/>
  <c r="R47" i="16" s="1"/>
  <c r="I43" i="16"/>
  <c r="H43" i="16" s="1"/>
  <c r="L43" i="16" s="1"/>
  <c r="N43" i="16" s="1"/>
  <c r="O43" i="16" s="1"/>
  <c r="R43" i="16" s="1"/>
  <c r="I42" i="16"/>
  <c r="H42" i="16" s="1"/>
  <c r="L42" i="16" s="1"/>
  <c r="N42" i="16" s="1"/>
  <c r="O42" i="16" s="1"/>
  <c r="R42" i="16" s="1"/>
  <c r="I40" i="16"/>
  <c r="H40" i="16" s="1"/>
  <c r="L40" i="16" s="1"/>
  <c r="N40" i="16" s="1"/>
  <c r="O40" i="16" s="1"/>
  <c r="R40" i="16" s="1"/>
  <c r="I38" i="16"/>
  <c r="H38" i="16" s="1"/>
  <c r="L38" i="16" s="1"/>
  <c r="I34" i="16"/>
  <c r="H34" i="16" s="1"/>
  <c r="L34" i="16" s="1"/>
  <c r="N34" i="16" s="1"/>
  <c r="O34" i="16" s="1"/>
  <c r="R34" i="16" s="1"/>
  <c r="I29" i="16"/>
  <c r="H29" i="16" s="1"/>
  <c r="L29" i="16" s="1"/>
  <c r="N29" i="16" s="1"/>
  <c r="O29" i="16" s="1"/>
  <c r="R29" i="16" s="1"/>
  <c r="I27" i="16"/>
  <c r="H27" i="16" s="1"/>
  <c r="L27" i="16" s="1"/>
  <c r="N27" i="16" s="1"/>
  <c r="O27" i="16" s="1"/>
  <c r="R27" i="16" s="1"/>
  <c r="G27" i="16"/>
  <c r="I25" i="16"/>
  <c r="H25" i="16" s="1"/>
  <c r="L25" i="16" s="1"/>
  <c r="N25" i="16" s="1"/>
  <c r="O25" i="16" s="1"/>
  <c r="R25" i="16" s="1"/>
  <c r="I24" i="16"/>
  <c r="H24" i="16" s="1"/>
  <c r="L24" i="16" s="1"/>
  <c r="N24" i="16" s="1"/>
  <c r="O24" i="16" s="1"/>
  <c r="R24" i="16" s="1"/>
  <c r="G24" i="16"/>
  <c r="I23" i="16"/>
  <c r="H23" i="16" s="1"/>
  <c r="L23" i="16" s="1"/>
  <c r="N23" i="16" s="1"/>
  <c r="O23" i="16" s="1"/>
  <c r="R23" i="16" s="1"/>
  <c r="G23" i="16"/>
  <c r="I21" i="16"/>
  <c r="H21" i="16" s="1"/>
  <c r="L21" i="16" s="1"/>
  <c r="N21" i="16" s="1"/>
  <c r="O21" i="16" s="1"/>
  <c r="R21" i="16" s="1"/>
  <c r="I20" i="16"/>
  <c r="H20" i="16" s="1"/>
  <c r="L20" i="16" s="1"/>
  <c r="N20" i="16" s="1"/>
  <c r="O20" i="16" s="1"/>
  <c r="R20" i="16" s="1"/>
  <c r="G20" i="16"/>
  <c r="I19" i="16"/>
  <c r="H19" i="16" s="1"/>
  <c r="L19" i="16" s="1"/>
  <c r="N19" i="16" s="1"/>
  <c r="O19" i="16" s="1"/>
  <c r="R19" i="16" s="1"/>
  <c r="G19" i="16"/>
  <c r="I18" i="16"/>
  <c r="H18" i="16" s="1"/>
  <c r="L18" i="16" s="1"/>
  <c r="N18" i="16" s="1"/>
  <c r="O18" i="16" s="1"/>
  <c r="R18" i="16" s="1"/>
  <c r="I17" i="16"/>
  <c r="H17" i="16" s="1"/>
  <c r="L17" i="16" s="1"/>
  <c r="N17" i="16" s="1"/>
  <c r="O17" i="16" s="1"/>
  <c r="R17" i="16" s="1"/>
  <c r="I16" i="16"/>
  <c r="H16" i="16" s="1"/>
  <c r="L16" i="16" s="1"/>
  <c r="N16" i="16" s="1"/>
  <c r="O16" i="16" s="1"/>
  <c r="R16" i="16" s="1"/>
  <c r="I15" i="16"/>
  <c r="H15" i="16" s="1"/>
  <c r="L15" i="16" s="1"/>
  <c r="N15" i="16" s="1"/>
  <c r="O15" i="16" s="1"/>
  <c r="R15" i="16" s="1"/>
  <c r="N14" i="16"/>
  <c r="O14" i="16" s="1"/>
  <c r="R14" i="16" s="1"/>
  <c r="I14" i="16"/>
  <c r="I13" i="16"/>
  <c r="H13" i="16" s="1"/>
  <c r="L13" i="16" s="1"/>
  <c r="N13" i="16" s="1"/>
  <c r="O13" i="16" s="1"/>
  <c r="R13" i="16" s="1"/>
  <c r="G12" i="16"/>
  <c r="I12" i="16"/>
  <c r="H12" i="16" s="1"/>
  <c r="L12" i="16" s="1"/>
  <c r="N12" i="16" s="1"/>
  <c r="O12" i="16" s="1"/>
  <c r="R12" i="16" s="1"/>
  <c r="I11" i="16"/>
  <c r="H11" i="16" s="1"/>
  <c r="L11" i="16" s="1"/>
  <c r="N11" i="16" s="1"/>
  <c r="O11" i="16" s="1"/>
  <c r="R11" i="16" s="1"/>
  <c r="G10" i="16"/>
  <c r="I10" i="16"/>
  <c r="H10" i="16" s="1"/>
  <c r="L10" i="16" s="1"/>
  <c r="N10" i="16" s="1"/>
  <c r="O10" i="16" s="1"/>
  <c r="R10" i="16" s="1"/>
  <c r="I9" i="16"/>
  <c r="H9" i="16" s="1"/>
  <c r="L9" i="16" s="1"/>
  <c r="N9" i="16" s="1"/>
  <c r="O9" i="16" s="1"/>
  <c r="R9" i="16" s="1"/>
  <c r="G8" i="16"/>
  <c r="I8" i="16"/>
  <c r="H8" i="16" s="1"/>
  <c r="L8" i="16" s="1"/>
  <c r="N8" i="16" s="1"/>
  <c r="O8" i="16" s="1"/>
  <c r="R8" i="16" s="1"/>
  <c r="A8" i="16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8" i="16" s="1"/>
  <c r="A179" i="16" s="1"/>
  <c r="A180" i="16" s="1"/>
  <c r="A177" i="16" s="1"/>
  <c r="I7" i="16"/>
  <c r="H7" i="16" s="1"/>
  <c r="S114" i="16" l="1"/>
  <c r="S18" i="16"/>
  <c r="S66" i="16"/>
  <c r="S42" i="16"/>
  <c r="S118" i="16"/>
  <c r="S108" i="16"/>
  <c r="S49" i="16"/>
  <c r="S29" i="16"/>
  <c r="S63" i="16"/>
  <c r="S10" i="16"/>
  <c r="S16" i="16"/>
  <c r="S34" i="16"/>
  <c r="S64" i="16"/>
  <c r="S85" i="16"/>
  <c r="S99" i="16"/>
  <c r="S127" i="16"/>
  <c r="S153" i="16"/>
  <c r="S160" i="16"/>
  <c r="S11" i="16"/>
  <c r="S17" i="16"/>
  <c r="S23" i="16"/>
  <c r="S58" i="16"/>
  <c r="S65" i="16"/>
  <c r="S75" i="16"/>
  <c r="S100" i="16"/>
  <c r="S110" i="16"/>
  <c r="S135" i="16"/>
  <c r="S154" i="16"/>
  <c r="S161" i="16"/>
  <c r="S12" i="16"/>
  <c r="S40" i="16"/>
  <c r="S76" i="16"/>
  <c r="S89" i="16"/>
  <c r="S106" i="16"/>
  <c r="S116" i="16"/>
  <c r="S128" i="16"/>
  <c r="S163" i="16"/>
  <c r="S24" i="16"/>
  <c r="S50" i="16"/>
  <c r="S68" i="16"/>
  <c r="S78" i="16"/>
  <c r="S91" i="16"/>
  <c r="S107" i="16"/>
  <c r="S111" i="16"/>
  <c r="S129" i="16"/>
  <c r="S155" i="16"/>
  <c r="S165" i="16"/>
  <c r="S8" i="16"/>
  <c r="S19" i="16"/>
  <c r="S25" i="16"/>
  <c r="S43" i="16"/>
  <c r="S92" i="16"/>
  <c r="S122" i="16"/>
  <c r="S150" i="16"/>
  <c r="S156" i="16"/>
  <c r="S167" i="16"/>
  <c r="S13" i="16"/>
  <c r="S47" i="16"/>
  <c r="S61" i="16"/>
  <c r="S69" i="16"/>
  <c r="S81" i="16"/>
  <c r="S93" i="16"/>
  <c r="S112" i="16"/>
  <c r="S124" i="16"/>
  <c r="S130" i="16"/>
  <c r="S169" i="16"/>
  <c r="S9" i="16"/>
  <c r="S14" i="16"/>
  <c r="S20" i="16"/>
  <c r="S27" i="16"/>
  <c r="S62" i="16"/>
  <c r="S71" i="16"/>
  <c r="S95" i="16"/>
  <c r="S125" i="16"/>
  <c r="S151" i="16"/>
  <c r="S15" i="16"/>
  <c r="S21" i="16"/>
  <c r="S55" i="16"/>
  <c r="S98" i="16"/>
  <c r="S109" i="16"/>
  <c r="S113" i="16"/>
  <c r="S131" i="16"/>
  <c r="S143" i="16"/>
  <c r="S152" i="16"/>
  <c r="Q114" i="16"/>
  <c r="Q49" i="16"/>
  <c r="Q18" i="16"/>
  <c r="Q66" i="16"/>
  <c r="Q42" i="16"/>
  <c r="Q118" i="16"/>
  <c r="Q108" i="16"/>
  <c r="Q29" i="16"/>
  <c r="Q63" i="16"/>
  <c r="N38" i="16"/>
  <c r="O38" i="16" s="1"/>
  <c r="R38" i="16" s="1"/>
  <c r="N51" i="16"/>
  <c r="O51" i="16" s="1"/>
  <c r="R51" i="16" s="1"/>
  <c r="N48" i="16"/>
  <c r="O48" i="16" s="1"/>
  <c r="R48" i="16" s="1"/>
  <c r="Q131" i="16"/>
  <c r="Q69" i="16"/>
  <c r="G83" i="16"/>
  <c r="I84" i="16"/>
  <c r="H84" i="16" s="1"/>
  <c r="L84" i="16" s="1"/>
  <c r="N84" i="16" s="1"/>
  <c r="O84" i="16" s="1"/>
  <c r="R84" i="16" s="1"/>
  <c r="G87" i="16"/>
  <c r="I88" i="16"/>
  <c r="H88" i="16" s="1"/>
  <c r="L88" i="16" s="1"/>
  <c r="N88" i="16" s="1"/>
  <c r="O88" i="16" s="1"/>
  <c r="R88" i="16" s="1"/>
  <c r="I115" i="16"/>
  <c r="H115" i="16" s="1"/>
  <c r="L115" i="16" s="1"/>
  <c r="N115" i="16" s="1"/>
  <c r="O115" i="16" s="1"/>
  <c r="R115" i="16" s="1"/>
  <c r="I141" i="16"/>
  <c r="H141" i="16" s="1"/>
  <c r="L141" i="16" s="1"/>
  <c r="N141" i="16" s="1"/>
  <c r="O141" i="16" s="1"/>
  <c r="R141" i="16" s="1"/>
  <c r="I145" i="16"/>
  <c r="H145" i="16" s="1"/>
  <c r="L145" i="16" s="1"/>
  <c r="N145" i="16" s="1"/>
  <c r="O145" i="16" s="1"/>
  <c r="R145" i="16" s="1"/>
  <c r="I147" i="16"/>
  <c r="H147" i="16" s="1"/>
  <c r="L147" i="16" s="1"/>
  <c r="N147" i="16" s="1"/>
  <c r="O147" i="16" s="1"/>
  <c r="R147" i="16" s="1"/>
  <c r="I149" i="16"/>
  <c r="H149" i="16" s="1"/>
  <c r="L149" i="16" s="1"/>
  <c r="N149" i="16" s="1"/>
  <c r="O149" i="16" s="1"/>
  <c r="R149" i="16" s="1"/>
  <c r="I161" i="16"/>
  <c r="I96" i="16"/>
  <c r="H96" i="16" s="1"/>
  <c r="L96" i="16" s="1"/>
  <c r="N96" i="16" s="1"/>
  <c r="O96" i="16" s="1"/>
  <c r="R96" i="16" s="1"/>
  <c r="I83" i="16"/>
  <c r="H83" i="16" s="1"/>
  <c r="L83" i="16" s="1"/>
  <c r="N83" i="16" s="1"/>
  <c r="G86" i="16"/>
  <c r="I87" i="16"/>
  <c r="H87" i="16" s="1"/>
  <c r="L87" i="16" s="1"/>
  <c r="N87" i="16" s="1"/>
  <c r="O87" i="16" s="1"/>
  <c r="R87" i="16" s="1"/>
  <c r="G90" i="16"/>
  <c r="I94" i="16"/>
  <c r="H94" i="16" s="1"/>
  <c r="L94" i="16" s="1"/>
  <c r="N94" i="16" s="1"/>
  <c r="O94" i="16" s="1"/>
  <c r="R94" i="16" s="1"/>
  <c r="I101" i="16"/>
  <c r="H101" i="16" s="1"/>
  <c r="L101" i="16" s="1"/>
  <c r="N101" i="16" s="1"/>
  <c r="O101" i="16" s="1"/>
  <c r="R101" i="16" s="1"/>
  <c r="G108" i="16"/>
  <c r="G133" i="16"/>
  <c r="G157" i="16"/>
  <c r="I73" i="16"/>
  <c r="H73" i="16" s="1"/>
  <c r="L73" i="16" s="1"/>
  <c r="N73" i="16" s="1"/>
  <c r="O73" i="16" s="1"/>
  <c r="R73" i="16" s="1"/>
  <c r="Q75" i="16"/>
  <c r="I82" i="16"/>
  <c r="H82" i="16" s="1"/>
  <c r="L82" i="16" s="1"/>
  <c r="N82" i="16" s="1"/>
  <c r="O82" i="16" s="1"/>
  <c r="R82" i="16" s="1"/>
  <c r="G85" i="16"/>
  <c r="I86" i="16"/>
  <c r="H86" i="16" s="1"/>
  <c r="L86" i="16" s="1"/>
  <c r="N86" i="16" s="1"/>
  <c r="O86" i="16" s="1"/>
  <c r="R86" i="16" s="1"/>
  <c r="G89" i="16"/>
  <c r="I90" i="16"/>
  <c r="H90" i="16" s="1"/>
  <c r="L90" i="16" s="1"/>
  <c r="N90" i="16" s="1"/>
  <c r="O90" i="16" s="1"/>
  <c r="R90" i="16" s="1"/>
  <c r="I97" i="16"/>
  <c r="H97" i="16" s="1"/>
  <c r="L97" i="16" s="1"/>
  <c r="N97" i="16" s="1"/>
  <c r="O97" i="16" s="1"/>
  <c r="R97" i="16" s="1"/>
  <c r="G106" i="16"/>
  <c r="I126" i="16"/>
  <c r="H126" i="16" s="1"/>
  <c r="L126" i="16" s="1"/>
  <c r="N126" i="16" s="1"/>
  <c r="O126" i="16" s="1"/>
  <c r="R126" i="16" s="1"/>
  <c r="I133" i="16"/>
  <c r="H133" i="16" s="1"/>
  <c r="L133" i="16" s="1"/>
  <c r="N133" i="16" s="1"/>
  <c r="O133" i="16" s="1"/>
  <c r="R133" i="16" s="1"/>
  <c r="G137" i="16"/>
  <c r="G153" i="16"/>
  <c r="I157" i="16"/>
  <c r="H157" i="16" s="1"/>
  <c r="L157" i="16" s="1"/>
  <c r="N157" i="16" s="1"/>
  <c r="O157" i="16" s="1"/>
  <c r="R157" i="16" s="1"/>
  <c r="I102" i="16"/>
  <c r="H102" i="16" s="1"/>
  <c r="L102" i="16" s="1"/>
  <c r="I117" i="16"/>
  <c r="H117" i="16" s="1"/>
  <c r="L117" i="16" s="1"/>
  <c r="N117" i="16" s="1"/>
  <c r="O117" i="16" s="1"/>
  <c r="R117" i="16" s="1"/>
  <c r="I137" i="16"/>
  <c r="H137" i="16" s="1"/>
  <c r="L137" i="16" s="1"/>
  <c r="N137" i="16" s="1"/>
  <c r="O137" i="16" s="1"/>
  <c r="R137" i="16" s="1"/>
  <c r="G22" i="16"/>
  <c r="G38" i="16"/>
  <c r="G46" i="16"/>
  <c r="G56" i="16"/>
  <c r="G17" i="16"/>
  <c r="G26" i="16"/>
  <c r="G41" i="16"/>
  <c r="I46" i="16"/>
  <c r="H46" i="16" s="1"/>
  <c r="L46" i="16" s="1"/>
  <c r="G51" i="16"/>
  <c r="I53" i="16"/>
  <c r="H53" i="16" s="1"/>
  <c r="L53" i="16" s="1"/>
  <c r="N53" i="16" s="1"/>
  <c r="O53" i="16" s="1"/>
  <c r="R53" i="16" s="1"/>
  <c r="I56" i="16"/>
  <c r="H56" i="16" s="1"/>
  <c r="L56" i="16" s="1"/>
  <c r="N56" i="16" s="1"/>
  <c r="O56" i="16" s="1"/>
  <c r="R56" i="16" s="1"/>
  <c r="G60" i="16"/>
  <c r="G62" i="16"/>
  <c r="G21" i="16"/>
  <c r="I22" i="16"/>
  <c r="H22" i="16" s="1"/>
  <c r="L22" i="16" s="1"/>
  <c r="N22" i="16" s="1"/>
  <c r="O22" i="16" s="1"/>
  <c r="R22" i="16" s="1"/>
  <c r="G25" i="16"/>
  <c r="I26" i="16"/>
  <c r="H26" i="16" s="1"/>
  <c r="L26" i="16" s="1"/>
  <c r="N26" i="16" s="1"/>
  <c r="O26" i="16" s="1"/>
  <c r="R26" i="16" s="1"/>
  <c r="G32" i="16"/>
  <c r="I41" i="16"/>
  <c r="H41" i="16" s="1"/>
  <c r="L41" i="16" s="1"/>
  <c r="N41" i="16" s="1"/>
  <c r="O41" i="16" s="1"/>
  <c r="R41" i="16" s="1"/>
  <c r="G44" i="16"/>
  <c r="G9" i="16"/>
  <c r="G11" i="16"/>
  <c r="G13" i="16"/>
  <c r="G15" i="16"/>
  <c r="G18" i="16"/>
  <c r="G29" i="16"/>
  <c r="I36" i="16"/>
  <c r="H36" i="16" s="1"/>
  <c r="L36" i="16" s="1"/>
  <c r="N36" i="16" s="1"/>
  <c r="O36" i="16" s="1"/>
  <c r="R36" i="16" s="1"/>
  <c r="I44" i="16"/>
  <c r="H44" i="16" s="1"/>
  <c r="L44" i="16" s="1"/>
  <c r="N44" i="16" s="1"/>
  <c r="O44" i="16" s="1"/>
  <c r="R44" i="16" s="1"/>
  <c r="G65" i="16"/>
  <c r="G16" i="16"/>
  <c r="G34" i="16"/>
  <c r="G40" i="16"/>
  <c r="I57" i="16"/>
  <c r="H57" i="16" s="1"/>
  <c r="L57" i="16" s="1"/>
  <c r="N57" i="16" s="1"/>
  <c r="O57" i="16" s="1"/>
  <c r="R57" i="16" s="1"/>
  <c r="I59" i="16"/>
  <c r="H59" i="16" s="1"/>
  <c r="L59" i="16" s="1"/>
  <c r="N59" i="16" s="1"/>
  <c r="O59" i="16" s="1"/>
  <c r="R59" i="16" s="1"/>
  <c r="G61" i="16"/>
  <c r="G63" i="16"/>
  <c r="Q100" i="16"/>
  <c r="Q43" i="16"/>
  <c r="Q64" i="16"/>
  <c r="Q99" i="16"/>
  <c r="Q14" i="16"/>
  <c r="Q27" i="16"/>
  <c r="L7" i="16"/>
  <c r="Q11" i="16"/>
  <c r="Q15" i="16"/>
  <c r="Q60" i="16"/>
  <c r="Q19" i="16"/>
  <c r="Q62" i="16"/>
  <c r="Q16" i="16"/>
  <c r="Q40" i="16"/>
  <c r="Q21" i="16"/>
  <c r="Q71" i="16"/>
  <c r="Q10" i="16"/>
  <c r="Q20" i="16"/>
  <c r="Q55" i="16"/>
  <c r="Q23" i="16"/>
  <c r="Q25" i="16"/>
  <c r="Q8" i="16"/>
  <c r="Q12" i="16"/>
  <c r="Q24" i="16"/>
  <c r="Q34" i="16"/>
  <c r="Q17" i="16"/>
  <c r="Q9" i="16"/>
  <c r="Q13" i="16"/>
  <c r="Q58" i="16"/>
  <c r="I33" i="16"/>
  <c r="H33" i="16" s="1"/>
  <c r="L33" i="16" s="1"/>
  <c r="N33" i="16" s="1"/>
  <c r="O33" i="16" s="1"/>
  <c r="R33" i="16" s="1"/>
  <c r="G33" i="16"/>
  <c r="Q112" i="16"/>
  <c r="I31" i="16"/>
  <c r="H31" i="16" s="1"/>
  <c r="L31" i="16" s="1"/>
  <c r="N31" i="16" s="1"/>
  <c r="G31" i="16"/>
  <c r="Q61" i="16"/>
  <c r="Q68" i="16"/>
  <c r="Q92" i="16"/>
  <c r="G30" i="16"/>
  <c r="I32" i="16"/>
  <c r="H32" i="16" s="1"/>
  <c r="L32" i="16" s="1"/>
  <c r="N32" i="16" s="1"/>
  <c r="O32" i="16" s="1"/>
  <c r="R32" i="16" s="1"/>
  <c r="I45" i="16"/>
  <c r="H45" i="16" s="1"/>
  <c r="L45" i="16" s="1"/>
  <c r="N45" i="16" s="1"/>
  <c r="O45" i="16" s="1"/>
  <c r="R45" i="16" s="1"/>
  <c r="G45" i="16"/>
  <c r="I54" i="16"/>
  <c r="H54" i="16" s="1"/>
  <c r="L54" i="16" s="1"/>
  <c r="N54" i="16" s="1"/>
  <c r="O54" i="16" s="1"/>
  <c r="R54" i="16" s="1"/>
  <c r="G54" i="16"/>
  <c r="I72" i="16"/>
  <c r="H72" i="16" s="1"/>
  <c r="L72" i="16" s="1"/>
  <c r="N72" i="16" s="1"/>
  <c r="O72" i="16" s="1"/>
  <c r="R72" i="16" s="1"/>
  <c r="G72" i="16"/>
  <c r="Q78" i="16"/>
  <c r="Q98" i="16"/>
  <c r="Q106" i="16"/>
  <c r="Q111" i="16"/>
  <c r="G28" i="16"/>
  <c r="Q50" i="16"/>
  <c r="G66" i="16"/>
  <c r="I70" i="16"/>
  <c r="H70" i="16" s="1"/>
  <c r="L70" i="16" s="1"/>
  <c r="N70" i="16" s="1"/>
  <c r="O70" i="16" s="1"/>
  <c r="R70" i="16" s="1"/>
  <c r="G70" i="16"/>
  <c r="Q89" i="16"/>
  <c r="I28" i="16"/>
  <c r="H28" i="16" s="1"/>
  <c r="L28" i="16" s="1"/>
  <c r="N28" i="16" s="1"/>
  <c r="O28" i="16" s="1"/>
  <c r="R28" i="16" s="1"/>
  <c r="I30" i="16"/>
  <c r="H30" i="16" s="1"/>
  <c r="L30" i="16" s="1"/>
  <c r="N30" i="16" s="1"/>
  <c r="O30" i="16" s="1"/>
  <c r="R30" i="16" s="1"/>
  <c r="G42" i="16"/>
  <c r="I74" i="16"/>
  <c r="H74" i="16" s="1"/>
  <c r="L74" i="16" s="1"/>
  <c r="N74" i="16" s="1"/>
  <c r="O74" i="16" s="1"/>
  <c r="R74" i="16" s="1"/>
  <c r="G74" i="16"/>
  <c r="Q81" i="16"/>
  <c r="Q47" i="16"/>
  <c r="I67" i="16"/>
  <c r="H67" i="16" s="1"/>
  <c r="L67" i="16" s="1"/>
  <c r="N67" i="16" s="1"/>
  <c r="O67" i="16" s="1"/>
  <c r="R67" i="16" s="1"/>
  <c r="G67" i="16"/>
  <c r="Q76" i="16"/>
  <c r="Q93" i="16"/>
  <c r="I103" i="16"/>
  <c r="H103" i="16" s="1"/>
  <c r="L103" i="16" s="1"/>
  <c r="N103" i="16" s="1"/>
  <c r="O103" i="16" s="1"/>
  <c r="R103" i="16" s="1"/>
  <c r="G103" i="16"/>
  <c r="Q107" i="16"/>
  <c r="Q122" i="16"/>
  <c r="Q85" i="16"/>
  <c r="G104" i="16"/>
  <c r="I104" i="16"/>
  <c r="H104" i="16" s="1"/>
  <c r="L104" i="16" s="1"/>
  <c r="N104" i="16" s="1"/>
  <c r="O104" i="16" s="1"/>
  <c r="R104" i="16" s="1"/>
  <c r="Q95" i="16"/>
  <c r="Q109" i="16"/>
  <c r="Q127" i="16"/>
  <c r="I37" i="16"/>
  <c r="H37" i="16" s="1"/>
  <c r="L37" i="16" s="1"/>
  <c r="N37" i="16" s="1"/>
  <c r="O37" i="16" s="1"/>
  <c r="R37" i="16" s="1"/>
  <c r="G37" i="16"/>
  <c r="G39" i="16"/>
  <c r="Q65" i="16"/>
  <c r="G77" i="16"/>
  <c r="I77" i="16"/>
  <c r="H77" i="16" s="1"/>
  <c r="L77" i="16" s="1"/>
  <c r="N77" i="16" s="1"/>
  <c r="O77" i="16" s="1"/>
  <c r="R77" i="16" s="1"/>
  <c r="Q91" i="16"/>
  <c r="Q113" i="16"/>
  <c r="Q124" i="16"/>
  <c r="Q110" i="16"/>
  <c r="I35" i="16"/>
  <c r="H35" i="16" s="1"/>
  <c r="L35" i="16" s="1"/>
  <c r="N35" i="16" s="1"/>
  <c r="O35" i="16" s="1"/>
  <c r="R35" i="16" s="1"/>
  <c r="G35" i="16"/>
  <c r="G36" i="16"/>
  <c r="I39" i="16"/>
  <c r="H39" i="16" s="1"/>
  <c r="L39" i="16" s="1"/>
  <c r="N39" i="16" s="1"/>
  <c r="G43" i="16"/>
  <c r="G53" i="16"/>
  <c r="G64" i="16"/>
  <c r="G80" i="16"/>
  <c r="I80" i="16"/>
  <c r="H80" i="16" s="1"/>
  <c r="L80" i="16" s="1"/>
  <c r="N80" i="16" s="1"/>
  <c r="O80" i="16" s="1"/>
  <c r="R80" i="16" s="1"/>
  <c r="Q125" i="16"/>
  <c r="G79" i="16"/>
  <c r="Q128" i="16"/>
  <c r="I79" i="16"/>
  <c r="H79" i="16" s="1"/>
  <c r="L79" i="16" s="1"/>
  <c r="N79" i="16" s="1"/>
  <c r="O79" i="16" s="1"/>
  <c r="R79" i="16" s="1"/>
  <c r="I120" i="16"/>
  <c r="H120" i="16" s="1"/>
  <c r="L120" i="16" s="1"/>
  <c r="N120" i="16" s="1"/>
  <c r="O120" i="16" s="1"/>
  <c r="R120" i="16" s="1"/>
  <c r="G120" i="16"/>
  <c r="G123" i="16"/>
  <c r="I123" i="16"/>
  <c r="H123" i="16" s="1"/>
  <c r="L123" i="16" s="1"/>
  <c r="N123" i="16" s="1"/>
  <c r="O123" i="16" s="1"/>
  <c r="R123" i="16" s="1"/>
  <c r="G75" i="16"/>
  <c r="I105" i="16"/>
  <c r="H105" i="16" s="1"/>
  <c r="L105" i="16" s="1"/>
  <c r="N105" i="16" s="1"/>
  <c r="O105" i="16" s="1"/>
  <c r="R105" i="16" s="1"/>
  <c r="G105" i="16"/>
  <c r="Q116" i="16"/>
  <c r="Q129" i="16"/>
  <c r="G48" i="16"/>
  <c r="G55" i="16"/>
  <c r="G68" i="16"/>
  <c r="G76" i="16"/>
  <c r="G121" i="16"/>
  <c r="I121" i="16"/>
  <c r="H121" i="16" s="1"/>
  <c r="L121" i="16" s="1"/>
  <c r="N121" i="16" s="1"/>
  <c r="G78" i="16"/>
  <c r="G119" i="16"/>
  <c r="I119" i="16"/>
  <c r="H119" i="16" s="1"/>
  <c r="L119" i="16" s="1"/>
  <c r="N119" i="16" s="1"/>
  <c r="O119" i="16" s="1"/>
  <c r="R119" i="16" s="1"/>
  <c r="Q130" i="16"/>
  <c r="Q135" i="16"/>
  <c r="I139" i="16"/>
  <c r="H139" i="16" s="1"/>
  <c r="L139" i="16" s="1"/>
  <c r="N139" i="16" s="1"/>
  <c r="O139" i="16" s="1"/>
  <c r="R139" i="16" s="1"/>
  <c r="I146" i="16"/>
  <c r="H146" i="16" s="1"/>
  <c r="L146" i="16" s="1"/>
  <c r="N146" i="16" s="1"/>
  <c r="O146" i="16" s="1"/>
  <c r="R146" i="16" s="1"/>
  <c r="G146" i="16"/>
  <c r="Q151" i="16"/>
  <c r="Q153" i="16"/>
  <c r="Q155" i="16"/>
  <c r="Q159" i="16"/>
  <c r="Q161" i="16"/>
  <c r="Q169" i="16"/>
  <c r="I134" i="16"/>
  <c r="H134" i="16" s="1"/>
  <c r="L134" i="16" s="1"/>
  <c r="N134" i="16" s="1"/>
  <c r="O134" i="16" s="1"/>
  <c r="R134" i="16" s="1"/>
  <c r="Q143" i="16"/>
  <c r="G122" i="16"/>
  <c r="G124" i="16"/>
  <c r="G127" i="16"/>
  <c r="G134" i="16"/>
  <c r="G135" i="16"/>
  <c r="Q163" i="16"/>
  <c r="G91" i="16"/>
  <c r="G93" i="16"/>
  <c r="G95" i="16"/>
  <c r="G97" i="16"/>
  <c r="G99" i="16"/>
  <c r="G101" i="16"/>
  <c r="G116" i="16"/>
  <c r="G118" i="16"/>
  <c r="I136" i="16"/>
  <c r="H136" i="16" s="1"/>
  <c r="L136" i="16" s="1"/>
  <c r="N136" i="16" s="1"/>
  <c r="I148" i="16"/>
  <c r="H148" i="16" s="1"/>
  <c r="L148" i="16" s="1"/>
  <c r="N148" i="16" s="1"/>
  <c r="O148" i="16" s="1"/>
  <c r="R148" i="16" s="1"/>
  <c r="G148" i="16"/>
  <c r="I144" i="16"/>
  <c r="H144" i="16" s="1"/>
  <c r="L144" i="16" s="1"/>
  <c r="N144" i="16" s="1"/>
  <c r="O144" i="16" s="1"/>
  <c r="R144" i="16" s="1"/>
  <c r="Q165" i="16"/>
  <c r="I138" i="16"/>
  <c r="H138" i="16" s="1"/>
  <c r="L138" i="16" s="1"/>
  <c r="N138" i="16" s="1"/>
  <c r="O138" i="16" s="1"/>
  <c r="R138" i="16" s="1"/>
  <c r="Q150" i="16"/>
  <c r="Q152" i="16"/>
  <c r="Q154" i="16"/>
  <c r="Q156" i="16"/>
  <c r="Q158" i="16"/>
  <c r="Q160" i="16"/>
  <c r="G129" i="16"/>
  <c r="G138" i="16"/>
  <c r="I142" i="16"/>
  <c r="H142" i="16" s="1"/>
  <c r="L142" i="16" s="1"/>
  <c r="N142" i="16" s="1"/>
  <c r="O142" i="16" s="1"/>
  <c r="R142" i="16" s="1"/>
  <c r="Q167" i="16"/>
  <c r="G92" i="16"/>
  <c r="G94" i="16"/>
  <c r="G96" i="16"/>
  <c r="G98" i="16"/>
  <c r="G100" i="16"/>
  <c r="G102" i="16"/>
  <c r="G115" i="16"/>
  <c r="G117" i="16"/>
  <c r="G126" i="16"/>
  <c r="I132" i="16"/>
  <c r="H132" i="16" s="1"/>
  <c r="L132" i="16" s="1"/>
  <c r="N132" i="16" s="1"/>
  <c r="O132" i="16" s="1"/>
  <c r="R132" i="16" s="1"/>
  <c r="I140" i="16"/>
  <c r="H140" i="16" s="1"/>
  <c r="L140" i="16" s="1"/>
  <c r="N140" i="16" s="1"/>
  <c r="O140" i="16" s="1"/>
  <c r="R140" i="16" s="1"/>
  <c r="G142" i="16"/>
  <c r="I162" i="16"/>
  <c r="H162" i="16" s="1"/>
  <c r="L162" i="16" s="1"/>
  <c r="N162" i="16" s="1"/>
  <c r="O162" i="16" s="1"/>
  <c r="R162" i="16" s="1"/>
  <c r="I164" i="16"/>
  <c r="H164" i="16" s="1"/>
  <c r="L164" i="16" s="1"/>
  <c r="N164" i="16" s="1"/>
  <c r="O164" i="16" s="1"/>
  <c r="R164" i="16" s="1"/>
  <c r="I166" i="16"/>
  <c r="H166" i="16" s="1"/>
  <c r="L166" i="16" s="1"/>
  <c r="N166" i="16" s="1"/>
  <c r="O166" i="16" s="1"/>
  <c r="R166" i="16" s="1"/>
  <c r="I168" i="16"/>
  <c r="H168" i="16" s="1"/>
  <c r="L168" i="16" s="1"/>
  <c r="N168" i="16" s="1"/>
  <c r="O168" i="16" s="1"/>
  <c r="R168" i="16" s="1"/>
  <c r="I170" i="16"/>
  <c r="H170" i="16" s="1"/>
  <c r="L170" i="16" s="1"/>
  <c r="N170" i="16" s="1"/>
  <c r="O170" i="16" s="1"/>
  <c r="R170" i="16" s="1"/>
  <c r="G150" i="16"/>
  <c r="G152" i="16"/>
  <c r="G154" i="16"/>
  <c r="G156" i="16"/>
  <c r="G158" i="16"/>
  <c r="G160" i="16"/>
  <c r="G163" i="16"/>
  <c r="G165" i="16"/>
  <c r="G167" i="16"/>
  <c r="G169" i="16"/>
  <c r="G162" i="16"/>
  <c r="G164" i="16"/>
  <c r="G166" i="16"/>
  <c r="G168" i="16"/>
  <c r="G170" i="16"/>
  <c r="S38" i="16" l="1"/>
  <c r="S54" i="16"/>
  <c r="S90" i="16"/>
  <c r="S105" i="16"/>
  <c r="S67" i="16"/>
  <c r="S41" i="16"/>
  <c r="S56" i="16"/>
  <c r="S53" i="16"/>
  <c r="S37" i="16"/>
  <c r="S48" i="16"/>
  <c r="S51" i="16"/>
  <c r="S168" i="16"/>
  <c r="S139" i="16"/>
  <c r="S28" i="16"/>
  <c r="S45" i="16"/>
  <c r="S44" i="16"/>
  <c r="S86" i="16"/>
  <c r="S101" i="16"/>
  <c r="S149" i="16"/>
  <c r="S142" i="16"/>
  <c r="S35" i="16"/>
  <c r="S32" i="16"/>
  <c r="S36" i="16"/>
  <c r="S94" i="16"/>
  <c r="S147" i="16"/>
  <c r="S164" i="16"/>
  <c r="S138" i="16"/>
  <c r="S33" i="16"/>
  <c r="S59" i="16"/>
  <c r="S133" i="16"/>
  <c r="S82" i="16"/>
  <c r="S145" i="16"/>
  <c r="S162" i="16"/>
  <c r="S119" i="16"/>
  <c r="S70" i="16"/>
  <c r="S57" i="16"/>
  <c r="S26" i="16"/>
  <c r="S126" i="16"/>
  <c r="S87" i="16"/>
  <c r="S141" i="16"/>
  <c r="S80" i="16"/>
  <c r="S144" i="16"/>
  <c r="S120" i="16"/>
  <c r="S72" i="16"/>
  <c r="S137" i="16"/>
  <c r="S73" i="16"/>
  <c r="S115" i="16"/>
  <c r="S140" i="16"/>
  <c r="S79" i="16"/>
  <c r="S103" i="16"/>
  <c r="S74" i="16"/>
  <c r="S22" i="16"/>
  <c r="S117" i="16"/>
  <c r="S97" i="16"/>
  <c r="S88" i="16"/>
  <c r="S123" i="16"/>
  <c r="S132" i="16"/>
  <c r="S148" i="16"/>
  <c r="S77" i="16"/>
  <c r="S96" i="16"/>
  <c r="S170" i="16"/>
  <c r="S134" i="16"/>
  <c r="S146" i="16"/>
  <c r="S104" i="16"/>
  <c r="S30" i="16"/>
  <c r="S157" i="16"/>
  <c r="S84" i="16"/>
  <c r="Q67" i="16"/>
  <c r="Q41" i="16"/>
  <c r="Q56" i="16"/>
  <c r="Q53" i="16"/>
  <c r="Q37" i="16"/>
  <c r="Q48" i="16"/>
  <c r="Q51" i="16"/>
  <c r="Q38" i="16"/>
  <c r="Q54" i="16"/>
  <c r="Q90" i="16"/>
  <c r="Q105" i="16"/>
  <c r="N46" i="16"/>
  <c r="O46" i="16" s="1"/>
  <c r="R46" i="16" s="1"/>
  <c r="N102" i="16"/>
  <c r="O102" i="16" s="1"/>
  <c r="R102" i="16" s="1"/>
  <c r="O39" i="16"/>
  <c r="R39" i="16" s="1"/>
  <c r="Q83" i="16"/>
  <c r="Q115" i="16"/>
  <c r="Q97" i="16"/>
  <c r="Q87" i="16"/>
  <c r="Q141" i="16"/>
  <c r="Q86" i="16"/>
  <c r="Q133" i="16"/>
  <c r="Q84" i="16"/>
  <c r="Q137" i="16"/>
  <c r="Q149" i="16"/>
  <c r="Q147" i="16"/>
  <c r="Q96" i="16"/>
  <c r="Q82" i="16"/>
  <c r="Q117" i="16"/>
  <c r="Q145" i="16"/>
  <c r="Q22" i="16"/>
  <c r="Q73" i="16"/>
  <c r="Q126" i="16"/>
  <c r="Q94" i="16"/>
  <c r="Q26" i="16"/>
  <c r="Q88" i="16"/>
  <c r="Q59" i="16"/>
  <c r="Q44" i="16"/>
  <c r="Q157" i="16"/>
  <c r="Q36" i="16"/>
  <c r="Q101" i="16"/>
  <c r="Q57" i="16"/>
  <c r="Q170" i="16"/>
  <c r="Q142" i="16"/>
  <c r="Q148" i="16"/>
  <c r="Q28" i="16"/>
  <c r="N7" i="16"/>
  <c r="Q168" i="16"/>
  <c r="Q134" i="16"/>
  <c r="Q146" i="16"/>
  <c r="Q120" i="16"/>
  <c r="Q136" i="16"/>
  <c r="Q139" i="16"/>
  <c r="Q119" i="16"/>
  <c r="Q123" i="16"/>
  <c r="Q79" i="16"/>
  <c r="Q74" i="16"/>
  <c r="Q31" i="16"/>
  <c r="Q132" i="16"/>
  <c r="Q166" i="16"/>
  <c r="Q164" i="16"/>
  <c r="Q162" i="16"/>
  <c r="Q121" i="16"/>
  <c r="Q77" i="16"/>
  <c r="Q45" i="16"/>
  <c r="Q35" i="16"/>
  <c r="Q72" i="16"/>
  <c r="Q138" i="16"/>
  <c r="Q144" i="16"/>
  <c r="Q80" i="16"/>
  <c r="Q103" i="16"/>
  <c r="Q70" i="16"/>
  <c r="Q32" i="16"/>
  <c r="Q140" i="16"/>
  <c r="Q104" i="16"/>
  <c r="Q30" i="16"/>
  <c r="Q33" i="16"/>
  <c r="S39" i="16" l="1"/>
  <c r="S102" i="16"/>
  <c r="S46" i="16"/>
  <c r="Q102" i="16"/>
  <c r="Q46" i="16"/>
  <c r="Q39" i="16"/>
  <c r="O7" i="16"/>
  <c r="R7" i="16" s="1"/>
  <c r="Q7" i="16" l="1"/>
  <c r="G178" i="16"/>
  <c r="I174" i="16"/>
  <c r="H174" i="16" s="1"/>
  <c r="L174" i="16" s="1"/>
  <c r="N174" i="16" s="1"/>
  <c r="O174" i="16" s="1"/>
  <c r="R174" i="16" s="1"/>
  <c r="G171" i="16"/>
  <c r="I171" i="16"/>
  <c r="H171" i="16" s="1"/>
  <c r="L171" i="16" s="1"/>
  <c r="I179" i="16"/>
  <c r="H179" i="16" s="1"/>
  <c r="L179" i="16" s="1"/>
  <c r="N179" i="16" s="1"/>
  <c r="O179" i="16" s="1"/>
  <c r="R179" i="16" s="1"/>
  <c r="I177" i="16"/>
  <c r="H177" i="16" s="1"/>
  <c r="L177" i="16" s="1"/>
  <c r="N177" i="16" s="1"/>
  <c r="O177" i="16" s="1"/>
  <c r="R177" i="16" s="1"/>
  <c r="I176" i="16"/>
  <c r="H176" i="16" s="1"/>
  <c r="L176" i="16" s="1"/>
  <c r="N176" i="16" s="1"/>
  <c r="O176" i="16" s="1"/>
  <c r="R176" i="16" s="1"/>
  <c r="G175" i="16"/>
  <c r="I175" i="16"/>
  <c r="H175" i="16" s="1"/>
  <c r="L175" i="16" s="1"/>
  <c r="G173" i="16"/>
  <c r="I173" i="16"/>
  <c r="H173" i="16" s="1"/>
  <c r="L173" i="16" s="1"/>
  <c r="N173" i="16" s="1"/>
  <c r="O173" i="16" s="1"/>
  <c r="R173" i="16" s="1"/>
  <c r="G180" i="16"/>
  <c r="S176" i="16" l="1"/>
  <c r="S177" i="16"/>
  <c r="S174" i="16"/>
  <c r="S173" i="16"/>
  <c r="Q177" i="16"/>
  <c r="Q179" i="16"/>
  <c r="Q176" i="16"/>
  <c r="S7" i="16"/>
  <c r="N175" i="16"/>
  <c r="O175" i="16" s="1"/>
  <c r="R175" i="16" s="1"/>
  <c r="Q173" i="16"/>
  <c r="N171" i="16"/>
  <c r="Q174" i="16"/>
  <c r="G174" i="16"/>
  <c r="G177" i="16"/>
  <c r="G179" i="16"/>
  <c r="I172" i="16"/>
  <c r="H172" i="16" s="1"/>
  <c r="L172" i="16" s="1"/>
  <c r="N172" i="16" s="1"/>
  <c r="O172" i="16" s="1"/>
  <c r="R172" i="16" s="1"/>
  <c r="G176" i="16"/>
  <c r="G172" i="16"/>
  <c r="I178" i="16"/>
  <c r="H178" i="16" s="1"/>
  <c r="L178" i="16" s="1"/>
  <c r="N178" i="16" s="1"/>
  <c r="O178" i="16" s="1"/>
  <c r="R178" i="16" s="1"/>
  <c r="I180" i="16"/>
  <c r="H180" i="16" s="1"/>
  <c r="L180" i="16" s="1"/>
  <c r="N180" i="16" s="1"/>
  <c r="O180" i="16" s="1"/>
  <c r="R180" i="16" s="1"/>
  <c r="H181" i="16" l="1"/>
  <c r="S175" i="16"/>
  <c r="S178" i="16"/>
  <c r="S180" i="16"/>
  <c r="S172" i="16"/>
  <c r="Q175" i="16"/>
  <c r="Q180" i="16"/>
  <c r="N181" i="16"/>
  <c r="O171" i="16"/>
  <c r="R171" i="16" s="1"/>
  <c r="L181" i="16"/>
  <c r="Q172" i="16"/>
  <c r="Q178" i="16"/>
  <c r="S171" i="16" l="1"/>
  <c r="S181" i="16" s="1"/>
  <c r="R181" i="16"/>
  <c r="O181" i="16"/>
  <c r="O182" i="16" s="1"/>
  <c r="Q171" i="16"/>
  <c r="Q181" i="16" s="1"/>
</calcChain>
</file>

<file path=xl/sharedStrings.xml><?xml version="1.0" encoding="utf-8"?>
<sst xmlns="http://schemas.openxmlformats.org/spreadsheetml/2006/main" count="196" uniqueCount="193">
  <si>
    <t>ИТОГО</t>
  </si>
  <si>
    <t>№ п/п</t>
  </si>
  <si>
    <t>Наименование муниципального образования</t>
  </si>
  <si>
    <t>Бокситогорский муниципальный район</t>
  </si>
  <si>
    <t>Город Пикалево</t>
  </si>
  <si>
    <t>Ефимовское городское поселение</t>
  </si>
  <si>
    <t>Большедворское сельское поселение</t>
  </si>
  <si>
    <t>Борское сельское поселение</t>
  </si>
  <si>
    <t>Самойловское сельское поселение</t>
  </si>
  <si>
    <t>Лидское сельское поселение</t>
  </si>
  <si>
    <t>Волосовский муниципальный район</t>
  </si>
  <si>
    <t>Бегуницкое сельское поселение</t>
  </si>
  <si>
    <t>Большеврудское сельское поселение</t>
  </si>
  <si>
    <t>Волосовское городское поселение</t>
  </si>
  <si>
    <t>Калитинское сельское поселение</t>
  </si>
  <si>
    <t>Клопицкое сельское поселение</t>
  </si>
  <si>
    <t>Рабитицкое сельское поселение</t>
  </si>
  <si>
    <t>Сабское сельское поселение</t>
  </si>
  <si>
    <t>Волховский муниципальный район</t>
  </si>
  <si>
    <t>МО г. Волхов</t>
  </si>
  <si>
    <t>Сясьстройское городское поселение</t>
  </si>
  <si>
    <t>Новоладожское городское поселение</t>
  </si>
  <si>
    <t>Бережковское сельское поселение</t>
  </si>
  <si>
    <t>Вындиноостровское сельское поселение</t>
  </si>
  <si>
    <t>Иссадское сельское поселение</t>
  </si>
  <si>
    <t>Кисельнинское сельское  поселение</t>
  </si>
  <si>
    <t>Колчановское сельское поселение</t>
  </si>
  <si>
    <t>Пашское сельское поселение</t>
  </si>
  <si>
    <t>Потанинское сельское поселение</t>
  </si>
  <si>
    <t>Свирицкое сельское поселение</t>
  </si>
  <si>
    <t>Селивановское сельское поселение</t>
  </si>
  <si>
    <t>Староладожское сельское поселение</t>
  </si>
  <si>
    <t>Усадищенское сельское поселение</t>
  </si>
  <si>
    <t>Хваловское сельское поселение</t>
  </si>
  <si>
    <t>Всеволожский муниципальный район</t>
  </si>
  <si>
    <t>Всеволожское городское поселение</t>
  </si>
  <si>
    <t>Дубровское городское поселение</t>
  </si>
  <si>
    <t>Кузьмоловское городское поселение</t>
  </si>
  <si>
    <t>Морозовское городское поселение</t>
  </si>
  <si>
    <t>Рахьинское городское поселение*</t>
  </si>
  <si>
    <t>Свердловское городское поселение</t>
  </si>
  <si>
    <t>Токсовское городское поселение</t>
  </si>
  <si>
    <t>Агалатовское сельское поселение</t>
  </si>
  <si>
    <t>Заневское городское поселение</t>
  </si>
  <si>
    <t>Куйвозовское сельское поселение</t>
  </si>
  <si>
    <t>Лесколовское сельское поселение</t>
  </si>
  <si>
    <t>Новодевяткинское сельское поселение</t>
  </si>
  <si>
    <t>Романовское сельское поселение</t>
  </si>
  <si>
    <t>Щегловское сельское поселение</t>
  </si>
  <si>
    <t>Выборгский район</t>
  </si>
  <si>
    <t>Выборгское городское поселение</t>
  </si>
  <si>
    <t>Высоцкое городское поселение</t>
  </si>
  <si>
    <t>Каменогорское городское поселение</t>
  </si>
  <si>
    <t>Светогорское городское поселение</t>
  </si>
  <si>
    <t>Рощинское городское поселение</t>
  </si>
  <si>
    <t>Советское городское поселение</t>
  </si>
  <si>
    <t>Гончаровское сельское поселение</t>
  </si>
  <si>
    <t>Красносельское сельское поселение</t>
  </si>
  <si>
    <t>Первомайское сельское поселение</t>
  </si>
  <si>
    <t>Полянское сельское поселение</t>
  </si>
  <si>
    <t>Селезневское сельское поселение</t>
  </si>
  <si>
    <t>Кингисеппский муниципальный район</t>
  </si>
  <si>
    <t>г. Ивангород</t>
  </si>
  <si>
    <t>Кингисеппское городское поселение</t>
  </si>
  <si>
    <t>Большелуцкое сельское поселение</t>
  </si>
  <si>
    <t>Вистинское сельское поселение</t>
  </si>
  <si>
    <t>Котельское сельское поселение</t>
  </si>
  <si>
    <t>Куземкинское сельское поселение</t>
  </si>
  <si>
    <t>Нежновское сельское поселение</t>
  </si>
  <si>
    <t>Опольевское сельское поселение</t>
  </si>
  <si>
    <t>Пустомержское сельское поселение</t>
  </si>
  <si>
    <t>Усть-Лужское сельское поселение</t>
  </si>
  <si>
    <t>Фалилеевское сельское поселение</t>
  </si>
  <si>
    <t>Киришский муниципальный район</t>
  </si>
  <si>
    <t>Кировский муниципальный район</t>
  </si>
  <si>
    <t>Кировское городское поселение</t>
  </si>
  <si>
    <t>Назиевское городское поселение</t>
  </si>
  <si>
    <t>Мгинское городское поселение</t>
  </si>
  <si>
    <t>Отрадненское городское поселение</t>
  </si>
  <si>
    <t>Павловское городское поселение</t>
  </si>
  <si>
    <t>Приладожское городское поселение</t>
  </si>
  <si>
    <t>Синявинское городское поселение</t>
  </si>
  <si>
    <t>Шлиссельбургское городское поселение</t>
  </si>
  <si>
    <t>Путиловское сельское поселение</t>
  </si>
  <si>
    <t>Суховское сельское поселение</t>
  </si>
  <si>
    <t>Шумское сельское поселение</t>
  </si>
  <si>
    <t>Лодейнопольский муниципальный район</t>
  </si>
  <si>
    <t>Лодейнопольское городское поселение</t>
  </si>
  <si>
    <t>Свирьстройское городское поселение</t>
  </si>
  <si>
    <t>Алеховщинское сельское поселение</t>
  </si>
  <si>
    <t>Янегское сельское поселение</t>
  </si>
  <si>
    <t>Доможировское сельское поселение</t>
  </si>
  <si>
    <t>Ломоносовский муниципальный район</t>
  </si>
  <si>
    <t>Лебяженское городское поселение</t>
  </si>
  <si>
    <t>Аннинское городское поселение</t>
  </si>
  <si>
    <t>Вилозское сельское поселение</t>
  </si>
  <si>
    <t>Горбунковское сельское поселение</t>
  </si>
  <si>
    <t>Гостилицкое сельское поселение</t>
  </si>
  <si>
    <t>Кипенское сельское поселение</t>
  </si>
  <si>
    <t>Копорское сельское поселение</t>
  </si>
  <si>
    <t>Лаголовское сельское поселение</t>
  </si>
  <si>
    <t>Лопухинское сельское поселение</t>
  </si>
  <si>
    <t>Низинское сельское поселение</t>
  </si>
  <si>
    <t>Оржицкое сельское поселение</t>
  </si>
  <si>
    <t>Пениковское сельское поселение</t>
  </si>
  <si>
    <t>Ропшинское сельское поселение</t>
  </si>
  <si>
    <t>Русско-Высоцкое сельское поселение</t>
  </si>
  <si>
    <t>Лужский муниципальный район</t>
  </si>
  <si>
    <t>Лужское городское поселение</t>
  </si>
  <si>
    <t>Толмачевское городское поселение</t>
  </si>
  <si>
    <t>Волошовское сельское поселение</t>
  </si>
  <si>
    <t>Володарское сельское поселение</t>
  </si>
  <si>
    <t>Дзержинское сельское поселение</t>
  </si>
  <si>
    <t>Заклинское сельское поселение</t>
  </si>
  <si>
    <t>Мшинское сельское поселение</t>
  </si>
  <si>
    <t>Оредежское сельское поселение</t>
  </si>
  <si>
    <t>Осьминское сельское поселение</t>
  </si>
  <si>
    <t>Ретюнское сельское поселение</t>
  </si>
  <si>
    <t>Серебрянское сельское поселение</t>
  </si>
  <si>
    <t>Скребловское сельское поселение</t>
  </si>
  <si>
    <t>Торковичское сельское поселение</t>
  </si>
  <si>
    <t>Ям-Тёсовское сельское поселение</t>
  </si>
  <si>
    <t>Подпорожский  муниципальный район</t>
  </si>
  <si>
    <t xml:space="preserve"> Подпорожское городское поселение</t>
  </si>
  <si>
    <t>Важинское городское поселение</t>
  </si>
  <si>
    <t>Вознесенское городское поселение</t>
  </si>
  <si>
    <t>Никольское городское поселение</t>
  </si>
  <si>
    <t>Винницкое сельское поселение</t>
  </si>
  <si>
    <t>Приозерский муниципальный район</t>
  </si>
  <si>
    <t>Приозерское городское поселение</t>
  </si>
  <si>
    <t>Кузнечненское городское поселение</t>
  </si>
  <si>
    <t>Громовское сельское поселение</t>
  </si>
  <si>
    <t>Запорожское сельское поселение</t>
  </si>
  <si>
    <t>Красноозерное сельское поселение</t>
  </si>
  <si>
    <t>Ларионовское сельское поселение</t>
  </si>
  <si>
    <t>Мельниковское сельское поселение</t>
  </si>
  <si>
    <t>Мичуринское сельское поселение</t>
  </si>
  <si>
    <t>Петровское сельское поселение</t>
  </si>
  <si>
    <t>Плодовское сельское поселение</t>
  </si>
  <si>
    <t>Раздольевское сельское поселение</t>
  </si>
  <si>
    <t>Ромашкинское сельское поселение</t>
  </si>
  <si>
    <t>Севастьяновское сельское поселение</t>
  </si>
  <si>
    <t>Сосновское сельское поселение</t>
  </si>
  <si>
    <t>Сланцевский муниципальный район</t>
  </si>
  <si>
    <t>Сланцевское городское поселение</t>
  </si>
  <si>
    <t>Выскатское сельское поселение</t>
  </si>
  <si>
    <t>Гостицкое сельское поселение</t>
  </si>
  <si>
    <t>Загривское сельское поселение</t>
  </si>
  <si>
    <t>Новосельское сельское поселение</t>
  </si>
  <si>
    <t>Старопольское сельское поселение</t>
  </si>
  <si>
    <t>Черновское сельское поселение</t>
  </si>
  <si>
    <t>Сосновоборский городской округ</t>
  </si>
  <si>
    <t>Тихвинский  муниципальный район</t>
  </si>
  <si>
    <t>Тихвинское городское поселение</t>
  </si>
  <si>
    <t>Ганьковское сельское поселение</t>
  </si>
  <si>
    <t>Горское сельское поселение</t>
  </si>
  <si>
    <t>Коськовское сельское поселение</t>
  </si>
  <si>
    <t>Мелегежское сельское поселение</t>
  </si>
  <si>
    <t>Пашозерское сельское поселение</t>
  </si>
  <si>
    <t>Цвылевское сельское поселение</t>
  </si>
  <si>
    <t>Шугозерское сельское поселение</t>
  </si>
  <si>
    <t>Тосненский  район</t>
  </si>
  <si>
    <t>Тосненское городское поселение</t>
  </si>
  <si>
    <t>Красноборское городское поселение</t>
  </si>
  <si>
    <t>Ульяновское городское поселение</t>
  </si>
  <si>
    <t>Форносовское городское поселение</t>
  </si>
  <si>
    <t>Рябовское городское поселение</t>
  </si>
  <si>
    <t>Лисинское сельское поселение</t>
  </si>
  <si>
    <t>Федоровское городское поселение</t>
  </si>
  <si>
    <t>С учетом сокращения</t>
  </si>
  <si>
    <t>Размер субсидии в распределение (округление)</t>
  </si>
  <si>
    <t>БЫЛО</t>
  </si>
  <si>
    <t>Доп. потребность</t>
  </si>
  <si>
    <t>% передостижения показателей по итогам 2023 года (более 5)</t>
  </si>
  <si>
    <t>Численность работников (2025 год)</t>
  </si>
  <si>
    <t>Гатчинский муниципальный округ</t>
  </si>
  <si>
    <t>Колтушское городское поселение</t>
  </si>
  <si>
    <t>Бугровское городское поселение</t>
  </si>
  <si>
    <t>Тельмановское городское поселение</t>
  </si>
  <si>
    <t>Приморское городское поселение</t>
  </si>
  <si>
    <t>Размер субсидии 2025 года</t>
  </si>
  <si>
    <t>Размер увеличения среднемесячной заработной платы в 2026 г. 4 %</t>
  </si>
  <si>
    <t>Доп.потребность на 2026 год в связи с увелич СДТД</t>
  </si>
  <si>
    <t>Размер увеличения по сравн.с 2025</t>
  </si>
  <si>
    <t>Численность работников (2026 год)</t>
  </si>
  <si>
    <t>Размер субсидии на 2026 год (гр.3/% софин.*100*гр.12/гр.11+гр.9)*% софин.</t>
  </si>
  <si>
    <t xml:space="preserve">Планируемое значение  на 2026 год 77 180 руб. </t>
  </si>
  <si>
    <t>Плановое значение показателя заработной платы на 2025 (72 830)</t>
  </si>
  <si>
    <t>Фактическое значение за 2025</t>
  </si>
  <si>
    <t>Сокращение под КЦ (0,9675864)</t>
  </si>
  <si>
    <t>Сокращение под КЦ (0,9675864) округление</t>
  </si>
  <si>
    <t>Приложение 56 к пояснительной записке 2026 года</t>
  </si>
  <si>
    <t>Расчет объема субсидий бюджетам муниципальных образований Ленинградской области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 597 "О мероприятиях по реализации государственной социальной политики" на 2026 год и на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</si>
</sst>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#,##0.000"/>
    <numFmt numFmtId="170" formatCode="0.0"/>
    <numFmt numFmtId="171" formatCode="#,##0.00000000"/>
    <numFmt numFmtId="172" formatCode="0.00_ ;[Red]\-0.00\ "/>
    <numFmt numFmtId="173" formatCode="#,##0.00_ ;[Red]\-#,##0.00\ "/>
    <numFmt numFmtId="174" formatCode="#,##0.00000"/>
    <numFmt numFmtId="175" formatCode="#,##0.0000000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Tahoma"/>
      <family val="2"/>
      <charset val="204"/>
    </font>
    <font>
      <sz val="10"/>
      <name val="Arial"/>
      <family val="2"/>
      <charset val="1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8"/>
      <name val="Tahoma"/>
      <family val="2"/>
      <charset val="204"/>
    </font>
    <font>
      <sz val="10"/>
      <name val="Arial Cyr"/>
      <charset val="204"/>
    </font>
    <font>
      <sz val="10"/>
      <color theme="1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ahoma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ahoma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4" fillId="0" borderId="0"/>
    <xf numFmtId="0" fontId="2" fillId="0" borderId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167" fontId="1" fillId="0" borderId="0"/>
    <xf numFmtId="165" fontId="1" fillId="0" borderId="0"/>
    <xf numFmtId="166" fontId="1" fillId="0" borderId="0"/>
    <xf numFmtId="164" fontId="1" fillId="0" borderId="0"/>
    <xf numFmtId="0" fontId="6" fillId="0" borderId="0"/>
    <xf numFmtId="0" fontId="6" fillId="0" borderId="0"/>
    <xf numFmtId="9" fontId="1" fillId="0" borderId="0"/>
    <xf numFmtId="0" fontId="8" fillId="0" borderId="0"/>
    <xf numFmtId="0" fontId="9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  <xf numFmtId="0" fontId="17" fillId="0" borderId="0"/>
  </cellStyleXfs>
  <cellXfs count="66">
    <xf numFmtId="0" fontId="0" fillId="0" borderId="0" xfId="0"/>
    <xf numFmtId="0" fontId="3" fillId="0" borderId="0" xfId="2" applyFont="1" applyFill="1" applyBorder="1"/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4" fontId="3" fillId="0" borderId="0" xfId="2" applyNumberFormat="1" applyFont="1" applyFill="1" applyBorder="1"/>
    <xf numFmtId="168" fontId="3" fillId="0" borderId="0" xfId="2" applyNumberFormat="1" applyFont="1" applyFill="1" applyBorder="1"/>
    <xf numFmtId="0" fontId="5" fillId="0" borderId="0" xfId="2" applyFont="1" applyFill="1" applyBorder="1"/>
    <xf numFmtId="4" fontId="5" fillId="0" borderId="0" xfId="2" applyNumberFormat="1" applyFont="1" applyFill="1" applyBorder="1" applyAlignment="1">
      <alignment horizontal="right" vertical="center"/>
    </xf>
    <xf numFmtId="4" fontId="5" fillId="0" borderId="0" xfId="2" applyNumberFormat="1" applyFont="1" applyFill="1" applyBorder="1"/>
    <xf numFmtId="168" fontId="5" fillId="0" borderId="0" xfId="2" applyNumberFormat="1" applyFont="1" applyFill="1" applyBorder="1"/>
    <xf numFmtId="0" fontId="7" fillId="0" borderId="0" xfId="2" applyFont="1" applyFill="1" applyBorder="1"/>
    <xf numFmtId="169" fontId="3" fillId="0" borderId="0" xfId="2" applyNumberFormat="1" applyFont="1" applyFill="1" applyBorder="1" applyAlignment="1">
      <alignment horizontal="center"/>
    </xf>
    <xf numFmtId="0" fontId="10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 wrapText="1"/>
    </xf>
    <xf numFmtId="4" fontId="10" fillId="0" borderId="1" xfId="2" applyNumberFormat="1" applyFont="1" applyFill="1" applyBorder="1" applyAlignment="1">
      <alignment horizontal="center" vertical="center"/>
    </xf>
    <xf numFmtId="168" fontId="10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vertical="center"/>
    </xf>
    <xf numFmtId="170" fontId="10" fillId="0" borderId="1" xfId="2" applyNumberFormat="1" applyFont="1" applyFill="1" applyBorder="1" applyAlignment="1">
      <alignment horizontal="center" vertical="center"/>
    </xf>
    <xf numFmtId="0" fontId="11" fillId="0" borderId="1" xfId="2" applyFont="1" applyFill="1" applyBorder="1"/>
    <xf numFmtId="168" fontId="11" fillId="0" borderId="1" xfId="2" applyNumberFormat="1" applyFont="1" applyFill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center" vertical="center"/>
    </xf>
    <xf numFmtId="4" fontId="11" fillId="0" borderId="1" xfId="2" applyNumberFormat="1" applyFont="1" applyFill="1" applyBorder="1" applyAlignment="1">
      <alignment horizontal="center"/>
    </xf>
    <xf numFmtId="2" fontId="11" fillId="0" borderId="1" xfId="2" applyNumberFormat="1" applyFont="1" applyFill="1" applyBorder="1" applyAlignment="1">
      <alignment horizontal="center" vertical="center"/>
    </xf>
    <xf numFmtId="10" fontId="10" fillId="0" borderId="1" xfId="3" applyNumberFormat="1" applyFont="1" applyFill="1" applyBorder="1" applyAlignment="1">
      <alignment horizontal="center" vertical="center"/>
    </xf>
    <xf numFmtId="9" fontId="12" fillId="0" borderId="0" xfId="2" applyNumberFormat="1" applyFont="1" applyFill="1" applyBorder="1"/>
    <xf numFmtId="0" fontId="12" fillId="0" borderId="0" xfId="2" applyFont="1" applyFill="1" applyBorder="1"/>
    <xf numFmtId="0" fontId="5" fillId="0" borderId="0" xfId="2" applyFont="1" applyFill="1" applyBorder="1" applyAlignment="1">
      <alignment horizontal="right"/>
    </xf>
    <xf numFmtId="171" fontId="3" fillId="0" borderId="0" xfId="2" applyNumberFormat="1" applyFont="1" applyFill="1" applyBorder="1" applyAlignment="1">
      <alignment horizontal="right" vertical="center"/>
    </xf>
    <xf numFmtId="1" fontId="5" fillId="0" borderId="1" xfId="2" applyNumberFormat="1" applyFont="1" applyFill="1" applyBorder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wrapText="1"/>
    </xf>
    <xf numFmtId="1" fontId="5" fillId="0" borderId="1" xfId="2" applyNumberFormat="1" applyFont="1" applyFill="1" applyBorder="1" applyAlignment="1">
      <alignment horizontal="center"/>
    </xf>
    <xf numFmtId="1" fontId="13" fillId="0" borderId="0" xfId="2" applyNumberFormat="1" applyFont="1" applyFill="1" applyBorder="1" applyAlignment="1">
      <alignment horizontal="center"/>
    </xf>
    <xf numFmtId="4" fontId="5" fillId="2" borderId="0" xfId="2" applyNumberFormat="1" applyFont="1" applyFill="1" applyBorder="1" applyAlignment="1">
      <alignment horizontal="right" vertical="center"/>
    </xf>
    <xf numFmtId="4" fontId="3" fillId="2" borderId="0" xfId="2" applyNumberFormat="1" applyFont="1" applyFill="1" applyBorder="1" applyAlignment="1">
      <alignment horizontal="right" vertical="center"/>
    </xf>
    <xf numFmtId="171" fontId="3" fillId="2" borderId="0" xfId="2" applyNumberFormat="1" applyFont="1" applyFill="1" applyBorder="1" applyAlignment="1">
      <alignment horizontal="right" vertical="center"/>
    </xf>
    <xf numFmtId="4" fontId="7" fillId="0" borderId="0" xfId="2" applyNumberFormat="1" applyFont="1" applyFill="1" applyBorder="1"/>
    <xf numFmtId="172" fontId="5" fillId="2" borderId="0" xfId="2" applyNumberFormat="1" applyFont="1" applyFill="1" applyBorder="1" applyAlignment="1">
      <alignment horizontal="right" vertical="center"/>
    </xf>
    <xf numFmtId="172" fontId="3" fillId="2" borderId="0" xfId="2" applyNumberFormat="1" applyFont="1" applyFill="1" applyBorder="1" applyAlignment="1">
      <alignment horizontal="right" vertical="center"/>
    </xf>
    <xf numFmtId="172" fontId="3" fillId="0" borderId="0" xfId="2" applyNumberFormat="1" applyFont="1" applyFill="1" applyBorder="1"/>
    <xf numFmtId="4" fontId="7" fillId="0" borderId="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168" fontId="13" fillId="0" borderId="0" xfId="2" applyNumberFormat="1" applyFont="1" applyFill="1" applyBorder="1" applyAlignment="1">
      <alignment horizontal="center"/>
    </xf>
    <xf numFmtId="168" fontId="7" fillId="0" borderId="0" xfId="2" applyNumberFormat="1" applyFont="1" applyFill="1" applyBorder="1"/>
    <xf numFmtId="174" fontId="7" fillId="0" borderId="0" xfId="2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4" fontId="14" fillId="0" borderId="0" xfId="2" applyNumberFormat="1" applyFont="1" applyFill="1" applyBorder="1" applyAlignment="1">
      <alignment horizontal="right" vertical="center"/>
    </xf>
    <xf numFmtId="4" fontId="7" fillId="0" borderId="0" xfId="2" applyNumberFormat="1" applyFont="1" applyFill="1" applyBorder="1" applyAlignment="1">
      <alignment horizontal="right" vertical="center"/>
    </xf>
    <xf numFmtId="171" fontId="7" fillId="0" borderId="0" xfId="2" applyNumberFormat="1" applyFont="1" applyFill="1" applyBorder="1" applyAlignment="1">
      <alignment horizontal="right" vertical="center"/>
    </xf>
    <xf numFmtId="4" fontId="11" fillId="0" borderId="1" xfId="2" applyNumberFormat="1" applyFont="1" applyFill="1" applyBorder="1" applyAlignment="1">
      <alignment horizontal="center" vertical="center" wrapText="1"/>
    </xf>
    <xf numFmtId="1" fontId="14" fillId="0" borderId="1" xfId="2" applyNumberFormat="1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left" vertical="center" wrapText="1"/>
    </xf>
    <xf numFmtId="0" fontId="10" fillId="0" borderId="1" xfId="2" applyFont="1" applyFill="1" applyBorder="1" applyAlignment="1">
      <alignment horizontal="left" vertical="center"/>
    </xf>
    <xf numFmtId="175" fontId="14" fillId="0" borderId="0" xfId="2" applyNumberFormat="1" applyFont="1" applyFill="1" applyBorder="1" applyAlignment="1">
      <alignment horizontal="right" vertical="center"/>
    </xf>
    <xf numFmtId="172" fontId="10" fillId="0" borderId="1" xfId="2" applyNumberFormat="1" applyFont="1" applyFill="1" applyBorder="1" applyAlignment="1">
      <alignment horizontal="center" vertical="center"/>
    </xf>
    <xf numFmtId="3" fontId="15" fillId="0" borderId="1" xfId="2" applyNumberFormat="1" applyFont="1" applyFill="1" applyBorder="1" applyAlignment="1">
      <alignment horizontal="center"/>
    </xf>
    <xf numFmtId="172" fontId="10" fillId="0" borderId="1" xfId="2" applyNumberFormat="1" applyFont="1" applyFill="1" applyBorder="1" applyAlignment="1">
      <alignment horizontal="center" vertical="center" wrapText="1"/>
    </xf>
    <xf numFmtId="172" fontId="5" fillId="0" borderId="1" xfId="2" applyNumberFormat="1" applyFont="1" applyFill="1" applyBorder="1" applyAlignment="1">
      <alignment horizontal="center" vertical="center"/>
    </xf>
    <xf numFmtId="173" fontId="11" fillId="0" borderId="1" xfId="2" applyNumberFormat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wrapText="1"/>
    </xf>
    <xf numFmtId="4" fontId="1" fillId="0" borderId="0" xfId="0" applyNumberFormat="1" applyFont="1" applyFill="1"/>
    <xf numFmtId="4" fontId="16" fillId="0" borderId="0" xfId="2" applyNumberFormat="1" applyFont="1" applyFill="1" applyBorder="1" applyAlignment="1">
      <alignment horizontal="right" vertical="center"/>
    </xf>
    <xf numFmtId="0" fontId="10" fillId="0" borderId="0" xfId="19" applyFont="1" applyFill="1" applyAlignment="1">
      <alignment horizontal="right"/>
    </xf>
    <xf numFmtId="4" fontId="10" fillId="0" borderId="0" xfId="2" applyNumberFormat="1" applyFont="1" applyFill="1" applyBorder="1" applyAlignment="1">
      <alignment horizontal="right" vertical="center" wrapText="1"/>
    </xf>
    <xf numFmtId="0" fontId="11" fillId="0" borderId="0" xfId="2" applyFont="1" applyFill="1" applyBorder="1" applyAlignment="1">
      <alignment horizontal="center" vertical="center" wrapText="1"/>
    </xf>
  </cellXfs>
  <cellStyles count="20">
    <cellStyle name="Comma" xfId="6"/>
    <cellStyle name="Comma [0]" xfId="7"/>
    <cellStyle name="Currency" xfId="8"/>
    <cellStyle name="Currency [0]" xfId="9"/>
    <cellStyle name="Excel Built-in Normal" xfId="1"/>
    <cellStyle name="Normal" xfId="10"/>
    <cellStyle name="Normal 2" xfId="11"/>
    <cellStyle name="Percent" xfId="12"/>
    <cellStyle name="Обычный" xfId="0" builtinId="0"/>
    <cellStyle name="Обычный 12" xfId="19"/>
    <cellStyle name="Обычный 2" xfId="2"/>
    <cellStyle name="Обычный 2 2" xfId="14"/>
    <cellStyle name="Обычный 3" xfId="15"/>
    <cellStyle name="Обычный 4" xfId="16"/>
    <cellStyle name="Обычный 5" xfId="13"/>
    <cellStyle name="Обычный 6" xfId="18"/>
    <cellStyle name="Обычный 7" xfId="4"/>
    <cellStyle name="Процентный" xfId="3" builtinId="5"/>
    <cellStyle name="Процентный 2" xfId="17"/>
    <cellStyle name="Финансовый 2" xfId="5"/>
  </cellStyles>
  <dxfs count="6"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195"/>
  <sheetViews>
    <sheetView tabSelected="1" zoomScaleNormal="100" workbookViewId="0">
      <selection activeCell="D5" sqref="D5"/>
    </sheetView>
  </sheetViews>
  <sheetFormatPr defaultColWidth="9.140625" defaultRowHeight="12.75" outlineLevelCol="1" x14ac:dyDescent="0.2"/>
  <cols>
    <col min="1" max="1" width="4.5703125" style="1" customWidth="1"/>
    <col min="2" max="2" width="37.5703125" style="1" customWidth="1"/>
    <col min="3" max="3" width="14.7109375" style="1" customWidth="1"/>
    <col min="4" max="5" width="14.85546875" style="4" customWidth="1"/>
    <col min="6" max="6" width="17" style="4" customWidth="1"/>
    <col min="7" max="7" width="14.85546875" style="4" customWidth="1" outlineLevel="1"/>
    <col min="8" max="8" width="14.7109375" style="4" customWidth="1"/>
    <col min="9" max="9" width="15.85546875" style="4" customWidth="1"/>
    <col min="10" max="10" width="15.5703125" style="5" customWidth="1"/>
    <col min="11" max="11" width="15.5703125" style="1" customWidth="1"/>
    <col min="12" max="12" width="19.7109375" style="2" customWidth="1"/>
    <col min="13" max="13" width="16.85546875" style="2" hidden="1" customWidth="1"/>
    <col min="14" max="14" width="16.85546875" style="2" customWidth="1"/>
    <col min="15" max="15" width="16.85546875" style="48" customWidth="1"/>
    <col min="16" max="16" width="16.85546875" style="35" hidden="1" customWidth="1"/>
    <col min="17" max="17" width="16.85546875" style="39" hidden="1" customWidth="1"/>
    <col min="18" max="18" width="18.85546875" style="61" customWidth="1"/>
    <col min="19" max="19" width="18.28515625" style="4" customWidth="1"/>
    <col min="20" max="20" width="9.140625" style="5"/>
    <col min="21" max="16384" width="9.140625" style="1"/>
  </cols>
  <sheetData>
    <row r="1" spans="1:20" ht="15.75" x14ac:dyDescent="0.25">
      <c r="S1" s="63" t="s">
        <v>191</v>
      </c>
    </row>
    <row r="2" spans="1:20" ht="15.75" x14ac:dyDescent="0.15">
      <c r="M2" s="64"/>
      <c r="N2" s="64"/>
      <c r="O2" s="64"/>
      <c r="P2" s="64"/>
      <c r="Q2" s="64"/>
      <c r="R2" s="64"/>
      <c r="S2" s="64"/>
    </row>
    <row r="3" spans="1:20" ht="39.75" customHeight="1" x14ac:dyDescent="0.15">
      <c r="A3" s="65" t="s">
        <v>192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</row>
    <row r="4" spans="1:20" ht="15.75" x14ac:dyDescent="0.1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20" s="3" customFormat="1" ht="110.25" x14ac:dyDescent="0.2">
      <c r="A5" s="13" t="s">
        <v>1</v>
      </c>
      <c r="B5" s="13" t="s">
        <v>2</v>
      </c>
      <c r="C5" s="13" t="s">
        <v>180</v>
      </c>
      <c r="D5" s="13" t="s">
        <v>187</v>
      </c>
      <c r="E5" s="13" t="s">
        <v>188</v>
      </c>
      <c r="F5" s="14" t="s">
        <v>186</v>
      </c>
      <c r="G5" s="14" t="s">
        <v>181</v>
      </c>
      <c r="H5" s="14" t="s">
        <v>182</v>
      </c>
      <c r="I5" s="14" t="s">
        <v>183</v>
      </c>
      <c r="J5" s="13" t="s">
        <v>174</v>
      </c>
      <c r="K5" s="13" t="s">
        <v>184</v>
      </c>
      <c r="L5" s="14" t="s">
        <v>185</v>
      </c>
      <c r="M5" s="14" t="s">
        <v>173</v>
      </c>
      <c r="N5" s="14" t="s">
        <v>169</v>
      </c>
      <c r="O5" s="50" t="s">
        <v>170</v>
      </c>
      <c r="P5" s="14" t="s">
        <v>171</v>
      </c>
      <c r="Q5" s="57" t="s">
        <v>172</v>
      </c>
      <c r="R5" s="14" t="s">
        <v>189</v>
      </c>
      <c r="S5" s="14" t="s">
        <v>190</v>
      </c>
      <c r="T5" s="42"/>
    </row>
    <row r="6" spans="1:20" s="33" customFormat="1" ht="14.25" x14ac:dyDescent="0.2">
      <c r="A6" s="30">
        <v>1</v>
      </c>
      <c r="B6" s="31">
        <v>2</v>
      </c>
      <c r="C6" s="32">
        <v>3</v>
      </c>
      <c r="D6" s="32">
        <v>4</v>
      </c>
      <c r="E6" s="32"/>
      <c r="F6" s="32">
        <v>5</v>
      </c>
      <c r="G6" s="32">
        <v>6</v>
      </c>
      <c r="H6" s="32">
        <v>7</v>
      </c>
      <c r="I6" s="32">
        <v>8</v>
      </c>
      <c r="J6" s="32">
        <v>9</v>
      </c>
      <c r="K6" s="32">
        <v>10</v>
      </c>
      <c r="L6" s="30">
        <v>11</v>
      </c>
      <c r="M6" s="30">
        <v>12</v>
      </c>
      <c r="N6" s="30">
        <v>13</v>
      </c>
      <c r="O6" s="51">
        <v>14</v>
      </c>
      <c r="P6" s="30">
        <v>14</v>
      </c>
      <c r="Q6" s="58"/>
      <c r="R6" s="56">
        <v>15</v>
      </c>
      <c r="S6" s="56">
        <v>16</v>
      </c>
      <c r="T6" s="43"/>
    </row>
    <row r="7" spans="1:20" ht="31.5" x14ac:dyDescent="0.15">
      <c r="A7" s="12">
        <v>1</v>
      </c>
      <c r="B7" s="52" t="s">
        <v>3</v>
      </c>
      <c r="C7" s="15">
        <v>20324.099999999999</v>
      </c>
      <c r="D7" s="15">
        <v>68254.782564667752</v>
      </c>
      <c r="E7" s="15">
        <v>68254.782564667752</v>
      </c>
      <c r="F7" s="15">
        <f>IF(E7&gt;77180,E7,IF(E7*1.059728&gt;77180,77180,E7*1.059728))</f>
        <v>72331.504217690221</v>
      </c>
      <c r="G7" s="25">
        <f>F7/E7-100%</f>
        <v>5.9728000000000003E-2</v>
      </c>
      <c r="H7" s="15">
        <f>+I7*K7*12*1.302/1000</f>
        <v>3375.8190526616213</v>
      </c>
      <c r="I7" s="15">
        <f>+F7-E7</f>
        <v>4076.7216530224687</v>
      </c>
      <c r="J7" s="12">
        <v>53</v>
      </c>
      <c r="K7" s="12">
        <v>53</v>
      </c>
      <c r="L7" s="15">
        <f>(C7/50*100*K7/J7+H7)*0.5</f>
        <v>22012.009526330807</v>
      </c>
      <c r="M7" s="15"/>
      <c r="N7" s="15">
        <f>IF(M7&gt;5,L7-((L7/100)*M7),L7)</f>
        <v>22012.009526330807</v>
      </c>
      <c r="O7" s="21">
        <f t="shared" ref="O7:O70" si="0">ROUND(N7,1)</f>
        <v>22012</v>
      </c>
      <c r="P7" s="16">
        <v>16924</v>
      </c>
      <c r="Q7" s="55">
        <f t="shared" ref="Q7:Q67" si="1">+O7-P7</f>
        <v>5088</v>
      </c>
      <c r="R7" s="15">
        <f>+O7*0.9675864</f>
        <v>21298.5118368</v>
      </c>
      <c r="S7" s="16">
        <f t="shared" ref="S7:S70" si="2">+ROUND(R7,1)</f>
        <v>21298.5</v>
      </c>
    </row>
    <row r="8" spans="1:20" ht="15.75" x14ac:dyDescent="0.15">
      <c r="A8" s="12">
        <f>+A7+1</f>
        <v>2</v>
      </c>
      <c r="B8" s="17" t="s">
        <v>4</v>
      </c>
      <c r="C8" s="15">
        <v>14238.3</v>
      </c>
      <c r="D8" s="15">
        <v>67136.620825555539</v>
      </c>
      <c r="E8" s="15">
        <v>67136.620825555539</v>
      </c>
      <c r="F8" s="15">
        <f t="shared" ref="F8:F71" si="3">IF(E8&gt;77180,E8,IF(E8*1.059728&gt;77180,77180,E8*1.059728))</f>
        <v>71146.556914224318</v>
      </c>
      <c r="G8" s="25">
        <f t="shared" ref="G8:G68" si="4">F8/E8-100%</f>
        <v>5.9728000000000003E-2</v>
      </c>
      <c r="H8" s="15">
        <f t="shared" ref="H8:H13" si="5">+I8*K8*12*1.302/1000</f>
        <v>2267.9749404668682</v>
      </c>
      <c r="I8" s="15">
        <f t="shared" ref="I8:I71" si="6">+F8-E8</f>
        <v>4009.9360886687791</v>
      </c>
      <c r="J8" s="12">
        <v>36.200000000000003</v>
      </c>
      <c r="K8" s="12">
        <v>36.200000000000003</v>
      </c>
      <c r="L8" s="15">
        <f t="shared" ref="L8:L13" si="7">(C8/50*100*K8/J8+H8)*0.5</f>
        <v>15372.287470233432</v>
      </c>
      <c r="M8" s="15"/>
      <c r="N8" s="15">
        <f t="shared" ref="N8:N71" si="8">IF(M8&gt;5,L8-((L8/100)*M8),L8)</f>
        <v>15372.287470233432</v>
      </c>
      <c r="O8" s="21">
        <f t="shared" si="0"/>
        <v>15372.3</v>
      </c>
      <c r="P8" s="16">
        <v>11953.9</v>
      </c>
      <c r="Q8" s="55">
        <f t="shared" si="1"/>
        <v>3418.3999999999996</v>
      </c>
      <c r="R8" s="15">
        <f t="shared" ref="R8:R71" si="9">+O8*0.9675864</f>
        <v>14874.028416719999</v>
      </c>
      <c r="S8" s="16">
        <f t="shared" si="2"/>
        <v>14874</v>
      </c>
    </row>
    <row r="9" spans="1:20" ht="15.75" x14ac:dyDescent="0.15">
      <c r="A9" s="12">
        <f>A8+1</f>
        <v>3</v>
      </c>
      <c r="B9" s="17" t="s">
        <v>5</v>
      </c>
      <c r="C9" s="15">
        <v>6862.7</v>
      </c>
      <c r="D9" s="15">
        <v>67869.739990632355</v>
      </c>
      <c r="E9" s="15">
        <v>67869.739990632355</v>
      </c>
      <c r="F9" s="15">
        <f t="shared" si="3"/>
        <v>71923.463820792851</v>
      </c>
      <c r="G9" s="25">
        <f t="shared" si="4"/>
        <v>5.9728000000000003E-2</v>
      </c>
      <c r="H9" s="15">
        <f>+I9*K9*12*1.302/1000</f>
        <v>1114.7027077547257</v>
      </c>
      <c r="I9" s="15">
        <f t="shared" si="6"/>
        <v>4053.7238301604957</v>
      </c>
      <c r="J9" s="12">
        <v>17.600000000000001</v>
      </c>
      <c r="K9" s="12">
        <v>17.600000000000001</v>
      </c>
      <c r="L9" s="15">
        <f t="shared" si="7"/>
        <v>7420.051353877363</v>
      </c>
      <c r="M9" s="15"/>
      <c r="N9" s="15">
        <f t="shared" si="8"/>
        <v>7420.051353877363</v>
      </c>
      <c r="O9" s="21">
        <f t="shared" si="0"/>
        <v>7420.1</v>
      </c>
      <c r="P9" s="16">
        <v>5740</v>
      </c>
      <c r="Q9" s="55">
        <f t="shared" si="1"/>
        <v>1680.1000000000004</v>
      </c>
      <c r="R9" s="15">
        <f t="shared" si="9"/>
        <v>7179.58784664</v>
      </c>
      <c r="S9" s="16">
        <f t="shared" si="2"/>
        <v>7179.6</v>
      </c>
    </row>
    <row r="10" spans="1:20" ht="15.75" x14ac:dyDescent="0.15">
      <c r="A10" s="12">
        <f>A9+1</f>
        <v>4</v>
      </c>
      <c r="B10" s="17" t="s">
        <v>6</v>
      </c>
      <c r="C10" s="15">
        <v>2099.1</v>
      </c>
      <c r="D10" s="15">
        <v>65261.59655311321</v>
      </c>
      <c r="E10" s="15">
        <v>65261.59655311321</v>
      </c>
      <c r="F10" s="15">
        <f t="shared" si="3"/>
        <v>69159.541192037563</v>
      </c>
      <c r="G10" s="25">
        <f t="shared" si="4"/>
        <v>5.9728000000000003E-2</v>
      </c>
      <c r="H10" s="15">
        <f t="shared" si="5"/>
        <v>347.13847611975831</v>
      </c>
      <c r="I10" s="15">
        <f t="shared" si="6"/>
        <v>3897.9446389243531</v>
      </c>
      <c r="J10" s="12">
        <v>5.7</v>
      </c>
      <c r="K10" s="12">
        <v>5.7</v>
      </c>
      <c r="L10" s="15">
        <f t="shared" si="7"/>
        <v>2272.6692380598793</v>
      </c>
      <c r="M10" s="15"/>
      <c r="N10" s="15">
        <f t="shared" si="8"/>
        <v>2272.6692380598793</v>
      </c>
      <c r="O10" s="21">
        <f t="shared" si="0"/>
        <v>2272.6999999999998</v>
      </c>
      <c r="P10" s="16">
        <v>1749.5</v>
      </c>
      <c r="Q10" s="55">
        <f t="shared" si="1"/>
        <v>523.19999999999982</v>
      </c>
      <c r="R10" s="15">
        <f t="shared" si="9"/>
        <v>2199.0336112799996</v>
      </c>
      <c r="S10" s="16">
        <f t="shared" si="2"/>
        <v>2199</v>
      </c>
    </row>
    <row r="11" spans="1:20" ht="15.75" x14ac:dyDescent="0.15">
      <c r="A11" s="12">
        <f t="shared" ref="A11:A67" si="10">+A10+1</f>
        <v>5</v>
      </c>
      <c r="B11" s="17" t="s">
        <v>7</v>
      </c>
      <c r="C11" s="15">
        <v>3629.7</v>
      </c>
      <c r="D11" s="15">
        <v>69755.343281441164</v>
      </c>
      <c r="E11" s="15">
        <v>69755.343281441164</v>
      </c>
      <c r="F11" s="15">
        <f t="shared" si="3"/>
        <v>73921.690424955086</v>
      </c>
      <c r="G11" s="25">
        <f t="shared" si="4"/>
        <v>5.9728000000000003E-2</v>
      </c>
      <c r="H11" s="15">
        <f>+I11*K11*12*1.302/1000</f>
        <v>579.34556915532755</v>
      </c>
      <c r="I11" s="15">
        <f t="shared" si="6"/>
        <v>4166.3471435139218</v>
      </c>
      <c r="J11" s="12">
        <v>8.9</v>
      </c>
      <c r="K11" s="12">
        <v>8.9</v>
      </c>
      <c r="L11" s="15">
        <f t="shared" si="7"/>
        <v>3919.3727845776634</v>
      </c>
      <c r="M11" s="15"/>
      <c r="N11" s="15">
        <f t="shared" si="8"/>
        <v>3919.3727845776634</v>
      </c>
      <c r="O11" s="21">
        <f t="shared" si="0"/>
        <v>3919.4</v>
      </c>
      <c r="P11" s="16">
        <v>3046.2</v>
      </c>
      <c r="Q11" s="55">
        <f t="shared" si="1"/>
        <v>873.20000000000027</v>
      </c>
      <c r="R11" s="15">
        <f t="shared" si="9"/>
        <v>3792.35813616</v>
      </c>
      <c r="S11" s="16">
        <f t="shared" si="2"/>
        <v>3792.4</v>
      </c>
    </row>
    <row r="12" spans="1:20" ht="15.75" x14ac:dyDescent="0.15">
      <c r="A12" s="12">
        <f t="shared" si="10"/>
        <v>6</v>
      </c>
      <c r="B12" s="17" t="s">
        <v>8</v>
      </c>
      <c r="C12" s="15">
        <v>4059.9</v>
      </c>
      <c r="D12" s="15">
        <v>69302.999009175008</v>
      </c>
      <c r="E12" s="15">
        <v>69302.999009175008</v>
      </c>
      <c r="F12" s="15">
        <f t="shared" si="3"/>
        <v>73442.328533995009</v>
      </c>
      <c r="G12" s="25">
        <f t="shared" si="4"/>
        <v>5.9728000000000003E-2</v>
      </c>
      <c r="H12" s="15">
        <f>+I12*K12*12*1.302/1000</f>
        <v>653.1961334074557</v>
      </c>
      <c r="I12" s="15">
        <f t="shared" si="6"/>
        <v>4139.3295248200011</v>
      </c>
      <c r="J12" s="12">
        <v>10.1</v>
      </c>
      <c r="K12" s="12">
        <v>10.1</v>
      </c>
      <c r="L12" s="15">
        <f t="shared" si="7"/>
        <v>4386.498066703728</v>
      </c>
      <c r="M12" s="15"/>
      <c r="N12" s="15">
        <f t="shared" si="8"/>
        <v>4386.498066703728</v>
      </c>
      <c r="O12" s="21">
        <f t="shared" si="0"/>
        <v>4386.5</v>
      </c>
      <c r="P12" s="16">
        <v>3402</v>
      </c>
      <c r="Q12" s="55">
        <f t="shared" si="1"/>
        <v>984.5</v>
      </c>
      <c r="R12" s="15">
        <f t="shared" si="9"/>
        <v>4244.3177435999996</v>
      </c>
      <c r="S12" s="16">
        <f t="shared" si="2"/>
        <v>4244.3</v>
      </c>
    </row>
    <row r="13" spans="1:20" ht="15.75" x14ac:dyDescent="0.15">
      <c r="A13" s="12">
        <f t="shared" si="10"/>
        <v>7</v>
      </c>
      <c r="B13" s="17" t="s">
        <v>9</v>
      </c>
      <c r="C13" s="15">
        <v>2918.9</v>
      </c>
      <c r="D13" s="15">
        <v>67911.697074791664</v>
      </c>
      <c r="E13" s="15">
        <v>67911.697074791664</v>
      </c>
      <c r="F13" s="15">
        <f t="shared" si="3"/>
        <v>71967.92691767482</v>
      </c>
      <c r="G13" s="25">
        <f t="shared" si="4"/>
        <v>5.9728000000000003E-2</v>
      </c>
      <c r="H13" s="15">
        <f t="shared" si="5"/>
        <v>475.30901298904826</v>
      </c>
      <c r="I13" s="15">
        <f t="shared" si="6"/>
        <v>4056.2298428831564</v>
      </c>
      <c r="J13" s="12">
        <v>7.5</v>
      </c>
      <c r="K13" s="12">
        <v>7.5</v>
      </c>
      <c r="L13" s="15">
        <f t="shared" si="7"/>
        <v>3156.554506494524</v>
      </c>
      <c r="M13" s="15"/>
      <c r="N13" s="15">
        <f t="shared" si="8"/>
        <v>3156.554506494524</v>
      </c>
      <c r="O13" s="21">
        <f t="shared" si="0"/>
        <v>3156.6</v>
      </c>
      <c r="P13" s="16">
        <v>2440.1999999999998</v>
      </c>
      <c r="Q13" s="55">
        <f t="shared" si="1"/>
        <v>716.40000000000009</v>
      </c>
      <c r="R13" s="15">
        <f t="shared" si="9"/>
        <v>3054.2832302399997</v>
      </c>
      <c r="S13" s="16">
        <f t="shared" si="2"/>
        <v>3054.3</v>
      </c>
    </row>
    <row r="14" spans="1:20" ht="17.25" customHeight="1" x14ac:dyDescent="0.15">
      <c r="A14" s="12">
        <f t="shared" si="10"/>
        <v>8</v>
      </c>
      <c r="B14" s="17" t="s">
        <v>10</v>
      </c>
      <c r="C14" s="15">
        <v>0</v>
      </c>
      <c r="D14" s="15">
        <v>0</v>
      </c>
      <c r="E14" s="15">
        <v>0</v>
      </c>
      <c r="F14" s="15">
        <f t="shared" si="3"/>
        <v>0</v>
      </c>
      <c r="G14" s="25"/>
      <c r="H14" s="15"/>
      <c r="I14" s="15">
        <f t="shared" si="6"/>
        <v>0</v>
      </c>
      <c r="J14" s="12"/>
      <c r="K14" s="12"/>
      <c r="L14" s="15"/>
      <c r="M14" s="15"/>
      <c r="N14" s="15">
        <f t="shared" si="8"/>
        <v>0</v>
      </c>
      <c r="O14" s="21">
        <f t="shared" si="0"/>
        <v>0</v>
      </c>
      <c r="P14" s="16">
        <v>0</v>
      </c>
      <c r="Q14" s="55">
        <f t="shared" si="1"/>
        <v>0</v>
      </c>
      <c r="R14" s="15">
        <f t="shared" si="9"/>
        <v>0</v>
      </c>
      <c r="S14" s="16">
        <f t="shared" si="2"/>
        <v>0</v>
      </c>
    </row>
    <row r="15" spans="1:20" ht="15.75" x14ac:dyDescent="0.15">
      <c r="A15" s="12">
        <f t="shared" si="10"/>
        <v>9</v>
      </c>
      <c r="B15" s="17" t="s">
        <v>13</v>
      </c>
      <c r="C15" s="16">
        <v>15262.4</v>
      </c>
      <c r="D15" s="15">
        <v>72829.763999999996</v>
      </c>
      <c r="E15" s="15">
        <v>72829.763999999996</v>
      </c>
      <c r="F15" s="15">
        <f t="shared" si="3"/>
        <v>77179.740144191994</v>
      </c>
      <c r="G15" s="25">
        <f t="shared" si="4"/>
        <v>5.9728000000000003E-2</v>
      </c>
      <c r="H15" s="15">
        <f>+I15*K15*12*1.302/1000</f>
        <v>2174.8488728593848</v>
      </c>
      <c r="I15" s="15">
        <f t="shared" si="6"/>
        <v>4349.9761441919982</v>
      </c>
      <c r="J15" s="12">
        <v>32</v>
      </c>
      <c r="K15" s="12">
        <v>32</v>
      </c>
      <c r="L15" s="15">
        <f t="shared" ref="L15:L40" si="11">(C15/50*100*K15/J15+H15)*0.5</f>
        <v>16349.824436429692</v>
      </c>
      <c r="M15" s="15"/>
      <c r="N15" s="15">
        <f t="shared" si="8"/>
        <v>16349.824436429692</v>
      </c>
      <c r="O15" s="21">
        <f t="shared" si="0"/>
        <v>16349.8</v>
      </c>
      <c r="P15" s="16">
        <v>13071.9</v>
      </c>
      <c r="Q15" s="55">
        <f t="shared" si="1"/>
        <v>3277.8999999999996</v>
      </c>
      <c r="R15" s="15">
        <f t="shared" si="9"/>
        <v>15819.844122719998</v>
      </c>
      <c r="S15" s="16">
        <f t="shared" si="2"/>
        <v>15819.8</v>
      </c>
    </row>
    <row r="16" spans="1:20" ht="15.75" x14ac:dyDescent="0.15">
      <c r="A16" s="12">
        <f>+A15+1</f>
        <v>10</v>
      </c>
      <c r="B16" s="17" t="s">
        <v>11</v>
      </c>
      <c r="C16" s="15">
        <v>8822</v>
      </c>
      <c r="D16" s="15">
        <v>72830</v>
      </c>
      <c r="E16" s="15">
        <v>72830</v>
      </c>
      <c r="F16" s="15">
        <f t="shared" si="3"/>
        <v>77179.990239999999</v>
      </c>
      <c r="G16" s="25">
        <f t="shared" si="4"/>
        <v>5.9728000000000003E-2</v>
      </c>
      <c r="H16" s="15">
        <f t="shared" ref="H16:H68" si="12">+I16*K16*12*1.302/1000</f>
        <v>1529.1955689695999</v>
      </c>
      <c r="I16" s="15">
        <f>+F16-E16</f>
        <v>4349.9902399999992</v>
      </c>
      <c r="J16" s="12">
        <v>22.5</v>
      </c>
      <c r="K16" s="12">
        <v>22.5</v>
      </c>
      <c r="L16" s="15">
        <f t="shared" si="11"/>
        <v>9586.5977844848003</v>
      </c>
      <c r="M16" s="15"/>
      <c r="N16" s="15">
        <f t="shared" si="8"/>
        <v>9586.5977844848003</v>
      </c>
      <c r="O16" s="21">
        <f t="shared" si="0"/>
        <v>9586.6</v>
      </c>
      <c r="P16" s="16">
        <v>7282.2</v>
      </c>
      <c r="Q16" s="55">
        <f t="shared" si="1"/>
        <v>2304.4000000000005</v>
      </c>
      <c r="R16" s="15">
        <f t="shared" si="9"/>
        <v>9275.8637822399996</v>
      </c>
      <c r="S16" s="16">
        <f t="shared" si="2"/>
        <v>9275.9</v>
      </c>
    </row>
    <row r="17" spans="1:19" ht="15.75" x14ac:dyDescent="0.15">
      <c r="A17" s="12">
        <f t="shared" si="10"/>
        <v>11</v>
      </c>
      <c r="B17" s="17" t="s">
        <v>12</v>
      </c>
      <c r="C17" s="15">
        <v>6458.1</v>
      </c>
      <c r="D17" s="15">
        <v>72830</v>
      </c>
      <c r="E17" s="15">
        <v>72830</v>
      </c>
      <c r="F17" s="15">
        <f t="shared" si="3"/>
        <v>77179.990239999999</v>
      </c>
      <c r="G17" s="25">
        <f t="shared" si="4"/>
        <v>5.9728000000000003E-2</v>
      </c>
      <c r="H17" s="15">
        <f t="shared" si="12"/>
        <v>1257.3385789305601</v>
      </c>
      <c r="I17" s="15">
        <f t="shared" si="6"/>
        <v>4349.9902399999992</v>
      </c>
      <c r="J17" s="12">
        <v>18.5</v>
      </c>
      <c r="K17" s="12">
        <v>18.5</v>
      </c>
      <c r="L17" s="15">
        <f t="shared" si="11"/>
        <v>7086.7692894652801</v>
      </c>
      <c r="M17" s="15"/>
      <c r="N17" s="15">
        <f t="shared" si="8"/>
        <v>7086.7692894652801</v>
      </c>
      <c r="O17" s="21">
        <f t="shared" si="0"/>
        <v>7086.8</v>
      </c>
      <c r="P17" s="16">
        <v>5192.1000000000004</v>
      </c>
      <c r="Q17" s="55">
        <f t="shared" si="1"/>
        <v>1894.6999999999998</v>
      </c>
      <c r="R17" s="15">
        <f t="shared" si="9"/>
        <v>6857.0912995199997</v>
      </c>
      <c r="S17" s="16">
        <f t="shared" si="2"/>
        <v>6857.1</v>
      </c>
    </row>
    <row r="18" spans="1:19" ht="15.75" x14ac:dyDescent="0.15">
      <c r="A18" s="12">
        <f t="shared" si="10"/>
        <v>12</v>
      </c>
      <c r="B18" s="17" t="s">
        <v>14</v>
      </c>
      <c r="C18" s="16">
        <v>5363.2</v>
      </c>
      <c r="D18" s="15">
        <v>72591.634996362074</v>
      </c>
      <c r="E18" s="15">
        <v>72591.634996362074</v>
      </c>
      <c r="F18" s="15">
        <f t="shared" si="3"/>
        <v>76927.388171424784</v>
      </c>
      <c r="G18" s="25">
        <f t="shared" si="4"/>
        <v>5.9728000000000003E-2</v>
      </c>
      <c r="H18" s="15">
        <f t="shared" si="12"/>
        <v>1016.1271141076967</v>
      </c>
      <c r="I18" s="15">
        <f t="shared" si="6"/>
        <v>4335.7531750627095</v>
      </c>
      <c r="J18" s="12">
        <v>15</v>
      </c>
      <c r="K18" s="12">
        <v>15</v>
      </c>
      <c r="L18" s="15">
        <f t="shared" si="11"/>
        <v>5871.2635570538478</v>
      </c>
      <c r="M18" s="15"/>
      <c r="N18" s="15">
        <f t="shared" si="8"/>
        <v>5871.2635570538478</v>
      </c>
      <c r="O18" s="21">
        <f t="shared" si="0"/>
        <v>5871.3</v>
      </c>
      <c r="P18" s="16">
        <v>4339.8</v>
      </c>
      <c r="Q18" s="55">
        <f t="shared" si="1"/>
        <v>1531.5</v>
      </c>
      <c r="R18" s="15">
        <f t="shared" si="9"/>
        <v>5680.9900303200002</v>
      </c>
      <c r="S18" s="16">
        <f t="shared" si="2"/>
        <v>5681</v>
      </c>
    </row>
    <row r="19" spans="1:19" ht="15.75" x14ac:dyDescent="0.15">
      <c r="A19" s="12">
        <f t="shared" si="10"/>
        <v>13</v>
      </c>
      <c r="B19" s="17" t="s">
        <v>15</v>
      </c>
      <c r="C19" s="16">
        <v>7636.3</v>
      </c>
      <c r="D19" s="15">
        <v>72829.773272900478</v>
      </c>
      <c r="E19" s="15">
        <v>72829.773272900478</v>
      </c>
      <c r="F19" s="15">
        <f t="shared" si="3"/>
        <v>77179.749970944278</v>
      </c>
      <c r="G19" s="25">
        <f t="shared" si="4"/>
        <v>5.9728000000000003E-2</v>
      </c>
      <c r="H19" s="15">
        <f t="shared" si="12"/>
        <v>1230.1490503372777</v>
      </c>
      <c r="I19" s="15">
        <f t="shared" si="6"/>
        <v>4349.9766980437998</v>
      </c>
      <c r="J19" s="12">
        <v>18.100000000000001</v>
      </c>
      <c r="K19" s="12">
        <v>18.100000000000001</v>
      </c>
      <c r="L19" s="15">
        <f t="shared" si="11"/>
        <v>8251.3745251686396</v>
      </c>
      <c r="M19" s="15"/>
      <c r="N19" s="15">
        <f t="shared" si="8"/>
        <v>8251.3745251686396</v>
      </c>
      <c r="O19" s="21">
        <f t="shared" si="0"/>
        <v>8251.4</v>
      </c>
      <c r="P19" s="16">
        <v>6397.3</v>
      </c>
      <c r="Q19" s="55">
        <f t="shared" si="1"/>
        <v>1854.0999999999995</v>
      </c>
      <c r="R19" s="15">
        <f t="shared" si="9"/>
        <v>7983.9424209599993</v>
      </c>
      <c r="S19" s="16">
        <f t="shared" si="2"/>
        <v>7983.9</v>
      </c>
    </row>
    <row r="20" spans="1:19" ht="15.75" x14ac:dyDescent="0.15">
      <c r="A20" s="12">
        <f t="shared" si="10"/>
        <v>14</v>
      </c>
      <c r="B20" s="17" t="s">
        <v>16</v>
      </c>
      <c r="C20" s="15">
        <v>3377.7</v>
      </c>
      <c r="D20" s="15">
        <v>72830</v>
      </c>
      <c r="E20" s="15">
        <v>72830</v>
      </c>
      <c r="F20" s="15">
        <f t="shared" si="3"/>
        <v>77179.990239999999</v>
      </c>
      <c r="G20" s="25">
        <f t="shared" si="4"/>
        <v>5.9728000000000003E-2</v>
      </c>
      <c r="H20" s="15">
        <f t="shared" si="12"/>
        <v>611.67822758783996</v>
      </c>
      <c r="I20" s="15">
        <f t="shared" si="6"/>
        <v>4349.9902399999992</v>
      </c>
      <c r="J20" s="12">
        <v>9</v>
      </c>
      <c r="K20" s="12">
        <v>9</v>
      </c>
      <c r="L20" s="15">
        <f t="shared" si="11"/>
        <v>3683.5391137939205</v>
      </c>
      <c r="M20" s="15"/>
      <c r="N20" s="15">
        <f t="shared" si="8"/>
        <v>3683.5391137939205</v>
      </c>
      <c r="O20" s="21">
        <f t="shared" si="0"/>
        <v>3683.5</v>
      </c>
      <c r="P20" s="16">
        <v>3682.4</v>
      </c>
      <c r="Q20" s="55">
        <f t="shared" si="1"/>
        <v>1.0999999999999091</v>
      </c>
      <c r="R20" s="15">
        <f t="shared" si="9"/>
        <v>3564.1045043999998</v>
      </c>
      <c r="S20" s="16">
        <f t="shared" si="2"/>
        <v>3564.1</v>
      </c>
    </row>
    <row r="21" spans="1:19" ht="15.75" x14ac:dyDescent="0.15">
      <c r="A21" s="12">
        <f t="shared" si="10"/>
        <v>15</v>
      </c>
      <c r="B21" s="17" t="s">
        <v>17</v>
      </c>
      <c r="C21" s="16">
        <v>2323.4</v>
      </c>
      <c r="D21" s="15">
        <v>72829.763999999996</v>
      </c>
      <c r="E21" s="15">
        <v>72829.763999999996</v>
      </c>
      <c r="F21" s="15">
        <f t="shared" si="3"/>
        <v>77179.740144191994</v>
      </c>
      <c r="G21" s="25">
        <f t="shared" si="4"/>
        <v>5.9728000000000003E-2</v>
      </c>
      <c r="H21" s="15">
        <f t="shared" si="12"/>
        <v>373.80215002270677</v>
      </c>
      <c r="I21" s="15">
        <f t="shared" si="6"/>
        <v>4349.9761441919982</v>
      </c>
      <c r="J21" s="12">
        <v>5.5</v>
      </c>
      <c r="K21" s="12">
        <v>5.5</v>
      </c>
      <c r="L21" s="15">
        <f t="shared" si="11"/>
        <v>2510.3010750113535</v>
      </c>
      <c r="M21" s="15"/>
      <c r="N21" s="15">
        <f t="shared" si="8"/>
        <v>2510.3010750113535</v>
      </c>
      <c r="O21" s="21">
        <f t="shared" si="0"/>
        <v>2510.3000000000002</v>
      </c>
      <c r="P21" s="16">
        <v>1946.9</v>
      </c>
      <c r="Q21" s="55">
        <f t="shared" si="1"/>
        <v>563.40000000000009</v>
      </c>
      <c r="R21" s="15">
        <f t="shared" si="9"/>
        <v>2428.9321399200003</v>
      </c>
      <c r="S21" s="16">
        <f t="shared" si="2"/>
        <v>2428.9</v>
      </c>
    </row>
    <row r="22" spans="1:19" ht="15.75" x14ac:dyDescent="0.15">
      <c r="A22" s="12">
        <f t="shared" si="10"/>
        <v>16</v>
      </c>
      <c r="B22" s="17" t="s">
        <v>18</v>
      </c>
      <c r="C22" s="16">
        <v>3033.5</v>
      </c>
      <c r="D22" s="15">
        <v>72830</v>
      </c>
      <c r="E22" s="15">
        <v>72830</v>
      </c>
      <c r="F22" s="15">
        <f t="shared" si="3"/>
        <v>77179.990239999999</v>
      </c>
      <c r="G22" s="25">
        <f t="shared" si="4"/>
        <v>5.9728000000000003E-2</v>
      </c>
      <c r="H22" s="15">
        <f t="shared" si="12"/>
        <v>543.71398007808</v>
      </c>
      <c r="I22" s="15">
        <f t="shared" si="6"/>
        <v>4349.9902399999992</v>
      </c>
      <c r="J22" s="12">
        <v>8</v>
      </c>
      <c r="K22" s="12">
        <v>8</v>
      </c>
      <c r="L22" s="15">
        <f t="shared" si="11"/>
        <v>3305.3569900390398</v>
      </c>
      <c r="M22" s="15"/>
      <c r="N22" s="15">
        <f t="shared" si="8"/>
        <v>3305.3569900390398</v>
      </c>
      <c r="O22" s="21">
        <f t="shared" si="0"/>
        <v>3305.4</v>
      </c>
      <c r="P22" s="16">
        <v>2486</v>
      </c>
      <c r="Q22" s="55">
        <f t="shared" si="1"/>
        <v>819.40000000000009</v>
      </c>
      <c r="R22" s="15">
        <f t="shared" si="9"/>
        <v>3198.2600865599998</v>
      </c>
      <c r="S22" s="16">
        <f t="shared" si="2"/>
        <v>3198.3</v>
      </c>
    </row>
    <row r="23" spans="1:19" ht="15.75" x14ac:dyDescent="0.15">
      <c r="A23" s="12">
        <f t="shared" si="10"/>
        <v>17</v>
      </c>
      <c r="B23" s="17" t="s">
        <v>19</v>
      </c>
      <c r="C23" s="16">
        <v>33401</v>
      </c>
      <c r="D23" s="15">
        <v>67326.781712999989</v>
      </c>
      <c r="E23" s="15">
        <v>67326.781712999989</v>
      </c>
      <c r="F23" s="15">
        <f t="shared" si="3"/>
        <v>71348.075731154051</v>
      </c>
      <c r="G23" s="25">
        <f t="shared" si="4"/>
        <v>5.9728000000000003E-2</v>
      </c>
      <c r="H23" s="15">
        <f t="shared" si="12"/>
        <v>5403.2680056089594</v>
      </c>
      <c r="I23" s="15">
        <f t="shared" si="6"/>
        <v>4021.2940181540616</v>
      </c>
      <c r="J23" s="12">
        <v>86</v>
      </c>
      <c r="K23" s="12">
        <v>86</v>
      </c>
      <c r="L23" s="15">
        <f t="shared" si="11"/>
        <v>36102.63400280448</v>
      </c>
      <c r="M23" s="15"/>
      <c r="N23" s="15">
        <f t="shared" si="8"/>
        <v>36102.63400280448</v>
      </c>
      <c r="O23" s="21">
        <f t="shared" si="0"/>
        <v>36102.6</v>
      </c>
      <c r="P23" s="16">
        <v>27958.799999999999</v>
      </c>
      <c r="Q23" s="55">
        <f t="shared" si="1"/>
        <v>8143.7999999999993</v>
      </c>
      <c r="R23" s="15">
        <f t="shared" si="9"/>
        <v>34932.384764639995</v>
      </c>
      <c r="S23" s="16">
        <f t="shared" si="2"/>
        <v>34932.400000000001</v>
      </c>
    </row>
    <row r="24" spans="1:19" ht="15.75" x14ac:dyDescent="0.15">
      <c r="A24" s="12">
        <f t="shared" si="10"/>
        <v>18</v>
      </c>
      <c r="B24" s="17" t="s">
        <v>20</v>
      </c>
      <c r="C24" s="16">
        <v>6255.9</v>
      </c>
      <c r="D24" s="15">
        <v>72829.763999999996</v>
      </c>
      <c r="E24" s="15">
        <v>72829.763999999996</v>
      </c>
      <c r="F24" s="15">
        <f t="shared" si="3"/>
        <v>77179.740144191994</v>
      </c>
      <c r="G24" s="25">
        <f t="shared" si="4"/>
        <v>5.9728000000000003E-2</v>
      </c>
      <c r="H24" s="15">
        <f t="shared" si="12"/>
        <v>1039.8496173358935</v>
      </c>
      <c r="I24" s="15">
        <f t="shared" si="6"/>
        <v>4349.9761441919982</v>
      </c>
      <c r="J24" s="12">
        <v>15.3</v>
      </c>
      <c r="K24" s="12">
        <v>15.3</v>
      </c>
      <c r="L24" s="15">
        <f t="shared" si="11"/>
        <v>6775.8248086679469</v>
      </c>
      <c r="M24" s="15"/>
      <c r="N24" s="15">
        <f t="shared" si="8"/>
        <v>6775.8248086679469</v>
      </c>
      <c r="O24" s="21">
        <f t="shared" si="0"/>
        <v>6775.8</v>
      </c>
      <c r="P24" s="16">
        <v>5344.7</v>
      </c>
      <c r="Q24" s="55">
        <f t="shared" si="1"/>
        <v>1431.1000000000004</v>
      </c>
      <c r="R24" s="15">
        <f t="shared" si="9"/>
        <v>6556.1719291199997</v>
      </c>
      <c r="S24" s="16">
        <f t="shared" si="2"/>
        <v>6556.2</v>
      </c>
    </row>
    <row r="25" spans="1:19" ht="31.5" x14ac:dyDescent="0.15">
      <c r="A25" s="12">
        <f t="shared" si="10"/>
        <v>19</v>
      </c>
      <c r="B25" s="17" t="s">
        <v>21</v>
      </c>
      <c r="C25" s="16">
        <v>7559.9</v>
      </c>
      <c r="D25" s="15">
        <v>71185.215195000012</v>
      </c>
      <c r="E25" s="15">
        <v>71185.215195000012</v>
      </c>
      <c r="F25" s="15">
        <f t="shared" si="3"/>
        <v>75436.965728166979</v>
      </c>
      <c r="G25" s="25">
        <f t="shared" si="4"/>
        <v>5.9728000000000003E-2</v>
      </c>
      <c r="H25" s="15">
        <f t="shared" si="12"/>
        <v>1195.7283059436124</v>
      </c>
      <c r="I25" s="15">
        <f t="shared" si="6"/>
        <v>4251.7505331669672</v>
      </c>
      <c r="J25" s="12">
        <v>18</v>
      </c>
      <c r="K25" s="12">
        <v>18</v>
      </c>
      <c r="L25" s="15">
        <f t="shared" si="11"/>
        <v>8157.7641529718048</v>
      </c>
      <c r="M25" s="15"/>
      <c r="N25" s="15">
        <f t="shared" si="8"/>
        <v>8157.7641529718048</v>
      </c>
      <c r="O25" s="21">
        <f t="shared" si="0"/>
        <v>8157.8</v>
      </c>
      <c r="P25" s="16">
        <v>6355.6</v>
      </c>
      <c r="Q25" s="55">
        <f t="shared" si="1"/>
        <v>1802.1999999999998</v>
      </c>
      <c r="R25" s="15">
        <f t="shared" si="9"/>
        <v>7893.3763339199995</v>
      </c>
      <c r="S25" s="16">
        <f t="shared" si="2"/>
        <v>7893.4</v>
      </c>
    </row>
    <row r="26" spans="1:19" ht="15.75" x14ac:dyDescent="0.15">
      <c r="A26" s="12">
        <f t="shared" si="10"/>
        <v>20</v>
      </c>
      <c r="B26" s="17" t="s">
        <v>22</v>
      </c>
      <c r="C26" s="16">
        <v>1355.7</v>
      </c>
      <c r="D26" s="15">
        <v>63754.037589</v>
      </c>
      <c r="E26" s="15">
        <v>63754.037589</v>
      </c>
      <c r="F26" s="15">
        <f t="shared" si="3"/>
        <v>67561.938746115789</v>
      </c>
      <c r="G26" s="25">
        <f t="shared" si="4"/>
        <v>5.9728000000000003E-2</v>
      </c>
      <c r="H26" s="15">
        <f t="shared" si="12"/>
        <v>208.23126687571985</v>
      </c>
      <c r="I26" s="15">
        <f t="shared" si="6"/>
        <v>3807.9011571157898</v>
      </c>
      <c r="J26" s="12">
        <v>3.5</v>
      </c>
      <c r="K26" s="12">
        <v>3.5</v>
      </c>
      <c r="L26" s="15">
        <f t="shared" si="11"/>
        <v>1459.81563343786</v>
      </c>
      <c r="M26" s="15"/>
      <c r="N26" s="15">
        <f t="shared" si="8"/>
        <v>1459.81563343786</v>
      </c>
      <c r="O26" s="21">
        <f t="shared" si="0"/>
        <v>1459.8</v>
      </c>
      <c r="P26" s="16">
        <v>1146</v>
      </c>
      <c r="Q26" s="55">
        <f t="shared" si="1"/>
        <v>313.79999999999995</v>
      </c>
      <c r="R26" s="15">
        <f t="shared" si="9"/>
        <v>1412.4826267199999</v>
      </c>
      <c r="S26" s="16">
        <f t="shared" si="2"/>
        <v>1412.5</v>
      </c>
    </row>
    <row r="27" spans="1:19" ht="31.5" x14ac:dyDescent="0.15">
      <c r="A27" s="12">
        <f t="shared" si="10"/>
        <v>21</v>
      </c>
      <c r="B27" s="17" t="s">
        <v>23</v>
      </c>
      <c r="C27" s="15">
        <v>925.1</v>
      </c>
      <c r="D27" s="15">
        <v>72830</v>
      </c>
      <c r="E27" s="15">
        <v>72830</v>
      </c>
      <c r="F27" s="15">
        <f t="shared" si="3"/>
        <v>77179.990239999999</v>
      </c>
      <c r="G27" s="25">
        <f t="shared" si="4"/>
        <v>5.9728000000000003E-2</v>
      </c>
      <c r="H27" s="15">
        <f t="shared" si="12"/>
        <v>156.31776927244795</v>
      </c>
      <c r="I27" s="15">
        <f t="shared" si="6"/>
        <v>4349.9902399999992</v>
      </c>
      <c r="J27" s="12">
        <v>2.2999999999999998</v>
      </c>
      <c r="K27" s="12">
        <v>2.2999999999999998</v>
      </c>
      <c r="L27" s="15">
        <f t="shared" si="11"/>
        <v>1003.2588846362239</v>
      </c>
      <c r="M27" s="15"/>
      <c r="N27" s="15">
        <f t="shared" si="8"/>
        <v>1003.2588846362239</v>
      </c>
      <c r="O27" s="21">
        <f t="shared" si="0"/>
        <v>1003.3</v>
      </c>
      <c r="P27" s="16">
        <v>767.7</v>
      </c>
      <c r="Q27" s="55">
        <f t="shared" si="1"/>
        <v>235.59999999999991</v>
      </c>
      <c r="R27" s="15">
        <f t="shared" si="9"/>
        <v>970.7794351199999</v>
      </c>
      <c r="S27" s="16">
        <f t="shared" si="2"/>
        <v>970.8</v>
      </c>
    </row>
    <row r="28" spans="1:19" ht="15.75" x14ac:dyDescent="0.15">
      <c r="A28" s="12">
        <f t="shared" si="10"/>
        <v>22</v>
      </c>
      <c r="B28" s="17" t="s">
        <v>24</v>
      </c>
      <c r="C28" s="15">
        <v>1288.9000000000001</v>
      </c>
      <c r="D28" s="15">
        <v>71424.596130000005</v>
      </c>
      <c r="E28" s="15">
        <v>71424.596130000005</v>
      </c>
      <c r="F28" s="15">
        <f t="shared" si="3"/>
        <v>75690.644407652653</v>
      </c>
      <c r="G28" s="25">
        <f t="shared" si="4"/>
        <v>5.9728000000000003E-2</v>
      </c>
      <c r="H28" s="15">
        <f t="shared" si="12"/>
        <v>219.9540363571484</v>
      </c>
      <c r="I28" s="15">
        <f t="shared" si="6"/>
        <v>4266.0482776526478</v>
      </c>
      <c r="J28" s="12">
        <v>3.3</v>
      </c>
      <c r="K28" s="12">
        <v>3.3</v>
      </c>
      <c r="L28" s="15">
        <f t="shared" si="11"/>
        <v>1398.8770181785742</v>
      </c>
      <c r="M28" s="15"/>
      <c r="N28" s="15">
        <f t="shared" si="8"/>
        <v>1398.8770181785742</v>
      </c>
      <c r="O28" s="21">
        <f t="shared" si="0"/>
        <v>1398.9</v>
      </c>
      <c r="P28" s="16">
        <v>1067.4000000000001</v>
      </c>
      <c r="Q28" s="55">
        <f t="shared" si="1"/>
        <v>331.5</v>
      </c>
      <c r="R28" s="15">
        <f t="shared" si="9"/>
        <v>1353.5566149599999</v>
      </c>
      <c r="S28" s="16">
        <f t="shared" si="2"/>
        <v>1353.6</v>
      </c>
    </row>
    <row r="29" spans="1:19" ht="15.75" x14ac:dyDescent="0.15">
      <c r="A29" s="12">
        <f t="shared" si="10"/>
        <v>23</v>
      </c>
      <c r="B29" s="17" t="s">
        <v>25</v>
      </c>
      <c r="C29" s="15">
        <v>1652.5</v>
      </c>
      <c r="D29" s="15">
        <v>59992.989285714284</v>
      </c>
      <c r="E29" s="15">
        <v>59992.989285714284</v>
      </c>
      <c r="F29" s="15">
        <f t="shared" si="3"/>
        <v>63576.25054977143</v>
      </c>
      <c r="G29" s="25">
        <f t="shared" si="4"/>
        <v>5.9728000000000003E-2</v>
      </c>
      <c r="H29" s="15">
        <f t="shared" si="12"/>
        <v>263.12890775125561</v>
      </c>
      <c r="I29" s="15">
        <f t="shared" si="6"/>
        <v>3583.261264057146</v>
      </c>
      <c r="J29" s="12">
        <v>4.7</v>
      </c>
      <c r="K29" s="12">
        <v>4.7</v>
      </c>
      <c r="L29" s="15">
        <f t="shared" si="11"/>
        <v>1784.0644538756276</v>
      </c>
      <c r="M29" s="15"/>
      <c r="N29" s="15">
        <f t="shared" si="8"/>
        <v>1784.0644538756276</v>
      </c>
      <c r="O29" s="21">
        <f t="shared" si="0"/>
        <v>1784.1</v>
      </c>
      <c r="P29" s="16">
        <v>1387.5</v>
      </c>
      <c r="Q29" s="55">
        <f t="shared" si="1"/>
        <v>396.59999999999991</v>
      </c>
      <c r="R29" s="15">
        <f t="shared" si="9"/>
        <v>1726.2708962399997</v>
      </c>
      <c r="S29" s="16">
        <f t="shared" si="2"/>
        <v>1726.3</v>
      </c>
    </row>
    <row r="30" spans="1:19" ht="15.75" x14ac:dyDescent="0.15">
      <c r="A30" s="12">
        <f t="shared" si="10"/>
        <v>24</v>
      </c>
      <c r="B30" s="17" t="s">
        <v>26</v>
      </c>
      <c r="C30" s="15">
        <v>2374.9</v>
      </c>
      <c r="D30" s="15">
        <v>72830</v>
      </c>
      <c r="E30" s="15">
        <v>72830</v>
      </c>
      <c r="F30" s="15">
        <f t="shared" si="3"/>
        <v>77179.990239999999</v>
      </c>
      <c r="G30" s="25">
        <f t="shared" si="4"/>
        <v>5.9728000000000003E-2</v>
      </c>
      <c r="H30" s="15">
        <f>+I30*K30*12*1.302/1000</f>
        <v>407.78548505855991</v>
      </c>
      <c r="I30" s="15">
        <f t="shared" si="6"/>
        <v>4349.9902399999992</v>
      </c>
      <c r="J30" s="12">
        <v>6</v>
      </c>
      <c r="K30" s="12">
        <v>6</v>
      </c>
      <c r="L30" s="15">
        <f t="shared" si="11"/>
        <v>2578.7927425292801</v>
      </c>
      <c r="M30" s="15"/>
      <c r="N30" s="15">
        <f t="shared" si="8"/>
        <v>2578.7927425292801</v>
      </c>
      <c r="O30" s="21">
        <f t="shared" si="0"/>
        <v>2578.8000000000002</v>
      </c>
      <c r="P30" s="16">
        <v>1964.3</v>
      </c>
      <c r="Q30" s="55">
        <f t="shared" si="1"/>
        <v>614.50000000000023</v>
      </c>
      <c r="R30" s="15">
        <f t="shared" si="9"/>
        <v>2495.2118083200003</v>
      </c>
      <c r="S30" s="16">
        <f t="shared" si="2"/>
        <v>2495.1999999999998</v>
      </c>
    </row>
    <row r="31" spans="1:19" ht="15.75" x14ac:dyDescent="0.15">
      <c r="A31" s="12">
        <f t="shared" si="10"/>
        <v>25</v>
      </c>
      <c r="B31" s="17" t="s">
        <v>27</v>
      </c>
      <c r="C31" s="16">
        <v>4566.5</v>
      </c>
      <c r="D31" s="15">
        <v>71007.368996999998</v>
      </c>
      <c r="E31" s="15">
        <v>71007.368996999998</v>
      </c>
      <c r="F31" s="15">
        <f t="shared" si="3"/>
        <v>75248.497132452816</v>
      </c>
      <c r="G31" s="25">
        <f t="shared" si="4"/>
        <v>5.9728000000000003E-2</v>
      </c>
      <c r="H31" s="15">
        <f t="shared" si="12"/>
        <v>728.89724587146304</v>
      </c>
      <c r="I31" s="15">
        <f t="shared" si="6"/>
        <v>4241.1281354528182</v>
      </c>
      <c r="J31" s="12">
        <v>11</v>
      </c>
      <c r="K31" s="12">
        <v>11</v>
      </c>
      <c r="L31" s="15">
        <f t="shared" si="11"/>
        <v>4930.9486229357317</v>
      </c>
      <c r="M31" s="15"/>
      <c r="N31" s="15">
        <f t="shared" si="8"/>
        <v>4930.9486229357317</v>
      </c>
      <c r="O31" s="21">
        <v>4931</v>
      </c>
      <c r="P31" s="16">
        <v>3832.4</v>
      </c>
      <c r="Q31" s="55">
        <f t="shared" si="1"/>
        <v>1098.5999999999999</v>
      </c>
      <c r="R31" s="15">
        <f t="shared" si="9"/>
        <v>4771.1685384000002</v>
      </c>
      <c r="S31" s="16">
        <f t="shared" si="2"/>
        <v>4771.2</v>
      </c>
    </row>
    <row r="32" spans="1:19" ht="15.75" x14ac:dyDescent="0.15">
      <c r="A32" s="12">
        <f t="shared" si="10"/>
        <v>26</v>
      </c>
      <c r="B32" s="17" t="s">
        <v>28</v>
      </c>
      <c r="C32" s="15">
        <v>1030.2</v>
      </c>
      <c r="D32" s="15">
        <v>61846.175693999998</v>
      </c>
      <c r="E32" s="15">
        <v>61846.175693999998</v>
      </c>
      <c r="F32" s="15">
        <f t="shared" si="3"/>
        <v>65540.124075851229</v>
      </c>
      <c r="G32" s="25">
        <f t="shared" si="4"/>
        <v>5.9728000000000003E-2</v>
      </c>
      <c r="H32" s="15">
        <f t="shared" si="12"/>
        <v>173.14274855413089</v>
      </c>
      <c r="I32" s="15">
        <f t="shared" si="6"/>
        <v>3693.9483818512308</v>
      </c>
      <c r="J32" s="12">
        <v>3</v>
      </c>
      <c r="K32" s="12">
        <v>3</v>
      </c>
      <c r="L32" s="15">
        <f t="shared" si="11"/>
        <v>1116.7713742770654</v>
      </c>
      <c r="M32" s="15"/>
      <c r="N32" s="15">
        <f t="shared" si="8"/>
        <v>1116.7713742770654</v>
      </c>
      <c r="O32" s="21">
        <f t="shared" si="0"/>
        <v>1116.8</v>
      </c>
      <c r="P32" s="16">
        <v>855.8</v>
      </c>
      <c r="Q32" s="55">
        <f t="shared" si="1"/>
        <v>261</v>
      </c>
      <c r="R32" s="15">
        <f t="shared" si="9"/>
        <v>1080.6004915199999</v>
      </c>
      <c r="S32" s="16">
        <f t="shared" si="2"/>
        <v>1080.5999999999999</v>
      </c>
    </row>
    <row r="33" spans="1:19" ht="15.75" x14ac:dyDescent="0.15">
      <c r="A33" s="12">
        <f t="shared" si="10"/>
        <v>27</v>
      </c>
      <c r="B33" s="17" t="s">
        <v>29</v>
      </c>
      <c r="C33" s="15">
        <v>745</v>
      </c>
      <c r="D33" s="15">
        <v>72830</v>
      </c>
      <c r="E33" s="15">
        <v>72830</v>
      </c>
      <c r="F33" s="15">
        <f t="shared" si="3"/>
        <v>77179.990239999999</v>
      </c>
      <c r="G33" s="25">
        <f t="shared" si="4"/>
        <v>5.9728000000000003E-2</v>
      </c>
      <c r="H33" s="15">
        <f t="shared" si="12"/>
        <v>135.92849501952</v>
      </c>
      <c r="I33" s="15">
        <f t="shared" si="6"/>
        <v>4349.9902399999992</v>
      </c>
      <c r="J33" s="12">
        <v>2</v>
      </c>
      <c r="K33" s="12">
        <v>2</v>
      </c>
      <c r="L33" s="15">
        <f t="shared" si="11"/>
        <v>812.96424750975996</v>
      </c>
      <c r="M33" s="15"/>
      <c r="N33" s="15">
        <f t="shared" si="8"/>
        <v>812.96424750975996</v>
      </c>
      <c r="O33" s="21">
        <f t="shared" si="0"/>
        <v>813</v>
      </c>
      <c r="P33" s="16">
        <v>608.20000000000005</v>
      </c>
      <c r="Q33" s="55">
        <f t="shared" si="1"/>
        <v>204.79999999999995</v>
      </c>
      <c r="R33" s="15">
        <f t="shared" si="9"/>
        <v>786.64774319999992</v>
      </c>
      <c r="S33" s="16">
        <f t="shared" si="2"/>
        <v>786.6</v>
      </c>
    </row>
    <row r="34" spans="1:19" ht="15.75" x14ac:dyDescent="0.15">
      <c r="A34" s="12">
        <f t="shared" si="10"/>
        <v>28</v>
      </c>
      <c r="B34" s="17" t="s">
        <v>30</v>
      </c>
      <c r="C34" s="16">
        <v>937.3</v>
      </c>
      <c r="D34" s="15">
        <v>57497.875346999994</v>
      </c>
      <c r="E34" s="15">
        <v>57497.875346999994</v>
      </c>
      <c r="F34" s="15">
        <f t="shared" si="3"/>
        <v>60932.108445725607</v>
      </c>
      <c r="G34" s="25">
        <f t="shared" si="4"/>
        <v>5.9728000000000003E-2</v>
      </c>
      <c r="H34" s="15">
        <f t="shared" si="12"/>
        <v>160.96937380346697</v>
      </c>
      <c r="I34" s="15">
        <f t="shared" si="6"/>
        <v>3434.2330987256137</v>
      </c>
      <c r="J34" s="12">
        <v>3</v>
      </c>
      <c r="K34" s="12">
        <v>3</v>
      </c>
      <c r="L34" s="15">
        <f t="shared" si="11"/>
        <v>1017.7846869017333</v>
      </c>
      <c r="M34" s="15"/>
      <c r="N34" s="15">
        <f t="shared" si="8"/>
        <v>1017.7846869017333</v>
      </c>
      <c r="O34" s="21">
        <f t="shared" si="0"/>
        <v>1017.8</v>
      </c>
      <c r="P34" s="16">
        <v>775.1</v>
      </c>
      <c r="Q34" s="55">
        <f t="shared" si="1"/>
        <v>242.69999999999993</v>
      </c>
      <c r="R34" s="15">
        <f t="shared" si="9"/>
        <v>984.80943791999994</v>
      </c>
      <c r="S34" s="16">
        <f t="shared" si="2"/>
        <v>984.8</v>
      </c>
    </row>
    <row r="35" spans="1:19" ht="15.75" x14ac:dyDescent="0.15">
      <c r="A35" s="12">
        <f t="shared" si="10"/>
        <v>29</v>
      </c>
      <c r="B35" s="17" t="s">
        <v>31</v>
      </c>
      <c r="C35" s="16">
        <v>1906.1</v>
      </c>
      <c r="D35" s="15">
        <v>72830</v>
      </c>
      <c r="E35" s="15">
        <v>72830</v>
      </c>
      <c r="F35" s="15">
        <f t="shared" si="3"/>
        <v>77179.990239999999</v>
      </c>
      <c r="G35" s="25">
        <f t="shared" si="4"/>
        <v>5.9728000000000003E-2</v>
      </c>
      <c r="H35" s="15">
        <f t="shared" si="12"/>
        <v>326.22838804684795</v>
      </c>
      <c r="I35" s="15">
        <f t="shared" si="6"/>
        <v>4349.9902399999992</v>
      </c>
      <c r="J35" s="12">
        <v>4.8</v>
      </c>
      <c r="K35" s="12">
        <v>4.8</v>
      </c>
      <c r="L35" s="15">
        <f t="shared" si="11"/>
        <v>2069.2141940234237</v>
      </c>
      <c r="M35" s="15"/>
      <c r="N35" s="15">
        <f t="shared" si="8"/>
        <v>2069.2141940234237</v>
      </c>
      <c r="O35" s="21">
        <f t="shared" si="0"/>
        <v>2069.1999999999998</v>
      </c>
      <c r="P35" s="16">
        <v>1577.6</v>
      </c>
      <c r="Q35" s="55">
        <f t="shared" si="1"/>
        <v>491.59999999999991</v>
      </c>
      <c r="R35" s="15">
        <f t="shared" si="9"/>
        <v>2002.1297788799998</v>
      </c>
      <c r="S35" s="16">
        <f t="shared" si="2"/>
        <v>2002.1</v>
      </c>
    </row>
    <row r="36" spans="1:19" ht="15.75" x14ac:dyDescent="0.15">
      <c r="A36" s="12">
        <f t="shared" si="10"/>
        <v>30</v>
      </c>
      <c r="B36" s="17" t="s">
        <v>32</v>
      </c>
      <c r="C36" s="15">
        <v>1751.7</v>
      </c>
      <c r="D36" s="15">
        <v>72830</v>
      </c>
      <c r="E36" s="15">
        <v>72830</v>
      </c>
      <c r="F36" s="15">
        <f t="shared" si="3"/>
        <v>77179.990239999999</v>
      </c>
      <c r="G36" s="25">
        <f t="shared" si="4"/>
        <v>5.9728000000000003E-2</v>
      </c>
      <c r="H36" s="15">
        <f t="shared" si="12"/>
        <v>292.24626429196792</v>
      </c>
      <c r="I36" s="15">
        <f t="shared" si="6"/>
        <v>4349.9902399999992</v>
      </c>
      <c r="J36" s="12">
        <v>4.3</v>
      </c>
      <c r="K36" s="12">
        <v>4.3</v>
      </c>
      <c r="L36" s="15">
        <f t="shared" si="11"/>
        <v>1897.8231321459839</v>
      </c>
      <c r="M36" s="15"/>
      <c r="N36" s="15">
        <f t="shared" si="8"/>
        <v>1897.8231321459839</v>
      </c>
      <c r="O36" s="21">
        <f t="shared" si="0"/>
        <v>1897.8</v>
      </c>
      <c r="P36" s="16">
        <v>1457.4</v>
      </c>
      <c r="Q36" s="55">
        <f t="shared" si="1"/>
        <v>440.39999999999986</v>
      </c>
      <c r="R36" s="15">
        <f t="shared" si="9"/>
        <v>1836.28546992</v>
      </c>
      <c r="S36" s="16">
        <f t="shared" si="2"/>
        <v>1836.3</v>
      </c>
    </row>
    <row r="37" spans="1:19" ht="15.75" x14ac:dyDescent="0.15">
      <c r="A37" s="12">
        <f t="shared" si="10"/>
        <v>31</v>
      </c>
      <c r="B37" s="17" t="s">
        <v>33</v>
      </c>
      <c r="C37" s="15">
        <v>788.9</v>
      </c>
      <c r="D37" s="15">
        <v>71321.384999999995</v>
      </c>
      <c r="E37" s="15">
        <v>71321.384999999995</v>
      </c>
      <c r="F37" s="15">
        <f t="shared" si="3"/>
        <v>75581.268683279995</v>
      </c>
      <c r="G37" s="25">
        <f t="shared" si="4"/>
        <v>5.9728000000000003E-2</v>
      </c>
      <c r="H37" s="15">
        <f t="shared" si="12"/>
        <v>153.07977213540346</v>
      </c>
      <c r="I37" s="15">
        <f t="shared" si="6"/>
        <v>4259.8836832800007</v>
      </c>
      <c r="J37" s="12">
        <v>2.2999999999999998</v>
      </c>
      <c r="K37" s="12">
        <v>2.2999999999999998</v>
      </c>
      <c r="L37" s="15">
        <f t="shared" si="11"/>
        <v>865.43988606770176</v>
      </c>
      <c r="M37" s="15"/>
      <c r="N37" s="15">
        <f t="shared" si="8"/>
        <v>865.43988606770176</v>
      </c>
      <c r="O37" s="21">
        <f t="shared" si="0"/>
        <v>865.4</v>
      </c>
      <c r="P37" s="16">
        <v>634.70000000000005</v>
      </c>
      <c r="Q37" s="55">
        <f t="shared" si="1"/>
        <v>230.69999999999993</v>
      </c>
      <c r="R37" s="15">
        <f t="shared" si="9"/>
        <v>837.34927055999992</v>
      </c>
      <c r="S37" s="16">
        <f t="shared" si="2"/>
        <v>837.3</v>
      </c>
    </row>
    <row r="38" spans="1:19" ht="31.5" x14ac:dyDescent="0.15">
      <c r="A38" s="12">
        <f t="shared" si="10"/>
        <v>32</v>
      </c>
      <c r="B38" s="17" t="s">
        <v>34</v>
      </c>
      <c r="C38" s="15">
        <v>12104.1</v>
      </c>
      <c r="D38" s="15">
        <v>72830</v>
      </c>
      <c r="E38" s="15">
        <v>72830</v>
      </c>
      <c r="F38" s="15">
        <f t="shared" si="3"/>
        <v>77179.990239999999</v>
      </c>
      <c r="G38" s="25">
        <f t="shared" si="4"/>
        <v>5.9728000000000003E-2</v>
      </c>
      <c r="H38" s="15">
        <f t="shared" si="12"/>
        <v>5838.1288610883839</v>
      </c>
      <c r="I38" s="15">
        <f t="shared" si="6"/>
        <v>4349.9902399999992</v>
      </c>
      <c r="J38" s="12">
        <v>85.9</v>
      </c>
      <c r="K38" s="12">
        <v>85.9</v>
      </c>
      <c r="L38" s="15">
        <f t="shared" si="11"/>
        <v>15023.164430544191</v>
      </c>
      <c r="M38" s="15"/>
      <c r="N38" s="15">
        <f>IF(M38&gt;5,L38-((L38/100)*M38),L38)</f>
        <v>15023.164430544191</v>
      </c>
      <c r="O38" s="21">
        <f t="shared" si="0"/>
        <v>15023.2</v>
      </c>
      <c r="P38" s="16">
        <v>10073.299999999999</v>
      </c>
      <c r="Q38" s="55">
        <f t="shared" si="1"/>
        <v>4949.9000000000015</v>
      </c>
      <c r="R38" s="15">
        <f t="shared" si="9"/>
        <v>14536.244004480001</v>
      </c>
      <c r="S38" s="16">
        <f t="shared" si="2"/>
        <v>14536.2</v>
      </c>
    </row>
    <row r="39" spans="1:19" ht="15.75" x14ac:dyDescent="0.15">
      <c r="A39" s="12">
        <f t="shared" si="10"/>
        <v>33</v>
      </c>
      <c r="B39" s="17" t="s">
        <v>35</v>
      </c>
      <c r="C39" s="15">
        <v>873.9</v>
      </c>
      <c r="D39" s="15">
        <v>76855.629078014186</v>
      </c>
      <c r="E39" s="15">
        <v>76855.629078014186</v>
      </c>
      <c r="F39" s="15">
        <f t="shared" si="3"/>
        <v>77180</v>
      </c>
      <c r="G39" s="25">
        <f t="shared" si="4"/>
        <v>4.2205226328517753E-3</v>
      </c>
      <c r="H39" s="15">
        <f t="shared" si="12"/>
        <v>124.16529648510569</v>
      </c>
      <c r="I39" s="15">
        <f t="shared" si="6"/>
        <v>324.37092198581377</v>
      </c>
      <c r="J39" s="12">
        <v>24.5</v>
      </c>
      <c r="K39" s="12">
        <v>24.5</v>
      </c>
      <c r="L39" s="15">
        <f t="shared" si="11"/>
        <v>935.98264824255273</v>
      </c>
      <c r="M39" s="15">
        <v>8.42</v>
      </c>
      <c r="N39" s="15">
        <f>L39</f>
        <v>935.98264824255273</v>
      </c>
      <c r="O39" s="21">
        <f t="shared" si="0"/>
        <v>936</v>
      </c>
      <c r="P39" s="16">
        <v>873.9</v>
      </c>
      <c r="Q39" s="55">
        <f t="shared" si="1"/>
        <v>62.100000000000023</v>
      </c>
      <c r="R39" s="15">
        <f t="shared" si="9"/>
        <v>905.66087039999991</v>
      </c>
      <c r="S39" s="16">
        <f t="shared" si="2"/>
        <v>905.7</v>
      </c>
    </row>
    <row r="40" spans="1:19" ht="15.75" x14ac:dyDescent="0.15">
      <c r="A40" s="12">
        <f t="shared" si="10"/>
        <v>34</v>
      </c>
      <c r="B40" s="17" t="s">
        <v>36</v>
      </c>
      <c r="C40" s="15">
        <v>3286.1</v>
      </c>
      <c r="D40" s="15">
        <v>72830</v>
      </c>
      <c r="E40" s="15">
        <v>72830</v>
      </c>
      <c r="F40" s="15">
        <f t="shared" si="3"/>
        <v>77179.990239999999</v>
      </c>
      <c r="G40" s="25">
        <f t="shared" si="4"/>
        <v>5.9728000000000003E-2</v>
      </c>
      <c r="H40" s="15">
        <f t="shared" si="12"/>
        <v>917.51734138175982</v>
      </c>
      <c r="I40" s="15">
        <f t="shared" si="6"/>
        <v>4349.9902399999992</v>
      </c>
      <c r="J40" s="12">
        <v>13.5</v>
      </c>
      <c r="K40" s="12">
        <v>13.5</v>
      </c>
      <c r="L40" s="15">
        <f t="shared" si="11"/>
        <v>3744.85867069088</v>
      </c>
      <c r="M40" s="15"/>
      <c r="N40" s="15">
        <f t="shared" si="8"/>
        <v>3744.85867069088</v>
      </c>
      <c r="O40" s="21">
        <f t="shared" si="0"/>
        <v>3744.9</v>
      </c>
      <c r="P40" s="16">
        <v>2362.1999999999998</v>
      </c>
      <c r="Q40" s="55">
        <f t="shared" si="1"/>
        <v>1382.7000000000003</v>
      </c>
      <c r="R40" s="15">
        <f t="shared" si="9"/>
        <v>3623.51430936</v>
      </c>
      <c r="S40" s="16">
        <f t="shared" si="2"/>
        <v>3623.5</v>
      </c>
    </row>
    <row r="41" spans="1:19" ht="15.75" x14ac:dyDescent="0.15">
      <c r="A41" s="12">
        <f t="shared" si="10"/>
        <v>35</v>
      </c>
      <c r="B41" s="17" t="s">
        <v>37</v>
      </c>
      <c r="C41" s="15">
        <v>12133</v>
      </c>
      <c r="D41" s="15">
        <v>72830</v>
      </c>
      <c r="E41" s="15">
        <v>72830</v>
      </c>
      <c r="F41" s="15">
        <f t="shared" si="3"/>
        <v>77179.990239999999</v>
      </c>
      <c r="G41" s="25">
        <f t="shared" si="4"/>
        <v>5.9728000000000003E-2</v>
      </c>
      <c r="H41" s="15">
        <f t="shared" si="12"/>
        <v>2446.7129103513598</v>
      </c>
      <c r="I41" s="15">
        <f t="shared" si="6"/>
        <v>4349.9902399999992</v>
      </c>
      <c r="J41" s="12">
        <v>36</v>
      </c>
      <c r="K41" s="12">
        <v>36</v>
      </c>
      <c r="L41" s="15">
        <f>(C41/49*100*K41/J41+H41)*0.5</f>
        <v>13603.968700073638</v>
      </c>
      <c r="M41" s="15"/>
      <c r="N41" s="15">
        <f t="shared" si="8"/>
        <v>13603.968700073638</v>
      </c>
      <c r="O41" s="21">
        <f t="shared" si="0"/>
        <v>13604</v>
      </c>
      <c r="P41" s="16">
        <v>9669.4</v>
      </c>
      <c r="Q41" s="55">
        <f t="shared" si="1"/>
        <v>3934.6000000000004</v>
      </c>
      <c r="R41" s="15">
        <f t="shared" si="9"/>
        <v>13163.045385599999</v>
      </c>
      <c r="S41" s="16">
        <f t="shared" si="2"/>
        <v>13163</v>
      </c>
    </row>
    <row r="42" spans="1:19" ht="15.75" x14ac:dyDescent="0.15">
      <c r="A42" s="12">
        <f t="shared" si="10"/>
        <v>36</v>
      </c>
      <c r="B42" s="17" t="s">
        <v>38</v>
      </c>
      <c r="C42" s="15">
        <v>10380.6</v>
      </c>
      <c r="D42" s="15">
        <v>72830</v>
      </c>
      <c r="E42" s="15">
        <v>72830</v>
      </c>
      <c r="F42" s="15">
        <f t="shared" si="3"/>
        <v>77179.990239999999</v>
      </c>
      <c r="G42" s="25">
        <f t="shared" si="4"/>
        <v>5.9728000000000003E-2</v>
      </c>
      <c r="H42" s="15">
        <f t="shared" si="12"/>
        <v>2310.7844153318397</v>
      </c>
      <c r="I42" s="15">
        <f t="shared" si="6"/>
        <v>4349.9902399999992</v>
      </c>
      <c r="J42" s="12">
        <v>34</v>
      </c>
      <c r="K42" s="12">
        <v>34</v>
      </c>
      <c r="L42" s="15">
        <f>(C42/50*100*K42/J42+H42)*0.5</f>
        <v>11535.99220766592</v>
      </c>
      <c r="M42" s="15"/>
      <c r="N42" s="15">
        <f t="shared" si="8"/>
        <v>11535.99220766592</v>
      </c>
      <c r="O42" s="21">
        <f t="shared" si="0"/>
        <v>11536</v>
      </c>
      <c r="P42" s="16">
        <v>8053.9</v>
      </c>
      <c r="Q42" s="55">
        <f t="shared" si="1"/>
        <v>3482.1000000000004</v>
      </c>
      <c r="R42" s="15">
        <f t="shared" si="9"/>
        <v>11162.076710399999</v>
      </c>
      <c r="S42" s="16">
        <f t="shared" si="2"/>
        <v>11162.1</v>
      </c>
    </row>
    <row r="43" spans="1:19" ht="15.75" x14ac:dyDescent="0.15">
      <c r="A43" s="12">
        <f t="shared" si="10"/>
        <v>37</v>
      </c>
      <c r="B43" s="17" t="s">
        <v>39</v>
      </c>
      <c r="C43" s="15">
        <v>2617.8000000000002</v>
      </c>
      <c r="D43" s="15">
        <v>70557.299637715812</v>
      </c>
      <c r="E43" s="15">
        <v>70557.299637715812</v>
      </c>
      <c r="F43" s="15">
        <f t="shared" si="3"/>
        <v>74771.546030477301</v>
      </c>
      <c r="G43" s="25">
        <f t="shared" si="4"/>
        <v>5.9728000000000003E-2</v>
      </c>
      <c r="H43" s="15">
        <f t="shared" si="12"/>
        <v>809.87364337821748</v>
      </c>
      <c r="I43" s="15">
        <f t="shared" si="6"/>
        <v>4214.2463927614881</v>
      </c>
      <c r="J43" s="12">
        <v>12.3</v>
      </c>
      <c r="K43" s="12">
        <v>12.3</v>
      </c>
      <c r="L43" s="15">
        <f>(C43/50*100*K43/J43+H43)*0.5</f>
        <v>3022.7368216891091</v>
      </c>
      <c r="M43" s="15"/>
      <c r="N43" s="15">
        <f t="shared" si="8"/>
        <v>3022.7368216891091</v>
      </c>
      <c r="O43" s="21">
        <f t="shared" si="0"/>
        <v>3022.7</v>
      </c>
      <c r="P43" s="16">
        <v>1802.1</v>
      </c>
      <c r="Q43" s="55">
        <f t="shared" si="1"/>
        <v>1220.5999999999999</v>
      </c>
      <c r="R43" s="15">
        <f t="shared" si="9"/>
        <v>2924.7234112799997</v>
      </c>
      <c r="S43" s="16">
        <f t="shared" si="2"/>
        <v>2924.7</v>
      </c>
    </row>
    <row r="44" spans="1:19" ht="15.75" x14ac:dyDescent="0.15">
      <c r="A44" s="12">
        <f t="shared" si="10"/>
        <v>38</v>
      </c>
      <c r="B44" s="17" t="s">
        <v>40</v>
      </c>
      <c r="C44" s="15">
        <v>1873</v>
      </c>
      <c r="D44" s="15">
        <v>93044.472215189875</v>
      </c>
      <c r="E44" s="15">
        <v>93044.472215189875</v>
      </c>
      <c r="F44" s="15">
        <f t="shared" si="3"/>
        <v>93044.472215189875</v>
      </c>
      <c r="G44" s="25">
        <f t="shared" si="4"/>
        <v>0</v>
      </c>
      <c r="H44" s="15">
        <f t="shared" si="12"/>
        <v>0</v>
      </c>
      <c r="I44" s="15">
        <f t="shared" si="6"/>
        <v>0</v>
      </c>
      <c r="J44" s="12">
        <v>41</v>
      </c>
      <c r="K44" s="12">
        <v>41</v>
      </c>
      <c r="L44" s="15">
        <f>(C44/49*100*K44/J44+H44)*0.49</f>
        <v>1873</v>
      </c>
      <c r="M44" s="15"/>
      <c r="N44" s="15">
        <f t="shared" si="8"/>
        <v>1873</v>
      </c>
      <c r="O44" s="21">
        <f t="shared" si="0"/>
        <v>1873</v>
      </c>
      <c r="P44" s="16">
        <v>1873</v>
      </c>
      <c r="Q44" s="55">
        <f t="shared" si="1"/>
        <v>0</v>
      </c>
      <c r="R44" s="15">
        <f t="shared" si="9"/>
        <v>1812.2893271999999</v>
      </c>
      <c r="S44" s="16">
        <f t="shared" si="2"/>
        <v>1812.3</v>
      </c>
    </row>
    <row r="45" spans="1:19" ht="15.75" x14ac:dyDescent="0.15">
      <c r="A45" s="12">
        <f t="shared" si="10"/>
        <v>39</v>
      </c>
      <c r="B45" s="17" t="s">
        <v>41</v>
      </c>
      <c r="C45" s="15">
        <v>705.3</v>
      </c>
      <c r="D45" s="15">
        <v>75892.750205761331</v>
      </c>
      <c r="E45" s="15">
        <v>75892.750205761331</v>
      </c>
      <c r="F45" s="15">
        <f t="shared" si="3"/>
        <v>77180</v>
      </c>
      <c r="G45" s="25">
        <f t="shared" si="4"/>
        <v>1.6961432953064293E-2</v>
      </c>
      <c r="H45" s="15">
        <f t="shared" si="12"/>
        <v>422.35180648888428</v>
      </c>
      <c r="I45" s="15">
        <f t="shared" si="6"/>
        <v>1287.249794238669</v>
      </c>
      <c r="J45" s="12">
        <v>21</v>
      </c>
      <c r="K45" s="12">
        <v>21</v>
      </c>
      <c r="L45" s="15">
        <f>(C45/49*100*K45/J45+H45)*0.49</f>
        <v>912.25238517955324</v>
      </c>
      <c r="M45" s="15"/>
      <c r="N45" s="15">
        <f t="shared" si="8"/>
        <v>912.25238517955324</v>
      </c>
      <c r="O45" s="21">
        <f t="shared" si="0"/>
        <v>912.3</v>
      </c>
      <c r="P45" s="16">
        <v>705.3</v>
      </c>
      <c r="Q45" s="55">
        <f t="shared" si="1"/>
        <v>207</v>
      </c>
      <c r="R45" s="15">
        <f t="shared" si="9"/>
        <v>882.72907271999986</v>
      </c>
      <c r="S45" s="16">
        <f t="shared" si="2"/>
        <v>882.7</v>
      </c>
    </row>
    <row r="46" spans="1:19" ht="15.75" x14ac:dyDescent="0.15">
      <c r="A46" s="12">
        <f t="shared" si="10"/>
        <v>40</v>
      </c>
      <c r="B46" s="17" t="s">
        <v>42</v>
      </c>
      <c r="C46" s="15">
        <v>1068.2</v>
      </c>
      <c r="D46" s="15">
        <v>72830</v>
      </c>
      <c r="E46" s="15">
        <v>72830</v>
      </c>
      <c r="F46" s="15">
        <f t="shared" si="3"/>
        <v>77179.990239999999</v>
      </c>
      <c r="G46" s="25">
        <f t="shared" si="4"/>
        <v>5.9728000000000003E-2</v>
      </c>
      <c r="H46" s="15">
        <f t="shared" si="12"/>
        <v>611.67822758783996</v>
      </c>
      <c r="I46" s="15">
        <f t="shared" si="6"/>
        <v>4349.9902399999992</v>
      </c>
      <c r="J46" s="12">
        <v>9</v>
      </c>
      <c r="K46" s="12">
        <v>9</v>
      </c>
      <c r="L46" s="15">
        <f>(C46/50*100*K46/J46+H46)*0.5</f>
        <v>1374.03911379392</v>
      </c>
      <c r="M46" s="15">
        <v>13.77</v>
      </c>
      <c r="N46" s="15">
        <f>L46</f>
        <v>1374.03911379392</v>
      </c>
      <c r="O46" s="21">
        <f t="shared" si="0"/>
        <v>1374</v>
      </c>
      <c r="P46" s="16">
        <v>882.2</v>
      </c>
      <c r="Q46" s="55">
        <f t="shared" si="1"/>
        <v>491.79999999999995</v>
      </c>
      <c r="R46" s="15">
        <f t="shared" si="9"/>
        <v>1329.4637135999999</v>
      </c>
      <c r="S46" s="16">
        <f t="shared" si="2"/>
        <v>1329.5</v>
      </c>
    </row>
    <row r="47" spans="1:19" ht="15.75" x14ac:dyDescent="0.15">
      <c r="A47" s="12">
        <f t="shared" si="10"/>
        <v>41</v>
      </c>
      <c r="B47" s="17" t="s">
        <v>177</v>
      </c>
      <c r="C47" s="15">
        <v>9892.2000000000007</v>
      </c>
      <c r="D47" s="15">
        <v>72830</v>
      </c>
      <c r="E47" s="15">
        <v>72830</v>
      </c>
      <c r="F47" s="15">
        <f t="shared" si="3"/>
        <v>77179.990239999999</v>
      </c>
      <c r="G47" s="25">
        <f t="shared" si="4"/>
        <v>5.9728000000000003E-2</v>
      </c>
      <c r="H47" s="15">
        <f t="shared" si="12"/>
        <v>2718.5699003903997</v>
      </c>
      <c r="I47" s="15">
        <f t="shared" si="6"/>
        <v>4349.9902399999992</v>
      </c>
      <c r="J47" s="12">
        <v>40</v>
      </c>
      <c r="K47" s="12">
        <v>40</v>
      </c>
      <c r="L47" s="15">
        <f>(C47/49*100*K47/J47+H47)*0.5</f>
        <v>11453.366582848263</v>
      </c>
      <c r="M47" s="15"/>
      <c r="N47" s="15">
        <f t="shared" si="8"/>
        <v>11453.366582848263</v>
      </c>
      <c r="O47" s="21">
        <f t="shared" si="0"/>
        <v>11453.4</v>
      </c>
      <c r="P47" s="16">
        <v>7154.9</v>
      </c>
      <c r="Q47" s="55">
        <f t="shared" si="1"/>
        <v>4298.5</v>
      </c>
      <c r="R47" s="15">
        <f t="shared" si="9"/>
        <v>11082.154073759999</v>
      </c>
      <c r="S47" s="16">
        <f t="shared" si="2"/>
        <v>11082.2</v>
      </c>
    </row>
    <row r="48" spans="1:19" ht="15.75" x14ac:dyDescent="0.15">
      <c r="A48" s="12">
        <f t="shared" si="10"/>
        <v>42</v>
      </c>
      <c r="B48" s="17" t="s">
        <v>43</v>
      </c>
      <c r="C48" s="15">
        <v>2337.8000000000002</v>
      </c>
      <c r="D48" s="15">
        <v>73505.41895061727</v>
      </c>
      <c r="E48" s="15">
        <v>73505.41895061727</v>
      </c>
      <c r="F48" s="15">
        <f t="shared" si="3"/>
        <v>77180</v>
      </c>
      <c r="G48" s="25">
        <f t="shared" si="4"/>
        <v>4.9990614322617644E-2</v>
      </c>
      <c r="H48" s="15">
        <f t="shared" si="12"/>
        <v>2066.8195553600081</v>
      </c>
      <c r="I48" s="15">
        <f t="shared" si="6"/>
        <v>3674.5810493827303</v>
      </c>
      <c r="J48" s="12">
        <v>36</v>
      </c>
      <c r="K48" s="12">
        <v>36</v>
      </c>
      <c r="L48" s="15">
        <f t="shared" ref="L48:L56" si="13">(C48/50*100*K48/J48+H48)*0.5</f>
        <v>3371.2097776800042</v>
      </c>
      <c r="M48" s="15">
        <v>12.49</v>
      </c>
      <c r="N48" s="15">
        <f>L48</f>
        <v>3371.2097776800042</v>
      </c>
      <c r="O48" s="21">
        <f t="shared" si="0"/>
        <v>3371.2</v>
      </c>
      <c r="P48" s="16">
        <v>2337.8000000000002</v>
      </c>
      <c r="Q48" s="55">
        <f t="shared" si="1"/>
        <v>1033.3999999999996</v>
      </c>
      <c r="R48" s="15">
        <f t="shared" si="9"/>
        <v>3261.9272716799996</v>
      </c>
      <c r="S48" s="16">
        <f t="shared" si="2"/>
        <v>3261.9</v>
      </c>
    </row>
    <row r="49" spans="1:19" ht="15.75" x14ac:dyDescent="0.15">
      <c r="A49" s="12">
        <f t="shared" si="10"/>
        <v>43</v>
      </c>
      <c r="B49" s="17" t="s">
        <v>176</v>
      </c>
      <c r="C49" s="15">
        <v>20173.900000000001</v>
      </c>
      <c r="D49" s="15">
        <v>72830</v>
      </c>
      <c r="E49" s="15">
        <v>72830</v>
      </c>
      <c r="F49" s="15">
        <f t="shared" si="3"/>
        <v>77179.990239999999</v>
      </c>
      <c r="G49" s="25">
        <f t="shared" si="4"/>
        <v>5.9728000000000003E-2</v>
      </c>
      <c r="H49" s="15">
        <f t="shared" si="12"/>
        <v>3602.1051180172794</v>
      </c>
      <c r="I49" s="15">
        <f t="shared" si="6"/>
        <v>4349.9902399999992</v>
      </c>
      <c r="J49" s="12">
        <v>53</v>
      </c>
      <c r="K49" s="12">
        <v>53</v>
      </c>
      <c r="L49" s="15">
        <f t="shared" si="13"/>
        <v>21974.952559008645</v>
      </c>
      <c r="M49" s="15"/>
      <c r="N49" s="15">
        <f t="shared" si="8"/>
        <v>21974.952559008645</v>
      </c>
      <c r="O49" s="21">
        <f t="shared" si="0"/>
        <v>21975</v>
      </c>
      <c r="P49" s="16">
        <v>19356.099999999999</v>
      </c>
      <c r="Q49" s="55">
        <f t="shared" si="1"/>
        <v>2618.9000000000015</v>
      </c>
      <c r="R49" s="15">
        <f t="shared" si="9"/>
        <v>21262.711139999999</v>
      </c>
      <c r="S49" s="16">
        <f t="shared" si="2"/>
        <v>21262.7</v>
      </c>
    </row>
    <row r="50" spans="1:19" ht="15.75" x14ac:dyDescent="0.15">
      <c r="A50" s="12">
        <f t="shared" si="10"/>
        <v>44</v>
      </c>
      <c r="B50" s="17" t="s">
        <v>44</v>
      </c>
      <c r="C50" s="16">
        <v>7722</v>
      </c>
      <c r="D50" s="15">
        <v>66665.315952000004</v>
      </c>
      <c r="E50" s="15">
        <v>66665.315952000004</v>
      </c>
      <c r="F50" s="15">
        <f t="shared" si="3"/>
        <v>70647.101943181056</v>
      </c>
      <c r="G50" s="25">
        <f t="shared" si="4"/>
        <v>5.9728000000000003E-2</v>
      </c>
      <c r="H50" s="15">
        <f t="shared" si="12"/>
        <v>1430.8627595028934</v>
      </c>
      <c r="I50" s="15">
        <f t="shared" si="6"/>
        <v>3981.7859911810519</v>
      </c>
      <c r="J50" s="12">
        <v>23</v>
      </c>
      <c r="K50" s="12">
        <v>23</v>
      </c>
      <c r="L50" s="15">
        <f t="shared" si="13"/>
        <v>8437.431379751446</v>
      </c>
      <c r="M50" s="15"/>
      <c r="N50" s="15">
        <f t="shared" si="8"/>
        <v>8437.431379751446</v>
      </c>
      <c r="O50" s="21">
        <f t="shared" si="0"/>
        <v>8437.4</v>
      </c>
      <c r="P50" s="16">
        <v>6280.8</v>
      </c>
      <c r="Q50" s="55">
        <f t="shared" si="1"/>
        <v>2156.5999999999995</v>
      </c>
      <c r="R50" s="15">
        <f t="shared" si="9"/>
        <v>8163.9134913599992</v>
      </c>
      <c r="S50" s="16">
        <f t="shared" si="2"/>
        <v>8163.9</v>
      </c>
    </row>
    <row r="51" spans="1:19" ht="15.75" x14ac:dyDescent="0.15">
      <c r="A51" s="12">
        <f t="shared" si="10"/>
        <v>45</v>
      </c>
      <c r="B51" s="17" t="s">
        <v>45</v>
      </c>
      <c r="C51" s="15">
        <v>7535.1</v>
      </c>
      <c r="D51" s="15">
        <v>72830</v>
      </c>
      <c r="E51" s="15">
        <v>72830</v>
      </c>
      <c r="F51" s="15">
        <f t="shared" si="3"/>
        <v>77179.990239999999</v>
      </c>
      <c r="G51" s="25">
        <f t="shared" si="4"/>
        <v>5.9728000000000003E-2</v>
      </c>
      <c r="H51" s="15">
        <f t="shared" si="12"/>
        <v>1835.0346827635196</v>
      </c>
      <c r="I51" s="15">
        <f t="shared" si="6"/>
        <v>4349.9902399999992</v>
      </c>
      <c r="J51" s="12">
        <v>27</v>
      </c>
      <c r="K51" s="12">
        <v>27</v>
      </c>
      <c r="L51" s="15">
        <f t="shared" si="13"/>
        <v>8452.6173413817596</v>
      </c>
      <c r="M51" s="15">
        <v>6.9</v>
      </c>
      <c r="N51" s="15">
        <f>L51</f>
        <v>8452.6173413817596</v>
      </c>
      <c r="O51" s="21">
        <f t="shared" si="0"/>
        <v>8452.6</v>
      </c>
      <c r="P51" s="16">
        <v>6016.3</v>
      </c>
      <c r="Q51" s="55">
        <f t="shared" si="1"/>
        <v>2436.3000000000002</v>
      </c>
      <c r="R51" s="15">
        <f t="shared" si="9"/>
        <v>8178.6208046399997</v>
      </c>
      <c r="S51" s="16">
        <f t="shared" si="2"/>
        <v>8178.6</v>
      </c>
    </row>
    <row r="52" spans="1:19" ht="30.75" customHeight="1" x14ac:dyDescent="0.15">
      <c r="A52" s="12">
        <f t="shared" si="10"/>
        <v>46</v>
      </c>
      <c r="B52" s="17" t="s">
        <v>46</v>
      </c>
      <c r="C52" s="15">
        <v>19980</v>
      </c>
      <c r="D52" s="15">
        <v>72830</v>
      </c>
      <c r="E52" s="15">
        <v>72830</v>
      </c>
      <c r="F52" s="15">
        <f t="shared" si="3"/>
        <v>77179.990239999999</v>
      </c>
      <c r="G52" s="25">
        <f t="shared" si="4"/>
        <v>5.9728000000000003E-2</v>
      </c>
      <c r="H52" s="15">
        <f t="shared" si="12"/>
        <v>4757.4973256831991</v>
      </c>
      <c r="I52" s="15">
        <f t="shared" si="6"/>
        <v>4349.9902399999992</v>
      </c>
      <c r="J52" s="12">
        <v>70</v>
      </c>
      <c r="K52" s="12">
        <v>70</v>
      </c>
      <c r="L52" s="15">
        <f t="shared" si="13"/>
        <v>22358.748662841601</v>
      </c>
      <c r="M52" s="15"/>
      <c r="N52" s="15">
        <f t="shared" si="8"/>
        <v>22358.748662841601</v>
      </c>
      <c r="O52" s="21">
        <v>22358.799999999999</v>
      </c>
      <c r="P52" s="16">
        <v>15189.7</v>
      </c>
      <c r="Q52" s="55">
        <f t="shared" si="1"/>
        <v>7169.0999999999985</v>
      </c>
      <c r="R52" s="15">
        <f t="shared" si="9"/>
        <v>21634.070800319998</v>
      </c>
      <c r="S52" s="16">
        <f t="shared" si="2"/>
        <v>21634.1</v>
      </c>
    </row>
    <row r="53" spans="1:19" ht="15.75" x14ac:dyDescent="0.15">
      <c r="A53" s="12">
        <f t="shared" si="10"/>
        <v>47</v>
      </c>
      <c r="B53" s="17" t="s">
        <v>47</v>
      </c>
      <c r="C53" s="15">
        <v>8493.1</v>
      </c>
      <c r="D53" s="15">
        <v>72080.919150000002</v>
      </c>
      <c r="E53" s="15">
        <v>72080.919150000002</v>
      </c>
      <c r="F53" s="15">
        <f t="shared" si="3"/>
        <v>76386.168288991204</v>
      </c>
      <c r="G53" s="25">
        <f t="shared" si="4"/>
        <v>5.9728000000000003E-2</v>
      </c>
      <c r="H53" s="15">
        <f t="shared" si="12"/>
        <v>1614.3651011423653</v>
      </c>
      <c r="I53" s="15">
        <f t="shared" si="6"/>
        <v>4305.2491389912029</v>
      </c>
      <c r="J53" s="12">
        <v>24</v>
      </c>
      <c r="K53" s="12">
        <v>24</v>
      </c>
      <c r="L53" s="15">
        <f t="shared" si="13"/>
        <v>9300.2825505711826</v>
      </c>
      <c r="M53" s="15"/>
      <c r="N53" s="15">
        <f t="shared" si="8"/>
        <v>9300.2825505711826</v>
      </c>
      <c r="O53" s="21">
        <f t="shared" si="0"/>
        <v>9300.2999999999993</v>
      </c>
      <c r="P53" s="16">
        <v>6867.1</v>
      </c>
      <c r="Q53" s="55">
        <f t="shared" si="1"/>
        <v>2433.1999999999989</v>
      </c>
      <c r="R53" s="15">
        <f t="shared" si="9"/>
        <v>8998.8437959199982</v>
      </c>
      <c r="S53" s="16">
        <f t="shared" si="2"/>
        <v>8998.7999999999993</v>
      </c>
    </row>
    <row r="54" spans="1:19" ht="15.75" x14ac:dyDescent="0.15">
      <c r="A54" s="12">
        <f t="shared" si="10"/>
        <v>48</v>
      </c>
      <c r="B54" s="17" t="s">
        <v>48</v>
      </c>
      <c r="C54" s="15">
        <v>1162.2</v>
      </c>
      <c r="D54" s="15">
        <v>72830</v>
      </c>
      <c r="E54" s="15">
        <v>72830</v>
      </c>
      <c r="F54" s="15">
        <f t="shared" si="3"/>
        <v>77179.990239999999</v>
      </c>
      <c r="G54" s="25">
        <f t="shared" si="4"/>
        <v>5.9728000000000003E-2</v>
      </c>
      <c r="H54" s="15">
        <f t="shared" si="12"/>
        <v>271.85699003904</v>
      </c>
      <c r="I54" s="15">
        <f t="shared" si="6"/>
        <v>4349.9902399999992</v>
      </c>
      <c r="J54" s="12">
        <v>4</v>
      </c>
      <c r="K54" s="12">
        <v>4</v>
      </c>
      <c r="L54" s="15">
        <f t="shared" si="13"/>
        <v>1298.12849501952</v>
      </c>
      <c r="M54" s="15"/>
      <c r="N54" s="15">
        <f t="shared" si="8"/>
        <v>1298.12849501952</v>
      </c>
      <c r="O54" s="21">
        <f t="shared" si="0"/>
        <v>1298.0999999999999</v>
      </c>
      <c r="P54" s="16">
        <v>888.4</v>
      </c>
      <c r="Q54" s="55">
        <f t="shared" si="1"/>
        <v>409.69999999999993</v>
      </c>
      <c r="R54" s="15">
        <f t="shared" si="9"/>
        <v>1256.0239058399998</v>
      </c>
      <c r="S54" s="16">
        <f t="shared" si="2"/>
        <v>1256</v>
      </c>
    </row>
    <row r="55" spans="1:19" ht="15.75" x14ac:dyDescent="0.15">
      <c r="A55" s="12">
        <f t="shared" si="10"/>
        <v>49</v>
      </c>
      <c r="B55" s="53" t="s">
        <v>49</v>
      </c>
      <c r="C55" s="15">
        <v>21186.5</v>
      </c>
      <c r="D55" s="15">
        <v>72830</v>
      </c>
      <c r="E55" s="15">
        <v>72830</v>
      </c>
      <c r="F55" s="15">
        <f t="shared" si="3"/>
        <v>77179.990239999999</v>
      </c>
      <c r="G55" s="25">
        <f t="shared" si="4"/>
        <v>5.9728000000000003E-2</v>
      </c>
      <c r="H55" s="15">
        <f t="shared" si="12"/>
        <v>4553.6045831539195</v>
      </c>
      <c r="I55" s="15">
        <f t="shared" si="6"/>
        <v>4349.9902399999992</v>
      </c>
      <c r="J55" s="12">
        <v>67</v>
      </c>
      <c r="K55" s="12">
        <v>67</v>
      </c>
      <c r="L55" s="15">
        <f t="shared" si="13"/>
        <v>23463.302291576962</v>
      </c>
      <c r="M55" s="15"/>
      <c r="N55" s="15">
        <f>IF(M55&gt;5,L55-((L55/100)*M55),L55)</f>
        <v>23463.302291576962</v>
      </c>
      <c r="O55" s="21">
        <f t="shared" si="0"/>
        <v>23463.3</v>
      </c>
      <c r="P55" s="16">
        <v>16601.400000000001</v>
      </c>
      <c r="Q55" s="55">
        <f t="shared" si="1"/>
        <v>6861.8999999999978</v>
      </c>
      <c r="R55" s="15">
        <f t="shared" si="9"/>
        <v>22702.769979119999</v>
      </c>
      <c r="S55" s="16">
        <f t="shared" si="2"/>
        <v>22702.799999999999</v>
      </c>
    </row>
    <row r="56" spans="1:19" ht="15.75" x14ac:dyDescent="0.15">
      <c r="A56" s="12">
        <f t="shared" si="10"/>
        <v>50</v>
      </c>
      <c r="B56" s="17" t="s">
        <v>50</v>
      </c>
      <c r="C56" s="15">
        <v>83674.899999999994</v>
      </c>
      <c r="D56" s="15">
        <v>72830</v>
      </c>
      <c r="E56" s="15">
        <v>72830</v>
      </c>
      <c r="F56" s="15">
        <f t="shared" si="3"/>
        <v>77179.990239999999</v>
      </c>
      <c r="G56" s="25">
        <f t="shared" si="4"/>
        <v>5.9728000000000003E-2</v>
      </c>
      <c r="H56" s="15">
        <f t="shared" si="12"/>
        <v>16481.330021116795</v>
      </c>
      <c r="I56" s="15">
        <f t="shared" si="6"/>
        <v>4349.9902399999992</v>
      </c>
      <c r="J56" s="12">
        <v>242.5</v>
      </c>
      <c r="K56" s="12">
        <v>242.5</v>
      </c>
      <c r="L56" s="15">
        <f t="shared" si="13"/>
        <v>91915.565010558392</v>
      </c>
      <c r="M56" s="15"/>
      <c r="N56" s="15">
        <f t="shared" si="8"/>
        <v>91915.565010558392</v>
      </c>
      <c r="O56" s="21">
        <f t="shared" si="0"/>
        <v>91915.6</v>
      </c>
      <c r="P56" s="16">
        <v>67079.899999999994</v>
      </c>
      <c r="Q56" s="55">
        <f t="shared" si="1"/>
        <v>24835.700000000012</v>
      </c>
      <c r="R56" s="15">
        <f t="shared" si="9"/>
        <v>88936.284507839999</v>
      </c>
      <c r="S56" s="16">
        <f t="shared" si="2"/>
        <v>88936.3</v>
      </c>
    </row>
    <row r="57" spans="1:19" ht="15.75" x14ac:dyDescent="0.15">
      <c r="A57" s="12">
        <f t="shared" si="10"/>
        <v>51</v>
      </c>
      <c r="B57" s="17" t="s">
        <v>51</v>
      </c>
      <c r="C57" s="15">
        <v>2269.3000000000002</v>
      </c>
      <c r="D57" s="15">
        <v>72829.763999999996</v>
      </c>
      <c r="E57" s="15">
        <v>72829.763999999996</v>
      </c>
      <c r="F57" s="15">
        <f t="shared" si="3"/>
        <v>77179.740144191994</v>
      </c>
      <c r="G57" s="25">
        <f t="shared" si="4"/>
        <v>5.9728000000000003E-2</v>
      </c>
      <c r="H57" s="15">
        <f t="shared" si="12"/>
        <v>373.80215002270677</v>
      </c>
      <c r="I57" s="15">
        <f t="shared" si="6"/>
        <v>4349.9761441919982</v>
      </c>
      <c r="J57" s="12">
        <v>5.5</v>
      </c>
      <c r="K57" s="12">
        <v>5.5</v>
      </c>
      <c r="L57" s="15">
        <f>(C57/49*100*K57/J57+H57)*0.49</f>
        <v>2452.4630535111264</v>
      </c>
      <c r="M57" s="15"/>
      <c r="N57" s="15">
        <f t="shared" si="8"/>
        <v>2452.4630535111264</v>
      </c>
      <c r="O57" s="21">
        <f t="shared" si="0"/>
        <v>2452.5</v>
      </c>
      <c r="P57" s="16">
        <v>1900.4</v>
      </c>
      <c r="Q57" s="55">
        <f t="shared" si="1"/>
        <v>552.09999999999991</v>
      </c>
      <c r="R57" s="15">
        <f t="shared" si="9"/>
        <v>2373.0056460000001</v>
      </c>
      <c r="S57" s="16">
        <f t="shared" si="2"/>
        <v>2373</v>
      </c>
    </row>
    <row r="58" spans="1:19" ht="15.75" x14ac:dyDescent="0.15">
      <c r="A58" s="12">
        <f t="shared" si="10"/>
        <v>52</v>
      </c>
      <c r="B58" s="17" t="s">
        <v>52</v>
      </c>
      <c r="C58" s="15">
        <v>9318.6</v>
      </c>
      <c r="D58" s="15">
        <v>72830</v>
      </c>
      <c r="E58" s="15">
        <v>72830</v>
      </c>
      <c r="F58" s="15">
        <f t="shared" si="3"/>
        <v>77179.990239999999</v>
      </c>
      <c r="G58" s="25">
        <f t="shared" si="4"/>
        <v>5.9728000000000003E-2</v>
      </c>
      <c r="H58" s="15">
        <f t="shared" si="12"/>
        <v>1835.0346827635196</v>
      </c>
      <c r="I58" s="15">
        <f t="shared" si="6"/>
        <v>4349.9902399999992</v>
      </c>
      <c r="J58" s="12">
        <v>27</v>
      </c>
      <c r="K58" s="12">
        <v>27</v>
      </c>
      <c r="L58" s="15">
        <f t="shared" ref="L58:L64" si="14">(C58/50*100*K58/J58+H58)*0.5</f>
        <v>10236.11734138176</v>
      </c>
      <c r="M58" s="15"/>
      <c r="N58" s="15">
        <f t="shared" si="8"/>
        <v>10236.11734138176</v>
      </c>
      <c r="O58" s="21">
        <f t="shared" si="0"/>
        <v>10236.1</v>
      </c>
      <c r="P58" s="16">
        <v>7470.9</v>
      </c>
      <c r="Q58" s="55">
        <f t="shared" si="1"/>
        <v>2765.2000000000007</v>
      </c>
      <c r="R58" s="15">
        <f t="shared" si="9"/>
        <v>9904.3111490400006</v>
      </c>
      <c r="S58" s="16">
        <f t="shared" si="2"/>
        <v>9904.2999999999993</v>
      </c>
    </row>
    <row r="59" spans="1:19" ht="15.75" x14ac:dyDescent="0.15">
      <c r="A59" s="12">
        <f t="shared" si="10"/>
        <v>53</v>
      </c>
      <c r="B59" s="18" t="s">
        <v>179</v>
      </c>
      <c r="C59" s="15">
        <v>18294.599999999999</v>
      </c>
      <c r="D59" s="15">
        <v>71807.925101863526</v>
      </c>
      <c r="E59" s="15">
        <v>71807.925101863526</v>
      </c>
      <c r="F59" s="15">
        <f t="shared" si="3"/>
        <v>76096.86885234763</v>
      </c>
      <c r="G59" s="25">
        <f t="shared" si="4"/>
        <v>5.9728000000000003E-2</v>
      </c>
      <c r="H59" s="15">
        <f t="shared" si="12"/>
        <v>2948.4601149328</v>
      </c>
      <c r="I59" s="15">
        <f t="shared" si="6"/>
        <v>4288.9437504841044</v>
      </c>
      <c r="J59" s="12">
        <v>44</v>
      </c>
      <c r="K59" s="12">
        <v>44</v>
      </c>
      <c r="L59" s="15">
        <f t="shared" si="14"/>
        <v>19768.830057466399</v>
      </c>
      <c r="M59" s="15"/>
      <c r="N59" s="15">
        <f t="shared" si="8"/>
        <v>19768.830057466399</v>
      </c>
      <c r="O59" s="21">
        <f t="shared" si="0"/>
        <v>19768.8</v>
      </c>
      <c r="P59" s="16">
        <v>15324.9</v>
      </c>
      <c r="Q59" s="55">
        <f t="shared" si="1"/>
        <v>4443.8999999999996</v>
      </c>
      <c r="R59" s="15">
        <f t="shared" si="9"/>
        <v>19128.022024319998</v>
      </c>
      <c r="S59" s="16">
        <f t="shared" si="2"/>
        <v>19128</v>
      </c>
    </row>
    <row r="60" spans="1:19" ht="15.75" x14ac:dyDescent="0.15">
      <c r="A60" s="12">
        <f t="shared" si="10"/>
        <v>54</v>
      </c>
      <c r="B60" s="17" t="s">
        <v>53</v>
      </c>
      <c r="C60" s="15">
        <v>11058</v>
      </c>
      <c r="D60" s="15">
        <v>72830</v>
      </c>
      <c r="E60" s="15">
        <v>72830</v>
      </c>
      <c r="F60" s="15">
        <f t="shared" si="3"/>
        <v>77179.990239999999</v>
      </c>
      <c r="G60" s="25">
        <f t="shared" si="4"/>
        <v>5.9728000000000003E-2</v>
      </c>
      <c r="H60" s="15">
        <f t="shared" si="12"/>
        <v>2106.8916728025597</v>
      </c>
      <c r="I60" s="15">
        <f t="shared" si="6"/>
        <v>4349.9902399999992</v>
      </c>
      <c r="J60" s="12">
        <v>31</v>
      </c>
      <c r="K60" s="12">
        <v>31</v>
      </c>
      <c r="L60" s="15">
        <f t="shared" si="14"/>
        <v>12111.445836401279</v>
      </c>
      <c r="M60" s="15"/>
      <c r="N60" s="15">
        <f t="shared" si="8"/>
        <v>12111.445836401279</v>
      </c>
      <c r="O60" s="21">
        <v>12111.5</v>
      </c>
      <c r="P60" s="16">
        <v>9015.6</v>
      </c>
      <c r="Q60" s="55">
        <f t="shared" si="1"/>
        <v>3095.8999999999996</v>
      </c>
      <c r="R60" s="15">
        <f t="shared" si="9"/>
        <v>11718.9226836</v>
      </c>
      <c r="S60" s="16">
        <f t="shared" si="2"/>
        <v>11718.9</v>
      </c>
    </row>
    <row r="61" spans="1:19" ht="15.75" x14ac:dyDescent="0.15">
      <c r="A61" s="12">
        <f t="shared" si="10"/>
        <v>55</v>
      </c>
      <c r="B61" s="17" t="s">
        <v>54</v>
      </c>
      <c r="C61" s="15">
        <v>19771.099999999999</v>
      </c>
      <c r="D61" s="15">
        <v>72830</v>
      </c>
      <c r="E61" s="15">
        <v>72830</v>
      </c>
      <c r="F61" s="15">
        <f t="shared" si="3"/>
        <v>77179.990239999999</v>
      </c>
      <c r="G61" s="25">
        <f t="shared" si="4"/>
        <v>5.9728000000000003E-2</v>
      </c>
      <c r="H61" s="15">
        <f t="shared" si="12"/>
        <v>3873.9621080563193</v>
      </c>
      <c r="I61" s="15">
        <f t="shared" si="6"/>
        <v>4349.9902399999992</v>
      </c>
      <c r="J61" s="12">
        <v>57</v>
      </c>
      <c r="K61" s="12">
        <v>57</v>
      </c>
      <c r="L61" s="15">
        <f t="shared" si="14"/>
        <v>21708.08105402816</v>
      </c>
      <c r="M61" s="15"/>
      <c r="N61" s="15">
        <f t="shared" si="8"/>
        <v>21708.08105402816</v>
      </c>
      <c r="O61" s="21">
        <f t="shared" si="0"/>
        <v>21708.1</v>
      </c>
      <c r="P61" s="16">
        <v>15870.4</v>
      </c>
      <c r="Q61" s="55">
        <f t="shared" si="1"/>
        <v>5837.6999999999989</v>
      </c>
      <c r="R61" s="15">
        <f t="shared" si="9"/>
        <v>21004.462329839997</v>
      </c>
      <c r="S61" s="16">
        <f t="shared" si="2"/>
        <v>21004.5</v>
      </c>
    </row>
    <row r="62" spans="1:19" ht="15.75" x14ac:dyDescent="0.15">
      <c r="A62" s="12">
        <f t="shared" si="10"/>
        <v>56</v>
      </c>
      <c r="B62" s="17" t="s">
        <v>55</v>
      </c>
      <c r="C62" s="15">
        <v>11514.5</v>
      </c>
      <c r="D62" s="15">
        <v>72830</v>
      </c>
      <c r="E62" s="15">
        <v>72830</v>
      </c>
      <c r="F62" s="15">
        <f t="shared" si="3"/>
        <v>77179.990239999999</v>
      </c>
      <c r="G62" s="25">
        <f t="shared" si="4"/>
        <v>5.9728000000000003E-2</v>
      </c>
      <c r="H62" s="15">
        <f t="shared" si="12"/>
        <v>2208.8380440671999</v>
      </c>
      <c r="I62" s="15">
        <f t="shared" si="6"/>
        <v>4349.9902399999992</v>
      </c>
      <c r="J62" s="12">
        <v>32.5</v>
      </c>
      <c r="K62" s="12">
        <v>32.5</v>
      </c>
      <c r="L62" s="15">
        <f t="shared" si="14"/>
        <v>12618.9190220336</v>
      </c>
      <c r="M62" s="15"/>
      <c r="N62" s="15">
        <f t="shared" si="8"/>
        <v>12618.9190220336</v>
      </c>
      <c r="O62" s="21">
        <f t="shared" si="0"/>
        <v>12618.9</v>
      </c>
      <c r="P62" s="16">
        <v>9290.4</v>
      </c>
      <c r="Q62" s="55">
        <f t="shared" si="1"/>
        <v>3328.5</v>
      </c>
      <c r="R62" s="15">
        <f t="shared" si="9"/>
        <v>12209.876022959999</v>
      </c>
      <c r="S62" s="16">
        <f t="shared" si="2"/>
        <v>12209.9</v>
      </c>
    </row>
    <row r="63" spans="1:19" ht="15.75" x14ac:dyDescent="0.15">
      <c r="A63" s="12">
        <f t="shared" si="10"/>
        <v>57</v>
      </c>
      <c r="B63" s="17" t="s">
        <v>56</v>
      </c>
      <c r="C63" s="16">
        <v>12681.4</v>
      </c>
      <c r="D63" s="15">
        <v>72830</v>
      </c>
      <c r="E63" s="15">
        <v>72830</v>
      </c>
      <c r="F63" s="15">
        <f t="shared" si="3"/>
        <v>77179.990239999999</v>
      </c>
      <c r="G63" s="25">
        <f t="shared" si="4"/>
        <v>5.9728000000000003E-2</v>
      </c>
      <c r="H63" s="15">
        <f t="shared" si="12"/>
        <v>2446.7129103513598</v>
      </c>
      <c r="I63" s="15">
        <f t="shared" si="6"/>
        <v>4349.9902399999992</v>
      </c>
      <c r="J63" s="12">
        <v>36</v>
      </c>
      <c r="K63" s="12">
        <v>36</v>
      </c>
      <c r="L63" s="15">
        <f t="shared" si="14"/>
        <v>13904.75645517568</v>
      </c>
      <c r="M63" s="15"/>
      <c r="N63" s="15">
        <f t="shared" si="8"/>
        <v>13904.75645517568</v>
      </c>
      <c r="O63" s="21">
        <f t="shared" si="0"/>
        <v>13904.8</v>
      </c>
      <c r="P63" s="16">
        <v>10217.799999999999</v>
      </c>
      <c r="Q63" s="55">
        <f t="shared" si="1"/>
        <v>3687</v>
      </c>
      <c r="R63" s="15">
        <f t="shared" si="9"/>
        <v>13454.095374719998</v>
      </c>
      <c r="S63" s="16">
        <f t="shared" si="2"/>
        <v>13454.1</v>
      </c>
    </row>
    <row r="64" spans="1:19" ht="15.75" x14ac:dyDescent="0.15">
      <c r="A64" s="12">
        <f t="shared" si="10"/>
        <v>58</v>
      </c>
      <c r="B64" s="17" t="s">
        <v>57</v>
      </c>
      <c r="C64" s="15">
        <v>9847.5</v>
      </c>
      <c r="D64" s="15">
        <v>72830</v>
      </c>
      <c r="E64" s="15">
        <v>72830</v>
      </c>
      <c r="F64" s="15">
        <f t="shared" si="3"/>
        <v>77179.990239999999</v>
      </c>
      <c r="G64" s="25">
        <f t="shared" si="4"/>
        <v>5.9728000000000003E-2</v>
      </c>
      <c r="H64" s="15">
        <f t="shared" si="12"/>
        <v>1767.0704352537596</v>
      </c>
      <c r="I64" s="15">
        <f t="shared" si="6"/>
        <v>4349.9902399999992</v>
      </c>
      <c r="J64" s="12">
        <v>26</v>
      </c>
      <c r="K64" s="12">
        <v>26</v>
      </c>
      <c r="L64" s="15">
        <f t="shared" si="14"/>
        <v>10731.035217626879</v>
      </c>
      <c r="M64" s="15"/>
      <c r="N64" s="15">
        <f t="shared" si="8"/>
        <v>10731.035217626879</v>
      </c>
      <c r="O64" s="21">
        <f t="shared" si="0"/>
        <v>10731</v>
      </c>
      <c r="P64" s="16">
        <v>8068.3</v>
      </c>
      <c r="Q64" s="55">
        <f t="shared" si="1"/>
        <v>2662.7</v>
      </c>
      <c r="R64" s="15">
        <f t="shared" si="9"/>
        <v>10383.1696584</v>
      </c>
      <c r="S64" s="16">
        <f t="shared" si="2"/>
        <v>10383.200000000001</v>
      </c>
    </row>
    <row r="65" spans="1:19" ht="15.75" x14ac:dyDescent="0.15">
      <c r="A65" s="12">
        <f t="shared" si="10"/>
        <v>59</v>
      </c>
      <c r="B65" s="17" t="s">
        <v>58</v>
      </c>
      <c r="C65" s="15">
        <v>14707.9</v>
      </c>
      <c r="D65" s="15">
        <v>72830</v>
      </c>
      <c r="E65" s="15">
        <v>72830</v>
      </c>
      <c r="F65" s="15">
        <f t="shared" si="3"/>
        <v>77179.990239999999</v>
      </c>
      <c r="G65" s="25">
        <f t="shared" si="4"/>
        <v>5.9728000000000003E-2</v>
      </c>
      <c r="H65" s="15">
        <f t="shared" si="12"/>
        <v>2922.4626429196792</v>
      </c>
      <c r="I65" s="15">
        <f t="shared" si="6"/>
        <v>4349.9902399999992</v>
      </c>
      <c r="J65" s="12">
        <v>43</v>
      </c>
      <c r="K65" s="12">
        <v>43</v>
      </c>
      <c r="L65" s="15">
        <f>(C65/49*100*K65/J65+H65)*0.49</f>
        <v>16139.906695030644</v>
      </c>
      <c r="M65" s="15"/>
      <c r="N65" s="15">
        <f t="shared" si="8"/>
        <v>16139.906695030644</v>
      </c>
      <c r="O65" s="21">
        <f t="shared" si="0"/>
        <v>16139.9</v>
      </c>
      <c r="P65" s="16">
        <v>11824.1</v>
      </c>
      <c r="Q65" s="55">
        <f t="shared" si="1"/>
        <v>4315.7999999999993</v>
      </c>
      <c r="R65" s="15">
        <f t="shared" si="9"/>
        <v>15616.74773736</v>
      </c>
      <c r="S65" s="16">
        <f t="shared" si="2"/>
        <v>15616.7</v>
      </c>
    </row>
    <row r="66" spans="1:19" ht="15.75" x14ac:dyDescent="0.15">
      <c r="A66" s="12">
        <f t="shared" si="10"/>
        <v>60</v>
      </c>
      <c r="B66" s="17" t="s">
        <v>59</v>
      </c>
      <c r="C66" s="15">
        <v>7330.4</v>
      </c>
      <c r="D66" s="15">
        <v>72830</v>
      </c>
      <c r="E66" s="15">
        <v>72830</v>
      </c>
      <c r="F66" s="15">
        <f t="shared" si="3"/>
        <v>77179.990239999999</v>
      </c>
      <c r="G66" s="25">
        <f t="shared" si="4"/>
        <v>5.9728000000000003E-2</v>
      </c>
      <c r="H66" s="15">
        <f t="shared" si="12"/>
        <v>1359.2849501951998</v>
      </c>
      <c r="I66" s="15">
        <f t="shared" si="6"/>
        <v>4349.9902399999992</v>
      </c>
      <c r="J66" s="12">
        <v>20</v>
      </c>
      <c r="K66" s="12">
        <v>20</v>
      </c>
      <c r="L66" s="15">
        <f>(C66/50*100*K66/J66+H66)*0.5</f>
        <v>8010.0424750975999</v>
      </c>
      <c r="M66" s="15"/>
      <c r="N66" s="15">
        <f t="shared" si="8"/>
        <v>8010.0424750975999</v>
      </c>
      <c r="O66" s="21">
        <f t="shared" si="0"/>
        <v>8010</v>
      </c>
      <c r="P66" s="16">
        <v>5961.5</v>
      </c>
      <c r="Q66" s="55">
        <f t="shared" si="1"/>
        <v>2048.5</v>
      </c>
      <c r="R66" s="15">
        <f t="shared" si="9"/>
        <v>7750.367064</v>
      </c>
      <c r="S66" s="16">
        <f t="shared" si="2"/>
        <v>7750.4</v>
      </c>
    </row>
    <row r="67" spans="1:19" ht="15.75" x14ac:dyDescent="0.15">
      <c r="A67" s="12">
        <f t="shared" si="10"/>
        <v>61</v>
      </c>
      <c r="B67" s="17" t="s">
        <v>60</v>
      </c>
      <c r="C67" s="15">
        <v>5830</v>
      </c>
      <c r="D67" s="15">
        <v>72830</v>
      </c>
      <c r="E67" s="15">
        <v>72830</v>
      </c>
      <c r="F67" s="15">
        <f t="shared" si="3"/>
        <v>77179.990239999999</v>
      </c>
      <c r="G67" s="25">
        <f t="shared" si="4"/>
        <v>5.9728000000000003E-2</v>
      </c>
      <c r="H67" s="15">
        <f t="shared" si="12"/>
        <v>1087.42796015616</v>
      </c>
      <c r="I67" s="15">
        <f t="shared" si="6"/>
        <v>4349.9902399999992</v>
      </c>
      <c r="J67" s="12">
        <v>16</v>
      </c>
      <c r="K67" s="12">
        <v>16</v>
      </c>
      <c r="L67" s="15">
        <f>(C67/50*100*K67/J67+H67)*0.5</f>
        <v>6373.7139800780797</v>
      </c>
      <c r="M67" s="15"/>
      <c r="N67" s="15">
        <f t="shared" si="8"/>
        <v>6373.7139800780797</v>
      </c>
      <c r="O67" s="21">
        <f t="shared" si="0"/>
        <v>6373.7</v>
      </c>
      <c r="P67" s="16">
        <v>4735.1000000000004</v>
      </c>
      <c r="Q67" s="55">
        <f t="shared" si="1"/>
        <v>1638.5999999999995</v>
      </c>
      <c r="R67" s="15">
        <f t="shared" si="9"/>
        <v>6167.1054376799993</v>
      </c>
      <c r="S67" s="16">
        <f t="shared" si="2"/>
        <v>6167.1</v>
      </c>
    </row>
    <row r="68" spans="1:19" ht="15.75" x14ac:dyDescent="0.15">
      <c r="A68" s="12">
        <f>+A67+1</f>
        <v>62</v>
      </c>
      <c r="B68" s="53" t="s">
        <v>175</v>
      </c>
      <c r="C68" s="15">
        <v>240674</v>
      </c>
      <c r="D68" s="15">
        <v>72829.763999999996</v>
      </c>
      <c r="E68" s="15">
        <v>72829.763999999996</v>
      </c>
      <c r="F68" s="15">
        <f t="shared" si="3"/>
        <v>77179.740144191994</v>
      </c>
      <c r="G68" s="25">
        <f t="shared" si="4"/>
        <v>5.9728000000000003E-2</v>
      </c>
      <c r="H68" s="15">
        <f t="shared" si="12"/>
        <v>42946.468836245163</v>
      </c>
      <c r="I68" s="15">
        <f t="shared" si="6"/>
        <v>4349.9761441919982</v>
      </c>
      <c r="J68" s="12">
        <v>631.9</v>
      </c>
      <c r="K68" s="46">
        <v>631.9</v>
      </c>
      <c r="L68" s="15">
        <f>(C68/50*100*K68/J68+H68)*0.5</f>
        <v>262147.23441812251</v>
      </c>
      <c r="M68" s="15"/>
      <c r="N68" s="15">
        <f t="shared" si="8"/>
        <v>262147.23441812251</v>
      </c>
      <c r="O68" s="21">
        <f t="shared" si="0"/>
        <v>262147.20000000001</v>
      </c>
      <c r="P68" s="16">
        <v>197418.1</v>
      </c>
      <c r="Q68" s="55">
        <f t="shared" ref="Q68:Q118" si="15">+O68-P68</f>
        <v>64729.100000000006</v>
      </c>
      <c r="R68" s="15">
        <f t="shared" si="9"/>
        <v>253650.06551807999</v>
      </c>
      <c r="S68" s="16">
        <f t="shared" si="2"/>
        <v>253650.1</v>
      </c>
    </row>
    <row r="69" spans="1:19" ht="31.5" x14ac:dyDescent="0.15">
      <c r="A69" s="12">
        <f t="shared" ref="A69:A132" si="16">+A68+1</f>
        <v>63</v>
      </c>
      <c r="B69" s="17" t="s">
        <v>61</v>
      </c>
      <c r="C69" s="15">
        <v>0</v>
      </c>
      <c r="D69" s="15">
        <v>0</v>
      </c>
      <c r="E69" s="15">
        <v>0</v>
      </c>
      <c r="F69" s="15">
        <f t="shared" si="3"/>
        <v>0</v>
      </c>
      <c r="G69" s="25"/>
      <c r="H69" s="15"/>
      <c r="I69" s="15">
        <f t="shared" si="6"/>
        <v>0</v>
      </c>
      <c r="J69" s="12"/>
      <c r="K69" s="12"/>
      <c r="L69" s="15"/>
      <c r="M69" s="15"/>
      <c r="N69" s="15">
        <f t="shared" si="8"/>
        <v>0</v>
      </c>
      <c r="O69" s="21">
        <f t="shared" si="0"/>
        <v>0</v>
      </c>
      <c r="P69" s="16">
        <v>0</v>
      </c>
      <c r="Q69" s="55">
        <f t="shared" si="15"/>
        <v>0</v>
      </c>
      <c r="R69" s="15">
        <f t="shared" si="9"/>
        <v>0</v>
      </c>
      <c r="S69" s="16">
        <f t="shared" si="2"/>
        <v>0</v>
      </c>
    </row>
    <row r="70" spans="1:19" ht="15.75" x14ac:dyDescent="0.15">
      <c r="A70" s="12">
        <f t="shared" si="16"/>
        <v>64</v>
      </c>
      <c r="B70" s="17" t="s">
        <v>62</v>
      </c>
      <c r="C70" s="15">
        <v>7422.1</v>
      </c>
      <c r="D70" s="15">
        <v>72830</v>
      </c>
      <c r="E70" s="15">
        <v>72830</v>
      </c>
      <c r="F70" s="15">
        <f t="shared" si="3"/>
        <v>77179.990239999999</v>
      </c>
      <c r="G70" s="25">
        <f t="shared" ref="G70:G133" si="17">F70/E70-100%</f>
        <v>5.9728000000000003E-2</v>
      </c>
      <c r="H70" s="15">
        <f t="shared" ref="H70:H77" si="18">+I70*K70*12*1.302/1000</f>
        <v>1264.1350036815359</v>
      </c>
      <c r="I70" s="15">
        <f t="shared" si="6"/>
        <v>4349.9902399999992</v>
      </c>
      <c r="J70" s="12">
        <v>18.600000000000001</v>
      </c>
      <c r="K70" s="12">
        <v>18.600000000000001</v>
      </c>
      <c r="L70" s="15">
        <f>(C70/50*100*K70/J70+H70)*0.5</f>
        <v>8054.1675018407695</v>
      </c>
      <c r="M70" s="15"/>
      <c r="N70" s="15">
        <f t="shared" si="8"/>
        <v>8054.1675018407695</v>
      </c>
      <c r="O70" s="21">
        <f t="shared" si="0"/>
        <v>8054.2</v>
      </c>
      <c r="P70" s="16">
        <v>6149.3</v>
      </c>
      <c r="Q70" s="55">
        <f t="shared" si="15"/>
        <v>1904.8999999999996</v>
      </c>
      <c r="R70" s="15">
        <f t="shared" si="9"/>
        <v>7793.1343828799991</v>
      </c>
      <c r="S70" s="16">
        <f t="shared" si="2"/>
        <v>7793.1</v>
      </c>
    </row>
    <row r="71" spans="1:19" ht="21" customHeight="1" x14ac:dyDescent="0.15">
      <c r="A71" s="12">
        <f t="shared" si="16"/>
        <v>65</v>
      </c>
      <c r="B71" s="17" t="s">
        <v>63</v>
      </c>
      <c r="C71" s="15">
        <v>20704.7</v>
      </c>
      <c r="D71" s="15">
        <v>72830</v>
      </c>
      <c r="E71" s="15">
        <v>72830</v>
      </c>
      <c r="F71" s="15">
        <f t="shared" si="3"/>
        <v>77179.990239999999</v>
      </c>
      <c r="G71" s="25">
        <f t="shared" si="17"/>
        <v>5.9728000000000003E-2</v>
      </c>
      <c r="H71" s="15">
        <f t="shared" si="18"/>
        <v>3636.0872417721594</v>
      </c>
      <c r="I71" s="15">
        <f t="shared" si="6"/>
        <v>4349.9902399999992</v>
      </c>
      <c r="J71" s="19">
        <v>53.5</v>
      </c>
      <c r="K71" s="19">
        <v>53.5</v>
      </c>
      <c r="L71" s="15">
        <f>(C71/50*100*K71/J71+H71)*0.5</f>
        <v>22522.743620886082</v>
      </c>
      <c r="M71" s="15"/>
      <c r="N71" s="15">
        <f t="shared" si="8"/>
        <v>22522.743620886082</v>
      </c>
      <c r="O71" s="21">
        <f t="shared" ref="O71:O134" si="19">ROUND(N71,1)</f>
        <v>22522.7</v>
      </c>
      <c r="P71" s="16">
        <v>17043.599999999999</v>
      </c>
      <c r="Q71" s="55">
        <f t="shared" si="15"/>
        <v>5479.1000000000022</v>
      </c>
      <c r="R71" s="15">
        <f t="shared" si="9"/>
        <v>21792.658211279999</v>
      </c>
      <c r="S71" s="16">
        <f t="shared" ref="S71:S134" si="20">+ROUND(R71,1)</f>
        <v>21792.7</v>
      </c>
    </row>
    <row r="72" spans="1:19" ht="15.75" x14ac:dyDescent="0.15">
      <c r="A72" s="12">
        <f t="shared" si="16"/>
        <v>66</v>
      </c>
      <c r="B72" s="17" t="s">
        <v>64</v>
      </c>
      <c r="C72" s="15">
        <v>5195.6000000000004</v>
      </c>
      <c r="D72" s="15">
        <v>72830</v>
      </c>
      <c r="E72" s="15">
        <v>72830</v>
      </c>
      <c r="F72" s="15">
        <f t="shared" ref="F72:F135" si="21">IF(E72&gt;77180,E72,IF(E72*1.059728&gt;77180,77180,E72*1.059728))</f>
        <v>77179.990239999999</v>
      </c>
      <c r="G72" s="25">
        <f t="shared" si="17"/>
        <v>5.9728000000000003E-2</v>
      </c>
      <c r="H72" s="15">
        <f t="shared" si="18"/>
        <v>849.55309387199986</v>
      </c>
      <c r="I72" s="15">
        <f t="shared" ref="I72:I135" si="22">+F72-E72</f>
        <v>4349.9902399999992</v>
      </c>
      <c r="J72" s="12">
        <v>12.5</v>
      </c>
      <c r="K72" s="12">
        <v>12.5</v>
      </c>
      <c r="L72" s="15">
        <f>(C72/49*100*K72/J72+H72)*0.49</f>
        <v>5611.8810159972809</v>
      </c>
      <c r="M72" s="15"/>
      <c r="N72" s="15">
        <f t="shared" ref="N72:N135" si="23">IF(M72&gt;5,L72-((L72/100)*M72),L72)</f>
        <v>5611.8810159972809</v>
      </c>
      <c r="O72" s="21">
        <f t="shared" si="19"/>
        <v>5611.9</v>
      </c>
      <c r="P72" s="16">
        <v>4357.3</v>
      </c>
      <c r="Q72" s="55">
        <f t="shared" si="15"/>
        <v>1254.5999999999995</v>
      </c>
      <c r="R72" s="15">
        <f t="shared" ref="R72:R135" si="24">+O72*0.9675864</f>
        <v>5429.9981181599996</v>
      </c>
      <c r="S72" s="16">
        <f t="shared" si="20"/>
        <v>5430</v>
      </c>
    </row>
    <row r="73" spans="1:19" ht="15.75" x14ac:dyDescent="0.15">
      <c r="A73" s="12">
        <f t="shared" si="16"/>
        <v>67</v>
      </c>
      <c r="B73" s="17" t="s">
        <v>65</v>
      </c>
      <c r="C73" s="15">
        <v>3402.5</v>
      </c>
      <c r="D73" s="15">
        <v>72830</v>
      </c>
      <c r="E73" s="15">
        <v>72830</v>
      </c>
      <c r="F73" s="15">
        <f t="shared" si="21"/>
        <v>77179.990239999999</v>
      </c>
      <c r="G73" s="25">
        <f t="shared" si="17"/>
        <v>5.9728000000000003E-2</v>
      </c>
      <c r="H73" s="15">
        <f t="shared" si="18"/>
        <v>679.64247509759991</v>
      </c>
      <c r="I73" s="15">
        <f t="shared" si="22"/>
        <v>4349.9902399999992</v>
      </c>
      <c r="J73" s="12">
        <v>10</v>
      </c>
      <c r="K73" s="12">
        <v>10</v>
      </c>
      <c r="L73" s="15">
        <f>(C73/49*100*K73/J73+H73)*0.49</f>
        <v>3735.5248127978243</v>
      </c>
      <c r="M73" s="15"/>
      <c r="N73" s="15">
        <f t="shared" si="23"/>
        <v>3735.5248127978243</v>
      </c>
      <c r="O73" s="21">
        <f t="shared" si="19"/>
        <v>3735.5</v>
      </c>
      <c r="P73" s="16">
        <v>2731.9</v>
      </c>
      <c r="Q73" s="55">
        <f t="shared" si="15"/>
        <v>1003.5999999999999</v>
      </c>
      <c r="R73" s="15">
        <f t="shared" si="24"/>
        <v>3614.4189971999999</v>
      </c>
      <c r="S73" s="16">
        <f t="shared" si="20"/>
        <v>3614.4</v>
      </c>
    </row>
    <row r="74" spans="1:19" ht="15.75" x14ac:dyDescent="0.15">
      <c r="A74" s="12">
        <f t="shared" si="16"/>
        <v>68</v>
      </c>
      <c r="B74" s="17" t="s">
        <v>66</v>
      </c>
      <c r="C74" s="15">
        <v>4423.2</v>
      </c>
      <c r="D74" s="15">
        <v>72830</v>
      </c>
      <c r="E74" s="15">
        <v>72830</v>
      </c>
      <c r="F74" s="15">
        <f t="shared" si="21"/>
        <v>77179.990239999999</v>
      </c>
      <c r="G74" s="25">
        <f t="shared" si="17"/>
        <v>5.9728000000000003E-2</v>
      </c>
      <c r="H74" s="15">
        <f t="shared" si="18"/>
        <v>747.60672260735998</v>
      </c>
      <c r="I74" s="15">
        <f t="shared" si="22"/>
        <v>4349.9902399999992</v>
      </c>
      <c r="J74" s="12">
        <v>11</v>
      </c>
      <c r="K74" s="12">
        <v>11</v>
      </c>
      <c r="L74" s="15">
        <f t="shared" ref="L74:L80" si="25">(C74/50*100*K74/J74+H74)*0.5</f>
        <v>4797.0033613036794</v>
      </c>
      <c r="M74" s="15"/>
      <c r="N74" s="15">
        <f t="shared" si="23"/>
        <v>4797.0033613036794</v>
      </c>
      <c r="O74" s="21">
        <f t="shared" si="19"/>
        <v>4797</v>
      </c>
      <c r="P74" s="16">
        <v>3670.5</v>
      </c>
      <c r="Q74" s="55">
        <f t="shared" si="15"/>
        <v>1126.5</v>
      </c>
      <c r="R74" s="15">
        <f t="shared" si="24"/>
        <v>4641.5119607999995</v>
      </c>
      <c r="S74" s="16">
        <f t="shared" si="20"/>
        <v>4641.5</v>
      </c>
    </row>
    <row r="75" spans="1:19" ht="15.75" x14ac:dyDescent="0.15">
      <c r="A75" s="12">
        <f t="shared" si="16"/>
        <v>69</v>
      </c>
      <c r="B75" s="17" t="s">
        <v>67</v>
      </c>
      <c r="C75" s="15">
        <v>2353.6</v>
      </c>
      <c r="D75" s="15">
        <v>70101.533871022722</v>
      </c>
      <c r="E75" s="15">
        <v>70101.533871022722</v>
      </c>
      <c r="F75" s="15">
        <f t="shared" si="21"/>
        <v>74288.558286071173</v>
      </c>
      <c r="G75" s="25">
        <f t="shared" si="17"/>
        <v>5.9728000000000003E-2</v>
      </c>
      <c r="H75" s="15">
        <f t="shared" si="18"/>
        <v>392.50841676430196</v>
      </c>
      <c r="I75" s="15">
        <f t="shared" si="22"/>
        <v>4187.0244150484505</v>
      </c>
      <c r="J75" s="12">
        <v>6</v>
      </c>
      <c r="K75" s="12">
        <v>6</v>
      </c>
      <c r="L75" s="15">
        <f>(C75/50*100*K75/J75+H75)*0.5</f>
        <v>2549.8542083821508</v>
      </c>
      <c r="M75" s="15"/>
      <c r="N75" s="15">
        <f t="shared" si="23"/>
        <v>2549.8542083821508</v>
      </c>
      <c r="O75" s="21">
        <f t="shared" si="19"/>
        <v>2549.9</v>
      </c>
      <c r="P75" s="16">
        <v>2447.9</v>
      </c>
      <c r="Q75" s="55">
        <f t="shared" si="15"/>
        <v>102</v>
      </c>
      <c r="R75" s="15">
        <f t="shared" si="24"/>
        <v>2467.2485613600002</v>
      </c>
      <c r="S75" s="16">
        <f t="shared" si="20"/>
        <v>2467.1999999999998</v>
      </c>
    </row>
    <row r="76" spans="1:19" ht="15.75" x14ac:dyDescent="0.15">
      <c r="A76" s="12">
        <f t="shared" si="16"/>
        <v>70</v>
      </c>
      <c r="B76" s="17" t="s">
        <v>68</v>
      </c>
      <c r="C76" s="15">
        <v>1082.4000000000001</v>
      </c>
      <c r="D76" s="15">
        <v>64064.477823199995</v>
      </c>
      <c r="E76" s="15">
        <v>64064.477823199995</v>
      </c>
      <c r="F76" s="15">
        <f t="shared" si="21"/>
        <v>67890.920954624089</v>
      </c>
      <c r="G76" s="25">
        <f t="shared" si="17"/>
        <v>5.9728000000000003E-2</v>
      </c>
      <c r="H76" s="15">
        <f t="shared" si="18"/>
        <v>173.37460770757312</v>
      </c>
      <c r="I76" s="15">
        <f t="shared" si="22"/>
        <v>3826.4431314240937</v>
      </c>
      <c r="J76" s="12">
        <v>2.9</v>
      </c>
      <c r="K76" s="12">
        <v>2.9</v>
      </c>
      <c r="L76" s="15">
        <f t="shared" si="25"/>
        <v>1169.0873038537866</v>
      </c>
      <c r="M76" s="15"/>
      <c r="N76" s="15">
        <f t="shared" si="23"/>
        <v>1169.0873038537866</v>
      </c>
      <c r="O76" s="21">
        <f t="shared" si="19"/>
        <v>1169.0999999999999</v>
      </c>
      <c r="P76" s="16">
        <v>907.8</v>
      </c>
      <c r="Q76" s="55">
        <f t="shared" si="15"/>
        <v>261.29999999999995</v>
      </c>
      <c r="R76" s="15">
        <f t="shared" si="24"/>
        <v>1131.2052602399999</v>
      </c>
      <c r="S76" s="16">
        <f t="shared" si="20"/>
        <v>1131.2</v>
      </c>
    </row>
    <row r="77" spans="1:19" ht="15.75" x14ac:dyDescent="0.15">
      <c r="A77" s="12">
        <f t="shared" si="16"/>
        <v>71</v>
      </c>
      <c r="B77" s="17" t="s">
        <v>69</v>
      </c>
      <c r="C77" s="15">
        <v>2607.4</v>
      </c>
      <c r="D77" s="15">
        <v>72564.956969705876</v>
      </c>
      <c r="E77" s="15">
        <v>72564.956969705876</v>
      </c>
      <c r="F77" s="15">
        <f t="shared" si="21"/>
        <v>76899.116719592465</v>
      </c>
      <c r="G77" s="25">
        <f t="shared" si="17"/>
        <v>5.9728000000000003E-2</v>
      </c>
      <c r="H77" s="15">
        <f t="shared" si="18"/>
        <v>474.01838352559639</v>
      </c>
      <c r="I77" s="15">
        <f t="shared" si="22"/>
        <v>4334.1597498865885</v>
      </c>
      <c r="J77" s="12">
        <v>7</v>
      </c>
      <c r="K77" s="12">
        <v>7</v>
      </c>
      <c r="L77" s="15">
        <f t="shared" si="25"/>
        <v>2844.4091917627984</v>
      </c>
      <c r="M77" s="15"/>
      <c r="N77" s="15">
        <f t="shared" si="23"/>
        <v>2844.4091917627984</v>
      </c>
      <c r="O77" s="21">
        <f t="shared" si="19"/>
        <v>2844.4</v>
      </c>
      <c r="P77" s="16">
        <v>2130</v>
      </c>
      <c r="Q77" s="55">
        <f t="shared" si="15"/>
        <v>714.40000000000009</v>
      </c>
      <c r="R77" s="15">
        <f t="shared" si="24"/>
        <v>2752.2027561599998</v>
      </c>
      <c r="S77" s="16">
        <f t="shared" si="20"/>
        <v>2752.2</v>
      </c>
    </row>
    <row r="78" spans="1:19" ht="15.75" x14ac:dyDescent="0.15">
      <c r="A78" s="12">
        <f t="shared" si="16"/>
        <v>72</v>
      </c>
      <c r="B78" s="17" t="s">
        <v>70</v>
      </c>
      <c r="C78" s="15">
        <v>2829.8</v>
      </c>
      <c r="D78" s="15">
        <v>72830</v>
      </c>
      <c r="E78" s="15">
        <v>72830</v>
      </c>
      <c r="F78" s="15">
        <f t="shared" si="21"/>
        <v>77179.990239999999</v>
      </c>
      <c r="G78" s="25">
        <f t="shared" si="17"/>
        <v>5.9728000000000003E-2</v>
      </c>
      <c r="H78" s="15">
        <f>+I78*K78*12*1.302/1000</f>
        <v>475.74973256831993</v>
      </c>
      <c r="I78" s="15">
        <f t="shared" si="22"/>
        <v>4349.9902399999992</v>
      </c>
      <c r="J78" s="12">
        <v>7</v>
      </c>
      <c r="K78" s="12">
        <v>7</v>
      </c>
      <c r="L78" s="15">
        <f t="shared" si="25"/>
        <v>3067.6748662841601</v>
      </c>
      <c r="M78" s="15"/>
      <c r="N78" s="15">
        <f t="shared" si="23"/>
        <v>3067.6748662841601</v>
      </c>
      <c r="O78" s="21">
        <f t="shared" si="19"/>
        <v>3067.7</v>
      </c>
      <c r="P78" s="16">
        <v>2350.6999999999998</v>
      </c>
      <c r="Q78" s="55">
        <f t="shared" si="15"/>
        <v>717</v>
      </c>
      <c r="R78" s="15">
        <f t="shared" si="24"/>
        <v>2968.2647992799998</v>
      </c>
      <c r="S78" s="16">
        <f t="shared" si="20"/>
        <v>2968.3</v>
      </c>
    </row>
    <row r="79" spans="1:19" ht="15.75" x14ac:dyDescent="0.15">
      <c r="A79" s="12">
        <f t="shared" si="16"/>
        <v>73</v>
      </c>
      <c r="B79" s="17" t="s">
        <v>71</v>
      </c>
      <c r="C79" s="15">
        <v>2392.4</v>
      </c>
      <c r="D79" s="15">
        <v>72830</v>
      </c>
      <c r="E79" s="15">
        <v>72830</v>
      </c>
      <c r="F79" s="15">
        <f t="shared" si="21"/>
        <v>77179.990239999999</v>
      </c>
      <c r="G79" s="25">
        <f t="shared" si="17"/>
        <v>5.9728000000000003E-2</v>
      </c>
      <c r="H79" s="15">
        <f>+I79*K79*12*1.302/1000</f>
        <v>407.78548505855991</v>
      </c>
      <c r="I79" s="15">
        <f t="shared" si="22"/>
        <v>4349.9902399999992</v>
      </c>
      <c r="J79" s="12">
        <v>6</v>
      </c>
      <c r="K79" s="12">
        <v>6</v>
      </c>
      <c r="L79" s="15">
        <f>(C79/50*100*K79/J79+H79)*0.49</f>
        <v>2544.3668876786946</v>
      </c>
      <c r="M79" s="15"/>
      <c r="N79" s="15">
        <f t="shared" si="23"/>
        <v>2544.3668876786946</v>
      </c>
      <c r="O79" s="21">
        <f t="shared" si="19"/>
        <v>2544.4</v>
      </c>
      <c r="P79" s="16">
        <v>1990</v>
      </c>
      <c r="Q79" s="55">
        <f t="shared" si="15"/>
        <v>554.40000000000009</v>
      </c>
      <c r="R79" s="15">
        <f t="shared" si="24"/>
        <v>2461.9268361599998</v>
      </c>
      <c r="S79" s="16">
        <f t="shared" si="20"/>
        <v>2461.9</v>
      </c>
    </row>
    <row r="80" spans="1:19" ht="15.75" x14ac:dyDescent="0.15">
      <c r="A80" s="12">
        <f t="shared" si="16"/>
        <v>74</v>
      </c>
      <c r="B80" s="17" t="s">
        <v>72</v>
      </c>
      <c r="C80" s="16">
        <v>2153</v>
      </c>
      <c r="D80" s="15">
        <v>67492.023060969383</v>
      </c>
      <c r="E80" s="15">
        <v>67492.023060969383</v>
      </c>
      <c r="F80" s="15">
        <f t="shared" si="21"/>
        <v>71523.186614354956</v>
      </c>
      <c r="G80" s="25">
        <f t="shared" si="17"/>
        <v>5.9728000000000003E-2</v>
      </c>
      <c r="H80" s="15">
        <f>+I80*K80*12*1.302/1000</f>
        <v>346.40594646952911</v>
      </c>
      <c r="I80" s="15">
        <f t="shared" si="22"/>
        <v>4031.1635533855733</v>
      </c>
      <c r="J80" s="12">
        <v>5.5</v>
      </c>
      <c r="K80" s="12">
        <v>5.5</v>
      </c>
      <c r="L80" s="15">
        <f t="shared" si="25"/>
        <v>2326.2029732347646</v>
      </c>
      <c r="M80" s="15"/>
      <c r="N80" s="15">
        <f t="shared" si="23"/>
        <v>2326.2029732347646</v>
      </c>
      <c r="O80" s="21">
        <f t="shared" si="19"/>
        <v>2326.1999999999998</v>
      </c>
      <c r="P80" s="16">
        <v>1804.1</v>
      </c>
      <c r="Q80" s="55">
        <f t="shared" si="15"/>
        <v>522.09999999999991</v>
      </c>
      <c r="R80" s="15">
        <f t="shared" si="24"/>
        <v>2250.7994836799999</v>
      </c>
      <c r="S80" s="16">
        <f t="shared" si="20"/>
        <v>2250.8000000000002</v>
      </c>
    </row>
    <row r="81" spans="1:19" ht="15.75" x14ac:dyDescent="0.15">
      <c r="A81" s="12">
        <f t="shared" si="16"/>
        <v>75</v>
      </c>
      <c r="B81" s="17" t="s">
        <v>73</v>
      </c>
      <c r="C81" s="15">
        <v>0</v>
      </c>
      <c r="D81" s="15">
        <v>0</v>
      </c>
      <c r="E81" s="15">
        <v>0</v>
      </c>
      <c r="F81" s="15">
        <f t="shared" si="21"/>
        <v>0</v>
      </c>
      <c r="G81" s="25"/>
      <c r="H81" s="15"/>
      <c r="I81" s="15">
        <f t="shared" si="22"/>
        <v>0</v>
      </c>
      <c r="J81" s="12"/>
      <c r="K81" s="12"/>
      <c r="L81" s="15"/>
      <c r="M81" s="15"/>
      <c r="N81" s="15">
        <f t="shared" si="23"/>
        <v>0</v>
      </c>
      <c r="O81" s="21">
        <f t="shared" si="19"/>
        <v>0</v>
      </c>
      <c r="P81" s="16">
        <v>0</v>
      </c>
      <c r="Q81" s="55">
        <f t="shared" si="15"/>
        <v>0</v>
      </c>
      <c r="R81" s="15">
        <f t="shared" si="24"/>
        <v>0</v>
      </c>
      <c r="S81" s="16">
        <f t="shared" si="20"/>
        <v>0</v>
      </c>
    </row>
    <row r="82" spans="1:19" ht="15.75" x14ac:dyDescent="0.15">
      <c r="A82" s="12">
        <f t="shared" si="16"/>
        <v>76</v>
      </c>
      <c r="B82" s="17" t="s">
        <v>73</v>
      </c>
      <c r="C82" s="15">
        <v>20814.8</v>
      </c>
      <c r="D82" s="15">
        <v>72829.763999999996</v>
      </c>
      <c r="E82" s="15">
        <v>72829.763999999996</v>
      </c>
      <c r="F82" s="15">
        <f t="shared" si="21"/>
        <v>77179.740144191994</v>
      </c>
      <c r="G82" s="25">
        <f t="shared" si="17"/>
        <v>5.9728000000000003E-2</v>
      </c>
      <c r="H82" s="15">
        <f t="shared" ref="H82:H130" si="26">+I82*K82*12*1.302/1000</f>
        <v>4410.8653702679403</v>
      </c>
      <c r="I82" s="15">
        <f t="shared" si="22"/>
        <v>4349.9761441919982</v>
      </c>
      <c r="J82" s="12">
        <v>64.900000000000006</v>
      </c>
      <c r="K82" s="12">
        <v>64.900000000000006</v>
      </c>
      <c r="L82" s="15">
        <f t="shared" ref="L82:L89" si="27">(C82/50*100*K82/J82+H82)*0.5</f>
        <v>23020.232685133968</v>
      </c>
      <c r="M82" s="15"/>
      <c r="N82" s="15">
        <f t="shared" si="23"/>
        <v>23020.232685133968</v>
      </c>
      <c r="O82" s="21">
        <f t="shared" si="19"/>
        <v>23020.2</v>
      </c>
      <c r="P82" s="16">
        <v>17255.099999999999</v>
      </c>
      <c r="Q82" s="55">
        <f t="shared" si="15"/>
        <v>5765.1000000000022</v>
      </c>
      <c r="R82" s="15">
        <f t="shared" si="24"/>
        <v>22274.032445280001</v>
      </c>
      <c r="S82" s="16">
        <f t="shared" si="20"/>
        <v>22274</v>
      </c>
    </row>
    <row r="83" spans="1:19" ht="15.75" x14ac:dyDescent="0.15">
      <c r="A83" s="12">
        <f t="shared" si="16"/>
        <v>77</v>
      </c>
      <c r="B83" s="53" t="s">
        <v>74</v>
      </c>
      <c r="C83" s="16">
        <v>19541.5</v>
      </c>
      <c r="D83" s="15">
        <v>72830</v>
      </c>
      <c r="E83" s="15">
        <v>72830</v>
      </c>
      <c r="F83" s="15">
        <f t="shared" si="21"/>
        <v>77179.990239999999</v>
      </c>
      <c r="G83" s="25">
        <f t="shared" si="17"/>
        <v>5.9728000000000003E-2</v>
      </c>
      <c r="H83" s="15">
        <f t="shared" si="26"/>
        <v>3248.6910309665273</v>
      </c>
      <c r="I83" s="15">
        <f t="shared" si="22"/>
        <v>4349.9902399999992</v>
      </c>
      <c r="J83" s="12">
        <v>47.8</v>
      </c>
      <c r="K83" s="12">
        <v>47.8</v>
      </c>
      <c r="L83" s="15">
        <f t="shared" si="27"/>
        <v>21165.845515483263</v>
      </c>
      <c r="M83" s="15"/>
      <c r="N83" s="15">
        <f t="shared" si="23"/>
        <v>21165.845515483263</v>
      </c>
      <c r="O83" s="21">
        <v>21165.9</v>
      </c>
      <c r="P83" s="16">
        <v>14908.9</v>
      </c>
      <c r="Q83" s="55">
        <f t="shared" si="15"/>
        <v>6257.0000000000018</v>
      </c>
      <c r="R83" s="15">
        <f t="shared" si="24"/>
        <v>20479.83698376</v>
      </c>
      <c r="S83" s="16">
        <f t="shared" si="20"/>
        <v>20479.8</v>
      </c>
    </row>
    <row r="84" spans="1:19" ht="15.75" x14ac:dyDescent="0.15">
      <c r="A84" s="12">
        <f t="shared" si="16"/>
        <v>78</v>
      </c>
      <c r="B84" s="17" t="s">
        <v>75</v>
      </c>
      <c r="C84" s="15">
        <v>15802.1</v>
      </c>
      <c r="D84" s="15">
        <v>72830</v>
      </c>
      <c r="E84" s="15">
        <v>72830</v>
      </c>
      <c r="F84" s="15">
        <f t="shared" si="21"/>
        <v>77179.990239999999</v>
      </c>
      <c r="G84" s="25">
        <f t="shared" si="17"/>
        <v>5.9728000000000003E-2</v>
      </c>
      <c r="H84" s="15">
        <f t="shared" si="26"/>
        <v>3126.3553854489596</v>
      </c>
      <c r="I84" s="15">
        <f t="shared" si="22"/>
        <v>4349.9902399999992</v>
      </c>
      <c r="J84" s="12">
        <v>46</v>
      </c>
      <c r="K84" s="12">
        <v>46</v>
      </c>
      <c r="L84" s="15">
        <f t="shared" si="27"/>
        <v>17365.277692724481</v>
      </c>
      <c r="M84" s="15"/>
      <c r="N84" s="15">
        <f t="shared" si="23"/>
        <v>17365.277692724481</v>
      </c>
      <c r="O84" s="21">
        <f t="shared" si="19"/>
        <v>17365.3</v>
      </c>
      <c r="P84" s="16">
        <v>12654.2</v>
      </c>
      <c r="Q84" s="55">
        <f t="shared" si="15"/>
        <v>4711.0999999999985</v>
      </c>
      <c r="R84" s="15">
        <f t="shared" si="24"/>
        <v>16802.428111919999</v>
      </c>
      <c r="S84" s="16">
        <f t="shared" si="20"/>
        <v>16802.400000000001</v>
      </c>
    </row>
    <row r="85" spans="1:19" ht="15.75" x14ac:dyDescent="0.15">
      <c r="A85" s="12">
        <f t="shared" si="16"/>
        <v>79</v>
      </c>
      <c r="B85" s="17" t="s">
        <v>76</v>
      </c>
      <c r="C85" s="16">
        <v>3954.9</v>
      </c>
      <c r="D85" s="15">
        <v>72830</v>
      </c>
      <c r="E85" s="15">
        <v>72830</v>
      </c>
      <c r="F85" s="15">
        <f t="shared" si="21"/>
        <v>77179.990239999999</v>
      </c>
      <c r="G85" s="25">
        <f t="shared" si="17"/>
        <v>5.9728000000000003E-2</v>
      </c>
      <c r="H85" s="15">
        <f t="shared" si="26"/>
        <v>815.57097011711983</v>
      </c>
      <c r="I85" s="15">
        <f t="shared" si="22"/>
        <v>4349.9902399999992</v>
      </c>
      <c r="J85" s="12">
        <v>12</v>
      </c>
      <c r="K85" s="12">
        <v>12</v>
      </c>
      <c r="L85" s="15">
        <f t="shared" si="27"/>
        <v>4362.6854850585596</v>
      </c>
      <c r="M85" s="15"/>
      <c r="N85" s="15">
        <f t="shared" si="23"/>
        <v>4362.6854850585596</v>
      </c>
      <c r="O85" s="21">
        <f t="shared" si="19"/>
        <v>4362.7</v>
      </c>
      <c r="P85" s="16">
        <v>3133.7</v>
      </c>
      <c r="Q85" s="55">
        <f t="shared" si="15"/>
        <v>1229</v>
      </c>
      <c r="R85" s="15">
        <f t="shared" si="24"/>
        <v>4221.2891872800001</v>
      </c>
      <c r="S85" s="16">
        <f t="shared" si="20"/>
        <v>4221.3</v>
      </c>
    </row>
    <row r="86" spans="1:19" ht="15.75" x14ac:dyDescent="0.15">
      <c r="A86" s="12">
        <f t="shared" si="16"/>
        <v>80</v>
      </c>
      <c r="B86" s="17" t="s">
        <v>77</v>
      </c>
      <c r="C86" s="15">
        <v>13186.9</v>
      </c>
      <c r="D86" s="15">
        <v>71439.51466474167</v>
      </c>
      <c r="E86" s="15">
        <v>71439.51466474167</v>
      </c>
      <c r="F86" s="15">
        <f t="shared" si="21"/>
        <v>75706.453996637356</v>
      </c>
      <c r="G86" s="25">
        <f t="shared" si="17"/>
        <v>5.9728000000000003E-2</v>
      </c>
      <c r="H86" s="15">
        <f t="shared" si="26"/>
        <v>2199.9997840107603</v>
      </c>
      <c r="I86" s="15">
        <f t="shared" si="22"/>
        <v>4266.9393318956863</v>
      </c>
      <c r="J86" s="12">
        <v>33</v>
      </c>
      <c r="K86" s="12">
        <v>33</v>
      </c>
      <c r="L86" s="15">
        <f t="shared" si="27"/>
        <v>14286.89989200538</v>
      </c>
      <c r="M86" s="15"/>
      <c r="N86" s="15">
        <f t="shared" si="23"/>
        <v>14286.89989200538</v>
      </c>
      <c r="O86" s="21">
        <f t="shared" si="19"/>
        <v>14286.9</v>
      </c>
      <c r="P86" s="16">
        <v>10971.1</v>
      </c>
      <c r="Q86" s="55">
        <f t="shared" si="15"/>
        <v>3315.7999999999993</v>
      </c>
      <c r="R86" s="15">
        <f t="shared" si="24"/>
        <v>13823.810138159999</v>
      </c>
      <c r="S86" s="16">
        <f t="shared" si="20"/>
        <v>13823.8</v>
      </c>
    </row>
    <row r="87" spans="1:19" ht="15.75" x14ac:dyDescent="0.15">
      <c r="A87" s="12">
        <f t="shared" si="16"/>
        <v>81</v>
      </c>
      <c r="B87" s="17" t="s">
        <v>78</v>
      </c>
      <c r="C87" s="16">
        <v>16081.9</v>
      </c>
      <c r="D87" s="15">
        <v>72830</v>
      </c>
      <c r="E87" s="15">
        <v>72830</v>
      </c>
      <c r="F87" s="15">
        <f t="shared" si="21"/>
        <v>77179.990239999999</v>
      </c>
      <c r="G87" s="25">
        <f t="shared" si="17"/>
        <v>5.9728000000000003E-2</v>
      </c>
      <c r="H87" s="15">
        <f t="shared" si="26"/>
        <v>3058.3911379391998</v>
      </c>
      <c r="I87" s="15">
        <f t="shared" si="22"/>
        <v>4349.9902399999992</v>
      </c>
      <c r="J87" s="12">
        <v>45</v>
      </c>
      <c r="K87" s="12">
        <v>45</v>
      </c>
      <c r="L87" s="15">
        <f t="shared" si="27"/>
        <v>17611.095568969598</v>
      </c>
      <c r="M87" s="15"/>
      <c r="N87" s="15">
        <f t="shared" si="23"/>
        <v>17611.095568969598</v>
      </c>
      <c r="O87" s="21">
        <f t="shared" si="19"/>
        <v>17611.099999999999</v>
      </c>
      <c r="P87" s="16">
        <v>11846.7</v>
      </c>
      <c r="Q87" s="55">
        <f t="shared" si="15"/>
        <v>5764.3999999999978</v>
      </c>
      <c r="R87" s="15">
        <f t="shared" si="24"/>
        <v>17040.260849039998</v>
      </c>
      <c r="S87" s="16">
        <f t="shared" si="20"/>
        <v>17040.3</v>
      </c>
    </row>
    <row r="88" spans="1:19" ht="15.75" x14ac:dyDescent="0.15">
      <c r="A88" s="12">
        <f t="shared" si="16"/>
        <v>82</v>
      </c>
      <c r="B88" s="17" t="s">
        <v>79</v>
      </c>
      <c r="C88" s="15">
        <v>5338.9</v>
      </c>
      <c r="D88" s="15">
        <v>72830</v>
      </c>
      <c r="E88" s="15">
        <v>72830</v>
      </c>
      <c r="F88" s="15">
        <f t="shared" si="21"/>
        <v>77179.990239999999</v>
      </c>
      <c r="G88" s="25">
        <f t="shared" si="17"/>
        <v>5.9728000000000003E-2</v>
      </c>
      <c r="H88" s="15">
        <f t="shared" si="26"/>
        <v>1019.4637126463999</v>
      </c>
      <c r="I88" s="15">
        <f t="shared" si="22"/>
        <v>4349.9902399999992</v>
      </c>
      <c r="J88" s="12">
        <v>15</v>
      </c>
      <c r="K88" s="12">
        <v>15</v>
      </c>
      <c r="L88" s="15">
        <f t="shared" si="27"/>
        <v>5848.6318563231998</v>
      </c>
      <c r="M88" s="15"/>
      <c r="N88" s="15">
        <f t="shared" si="23"/>
        <v>5848.6318563231998</v>
      </c>
      <c r="O88" s="21">
        <f t="shared" si="19"/>
        <v>5848.6</v>
      </c>
      <c r="P88" s="16">
        <v>4312.3999999999996</v>
      </c>
      <c r="Q88" s="55">
        <f t="shared" si="15"/>
        <v>1536.2000000000007</v>
      </c>
      <c r="R88" s="15">
        <f t="shared" si="24"/>
        <v>5659.02581904</v>
      </c>
      <c r="S88" s="16">
        <f t="shared" si="20"/>
        <v>5659</v>
      </c>
    </row>
    <row r="89" spans="1:19" ht="15.75" x14ac:dyDescent="0.15">
      <c r="A89" s="12">
        <f t="shared" si="16"/>
        <v>83</v>
      </c>
      <c r="B89" s="17" t="s">
        <v>80</v>
      </c>
      <c r="C89" s="16">
        <v>7887.7</v>
      </c>
      <c r="D89" s="15">
        <v>72829.763999999996</v>
      </c>
      <c r="E89" s="15">
        <v>72829.763999999996</v>
      </c>
      <c r="F89" s="15">
        <f t="shared" si="21"/>
        <v>77179.740144191994</v>
      </c>
      <c r="G89" s="25">
        <f t="shared" si="17"/>
        <v>5.9728000000000003E-2</v>
      </c>
      <c r="H89" s="15">
        <f t="shared" si="26"/>
        <v>1257.3345046218319</v>
      </c>
      <c r="I89" s="15">
        <f t="shared" si="22"/>
        <v>4349.9761441919982</v>
      </c>
      <c r="J89" s="12">
        <v>18.5</v>
      </c>
      <c r="K89" s="12">
        <v>18.5</v>
      </c>
      <c r="L89" s="15">
        <f t="shared" si="27"/>
        <v>8516.3672523109144</v>
      </c>
      <c r="M89" s="15"/>
      <c r="N89" s="15">
        <f t="shared" si="23"/>
        <v>8516.3672523109144</v>
      </c>
      <c r="O89" s="21">
        <f t="shared" si="19"/>
        <v>8516.4</v>
      </c>
      <c r="P89" s="16">
        <v>6621.3</v>
      </c>
      <c r="Q89" s="55">
        <f t="shared" si="15"/>
        <v>1895.0999999999995</v>
      </c>
      <c r="R89" s="15">
        <f t="shared" si="24"/>
        <v>8240.3528169599995</v>
      </c>
      <c r="S89" s="16">
        <f t="shared" si="20"/>
        <v>8240.4</v>
      </c>
    </row>
    <row r="90" spans="1:19" ht="15.75" x14ac:dyDescent="0.15">
      <c r="A90" s="12">
        <f t="shared" si="16"/>
        <v>84</v>
      </c>
      <c r="B90" s="17" t="s">
        <v>81</v>
      </c>
      <c r="C90" s="15">
        <v>6033.3</v>
      </c>
      <c r="D90" s="15">
        <v>72830</v>
      </c>
      <c r="E90" s="15">
        <v>72830</v>
      </c>
      <c r="F90" s="15">
        <f t="shared" si="21"/>
        <v>77179.990239999999</v>
      </c>
      <c r="G90" s="25">
        <f t="shared" si="17"/>
        <v>5.9728000000000003E-2</v>
      </c>
      <c r="H90" s="15">
        <f t="shared" si="26"/>
        <v>1223.3564551756799</v>
      </c>
      <c r="I90" s="15">
        <f t="shared" si="22"/>
        <v>4349.9902399999992</v>
      </c>
      <c r="J90" s="12">
        <v>18</v>
      </c>
      <c r="K90" s="12">
        <v>18</v>
      </c>
      <c r="L90" s="15">
        <f>(C90/49*100*K90/J90+H90)*0.49</f>
        <v>6632.7446630360837</v>
      </c>
      <c r="M90" s="15"/>
      <c r="N90" s="15">
        <f t="shared" si="23"/>
        <v>6632.7446630360837</v>
      </c>
      <c r="O90" s="21">
        <f t="shared" si="19"/>
        <v>6632.7</v>
      </c>
      <c r="P90" s="16">
        <v>4826.1000000000004</v>
      </c>
      <c r="Q90" s="55">
        <f t="shared" si="15"/>
        <v>1806.5999999999995</v>
      </c>
      <c r="R90" s="15">
        <f t="shared" si="24"/>
        <v>6417.7103152799991</v>
      </c>
      <c r="S90" s="16">
        <f t="shared" si="20"/>
        <v>6417.7</v>
      </c>
    </row>
    <row r="91" spans="1:19" ht="31.5" x14ac:dyDescent="0.15">
      <c r="A91" s="12">
        <f t="shared" si="16"/>
        <v>85</v>
      </c>
      <c r="B91" s="17" t="s">
        <v>82</v>
      </c>
      <c r="C91" s="15">
        <v>12214.4</v>
      </c>
      <c r="D91" s="15">
        <v>68599.660700506327</v>
      </c>
      <c r="E91" s="15">
        <v>68599.660700506327</v>
      </c>
      <c r="F91" s="15">
        <f t="shared" si="21"/>
        <v>72696.981234826162</v>
      </c>
      <c r="G91" s="25">
        <f t="shared" si="17"/>
        <v>5.9728000000000003E-2</v>
      </c>
      <c r="H91" s="15">
        <f t="shared" si="26"/>
        <v>2375.013486646706</v>
      </c>
      <c r="I91" s="15">
        <f t="shared" si="22"/>
        <v>4097.3205343198351</v>
      </c>
      <c r="J91" s="12">
        <v>37.1</v>
      </c>
      <c r="K91" s="12">
        <v>37.1</v>
      </c>
      <c r="L91" s="15">
        <f t="shared" ref="L91:L102" si="28">(C91/50*100*K91/J91+H91)*0.5</f>
        <v>13401.906743323352</v>
      </c>
      <c r="M91" s="15"/>
      <c r="N91" s="15">
        <f t="shared" si="23"/>
        <v>13401.906743323352</v>
      </c>
      <c r="O91" s="21">
        <f t="shared" si="19"/>
        <v>13401.9</v>
      </c>
      <c r="P91" s="16">
        <v>11119.6</v>
      </c>
      <c r="Q91" s="55">
        <f t="shared" si="15"/>
        <v>2282.2999999999993</v>
      </c>
      <c r="R91" s="15">
        <f t="shared" si="24"/>
        <v>12967.496174159998</v>
      </c>
      <c r="S91" s="16">
        <f t="shared" si="20"/>
        <v>12967.5</v>
      </c>
    </row>
    <row r="92" spans="1:19" ht="15.75" x14ac:dyDescent="0.15">
      <c r="A92" s="12">
        <f t="shared" si="16"/>
        <v>86</v>
      </c>
      <c r="B92" s="17" t="s">
        <v>83</v>
      </c>
      <c r="C92" s="15">
        <v>3465.7</v>
      </c>
      <c r="D92" s="15">
        <v>71146.401159000001</v>
      </c>
      <c r="E92" s="15">
        <v>71146.401159000001</v>
      </c>
      <c r="F92" s="15">
        <f t="shared" si="21"/>
        <v>75395.833407424754</v>
      </c>
      <c r="G92" s="25">
        <f t="shared" si="17"/>
        <v>5.9728000000000003E-2</v>
      </c>
      <c r="H92" s="15">
        <f t="shared" si="26"/>
        <v>597.53816504449514</v>
      </c>
      <c r="I92" s="15">
        <f t="shared" si="22"/>
        <v>4249.4322484247532</v>
      </c>
      <c r="J92" s="12">
        <v>9</v>
      </c>
      <c r="K92" s="12">
        <v>9</v>
      </c>
      <c r="L92" s="15">
        <f t="shared" si="28"/>
        <v>3764.4690825222474</v>
      </c>
      <c r="M92" s="15"/>
      <c r="N92" s="15">
        <f t="shared" si="23"/>
        <v>3764.4690825222474</v>
      </c>
      <c r="O92" s="21">
        <f t="shared" si="19"/>
        <v>3764.5</v>
      </c>
      <c r="P92" s="16">
        <v>2863.8</v>
      </c>
      <c r="Q92" s="55">
        <f t="shared" si="15"/>
        <v>900.69999999999982</v>
      </c>
      <c r="R92" s="15">
        <f t="shared" si="24"/>
        <v>3642.4790027999998</v>
      </c>
      <c r="S92" s="16">
        <f t="shared" si="20"/>
        <v>3642.5</v>
      </c>
    </row>
    <row r="93" spans="1:19" ht="15.75" x14ac:dyDescent="0.15">
      <c r="A93" s="12">
        <f t="shared" si="16"/>
        <v>87</v>
      </c>
      <c r="B93" s="17" t="s">
        <v>84</v>
      </c>
      <c r="C93" s="15">
        <v>1541.4</v>
      </c>
      <c r="D93" s="15">
        <v>60495.499499999998</v>
      </c>
      <c r="E93" s="15">
        <v>60495.499499999998</v>
      </c>
      <c r="F93" s="15">
        <f t="shared" si="21"/>
        <v>64108.774694135995</v>
      </c>
      <c r="G93" s="25">
        <f t="shared" si="17"/>
        <v>5.9728000000000003E-2</v>
      </c>
      <c r="H93" s="15">
        <f t="shared" si="26"/>
        <v>282.26905816590408</v>
      </c>
      <c r="I93" s="15">
        <f t="shared" si="22"/>
        <v>3613.2751941359966</v>
      </c>
      <c r="J93" s="12">
        <v>5</v>
      </c>
      <c r="K93" s="12">
        <v>5</v>
      </c>
      <c r="L93" s="15">
        <f t="shared" si="28"/>
        <v>1682.5345290829521</v>
      </c>
      <c r="M93" s="15"/>
      <c r="N93" s="15">
        <f t="shared" si="23"/>
        <v>1682.5345290829521</v>
      </c>
      <c r="O93" s="21">
        <f t="shared" si="19"/>
        <v>1682.5</v>
      </c>
      <c r="P93" s="16">
        <v>1257.0999999999999</v>
      </c>
      <c r="Q93" s="55">
        <f t="shared" si="15"/>
        <v>425.40000000000009</v>
      </c>
      <c r="R93" s="15">
        <f t="shared" si="24"/>
        <v>1627.9641179999999</v>
      </c>
      <c r="S93" s="16">
        <f t="shared" si="20"/>
        <v>1628</v>
      </c>
    </row>
    <row r="94" spans="1:19" ht="15.75" x14ac:dyDescent="0.15">
      <c r="A94" s="12">
        <f t="shared" si="16"/>
        <v>88</v>
      </c>
      <c r="B94" s="17" t="s">
        <v>85</v>
      </c>
      <c r="C94" s="15">
        <v>2712.3</v>
      </c>
      <c r="D94" s="15">
        <v>69241.120768358203</v>
      </c>
      <c r="E94" s="15">
        <v>69241.120768358203</v>
      </c>
      <c r="F94" s="15">
        <f t="shared" si="21"/>
        <v>73376.754429610708</v>
      </c>
      <c r="G94" s="25">
        <f t="shared" si="17"/>
        <v>5.9728000000000003E-2</v>
      </c>
      <c r="H94" s="15">
        <f t="shared" si="26"/>
        <v>452.30598226386394</v>
      </c>
      <c r="I94" s="15">
        <f t="shared" si="22"/>
        <v>4135.6336612525047</v>
      </c>
      <c r="J94" s="12">
        <v>7</v>
      </c>
      <c r="K94" s="12">
        <v>7</v>
      </c>
      <c r="L94" s="15">
        <f t="shared" si="28"/>
        <v>2938.4529911319323</v>
      </c>
      <c r="M94" s="15"/>
      <c r="N94" s="15">
        <f t="shared" si="23"/>
        <v>2938.4529911319323</v>
      </c>
      <c r="O94" s="21">
        <f t="shared" si="19"/>
        <v>2938.5</v>
      </c>
      <c r="P94" s="16">
        <v>2256.6999999999998</v>
      </c>
      <c r="Q94" s="55">
        <f t="shared" si="15"/>
        <v>681.80000000000018</v>
      </c>
      <c r="R94" s="15">
        <f t="shared" si="24"/>
        <v>2843.2526364</v>
      </c>
      <c r="S94" s="16">
        <f t="shared" si="20"/>
        <v>2843.3</v>
      </c>
    </row>
    <row r="95" spans="1:19" ht="31.5" x14ac:dyDescent="0.15">
      <c r="A95" s="12">
        <f t="shared" si="16"/>
        <v>89</v>
      </c>
      <c r="B95" s="52" t="s">
        <v>86</v>
      </c>
      <c r="C95" s="16">
        <v>16507.2</v>
      </c>
      <c r="D95" s="15">
        <v>72829.763999999996</v>
      </c>
      <c r="E95" s="15">
        <v>72829.763999999996</v>
      </c>
      <c r="F95" s="15">
        <f t="shared" si="21"/>
        <v>77179.740144191994</v>
      </c>
      <c r="G95" s="25">
        <f t="shared" si="17"/>
        <v>5.9728000000000003E-2</v>
      </c>
      <c r="H95" s="15">
        <f t="shared" si="26"/>
        <v>2718.5610910742312</v>
      </c>
      <c r="I95" s="15">
        <f t="shared" si="22"/>
        <v>4349.9761441919982</v>
      </c>
      <c r="J95" s="12">
        <v>40</v>
      </c>
      <c r="K95" s="12">
        <v>40</v>
      </c>
      <c r="L95" s="15">
        <f t="shared" si="28"/>
        <v>17866.480545537117</v>
      </c>
      <c r="M95" s="15"/>
      <c r="N95" s="15">
        <f t="shared" si="23"/>
        <v>17866.480545537117</v>
      </c>
      <c r="O95" s="21">
        <f t="shared" si="19"/>
        <v>17866.5</v>
      </c>
      <c r="P95" s="16">
        <v>13769.1</v>
      </c>
      <c r="Q95" s="55">
        <f t="shared" si="15"/>
        <v>4097.3999999999996</v>
      </c>
      <c r="R95" s="15">
        <f t="shared" si="24"/>
        <v>17287.382415600001</v>
      </c>
      <c r="S95" s="16">
        <f t="shared" si="20"/>
        <v>17287.400000000001</v>
      </c>
    </row>
    <row r="96" spans="1:19" ht="31.5" x14ac:dyDescent="0.15">
      <c r="A96" s="12">
        <f t="shared" si="16"/>
        <v>90</v>
      </c>
      <c r="B96" s="17" t="s">
        <v>87</v>
      </c>
      <c r="C96" s="16">
        <v>16858.5</v>
      </c>
      <c r="D96" s="15">
        <v>72829.763999999996</v>
      </c>
      <c r="E96" s="15">
        <v>72829.763999999996</v>
      </c>
      <c r="F96" s="15">
        <f t="shared" si="21"/>
        <v>77179.740144191994</v>
      </c>
      <c r="G96" s="25">
        <f t="shared" si="17"/>
        <v>5.9728000000000003E-2</v>
      </c>
      <c r="H96" s="15">
        <f t="shared" si="26"/>
        <v>2718.5610910742312</v>
      </c>
      <c r="I96" s="15">
        <f t="shared" si="22"/>
        <v>4349.9761441919982</v>
      </c>
      <c r="J96" s="12">
        <v>40</v>
      </c>
      <c r="K96" s="12">
        <v>40</v>
      </c>
      <c r="L96" s="15">
        <f t="shared" si="28"/>
        <v>18217.780545537116</v>
      </c>
      <c r="M96" s="15"/>
      <c r="N96" s="15">
        <f t="shared" si="23"/>
        <v>18217.780545537116</v>
      </c>
      <c r="O96" s="21">
        <f t="shared" si="19"/>
        <v>18217.8</v>
      </c>
      <c r="P96" s="16">
        <v>14120.3</v>
      </c>
      <c r="Q96" s="55">
        <f t="shared" si="15"/>
        <v>4097.5</v>
      </c>
      <c r="R96" s="15">
        <f t="shared" si="24"/>
        <v>17627.29551792</v>
      </c>
      <c r="S96" s="16">
        <f t="shared" si="20"/>
        <v>17627.3</v>
      </c>
    </row>
    <row r="97" spans="1:19" ht="20.25" customHeight="1" x14ac:dyDescent="0.15">
      <c r="A97" s="12">
        <f t="shared" si="16"/>
        <v>91</v>
      </c>
      <c r="B97" s="17" t="s">
        <v>88</v>
      </c>
      <c r="C97" s="16">
        <v>2109.4</v>
      </c>
      <c r="D97" s="15">
        <v>72829.763999999996</v>
      </c>
      <c r="E97" s="15">
        <v>72829.763999999996</v>
      </c>
      <c r="F97" s="15">
        <f t="shared" si="21"/>
        <v>77179.740144191994</v>
      </c>
      <c r="G97" s="25">
        <f t="shared" si="17"/>
        <v>5.9728000000000003E-2</v>
      </c>
      <c r="H97" s="15">
        <f t="shared" si="26"/>
        <v>339.8201363842789</v>
      </c>
      <c r="I97" s="15">
        <f t="shared" si="22"/>
        <v>4349.9761441919982</v>
      </c>
      <c r="J97" s="12">
        <v>5</v>
      </c>
      <c r="K97" s="12">
        <v>5</v>
      </c>
      <c r="L97" s="15">
        <f t="shared" si="28"/>
        <v>2279.3100681921396</v>
      </c>
      <c r="M97" s="15"/>
      <c r="N97" s="15">
        <f t="shared" si="23"/>
        <v>2279.3100681921396</v>
      </c>
      <c r="O97" s="21">
        <f t="shared" si="19"/>
        <v>2279.3000000000002</v>
      </c>
      <c r="P97" s="16">
        <v>1767.1</v>
      </c>
      <c r="Q97" s="55">
        <f t="shared" si="15"/>
        <v>512.20000000000027</v>
      </c>
      <c r="R97" s="15">
        <f t="shared" si="24"/>
        <v>2205.4196815200003</v>
      </c>
      <c r="S97" s="16">
        <f t="shared" si="20"/>
        <v>2205.4</v>
      </c>
    </row>
    <row r="98" spans="1:19" ht="15.75" x14ac:dyDescent="0.15">
      <c r="A98" s="12">
        <f t="shared" si="16"/>
        <v>92</v>
      </c>
      <c r="B98" s="17" t="s">
        <v>89</v>
      </c>
      <c r="C98" s="16">
        <v>11213.4</v>
      </c>
      <c r="D98" s="15">
        <v>72829.763999999996</v>
      </c>
      <c r="E98" s="15">
        <v>72829.763999999996</v>
      </c>
      <c r="F98" s="15">
        <f t="shared" si="21"/>
        <v>77179.740144191994</v>
      </c>
      <c r="G98" s="25">
        <f t="shared" si="17"/>
        <v>5.9728000000000003E-2</v>
      </c>
      <c r="H98" s="15">
        <f t="shared" si="26"/>
        <v>1835.0287364751061</v>
      </c>
      <c r="I98" s="15">
        <f t="shared" si="22"/>
        <v>4349.9761441919982</v>
      </c>
      <c r="J98" s="12">
        <v>27</v>
      </c>
      <c r="K98" s="12">
        <v>27</v>
      </c>
      <c r="L98" s="15">
        <f t="shared" si="28"/>
        <v>12130.914368237552</v>
      </c>
      <c r="M98" s="15"/>
      <c r="N98" s="15">
        <f t="shared" si="23"/>
        <v>12130.914368237552</v>
      </c>
      <c r="O98" s="21">
        <f t="shared" si="19"/>
        <v>12130.9</v>
      </c>
      <c r="P98" s="16">
        <v>9365.1</v>
      </c>
      <c r="Q98" s="55">
        <f t="shared" si="15"/>
        <v>2765.7999999999993</v>
      </c>
      <c r="R98" s="15">
        <f t="shared" si="24"/>
        <v>11737.693859759998</v>
      </c>
      <c r="S98" s="16">
        <f t="shared" si="20"/>
        <v>11737.7</v>
      </c>
    </row>
    <row r="99" spans="1:19" ht="15.75" x14ac:dyDescent="0.15">
      <c r="A99" s="12">
        <f t="shared" si="16"/>
        <v>93</v>
      </c>
      <c r="B99" s="17" t="s">
        <v>90</v>
      </c>
      <c r="C99" s="16">
        <v>4207.6000000000004</v>
      </c>
      <c r="D99" s="15">
        <v>72829.763999999996</v>
      </c>
      <c r="E99" s="15">
        <v>72829.763999999996</v>
      </c>
      <c r="F99" s="15">
        <f t="shared" si="21"/>
        <v>77179.740144191994</v>
      </c>
      <c r="G99" s="25">
        <f t="shared" si="17"/>
        <v>5.9728000000000003E-2</v>
      </c>
      <c r="H99" s="15">
        <f t="shared" si="26"/>
        <v>679.64027276855779</v>
      </c>
      <c r="I99" s="15">
        <f t="shared" si="22"/>
        <v>4349.9761441919982</v>
      </c>
      <c r="J99" s="12">
        <v>10</v>
      </c>
      <c r="K99" s="12">
        <v>10</v>
      </c>
      <c r="L99" s="15">
        <f t="shared" si="28"/>
        <v>4547.4201363842794</v>
      </c>
      <c r="M99" s="15"/>
      <c r="N99" s="15">
        <f t="shared" si="23"/>
        <v>4547.4201363842794</v>
      </c>
      <c r="O99" s="21">
        <f t="shared" si="19"/>
        <v>4547.3999999999996</v>
      </c>
      <c r="P99" s="16">
        <v>3523.1</v>
      </c>
      <c r="Q99" s="55">
        <f t="shared" si="15"/>
        <v>1024.2999999999997</v>
      </c>
      <c r="R99" s="15">
        <f t="shared" si="24"/>
        <v>4400.0023953599994</v>
      </c>
      <c r="S99" s="16">
        <f t="shared" si="20"/>
        <v>4400</v>
      </c>
    </row>
    <row r="100" spans="1:19" ht="15.75" x14ac:dyDescent="0.15">
      <c r="A100" s="12">
        <f t="shared" si="16"/>
        <v>94</v>
      </c>
      <c r="B100" s="17" t="s">
        <v>91</v>
      </c>
      <c r="C100" s="16">
        <v>4521.8999999999996</v>
      </c>
      <c r="D100" s="15">
        <v>72829.763999999996</v>
      </c>
      <c r="E100" s="15">
        <v>72829.763999999996</v>
      </c>
      <c r="F100" s="15">
        <f t="shared" si="21"/>
        <v>77179.740144191994</v>
      </c>
      <c r="G100" s="25">
        <f t="shared" si="17"/>
        <v>5.9728000000000003E-2</v>
      </c>
      <c r="H100" s="15">
        <f t="shared" si="26"/>
        <v>747.60430004541354</v>
      </c>
      <c r="I100" s="15">
        <f t="shared" si="22"/>
        <v>4349.9761441919982</v>
      </c>
      <c r="J100" s="12">
        <v>11</v>
      </c>
      <c r="K100" s="12">
        <v>11</v>
      </c>
      <c r="L100" s="15">
        <f t="shared" si="28"/>
        <v>4895.7021500227065</v>
      </c>
      <c r="M100" s="15"/>
      <c r="N100" s="15">
        <f t="shared" si="23"/>
        <v>4895.7021500227065</v>
      </c>
      <c r="O100" s="21">
        <f t="shared" si="19"/>
        <v>4895.7</v>
      </c>
      <c r="P100" s="16">
        <v>3768.9</v>
      </c>
      <c r="Q100" s="55">
        <f t="shared" si="15"/>
        <v>1126.7999999999997</v>
      </c>
      <c r="R100" s="15">
        <f t="shared" si="24"/>
        <v>4737.0127384799998</v>
      </c>
      <c r="S100" s="16">
        <f t="shared" si="20"/>
        <v>4737</v>
      </c>
    </row>
    <row r="101" spans="1:19" ht="31.5" x14ac:dyDescent="0.15">
      <c r="A101" s="12">
        <f t="shared" si="16"/>
        <v>95</v>
      </c>
      <c r="B101" s="52" t="s">
        <v>92</v>
      </c>
      <c r="C101" s="16">
        <v>32855.599999999999</v>
      </c>
      <c r="D101" s="15">
        <v>72830</v>
      </c>
      <c r="E101" s="15">
        <v>72830</v>
      </c>
      <c r="F101" s="15">
        <f t="shared" si="21"/>
        <v>77179.990239999999</v>
      </c>
      <c r="G101" s="25">
        <f t="shared" si="17"/>
        <v>5.9728000000000003E-2</v>
      </c>
      <c r="H101" s="15">
        <f t="shared" si="26"/>
        <v>5437.1398007807993</v>
      </c>
      <c r="I101" s="15">
        <f t="shared" si="22"/>
        <v>4349.9902399999992</v>
      </c>
      <c r="J101" s="12">
        <v>80</v>
      </c>
      <c r="K101" s="12">
        <v>80</v>
      </c>
      <c r="L101" s="15">
        <f t="shared" si="28"/>
        <v>35574.1699003904</v>
      </c>
      <c r="M101" s="15"/>
      <c r="N101" s="15">
        <f t="shared" si="23"/>
        <v>35574.1699003904</v>
      </c>
      <c r="O101" s="21">
        <f t="shared" si="19"/>
        <v>35574.199999999997</v>
      </c>
      <c r="P101" s="16">
        <v>27381</v>
      </c>
      <c r="Q101" s="55">
        <f t="shared" si="15"/>
        <v>8193.1999999999971</v>
      </c>
      <c r="R101" s="15">
        <f t="shared" si="24"/>
        <v>34421.112110879993</v>
      </c>
      <c r="S101" s="16">
        <f t="shared" si="20"/>
        <v>34421.1</v>
      </c>
    </row>
    <row r="102" spans="1:19" ht="15.75" x14ac:dyDescent="0.15">
      <c r="A102" s="12">
        <f t="shared" si="16"/>
        <v>96</v>
      </c>
      <c r="B102" s="17" t="s">
        <v>93</v>
      </c>
      <c r="C102" s="15">
        <v>379.2</v>
      </c>
      <c r="D102" s="15">
        <v>80359.121363636354</v>
      </c>
      <c r="E102" s="15">
        <v>80359.121363636354</v>
      </c>
      <c r="F102" s="15">
        <f t="shared" si="21"/>
        <v>80359.121363636354</v>
      </c>
      <c r="G102" s="25">
        <f t="shared" si="17"/>
        <v>0</v>
      </c>
      <c r="H102" s="15">
        <f t="shared" si="26"/>
        <v>0</v>
      </c>
      <c r="I102" s="15">
        <f t="shared" si="22"/>
        <v>0</v>
      </c>
      <c r="J102" s="12">
        <v>12</v>
      </c>
      <c r="K102" s="12">
        <v>12</v>
      </c>
      <c r="L102" s="15">
        <f t="shared" si="28"/>
        <v>379.2</v>
      </c>
      <c r="M102" s="15">
        <v>10.64</v>
      </c>
      <c r="N102" s="15">
        <f>L102</f>
        <v>379.2</v>
      </c>
      <c r="O102" s="21">
        <f t="shared" si="19"/>
        <v>379.2</v>
      </c>
      <c r="P102" s="16">
        <v>379.2</v>
      </c>
      <c r="Q102" s="55">
        <f t="shared" si="15"/>
        <v>0</v>
      </c>
      <c r="R102" s="15">
        <f t="shared" si="24"/>
        <v>366.90876287999998</v>
      </c>
      <c r="S102" s="16">
        <f t="shared" si="20"/>
        <v>366.9</v>
      </c>
    </row>
    <row r="103" spans="1:19" ht="15.75" x14ac:dyDescent="0.15">
      <c r="A103" s="12">
        <f t="shared" si="16"/>
        <v>97</v>
      </c>
      <c r="B103" s="17" t="s">
        <v>94</v>
      </c>
      <c r="C103" s="15">
        <v>16440.2</v>
      </c>
      <c r="D103" s="15">
        <v>72829.763999999996</v>
      </c>
      <c r="E103" s="15">
        <v>72829.763999999996</v>
      </c>
      <c r="F103" s="15">
        <f t="shared" si="21"/>
        <v>77179.740144191994</v>
      </c>
      <c r="G103" s="25">
        <f t="shared" si="17"/>
        <v>5.9728000000000003E-2</v>
      </c>
      <c r="H103" s="15">
        <f t="shared" si="26"/>
        <v>2650.5970637973755</v>
      </c>
      <c r="I103" s="15">
        <f t="shared" si="22"/>
        <v>4349.9761441919982</v>
      </c>
      <c r="J103" s="12">
        <v>39</v>
      </c>
      <c r="K103" s="12">
        <v>39</v>
      </c>
      <c r="L103" s="15">
        <f>(C103/49*100*K103/J103+H103)*0.5</f>
        <v>18101.012817612973</v>
      </c>
      <c r="M103" s="15"/>
      <c r="N103" s="15">
        <f t="shared" si="23"/>
        <v>18101.012817612973</v>
      </c>
      <c r="O103" s="21">
        <f t="shared" si="19"/>
        <v>18101</v>
      </c>
      <c r="P103" s="16">
        <v>13770.5</v>
      </c>
      <c r="Q103" s="55">
        <f t="shared" si="15"/>
        <v>4330.5</v>
      </c>
      <c r="R103" s="15">
        <f t="shared" si="24"/>
        <v>17514.281426400001</v>
      </c>
      <c r="S103" s="16">
        <f t="shared" si="20"/>
        <v>17514.3</v>
      </c>
    </row>
    <row r="104" spans="1:19" ht="15.75" x14ac:dyDescent="0.15">
      <c r="A104" s="12">
        <f t="shared" si="16"/>
        <v>98</v>
      </c>
      <c r="B104" s="17" t="s">
        <v>95</v>
      </c>
      <c r="C104" s="15">
        <v>13416.9</v>
      </c>
      <c r="D104" s="15">
        <v>72830</v>
      </c>
      <c r="E104" s="15">
        <v>72830</v>
      </c>
      <c r="F104" s="15">
        <f t="shared" si="21"/>
        <v>77179.990239999999</v>
      </c>
      <c r="G104" s="25">
        <f t="shared" si="17"/>
        <v>5.9728000000000003E-2</v>
      </c>
      <c r="H104" s="15">
        <f t="shared" si="26"/>
        <v>2378.7486628415995</v>
      </c>
      <c r="I104" s="15">
        <f t="shared" si="22"/>
        <v>4349.9902399999992</v>
      </c>
      <c r="J104" s="12">
        <v>35</v>
      </c>
      <c r="K104" s="12">
        <v>35</v>
      </c>
      <c r="L104" s="15">
        <f>(C104/49*100*K104/J104+H104)*0.49</f>
        <v>14582.486844792384</v>
      </c>
      <c r="M104" s="15"/>
      <c r="N104" s="15">
        <f t="shared" si="23"/>
        <v>14582.486844792384</v>
      </c>
      <c r="O104" s="21">
        <f t="shared" si="19"/>
        <v>14582.5</v>
      </c>
      <c r="P104" s="16">
        <v>11069.7</v>
      </c>
      <c r="Q104" s="55">
        <f t="shared" si="15"/>
        <v>3512.7999999999993</v>
      </c>
      <c r="R104" s="15">
        <f t="shared" si="24"/>
        <v>14109.828678</v>
      </c>
      <c r="S104" s="16">
        <f t="shared" si="20"/>
        <v>14109.8</v>
      </c>
    </row>
    <row r="105" spans="1:19" ht="15.75" x14ac:dyDescent="0.15">
      <c r="A105" s="12">
        <f t="shared" si="16"/>
        <v>99</v>
      </c>
      <c r="B105" s="17" t="s">
        <v>96</v>
      </c>
      <c r="C105" s="15">
        <v>2656</v>
      </c>
      <c r="D105" s="15">
        <v>72830</v>
      </c>
      <c r="E105" s="15">
        <v>72830</v>
      </c>
      <c r="F105" s="15">
        <f t="shared" si="21"/>
        <v>77179.990239999999</v>
      </c>
      <c r="G105" s="25">
        <f t="shared" si="17"/>
        <v>5.9728000000000003E-2</v>
      </c>
      <c r="H105" s="15">
        <f t="shared" si="26"/>
        <v>815.57097011711983</v>
      </c>
      <c r="I105" s="15">
        <f t="shared" si="22"/>
        <v>4349.9902399999992</v>
      </c>
      <c r="J105" s="12">
        <v>12</v>
      </c>
      <c r="K105" s="12">
        <v>12</v>
      </c>
      <c r="L105" s="15">
        <f t="shared" ref="L105:L110" si="29">(C105/50*100*K105/J105+H105)*0.5</f>
        <v>3063.78548505856</v>
      </c>
      <c r="M105" s="15"/>
      <c r="N105" s="15">
        <f t="shared" si="23"/>
        <v>3063.78548505856</v>
      </c>
      <c r="O105" s="21">
        <f t="shared" si="19"/>
        <v>3063.8</v>
      </c>
      <c r="P105" s="16">
        <v>1850.9</v>
      </c>
      <c r="Q105" s="55">
        <f t="shared" si="15"/>
        <v>1212.9000000000001</v>
      </c>
      <c r="R105" s="15">
        <f t="shared" si="24"/>
        <v>2964.4912123200002</v>
      </c>
      <c r="S105" s="16">
        <f t="shared" si="20"/>
        <v>2964.5</v>
      </c>
    </row>
    <row r="106" spans="1:19" ht="15.75" x14ac:dyDescent="0.15">
      <c r="A106" s="12">
        <f t="shared" si="16"/>
        <v>100</v>
      </c>
      <c r="B106" s="17" t="s">
        <v>97</v>
      </c>
      <c r="C106" s="15">
        <v>3260.2</v>
      </c>
      <c r="D106" s="15">
        <v>70691.972374472476</v>
      </c>
      <c r="E106" s="15">
        <v>70691.972374472476</v>
      </c>
      <c r="F106" s="15">
        <f t="shared" si="21"/>
        <v>74914.262500454963</v>
      </c>
      <c r="G106" s="25">
        <f t="shared" si="17"/>
        <v>5.9728000000000003E-2</v>
      </c>
      <c r="H106" s="15">
        <f t="shared" si="26"/>
        <v>725.65967021185418</v>
      </c>
      <c r="I106" s="15">
        <f t="shared" si="22"/>
        <v>4222.2901259824866</v>
      </c>
      <c r="J106" s="12">
        <v>11</v>
      </c>
      <c r="K106" s="12">
        <v>11</v>
      </c>
      <c r="L106" s="15">
        <f t="shared" si="29"/>
        <v>3623.0298351059268</v>
      </c>
      <c r="M106" s="15"/>
      <c r="N106" s="15">
        <f t="shared" si="23"/>
        <v>3623.0298351059268</v>
      </c>
      <c r="O106" s="21">
        <f t="shared" si="19"/>
        <v>3623</v>
      </c>
      <c r="P106" s="16">
        <v>2529.3000000000002</v>
      </c>
      <c r="Q106" s="55">
        <f t="shared" si="15"/>
        <v>1093.6999999999998</v>
      </c>
      <c r="R106" s="15">
        <f t="shared" si="24"/>
        <v>3505.5655271999999</v>
      </c>
      <c r="S106" s="16">
        <f t="shared" si="20"/>
        <v>3505.6</v>
      </c>
    </row>
    <row r="107" spans="1:19" ht="15.75" x14ac:dyDescent="0.15">
      <c r="A107" s="12">
        <f t="shared" si="16"/>
        <v>101</v>
      </c>
      <c r="B107" s="17" t="s">
        <v>98</v>
      </c>
      <c r="C107" s="15">
        <v>2791.5</v>
      </c>
      <c r="D107" s="15">
        <v>70905.377945964283</v>
      </c>
      <c r="E107" s="15">
        <v>70905.377945964283</v>
      </c>
      <c r="F107" s="15">
        <f t="shared" si="21"/>
        <v>75140.414359920833</v>
      </c>
      <c r="G107" s="25">
        <f t="shared" si="17"/>
        <v>5.9728000000000003E-2</v>
      </c>
      <c r="H107" s="15">
        <f t="shared" si="26"/>
        <v>463.17746252159998</v>
      </c>
      <c r="I107" s="15">
        <f t="shared" si="22"/>
        <v>4235.0364139565499</v>
      </c>
      <c r="J107" s="12">
        <v>7</v>
      </c>
      <c r="K107" s="12">
        <v>7</v>
      </c>
      <c r="L107" s="15">
        <f t="shared" si="29"/>
        <v>3023.0887312608002</v>
      </c>
      <c r="M107" s="15"/>
      <c r="N107" s="15">
        <f t="shared" si="23"/>
        <v>3023.0887312608002</v>
      </c>
      <c r="O107" s="21">
        <f t="shared" si="19"/>
        <v>3023.1</v>
      </c>
      <c r="P107" s="16">
        <v>2325</v>
      </c>
      <c r="Q107" s="55">
        <f t="shared" si="15"/>
        <v>698.09999999999991</v>
      </c>
      <c r="R107" s="15">
        <f t="shared" si="24"/>
        <v>2925.1104458399996</v>
      </c>
      <c r="S107" s="16">
        <f t="shared" si="20"/>
        <v>2925.1</v>
      </c>
    </row>
    <row r="108" spans="1:19" ht="15.75" x14ac:dyDescent="0.15">
      <c r="A108" s="12">
        <f t="shared" si="16"/>
        <v>102</v>
      </c>
      <c r="B108" s="17" t="s">
        <v>99</v>
      </c>
      <c r="C108" s="15">
        <v>2984.7</v>
      </c>
      <c r="D108" s="15">
        <v>65889.973669648432</v>
      </c>
      <c r="E108" s="15">
        <v>65889.973669648432</v>
      </c>
      <c r="F108" s="15">
        <f t="shared" si="21"/>
        <v>69825.450016989198</v>
      </c>
      <c r="G108" s="25">
        <f t="shared" si="17"/>
        <v>5.9728000000000003E-2</v>
      </c>
      <c r="H108" s="15">
        <f t="shared" si="26"/>
        <v>491.90305960681695</v>
      </c>
      <c r="I108" s="15">
        <f t="shared" si="22"/>
        <v>3935.4763473407656</v>
      </c>
      <c r="J108" s="12">
        <v>8</v>
      </c>
      <c r="K108" s="12">
        <v>8</v>
      </c>
      <c r="L108" s="15">
        <f t="shared" si="29"/>
        <v>3230.6515298034083</v>
      </c>
      <c r="M108" s="15"/>
      <c r="N108" s="15">
        <f t="shared" si="23"/>
        <v>3230.6515298034083</v>
      </c>
      <c r="O108" s="21">
        <f t="shared" si="19"/>
        <v>3230.7</v>
      </c>
      <c r="P108" s="16">
        <v>2489.1999999999998</v>
      </c>
      <c r="Q108" s="55">
        <f t="shared" si="15"/>
        <v>741.5</v>
      </c>
      <c r="R108" s="15">
        <f t="shared" si="24"/>
        <v>3125.9813824799999</v>
      </c>
      <c r="S108" s="16">
        <f t="shared" si="20"/>
        <v>3126</v>
      </c>
    </row>
    <row r="109" spans="1:19" ht="15.75" x14ac:dyDescent="0.15">
      <c r="A109" s="12">
        <f t="shared" si="16"/>
        <v>103</v>
      </c>
      <c r="B109" s="17" t="s">
        <v>100</v>
      </c>
      <c r="C109" s="15">
        <v>5932.4</v>
      </c>
      <c r="D109" s="15">
        <v>56078.423551268475</v>
      </c>
      <c r="E109" s="15">
        <v>56078.423551268475</v>
      </c>
      <c r="F109" s="15">
        <f t="shared" si="21"/>
        <v>59427.875633138639</v>
      </c>
      <c r="G109" s="25">
        <f t="shared" si="17"/>
        <v>5.9728000000000003E-2</v>
      </c>
      <c r="H109" s="15">
        <f t="shared" si="26"/>
        <v>1046.6367865427887</v>
      </c>
      <c r="I109" s="15">
        <f t="shared" si="22"/>
        <v>3349.452081870164</v>
      </c>
      <c r="J109" s="12">
        <v>20</v>
      </c>
      <c r="K109" s="12">
        <v>20</v>
      </c>
      <c r="L109" s="15">
        <f t="shared" si="29"/>
        <v>6455.7183932713942</v>
      </c>
      <c r="M109" s="15"/>
      <c r="N109" s="15">
        <f t="shared" si="23"/>
        <v>6455.7183932713942</v>
      </c>
      <c r="O109" s="21">
        <f t="shared" si="19"/>
        <v>6455.7</v>
      </c>
      <c r="P109" s="16">
        <v>4878.2</v>
      </c>
      <c r="Q109" s="55">
        <f t="shared" si="15"/>
        <v>1577.5</v>
      </c>
      <c r="R109" s="15">
        <f t="shared" si="24"/>
        <v>6246.4475224799999</v>
      </c>
      <c r="S109" s="16">
        <f t="shared" si="20"/>
        <v>6246.4</v>
      </c>
    </row>
    <row r="110" spans="1:19" ht="15.75" x14ac:dyDescent="0.15">
      <c r="A110" s="12">
        <f t="shared" si="16"/>
        <v>104</v>
      </c>
      <c r="B110" s="17" t="s">
        <v>101</v>
      </c>
      <c r="C110" s="15">
        <v>5306.1</v>
      </c>
      <c r="D110" s="15">
        <v>69790.289437954547</v>
      </c>
      <c r="E110" s="15">
        <v>69790.289437954547</v>
      </c>
      <c r="F110" s="15">
        <f t="shared" si="21"/>
        <v>73958.72384550469</v>
      </c>
      <c r="G110" s="25">
        <f t="shared" si="17"/>
        <v>5.9728000000000003E-2</v>
      </c>
      <c r="H110" s="15">
        <f t="shared" si="26"/>
        <v>879.22285897810639</v>
      </c>
      <c r="I110" s="15">
        <f t="shared" si="22"/>
        <v>4168.4344075501431</v>
      </c>
      <c r="J110" s="12">
        <v>13.5</v>
      </c>
      <c r="K110" s="12">
        <v>13.5</v>
      </c>
      <c r="L110" s="15">
        <f t="shared" si="29"/>
        <v>5745.7114294890534</v>
      </c>
      <c r="M110" s="15"/>
      <c r="N110" s="15">
        <f t="shared" si="23"/>
        <v>5745.7114294890534</v>
      </c>
      <c r="O110" s="21">
        <f t="shared" si="19"/>
        <v>5745.7</v>
      </c>
      <c r="P110" s="16">
        <v>4256.8</v>
      </c>
      <c r="Q110" s="55">
        <f t="shared" si="15"/>
        <v>1488.8999999999996</v>
      </c>
      <c r="R110" s="15">
        <f t="shared" si="24"/>
        <v>5559.4611784799999</v>
      </c>
      <c r="S110" s="16">
        <f t="shared" si="20"/>
        <v>5559.5</v>
      </c>
    </row>
    <row r="111" spans="1:19" ht="15.75" x14ac:dyDescent="0.15">
      <c r="A111" s="12">
        <f t="shared" si="16"/>
        <v>105</v>
      </c>
      <c r="B111" s="17" t="s">
        <v>102</v>
      </c>
      <c r="C111" s="15">
        <v>4615.2</v>
      </c>
      <c r="D111" s="15">
        <v>72830</v>
      </c>
      <c r="E111" s="15">
        <v>72830</v>
      </c>
      <c r="F111" s="15">
        <f t="shared" si="21"/>
        <v>77179.990239999999</v>
      </c>
      <c r="G111" s="25">
        <f t="shared" si="17"/>
        <v>5.9728000000000003E-2</v>
      </c>
      <c r="H111" s="15">
        <f t="shared" si="26"/>
        <v>1087.42796015616</v>
      </c>
      <c r="I111" s="15">
        <f t="shared" si="22"/>
        <v>4349.9902399999992</v>
      </c>
      <c r="J111" s="12">
        <v>16</v>
      </c>
      <c r="K111" s="12">
        <v>16</v>
      </c>
      <c r="L111" s="15">
        <f>(C111/49*100*K111/J111+H111)*0.49</f>
        <v>5148.0397004765173</v>
      </c>
      <c r="M111" s="15"/>
      <c r="N111" s="15">
        <f t="shared" si="23"/>
        <v>5148.0397004765173</v>
      </c>
      <c r="O111" s="21">
        <f t="shared" si="19"/>
        <v>5148</v>
      </c>
      <c r="P111" s="16">
        <v>3542.1</v>
      </c>
      <c r="Q111" s="55">
        <f t="shared" si="15"/>
        <v>1605.9</v>
      </c>
      <c r="R111" s="15">
        <f t="shared" si="24"/>
        <v>4981.1347871999997</v>
      </c>
      <c r="S111" s="16">
        <f t="shared" si="20"/>
        <v>4981.1000000000004</v>
      </c>
    </row>
    <row r="112" spans="1:19" ht="15.75" x14ac:dyDescent="0.15">
      <c r="A112" s="12">
        <f t="shared" si="16"/>
        <v>106</v>
      </c>
      <c r="B112" s="17" t="s">
        <v>103</v>
      </c>
      <c r="C112" s="15">
        <v>1211.7</v>
      </c>
      <c r="D112" s="15">
        <v>69956.535585999998</v>
      </c>
      <c r="E112" s="15">
        <v>69956.535585999998</v>
      </c>
      <c r="F112" s="15">
        <f t="shared" si="21"/>
        <v>74134.899543480613</v>
      </c>
      <c r="G112" s="25">
        <f t="shared" si="17"/>
        <v>5.9728000000000003E-2</v>
      </c>
      <c r="H112" s="15">
        <f t="shared" si="26"/>
        <v>195.8482754150314</v>
      </c>
      <c r="I112" s="15">
        <f t="shared" si="22"/>
        <v>4178.3639574806148</v>
      </c>
      <c r="J112" s="12">
        <v>3</v>
      </c>
      <c r="K112" s="12">
        <v>3</v>
      </c>
      <c r="L112" s="15">
        <f t="shared" ref="L112:L130" si="30">(C112/50*100*K112/J112+H112)*0.5</f>
        <v>1309.6241377075157</v>
      </c>
      <c r="M112" s="15"/>
      <c r="N112" s="15">
        <f t="shared" si="23"/>
        <v>1309.6241377075157</v>
      </c>
      <c r="O112" s="21">
        <f t="shared" si="19"/>
        <v>1309.5999999999999</v>
      </c>
      <c r="P112" s="16">
        <v>1014.4</v>
      </c>
      <c r="Q112" s="55">
        <f t="shared" si="15"/>
        <v>295.19999999999993</v>
      </c>
      <c r="R112" s="15">
        <f t="shared" si="24"/>
        <v>1267.1511494399999</v>
      </c>
      <c r="S112" s="16">
        <f t="shared" si="20"/>
        <v>1267.2</v>
      </c>
    </row>
    <row r="113" spans="1:19" ht="15.75" x14ac:dyDescent="0.15">
      <c r="A113" s="12">
        <f t="shared" si="16"/>
        <v>107</v>
      </c>
      <c r="B113" s="17" t="s">
        <v>104</v>
      </c>
      <c r="C113" s="15">
        <v>3856.9</v>
      </c>
      <c r="D113" s="15">
        <v>72830</v>
      </c>
      <c r="E113" s="15">
        <v>72830</v>
      </c>
      <c r="F113" s="15">
        <f t="shared" si="21"/>
        <v>77179.990239999999</v>
      </c>
      <c r="G113" s="25">
        <f t="shared" si="17"/>
        <v>5.9728000000000003E-2</v>
      </c>
      <c r="H113" s="15">
        <f t="shared" si="26"/>
        <v>781.58884636223991</v>
      </c>
      <c r="I113" s="15">
        <f t="shared" si="22"/>
        <v>4349.9902399999992</v>
      </c>
      <c r="J113" s="12">
        <v>11.5</v>
      </c>
      <c r="K113" s="12">
        <v>11.5</v>
      </c>
      <c r="L113" s="15">
        <f t="shared" si="30"/>
        <v>4247.6944231811203</v>
      </c>
      <c r="M113" s="15"/>
      <c r="N113" s="15">
        <f t="shared" si="23"/>
        <v>4247.6944231811203</v>
      </c>
      <c r="O113" s="21">
        <f t="shared" si="19"/>
        <v>4247.7</v>
      </c>
      <c r="P113" s="16">
        <v>3073.1</v>
      </c>
      <c r="Q113" s="55">
        <f t="shared" si="15"/>
        <v>1174.5999999999999</v>
      </c>
      <c r="R113" s="15">
        <f t="shared" si="24"/>
        <v>4110.0167512799999</v>
      </c>
      <c r="S113" s="16">
        <f t="shared" si="20"/>
        <v>4110</v>
      </c>
    </row>
    <row r="114" spans="1:19" ht="15.75" x14ac:dyDescent="0.15">
      <c r="A114" s="12">
        <f t="shared" si="16"/>
        <v>108</v>
      </c>
      <c r="B114" s="17" t="s">
        <v>105</v>
      </c>
      <c r="C114" s="15">
        <v>6068.9</v>
      </c>
      <c r="D114" s="15">
        <v>72830</v>
      </c>
      <c r="E114" s="15">
        <v>72830</v>
      </c>
      <c r="F114" s="15">
        <f t="shared" si="21"/>
        <v>77179.990239999999</v>
      </c>
      <c r="G114" s="25">
        <f t="shared" si="17"/>
        <v>5.9728000000000003E-2</v>
      </c>
      <c r="H114" s="15">
        <f t="shared" si="26"/>
        <v>1087.42796015616</v>
      </c>
      <c r="I114" s="15">
        <f t="shared" si="22"/>
        <v>4349.9902399999992</v>
      </c>
      <c r="J114" s="12">
        <v>16</v>
      </c>
      <c r="K114" s="12">
        <v>16</v>
      </c>
      <c r="L114" s="15">
        <f t="shared" si="30"/>
        <v>6612.6139800780793</v>
      </c>
      <c r="M114" s="15"/>
      <c r="N114" s="15">
        <f t="shared" si="23"/>
        <v>6612.6139800780793</v>
      </c>
      <c r="O114" s="21">
        <f t="shared" si="19"/>
        <v>6612.6</v>
      </c>
      <c r="P114" s="16">
        <v>4974</v>
      </c>
      <c r="Q114" s="55">
        <f t="shared" si="15"/>
        <v>1638.6000000000004</v>
      </c>
      <c r="R114" s="15">
        <f t="shared" si="24"/>
        <v>6398.2618286400002</v>
      </c>
      <c r="S114" s="16">
        <f t="shared" si="20"/>
        <v>6398.3</v>
      </c>
    </row>
    <row r="115" spans="1:19" ht="15.75" customHeight="1" x14ac:dyDescent="0.15">
      <c r="A115" s="12">
        <f t="shared" si="16"/>
        <v>109</v>
      </c>
      <c r="B115" s="17" t="s">
        <v>106</v>
      </c>
      <c r="C115" s="15">
        <v>374</v>
      </c>
      <c r="D115" s="15">
        <v>72829.763999999996</v>
      </c>
      <c r="E115" s="15">
        <v>72829.763999999996</v>
      </c>
      <c r="F115" s="15">
        <f t="shared" si="21"/>
        <v>77179.740144191994</v>
      </c>
      <c r="G115" s="25">
        <f t="shared" si="17"/>
        <v>5.9728000000000003E-2</v>
      </c>
      <c r="H115" s="15">
        <f t="shared" si="26"/>
        <v>67.964027276855774</v>
      </c>
      <c r="I115" s="15">
        <f t="shared" si="22"/>
        <v>4349.9761441919982</v>
      </c>
      <c r="J115" s="12">
        <v>1</v>
      </c>
      <c r="K115" s="12">
        <v>1</v>
      </c>
      <c r="L115" s="15">
        <f t="shared" si="30"/>
        <v>407.98201363842787</v>
      </c>
      <c r="M115" s="15"/>
      <c r="N115" s="15">
        <f t="shared" si="23"/>
        <v>407.98201363842787</v>
      </c>
      <c r="O115" s="21">
        <f t="shared" si="19"/>
        <v>408</v>
      </c>
      <c r="P115" s="16">
        <v>305.60000000000002</v>
      </c>
      <c r="Q115" s="55">
        <f t="shared" si="15"/>
        <v>102.39999999999998</v>
      </c>
      <c r="R115" s="15">
        <f t="shared" si="24"/>
        <v>394.77525119999996</v>
      </c>
      <c r="S115" s="16">
        <f t="shared" si="20"/>
        <v>394.8</v>
      </c>
    </row>
    <row r="116" spans="1:19" ht="15.75" x14ac:dyDescent="0.15">
      <c r="A116" s="12">
        <f t="shared" si="16"/>
        <v>110</v>
      </c>
      <c r="B116" s="53" t="s">
        <v>107</v>
      </c>
      <c r="C116" s="16">
        <v>3987.4</v>
      </c>
      <c r="D116" s="15">
        <v>72830</v>
      </c>
      <c r="E116" s="15">
        <v>72830</v>
      </c>
      <c r="F116" s="15">
        <f t="shared" si="21"/>
        <v>77179.990239999999</v>
      </c>
      <c r="G116" s="25">
        <f t="shared" si="17"/>
        <v>5.9728000000000003E-2</v>
      </c>
      <c r="H116" s="15">
        <f t="shared" si="26"/>
        <v>666.04962559564797</v>
      </c>
      <c r="I116" s="15">
        <f t="shared" si="22"/>
        <v>4349.9902399999992</v>
      </c>
      <c r="J116" s="12">
        <v>9.8000000000000007</v>
      </c>
      <c r="K116" s="12">
        <v>9.8000000000000007</v>
      </c>
      <c r="L116" s="15">
        <f t="shared" si="30"/>
        <v>4320.4248127978244</v>
      </c>
      <c r="M116" s="15"/>
      <c r="N116" s="15">
        <f t="shared" si="23"/>
        <v>4320.4248127978244</v>
      </c>
      <c r="O116" s="21">
        <f t="shared" si="19"/>
        <v>4320.3999999999996</v>
      </c>
      <c r="P116" s="16">
        <v>3316.8</v>
      </c>
      <c r="Q116" s="55">
        <f t="shared" si="15"/>
        <v>1003.5999999999995</v>
      </c>
      <c r="R116" s="15">
        <f t="shared" si="24"/>
        <v>4180.3602825599992</v>
      </c>
      <c r="S116" s="16">
        <f t="shared" si="20"/>
        <v>4180.3999999999996</v>
      </c>
    </row>
    <row r="117" spans="1:19" ht="15.75" x14ac:dyDescent="0.15">
      <c r="A117" s="12">
        <f t="shared" si="16"/>
        <v>111</v>
      </c>
      <c r="B117" s="17" t="s">
        <v>108</v>
      </c>
      <c r="C117" s="16">
        <v>49908.3</v>
      </c>
      <c r="D117" s="15">
        <v>72829.763999999996</v>
      </c>
      <c r="E117" s="15">
        <v>72829.763999999996</v>
      </c>
      <c r="F117" s="15">
        <f t="shared" si="21"/>
        <v>77179.740144191994</v>
      </c>
      <c r="G117" s="25">
        <f t="shared" si="17"/>
        <v>5.9728000000000003E-2</v>
      </c>
      <c r="H117" s="15">
        <f t="shared" si="26"/>
        <v>7985.773205030554</v>
      </c>
      <c r="I117" s="15">
        <f t="shared" si="22"/>
        <v>4349.9761441919982</v>
      </c>
      <c r="J117" s="12">
        <v>117.5</v>
      </c>
      <c r="K117" s="12">
        <v>117.5</v>
      </c>
      <c r="L117" s="15">
        <f t="shared" si="30"/>
        <v>53901.186602515278</v>
      </c>
      <c r="M117" s="15"/>
      <c r="N117" s="15">
        <f t="shared" si="23"/>
        <v>53901.186602515278</v>
      </c>
      <c r="O117" s="21">
        <f t="shared" si="19"/>
        <v>53901.2</v>
      </c>
      <c r="P117" s="16">
        <v>41865</v>
      </c>
      <c r="Q117" s="55">
        <f t="shared" si="15"/>
        <v>12036.199999999997</v>
      </c>
      <c r="R117" s="15">
        <f t="shared" si="24"/>
        <v>52154.068063679995</v>
      </c>
      <c r="S117" s="16">
        <f t="shared" si="20"/>
        <v>52154.1</v>
      </c>
    </row>
    <row r="118" spans="1:19" ht="15.75" x14ac:dyDescent="0.15">
      <c r="A118" s="12">
        <f t="shared" si="16"/>
        <v>112</v>
      </c>
      <c r="B118" s="17" t="s">
        <v>109</v>
      </c>
      <c r="C118" s="15">
        <v>4358</v>
      </c>
      <c r="D118" s="15">
        <v>72830</v>
      </c>
      <c r="E118" s="15">
        <v>72830</v>
      </c>
      <c r="F118" s="15">
        <f t="shared" si="21"/>
        <v>77179.990239999999</v>
      </c>
      <c r="G118" s="25">
        <f t="shared" si="17"/>
        <v>5.9728000000000003E-2</v>
      </c>
      <c r="H118" s="15">
        <f t="shared" si="26"/>
        <v>835.96024437004803</v>
      </c>
      <c r="I118" s="15">
        <f t="shared" si="22"/>
        <v>4349.9902399999992</v>
      </c>
      <c r="J118" s="12">
        <v>12.3</v>
      </c>
      <c r="K118" s="12">
        <v>12.3</v>
      </c>
      <c r="L118" s="15">
        <f t="shared" si="30"/>
        <v>4775.9801221850239</v>
      </c>
      <c r="M118" s="15"/>
      <c r="N118" s="15">
        <f t="shared" si="23"/>
        <v>4775.9801221850239</v>
      </c>
      <c r="O118" s="21">
        <f t="shared" si="19"/>
        <v>4776</v>
      </c>
      <c r="P118" s="16">
        <v>3546.6</v>
      </c>
      <c r="Q118" s="55">
        <f t="shared" si="15"/>
        <v>1229.4000000000001</v>
      </c>
      <c r="R118" s="15">
        <f t="shared" si="24"/>
        <v>4621.1926463999998</v>
      </c>
      <c r="S118" s="16">
        <f t="shared" si="20"/>
        <v>4621.2</v>
      </c>
    </row>
    <row r="119" spans="1:19" ht="15.75" x14ac:dyDescent="0.15">
      <c r="A119" s="12">
        <f t="shared" si="16"/>
        <v>113</v>
      </c>
      <c r="B119" s="17" t="s">
        <v>110</v>
      </c>
      <c r="C119" s="15">
        <v>1477.5</v>
      </c>
      <c r="D119" s="15">
        <v>67023.541176470593</v>
      </c>
      <c r="E119" s="15">
        <v>67023.541176470593</v>
      </c>
      <c r="F119" s="15">
        <f t="shared" si="21"/>
        <v>71026.723243858825</v>
      </c>
      <c r="G119" s="25">
        <f t="shared" si="17"/>
        <v>5.9728000000000003E-2</v>
      </c>
      <c r="H119" s="15">
        <f t="shared" si="26"/>
        <v>237.67372315932019</v>
      </c>
      <c r="I119" s="15">
        <f t="shared" si="22"/>
        <v>4003.1820673882321</v>
      </c>
      <c r="J119" s="12">
        <v>3.8</v>
      </c>
      <c r="K119" s="12">
        <v>3.8</v>
      </c>
      <c r="L119" s="15">
        <f t="shared" si="30"/>
        <v>1596.3368615796601</v>
      </c>
      <c r="M119" s="15"/>
      <c r="N119" s="15">
        <f t="shared" si="23"/>
        <v>1596.3368615796601</v>
      </c>
      <c r="O119" s="21">
        <f t="shared" si="19"/>
        <v>1596.3</v>
      </c>
      <c r="P119" s="16">
        <v>1238.0999999999999</v>
      </c>
      <c r="Q119" s="55">
        <f t="shared" ref="Q119:Q180" si="31">+O119-P119</f>
        <v>358.20000000000005</v>
      </c>
      <c r="R119" s="15">
        <f t="shared" si="24"/>
        <v>1544.5581703199998</v>
      </c>
      <c r="S119" s="16">
        <f t="shared" si="20"/>
        <v>1544.6</v>
      </c>
    </row>
    <row r="120" spans="1:19" ht="15.75" x14ac:dyDescent="0.15">
      <c r="A120" s="12">
        <f t="shared" si="16"/>
        <v>114</v>
      </c>
      <c r="B120" s="17" t="s">
        <v>111</v>
      </c>
      <c r="C120" s="15">
        <v>300</v>
      </c>
      <c r="D120" s="15">
        <v>56799.769040999992</v>
      </c>
      <c r="E120" s="15">
        <v>56799.769040999992</v>
      </c>
      <c r="F120" s="15">
        <f t="shared" si="21"/>
        <v>60192.305646280838</v>
      </c>
      <c r="G120" s="25">
        <f t="shared" si="17"/>
        <v>5.9728000000000003E-2</v>
      </c>
      <c r="H120" s="15">
        <f t="shared" si="26"/>
        <v>53.004991920907941</v>
      </c>
      <c r="I120" s="15">
        <f t="shared" si="22"/>
        <v>3392.5366052808458</v>
      </c>
      <c r="J120" s="12">
        <v>1</v>
      </c>
      <c r="K120" s="12">
        <v>1</v>
      </c>
      <c r="L120" s="15">
        <f t="shared" si="30"/>
        <v>326.50249596045398</v>
      </c>
      <c r="M120" s="15"/>
      <c r="N120" s="15">
        <f t="shared" si="23"/>
        <v>326.50249596045398</v>
      </c>
      <c r="O120" s="21">
        <f t="shared" si="19"/>
        <v>326.5</v>
      </c>
      <c r="P120" s="16">
        <v>246.6</v>
      </c>
      <c r="Q120" s="55">
        <f t="shared" si="31"/>
        <v>79.900000000000006</v>
      </c>
      <c r="R120" s="15">
        <f t="shared" si="24"/>
        <v>315.91695959999998</v>
      </c>
      <c r="S120" s="16">
        <f t="shared" si="20"/>
        <v>315.89999999999998</v>
      </c>
    </row>
    <row r="121" spans="1:19" ht="15.75" x14ac:dyDescent="0.15">
      <c r="A121" s="12">
        <f t="shared" si="16"/>
        <v>115</v>
      </c>
      <c r="B121" s="17" t="s">
        <v>112</v>
      </c>
      <c r="C121" s="15">
        <v>2850.5</v>
      </c>
      <c r="D121" s="15">
        <v>72820.923143448279</v>
      </c>
      <c r="E121" s="15">
        <v>72820.923143448279</v>
      </c>
      <c r="F121" s="15">
        <f t="shared" si="21"/>
        <v>77170.371240960158</v>
      </c>
      <c r="G121" s="25">
        <f t="shared" si="17"/>
        <v>5.9728000000000003E-2</v>
      </c>
      <c r="H121" s="15">
        <f t="shared" si="26"/>
        <v>475.69043952867912</v>
      </c>
      <c r="I121" s="15">
        <f t="shared" si="22"/>
        <v>4349.4480975118786</v>
      </c>
      <c r="J121" s="12">
        <v>7</v>
      </c>
      <c r="K121" s="12">
        <v>7</v>
      </c>
      <c r="L121" s="15">
        <f t="shared" si="30"/>
        <v>3088.3452197643396</v>
      </c>
      <c r="M121" s="15"/>
      <c r="N121" s="15">
        <f t="shared" si="23"/>
        <v>3088.3452197643396</v>
      </c>
      <c r="O121" s="21">
        <v>3088.4</v>
      </c>
      <c r="P121" s="16">
        <v>2371.4</v>
      </c>
      <c r="Q121" s="55">
        <f t="shared" si="31"/>
        <v>717</v>
      </c>
      <c r="R121" s="15">
        <f t="shared" si="24"/>
        <v>2988.2938377599999</v>
      </c>
      <c r="S121" s="16">
        <f t="shared" si="20"/>
        <v>2988.3</v>
      </c>
    </row>
    <row r="122" spans="1:19" ht="15.75" x14ac:dyDescent="0.15">
      <c r="A122" s="12">
        <f t="shared" si="16"/>
        <v>116</v>
      </c>
      <c r="B122" s="17" t="s">
        <v>113</v>
      </c>
      <c r="C122" s="16">
        <v>4947</v>
      </c>
      <c r="D122" s="15">
        <v>72829.763999999996</v>
      </c>
      <c r="E122" s="15">
        <v>72829.763999999996</v>
      </c>
      <c r="F122" s="15">
        <f t="shared" si="21"/>
        <v>77179.740144191994</v>
      </c>
      <c r="G122" s="25">
        <f t="shared" si="17"/>
        <v>5.9728000000000003E-2</v>
      </c>
      <c r="H122" s="15">
        <f t="shared" si="26"/>
        <v>815.5683273222694</v>
      </c>
      <c r="I122" s="15">
        <f t="shared" si="22"/>
        <v>4349.9761441919982</v>
      </c>
      <c r="J122" s="12">
        <v>12</v>
      </c>
      <c r="K122" s="12">
        <v>12</v>
      </c>
      <c r="L122" s="15">
        <f t="shared" si="30"/>
        <v>5354.7841636611347</v>
      </c>
      <c r="M122" s="15"/>
      <c r="N122" s="15">
        <f t="shared" si="23"/>
        <v>5354.7841636611347</v>
      </c>
      <c r="O122" s="21">
        <f t="shared" si="19"/>
        <v>5354.8</v>
      </c>
      <c r="P122" s="16">
        <v>4125.6000000000004</v>
      </c>
      <c r="Q122" s="55">
        <f t="shared" si="31"/>
        <v>1229.1999999999998</v>
      </c>
      <c r="R122" s="15">
        <f t="shared" si="24"/>
        <v>5181.2316547199998</v>
      </c>
      <c r="S122" s="16">
        <f t="shared" si="20"/>
        <v>5181.2</v>
      </c>
    </row>
    <row r="123" spans="1:19" ht="15.75" x14ac:dyDescent="0.15">
      <c r="A123" s="12">
        <f t="shared" si="16"/>
        <v>117</v>
      </c>
      <c r="B123" s="17" t="s">
        <v>114</v>
      </c>
      <c r="C123" s="16">
        <v>3460.7</v>
      </c>
      <c r="D123" s="15">
        <v>72829.763999999996</v>
      </c>
      <c r="E123" s="15">
        <v>72829.763999999996</v>
      </c>
      <c r="F123" s="15">
        <f t="shared" si="21"/>
        <v>77179.740144191994</v>
      </c>
      <c r="G123" s="25">
        <f t="shared" si="17"/>
        <v>5.9728000000000003E-2</v>
      </c>
      <c r="H123" s="15">
        <f t="shared" si="26"/>
        <v>611.67624549170205</v>
      </c>
      <c r="I123" s="15">
        <f t="shared" si="22"/>
        <v>4349.9761441919982</v>
      </c>
      <c r="J123" s="12">
        <v>9</v>
      </c>
      <c r="K123" s="12">
        <v>9</v>
      </c>
      <c r="L123" s="15">
        <f t="shared" si="30"/>
        <v>3766.5381227458511</v>
      </c>
      <c r="M123" s="15"/>
      <c r="N123" s="15">
        <f t="shared" si="23"/>
        <v>3766.5381227458511</v>
      </c>
      <c r="O123" s="21">
        <f t="shared" si="19"/>
        <v>3766.5</v>
      </c>
      <c r="P123" s="16">
        <v>2844.6</v>
      </c>
      <c r="Q123" s="55">
        <f t="shared" si="31"/>
        <v>921.90000000000009</v>
      </c>
      <c r="R123" s="15">
        <f t="shared" si="24"/>
        <v>3644.4141755999999</v>
      </c>
      <c r="S123" s="16">
        <f t="shared" si="20"/>
        <v>3644.4</v>
      </c>
    </row>
    <row r="124" spans="1:19" ht="15.75" x14ac:dyDescent="0.15">
      <c r="A124" s="12">
        <f t="shared" si="16"/>
        <v>118</v>
      </c>
      <c r="B124" s="17" t="s">
        <v>115</v>
      </c>
      <c r="C124" s="15">
        <v>4157.8999999999996</v>
      </c>
      <c r="D124" s="15">
        <v>72829.763999999996</v>
      </c>
      <c r="E124" s="15">
        <v>72829.763999999996</v>
      </c>
      <c r="F124" s="15">
        <f t="shared" si="21"/>
        <v>77179.740144191994</v>
      </c>
      <c r="G124" s="25">
        <f t="shared" si="17"/>
        <v>5.9728000000000003E-2</v>
      </c>
      <c r="H124" s="15">
        <f t="shared" si="26"/>
        <v>700.02948095161457</v>
      </c>
      <c r="I124" s="15">
        <f t="shared" si="22"/>
        <v>4349.9761441919982</v>
      </c>
      <c r="J124" s="12">
        <v>10.3</v>
      </c>
      <c r="K124" s="12">
        <v>10.3</v>
      </c>
      <c r="L124" s="15">
        <f t="shared" si="30"/>
        <v>4507.9147404758069</v>
      </c>
      <c r="M124" s="15"/>
      <c r="N124" s="15">
        <f t="shared" si="23"/>
        <v>4507.9147404758069</v>
      </c>
      <c r="O124" s="21">
        <f t="shared" si="19"/>
        <v>4507.8999999999996</v>
      </c>
      <c r="P124" s="16">
        <v>3452.8</v>
      </c>
      <c r="Q124" s="55">
        <f t="shared" si="31"/>
        <v>1055.0999999999995</v>
      </c>
      <c r="R124" s="15">
        <f t="shared" si="24"/>
        <v>4361.7827325599992</v>
      </c>
      <c r="S124" s="16">
        <f t="shared" si="20"/>
        <v>4361.8</v>
      </c>
    </row>
    <row r="125" spans="1:19" ht="15.75" x14ac:dyDescent="0.15">
      <c r="A125" s="12">
        <f t="shared" si="16"/>
        <v>119</v>
      </c>
      <c r="B125" s="17" t="s">
        <v>116</v>
      </c>
      <c r="C125" s="15">
        <v>2552.3000000000002</v>
      </c>
      <c r="D125" s="15">
        <v>68942.31494314516</v>
      </c>
      <c r="E125" s="15">
        <v>68942.31494314516</v>
      </c>
      <c r="F125" s="15">
        <f t="shared" si="21"/>
        <v>73060.10153006934</v>
      </c>
      <c r="G125" s="25">
        <f t="shared" si="17"/>
        <v>5.9728000000000003E-2</v>
      </c>
      <c r="H125" s="15">
        <f t="shared" si="26"/>
        <v>418.185934621672</v>
      </c>
      <c r="I125" s="15">
        <f t="shared" si="22"/>
        <v>4117.7865869241796</v>
      </c>
      <c r="J125" s="12">
        <v>6.5</v>
      </c>
      <c r="K125" s="12">
        <v>6.5</v>
      </c>
      <c r="L125" s="15">
        <f t="shared" si="30"/>
        <v>2761.392967310836</v>
      </c>
      <c r="M125" s="15"/>
      <c r="N125" s="15">
        <f t="shared" si="23"/>
        <v>2761.392967310836</v>
      </c>
      <c r="O125" s="21">
        <f t="shared" si="19"/>
        <v>2761.4</v>
      </c>
      <c r="P125" s="16">
        <v>2131.1</v>
      </c>
      <c r="Q125" s="55">
        <f t="shared" si="31"/>
        <v>630.30000000000018</v>
      </c>
      <c r="R125" s="15">
        <f t="shared" si="24"/>
        <v>2671.8930849600001</v>
      </c>
      <c r="S125" s="16">
        <f t="shared" si="20"/>
        <v>2671.9</v>
      </c>
    </row>
    <row r="126" spans="1:19" ht="15.75" x14ac:dyDescent="0.15">
      <c r="A126" s="12">
        <f t="shared" si="16"/>
        <v>120</v>
      </c>
      <c r="B126" s="17" t="s">
        <v>117</v>
      </c>
      <c r="C126" s="15">
        <v>1846</v>
      </c>
      <c r="D126" s="15">
        <v>72830</v>
      </c>
      <c r="E126" s="15">
        <v>72830</v>
      </c>
      <c r="F126" s="15">
        <f t="shared" si="21"/>
        <v>77179.990239999999</v>
      </c>
      <c r="G126" s="25">
        <f t="shared" si="17"/>
        <v>5.9728000000000003E-2</v>
      </c>
      <c r="H126" s="15">
        <f t="shared" si="26"/>
        <v>312.63553854489589</v>
      </c>
      <c r="I126" s="15">
        <f t="shared" si="22"/>
        <v>4349.9902399999992</v>
      </c>
      <c r="J126" s="12">
        <v>4.5999999999999996</v>
      </c>
      <c r="K126" s="12">
        <v>4.5999999999999996</v>
      </c>
      <c r="L126" s="15">
        <f t="shared" si="30"/>
        <v>2002.3177692724478</v>
      </c>
      <c r="M126" s="15"/>
      <c r="N126" s="15">
        <f t="shared" si="23"/>
        <v>2002.3177692724478</v>
      </c>
      <c r="O126" s="21">
        <f t="shared" si="19"/>
        <v>2002.3</v>
      </c>
      <c r="P126" s="16">
        <v>1531.2</v>
      </c>
      <c r="Q126" s="55">
        <f t="shared" si="31"/>
        <v>471.09999999999991</v>
      </c>
      <c r="R126" s="15">
        <f t="shared" si="24"/>
        <v>1937.3982487199999</v>
      </c>
      <c r="S126" s="16">
        <f t="shared" si="20"/>
        <v>1937.4</v>
      </c>
    </row>
    <row r="127" spans="1:19" ht="15.75" x14ac:dyDescent="0.15">
      <c r="A127" s="12">
        <f t="shared" si="16"/>
        <v>121</v>
      </c>
      <c r="B127" s="17" t="s">
        <v>118</v>
      </c>
      <c r="C127" s="15">
        <v>2019.2</v>
      </c>
      <c r="D127" s="15">
        <v>69730.183720000001</v>
      </c>
      <c r="E127" s="15">
        <v>69730.183720000001</v>
      </c>
      <c r="F127" s="15">
        <f t="shared" si="21"/>
        <v>73895.028133228159</v>
      </c>
      <c r="G127" s="25">
        <f t="shared" si="17"/>
        <v>5.9728000000000003E-2</v>
      </c>
      <c r="H127" s="15">
        <f t="shared" si="26"/>
        <v>325.35764556138372</v>
      </c>
      <c r="I127" s="15">
        <f t="shared" si="22"/>
        <v>4164.8444132281584</v>
      </c>
      <c r="J127" s="12">
        <v>5</v>
      </c>
      <c r="K127" s="12">
        <v>5</v>
      </c>
      <c r="L127" s="15">
        <f t="shared" si="30"/>
        <v>2181.8788227806917</v>
      </c>
      <c r="M127" s="15"/>
      <c r="N127" s="15">
        <f t="shared" si="23"/>
        <v>2181.8788227806917</v>
      </c>
      <c r="O127" s="21">
        <f t="shared" si="19"/>
        <v>2181.9</v>
      </c>
      <c r="P127" s="16">
        <v>1691.5</v>
      </c>
      <c r="Q127" s="55">
        <f t="shared" si="31"/>
        <v>490.40000000000009</v>
      </c>
      <c r="R127" s="15">
        <f t="shared" si="24"/>
        <v>2111.1767661600002</v>
      </c>
      <c r="S127" s="16">
        <f t="shared" si="20"/>
        <v>2111.1999999999998</v>
      </c>
    </row>
    <row r="128" spans="1:19" ht="15.75" x14ac:dyDescent="0.15">
      <c r="A128" s="12">
        <f t="shared" si="16"/>
        <v>122</v>
      </c>
      <c r="B128" s="17" t="s">
        <v>119</v>
      </c>
      <c r="C128" s="16">
        <v>2096.3000000000002</v>
      </c>
      <c r="D128" s="15">
        <v>72829.763999999996</v>
      </c>
      <c r="E128" s="15">
        <v>72829.763999999996</v>
      </c>
      <c r="F128" s="15">
        <f t="shared" si="21"/>
        <v>77179.740144191994</v>
      </c>
      <c r="G128" s="25">
        <f t="shared" si="17"/>
        <v>5.9728000000000003E-2</v>
      </c>
      <c r="H128" s="15">
        <f t="shared" si="26"/>
        <v>339.8201363842789</v>
      </c>
      <c r="I128" s="15">
        <f t="shared" si="22"/>
        <v>4349.9761441919982</v>
      </c>
      <c r="J128" s="12">
        <v>5</v>
      </c>
      <c r="K128" s="12">
        <v>5</v>
      </c>
      <c r="L128" s="15">
        <f t="shared" si="30"/>
        <v>2266.2100681921397</v>
      </c>
      <c r="M128" s="15"/>
      <c r="N128" s="15">
        <f t="shared" si="23"/>
        <v>2266.2100681921397</v>
      </c>
      <c r="O128" s="21">
        <f t="shared" si="19"/>
        <v>2266.1999999999998</v>
      </c>
      <c r="P128" s="16">
        <v>1754</v>
      </c>
      <c r="Q128" s="55">
        <f t="shared" si="31"/>
        <v>512.19999999999982</v>
      </c>
      <c r="R128" s="15">
        <f t="shared" si="24"/>
        <v>2192.7442996799996</v>
      </c>
      <c r="S128" s="16">
        <f t="shared" si="20"/>
        <v>2192.6999999999998</v>
      </c>
    </row>
    <row r="129" spans="1:19" ht="15.75" x14ac:dyDescent="0.15">
      <c r="A129" s="12">
        <f t="shared" si="16"/>
        <v>123</v>
      </c>
      <c r="B129" s="17" t="s">
        <v>120</v>
      </c>
      <c r="C129" s="15">
        <v>648.79999999999995</v>
      </c>
      <c r="D129" s="15">
        <v>72829.796166874992</v>
      </c>
      <c r="E129" s="15">
        <v>72829.796166874992</v>
      </c>
      <c r="F129" s="15">
        <f t="shared" si="21"/>
        <v>77179.774232330106</v>
      </c>
      <c r="G129" s="25">
        <f t="shared" si="17"/>
        <v>5.9728000000000003E-2</v>
      </c>
      <c r="H129" s="15">
        <f t="shared" si="26"/>
        <v>108.74249167147313</v>
      </c>
      <c r="I129" s="15">
        <f t="shared" si="22"/>
        <v>4349.9780654551141</v>
      </c>
      <c r="J129" s="12">
        <v>1.6</v>
      </c>
      <c r="K129" s="12">
        <v>1.6</v>
      </c>
      <c r="L129" s="15">
        <f t="shared" si="30"/>
        <v>703.1712458357365</v>
      </c>
      <c r="M129" s="15"/>
      <c r="N129" s="15">
        <f t="shared" si="23"/>
        <v>703.1712458357365</v>
      </c>
      <c r="O129" s="21">
        <f t="shared" si="19"/>
        <v>703.2</v>
      </c>
      <c r="P129" s="16">
        <v>539.20000000000005</v>
      </c>
      <c r="Q129" s="55">
        <f t="shared" si="31"/>
        <v>164</v>
      </c>
      <c r="R129" s="15">
        <f t="shared" si="24"/>
        <v>680.40675648000001</v>
      </c>
      <c r="S129" s="16">
        <f t="shared" si="20"/>
        <v>680.4</v>
      </c>
    </row>
    <row r="130" spans="1:19" ht="15.75" x14ac:dyDescent="0.15">
      <c r="A130" s="12">
        <f t="shared" si="16"/>
        <v>124</v>
      </c>
      <c r="B130" s="17" t="s">
        <v>121</v>
      </c>
      <c r="C130" s="15">
        <v>3146.9</v>
      </c>
      <c r="D130" s="15">
        <v>64882.18794117646</v>
      </c>
      <c r="E130" s="15">
        <v>64882.18794117646</v>
      </c>
      <c r="F130" s="15">
        <f t="shared" si="21"/>
        <v>68757.471262527048</v>
      </c>
      <c r="G130" s="25">
        <f t="shared" si="17"/>
        <v>5.9728000000000003E-2</v>
      </c>
      <c r="H130" s="15">
        <f t="shared" si="26"/>
        <v>514.65312620864336</v>
      </c>
      <c r="I130" s="15">
        <f t="shared" si="22"/>
        <v>3875.2833213505874</v>
      </c>
      <c r="J130" s="12">
        <v>8.5</v>
      </c>
      <c r="K130" s="12">
        <v>8.5</v>
      </c>
      <c r="L130" s="15">
        <f t="shared" si="30"/>
        <v>3404.2265631043219</v>
      </c>
      <c r="M130" s="15"/>
      <c r="N130" s="15">
        <f t="shared" si="23"/>
        <v>3404.2265631043219</v>
      </c>
      <c r="O130" s="21">
        <f t="shared" si="19"/>
        <v>3404.2</v>
      </c>
      <c r="P130" s="16">
        <v>2628.5</v>
      </c>
      <c r="Q130" s="55">
        <f t="shared" si="31"/>
        <v>775.69999999999982</v>
      </c>
      <c r="R130" s="15">
        <f t="shared" si="24"/>
        <v>3293.8576228799998</v>
      </c>
      <c r="S130" s="16">
        <f t="shared" si="20"/>
        <v>3293.9</v>
      </c>
    </row>
    <row r="131" spans="1:19" ht="31.5" x14ac:dyDescent="0.15">
      <c r="A131" s="12">
        <f t="shared" si="16"/>
        <v>125</v>
      </c>
      <c r="B131" s="52" t="s">
        <v>122</v>
      </c>
      <c r="C131" s="15">
        <v>0</v>
      </c>
      <c r="D131" s="15">
        <v>0</v>
      </c>
      <c r="E131" s="15">
        <v>0</v>
      </c>
      <c r="F131" s="15">
        <f t="shared" si="21"/>
        <v>0</v>
      </c>
      <c r="G131" s="25"/>
      <c r="H131" s="15"/>
      <c r="I131" s="15">
        <f t="shared" si="22"/>
        <v>0</v>
      </c>
      <c r="J131" s="12"/>
      <c r="K131" s="12"/>
      <c r="L131" s="15"/>
      <c r="M131" s="15"/>
      <c r="N131" s="15">
        <f t="shared" si="23"/>
        <v>0</v>
      </c>
      <c r="O131" s="21">
        <f t="shared" si="19"/>
        <v>0</v>
      </c>
      <c r="P131" s="16">
        <v>0</v>
      </c>
      <c r="Q131" s="55">
        <f t="shared" si="31"/>
        <v>0</v>
      </c>
      <c r="R131" s="15">
        <f t="shared" si="24"/>
        <v>0</v>
      </c>
      <c r="S131" s="16">
        <f t="shared" si="20"/>
        <v>0</v>
      </c>
    </row>
    <row r="132" spans="1:19" ht="15.75" x14ac:dyDescent="0.15">
      <c r="A132" s="12">
        <f t="shared" si="16"/>
        <v>126</v>
      </c>
      <c r="B132" s="17" t="s">
        <v>123</v>
      </c>
      <c r="C132" s="16">
        <v>16080.2</v>
      </c>
      <c r="D132" s="15">
        <v>72830</v>
      </c>
      <c r="E132" s="15">
        <v>72830</v>
      </c>
      <c r="F132" s="15">
        <f t="shared" si="21"/>
        <v>77179.990239999999</v>
      </c>
      <c r="G132" s="25">
        <f t="shared" si="17"/>
        <v>5.9728000000000003E-2</v>
      </c>
      <c r="H132" s="15">
        <f t="shared" ref="H132:H160" si="32">+I132*K132*12*1.302/1000</f>
        <v>2616.6235291257599</v>
      </c>
      <c r="I132" s="15">
        <f t="shared" si="22"/>
        <v>4349.9902399999992</v>
      </c>
      <c r="J132" s="12">
        <v>38.5</v>
      </c>
      <c r="K132" s="12">
        <v>38.5</v>
      </c>
      <c r="L132" s="15">
        <f t="shared" ref="L132:L145" si="33">(C132/50*100*K132/J132+H132)*0.5</f>
        <v>17388.511764562882</v>
      </c>
      <c r="M132" s="15"/>
      <c r="N132" s="15">
        <f t="shared" si="23"/>
        <v>17388.511764562882</v>
      </c>
      <c r="O132" s="21">
        <f t="shared" si="19"/>
        <v>17388.5</v>
      </c>
      <c r="P132" s="16">
        <v>13445.5</v>
      </c>
      <c r="Q132" s="55">
        <f t="shared" si="31"/>
        <v>3943</v>
      </c>
      <c r="R132" s="15">
        <f t="shared" si="24"/>
        <v>16824.876116399999</v>
      </c>
      <c r="S132" s="16">
        <f t="shared" si="20"/>
        <v>16824.900000000001</v>
      </c>
    </row>
    <row r="133" spans="1:19" ht="15.75" x14ac:dyDescent="0.15">
      <c r="A133" s="12">
        <f t="shared" ref="A133:A180" si="34">+A132+1</f>
        <v>127</v>
      </c>
      <c r="B133" s="17" t="s">
        <v>124</v>
      </c>
      <c r="C133" s="16">
        <v>5502</v>
      </c>
      <c r="D133" s="15">
        <v>66651.194213996205</v>
      </c>
      <c r="E133" s="15">
        <v>66651.194213996205</v>
      </c>
      <c r="F133" s="15">
        <f t="shared" si="21"/>
        <v>70632.136742009767</v>
      </c>
      <c r="G133" s="25">
        <f t="shared" si="17"/>
        <v>5.9728000000000003E-2</v>
      </c>
      <c r="H133" s="15">
        <f t="shared" si="32"/>
        <v>858.33579559603777</v>
      </c>
      <c r="I133" s="15">
        <f t="shared" si="22"/>
        <v>3980.942528013562</v>
      </c>
      <c r="J133" s="12">
        <v>13.8</v>
      </c>
      <c r="K133" s="12">
        <v>13.8</v>
      </c>
      <c r="L133" s="15">
        <f t="shared" si="33"/>
        <v>5931.1678977980191</v>
      </c>
      <c r="M133" s="15"/>
      <c r="N133" s="15">
        <f t="shared" si="23"/>
        <v>5931.1678977980191</v>
      </c>
      <c r="O133" s="21">
        <f t="shared" si="19"/>
        <v>5931.2</v>
      </c>
      <c r="P133" s="16">
        <v>4637.3999999999996</v>
      </c>
      <c r="Q133" s="55">
        <f t="shared" si="31"/>
        <v>1293.8000000000002</v>
      </c>
      <c r="R133" s="15">
        <f t="shared" si="24"/>
        <v>5738.9484556799998</v>
      </c>
      <c r="S133" s="16">
        <f t="shared" si="20"/>
        <v>5738.9</v>
      </c>
    </row>
    <row r="134" spans="1:19" ht="15.75" x14ac:dyDescent="0.15">
      <c r="A134" s="12">
        <f t="shared" si="34"/>
        <v>128</v>
      </c>
      <c r="B134" s="17" t="s">
        <v>125</v>
      </c>
      <c r="C134" s="16">
        <v>4668.7</v>
      </c>
      <c r="D134" s="15">
        <v>71064.05</v>
      </c>
      <c r="E134" s="15">
        <v>71064.05</v>
      </c>
      <c r="F134" s="15">
        <f t="shared" si="21"/>
        <v>75308.563578400004</v>
      </c>
      <c r="G134" s="25">
        <f t="shared" ref="G134:G180" si="35">F134/E134-100%</f>
        <v>5.9728000000000003E-2</v>
      </c>
      <c r="H134" s="15">
        <f t="shared" si="32"/>
        <v>729.47908163813793</v>
      </c>
      <c r="I134" s="15">
        <f t="shared" si="22"/>
        <v>4244.5135784000013</v>
      </c>
      <c r="J134" s="12">
        <v>11</v>
      </c>
      <c r="K134" s="12">
        <v>11</v>
      </c>
      <c r="L134" s="15">
        <f t="shared" si="33"/>
        <v>5033.4395408190685</v>
      </c>
      <c r="M134" s="15"/>
      <c r="N134" s="15">
        <f t="shared" si="23"/>
        <v>5033.4395408190685</v>
      </c>
      <c r="O134" s="21">
        <f t="shared" si="19"/>
        <v>5033.3999999999996</v>
      </c>
      <c r="P134" s="16">
        <v>3933.9</v>
      </c>
      <c r="Q134" s="55">
        <f t="shared" si="31"/>
        <v>1099.4999999999995</v>
      </c>
      <c r="R134" s="15">
        <f t="shared" si="24"/>
        <v>4870.2493857599993</v>
      </c>
      <c r="S134" s="16">
        <f t="shared" si="20"/>
        <v>4870.2</v>
      </c>
    </row>
    <row r="135" spans="1:19" ht="15.75" x14ac:dyDescent="0.15">
      <c r="A135" s="12">
        <f t="shared" si="34"/>
        <v>129</v>
      </c>
      <c r="B135" s="17" t="s">
        <v>126</v>
      </c>
      <c r="C135" s="16">
        <v>3835.1</v>
      </c>
      <c r="D135" s="15">
        <v>69877.795702247182</v>
      </c>
      <c r="E135" s="15">
        <v>69877.795702247182</v>
      </c>
      <c r="F135" s="15">
        <f t="shared" si="21"/>
        <v>74051.456683951008</v>
      </c>
      <c r="G135" s="25">
        <f t="shared" si="35"/>
        <v>5.9728000000000003E-2</v>
      </c>
      <c r="H135" s="15">
        <f t="shared" si="32"/>
        <v>606.44629635670742</v>
      </c>
      <c r="I135" s="15">
        <f t="shared" si="22"/>
        <v>4173.6609817038261</v>
      </c>
      <c r="J135" s="12">
        <v>9.3000000000000007</v>
      </c>
      <c r="K135" s="12">
        <v>9.3000000000000007</v>
      </c>
      <c r="L135" s="15">
        <f t="shared" si="33"/>
        <v>4138.3231481783532</v>
      </c>
      <c r="M135" s="15"/>
      <c r="N135" s="15">
        <f t="shared" si="23"/>
        <v>4138.3231481783532</v>
      </c>
      <c r="O135" s="21">
        <f t="shared" ref="O135:O180" si="36">ROUND(N135,1)</f>
        <v>4138.3</v>
      </c>
      <c r="P135" s="16">
        <v>3224.3</v>
      </c>
      <c r="Q135" s="55">
        <f t="shared" si="31"/>
        <v>914</v>
      </c>
      <c r="R135" s="15">
        <f t="shared" si="24"/>
        <v>4004.1627991199998</v>
      </c>
      <c r="S135" s="16">
        <f t="shared" ref="S135:S180" si="37">+ROUND(R135,1)</f>
        <v>4004.2</v>
      </c>
    </row>
    <row r="136" spans="1:19" ht="15.75" x14ac:dyDescent="0.15">
      <c r="A136" s="12">
        <f t="shared" si="34"/>
        <v>130</v>
      </c>
      <c r="B136" s="17" t="s">
        <v>127</v>
      </c>
      <c r="C136" s="16">
        <v>3469.3</v>
      </c>
      <c r="D136" s="15">
        <v>72829.763999999996</v>
      </c>
      <c r="E136" s="15">
        <v>72829.763999999996</v>
      </c>
      <c r="F136" s="15">
        <f t="shared" ref="F136:F180" si="38">IF(E136&gt;77180,E136,IF(E136*1.059728&gt;77180,77180,E136*1.059728))</f>
        <v>77179.740144191994</v>
      </c>
      <c r="G136" s="25">
        <f t="shared" si="35"/>
        <v>5.9728000000000003E-2</v>
      </c>
      <c r="H136" s="15">
        <f t="shared" si="32"/>
        <v>577.69423185327412</v>
      </c>
      <c r="I136" s="15">
        <f t="shared" ref="I136:I180" si="39">+F136-E136</f>
        <v>4349.9761441919982</v>
      </c>
      <c r="J136" s="12">
        <v>8.5</v>
      </c>
      <c r="K136" s="12">
        <v>8.5</v>
      </c>
      <c r="L136" s="15">
        <f t="shared" si="33"/>
        <v>3758.1471159266375</v>
      </c>
      <c r="M136" s="15"/>
      <c r="N136" s="15">
        <f t="shared" ref="N136:N180" si="40">IF(M136&gt;5,L136-((L136/100)*M136),L136)</f>
        <v>3758.1471159266375</v>
      </c>
      <c r="O136" s="21">
        <v>3758.2</v>
      </c>
      <c r="P136" s="16">
        <v>2887.4</v>
      </c>
      <c r="Q136" s="55">
        <f t="shared" si="31"/>
        <v>870.79999999999973</v>
      </c>
      <c r="R136" s="15">
        <f t="shared" ref="R136:R180" si="41">+O136*0.9675864</f>
        <v>3636.3832084799997</v>
      </c>
      <c r="S136" s="16">
        <f t="shared" si="37"/>
        <v>3636.4</v>
      </c>
    </row>
    <row r="137" spans="1:19" ht="15.75" x14ac:dyDescent="0.15">
      <c r="A137" s="12">
        <f t="shared" si="34"/>
        <v>131</v>
      </c>
      <c r="B137" s="53" t="s">
        <v>128</v>
      </c>
      <c r="C137" s="16">
        <v>15842.2</v>
      </c>
      <c r="D137" s="15">
        <v>72830</v>
      </c>
      <c r="E137" s="15">
        <v>72830</v>
      </c>
      <c r="F137" s="15">
        <f t="shared" si="38"/>
        <v>77179.990239999999</v>
      </c>
      <c r="G137" s="25">
        <f t="shared" si="35"/>
        <v>5.9728000000000003E-2</v>
      </c>
      <c r="H137" s="15">
        <f t="shared" si="32"/>
        <v>2650.6056528806394</v>
      </c>
      <c r="I137" s="15">
        <f t="shared" si="39"/>
        <v>4349.9902399999992</v>
      </c>
      <c r="J137" s="12">
        <v>39</v>
      </c>
      <c r="K137" s="12">
        <v>39</v>
      </c>
      <c r="L137" s="15">
        <f t="shared" si="33"/>
        <v>17167.502826440319</v>
      </c>
      <c r="M137" s="15"/>
      <c r="N137" s="15">
        <f t="shared" si="40"/>
        <v>17167.502826440319</v>
      </c>
      <c r="O137" s="21">
        <f t="shared" si="36"/>
        <v>17167.5</v>
      </c>
      <c r="P137" s="16">
        <v>13173.4</v>
      </c>
      <c r="Q137" s="55">
        <f t="shared" si="31"/>
        <v>3994.1000000000004</v>
      </c>
      <c r="R137" s="15">
        <f t="shared" si="41"/>
        <v>16611.039521999999</v>
      </c>
      <c r="S137" s="16">
        <f t="shared" si="37"/>
        <v>16611</v>
      </c>
    </row>
    <row r="138" spans="1:19" ht="15.75" x14ac:dyDescent="0.15">
      <c r="A138" s="12">
        <f t="shared" si="34"/>
        <v>132</v>
      </c>
      <c r="B138" s="17" t="s">
        <v>129</v>
      </c>
      <c r="C138" s="16">
        <v>12056.4</v>
      </c>
      <c r="D138" s="15">
        <v>70919.483670937494</v>
      </c>
      <c r="E138" s="15">
        <v>70919.483670937494</v>
      </c>
      <c r="F138" s="15">
        <f t="shared" si="38"/>
        <v>75155.362591635247</v>
      </c>
      <c r="G138" s="25">
        <f t="shared" si="35"/>
        <v>5.9728000000000003E-2</v>
      </c>
      <c r="H138" s="15">
        <f t="shared" si="32"/>
        <v>1985.4411677094506</v>
      </c>
      <c r="I138" s="15">
        <f t="shared" si="39"/>
        <v>4235.8789206977526</v>
      </c>
      <c r="J138" s="12">
        <v>30</v>
      </c>
      <c r="K138" s="12">
        <v>30</v>
      </c>
      <c r="L138" s="15">
        <f t="shared" si="33"/>
        <v>13049.120583854725</v>
      </c>
      <c r="M138" s="15"/>
      <c r="N138" s="15">
        <f t="shared" si="40"/>
        <v>13049.120583854725</v>
      </c>
      <c r="O138" s="21">
        <f t="shared" si="36"/>
        <v>13049.1</v>
      </c>
      <c r="P138" s="16">
        <v>10056.6</v>
      </c>
      <c r="Q138" s="55">
        <f t="shared" si="31"/>
        <v>2992.5</v>
      </c>
      <c r="R138" s="15">
        <f t="shared" si="41"/>
        <v>12626.13169224</v>
      </c>
      <c r="S138" s="16">
        <f t="shared" si="37"/>
        <v>12626.1</v>
      </c>
    </row>
    <row r="139" spans="1:19" ht="15.75" x14ac:dyDescent="0.15">
      <c r="A139" s="12">
        <f t="shared" si="34"/>
        <v>133</v>
      </c>
      <c r="B139" s="17" t="s">
        <v>130</v>
      </c>
      <c r="C139" s="16">
        <v>4040.4</v>
      </c>
      <c r="D139" s="15">
        <v>63335.242692</v>
      </c>
      <c r="E139" s="15">
        <v>63335.242692</v>
      </c>
      <c r="F139" s="15">
        <f t="shared" si="38"/>
        <v>67118.13006750778</v>
      </c>
      <c r="G139" s="25">
        <f t="shared" si="35"/>
        <v>5.9728000000000003E-2</v>
      </c>
      <c r="H139" s="15">
        <f t="shared" si="32"/>
        <v>650.1421559042692</v>
      </c>
      <c r="I139" s="15">
        <f t="shared" si="39"/>
        <v>3782.8873755077802</v>
      </c>
      <c r="J139" s="12">
        <v>11</v>
      </c>
      <c r="K139" s="12">
        <v>11</v>
      </c>
      <c r="L139" s="15">
        <f>(C139/50*100*K139/J139+H139)*0.49</f>
        <v>4278.1616563930929</v>
      </c>
      <c r="M139" s="15"/>
      <c r="N139" s="15">
        <f t="shared" si="40"/>
        <v>4278.1616563930929</v>
      </c>
      <c r="O139" s="21">
        <f t="shared" si="36"/>
        <v>4278.2</v>
      </c>
      <c r="P139" s="16">
        <v>3398.6</v>
      </c>
      <c r="Q139" s="55">
        <f t="shared" si="31"/>
        <v>879.59999999999991</v>
      </c>
      <c r="R139" s="15">
        <f t="shared" si="41"/>
        <v>4139.5281364799994</v>
      </c>
      <c r="S139" s="16">
        <f t="shared" si="37"/>
        <v>4139.5</v>
      </c>
    </row>
    <row r="140" spans="1:19" ht="15.75" x14ac:dyDescent="0.15">
      <c r="A140" s="12">
        <f t="shared" si="34"/>
        <v>134</v>
      </c>
      <c r="B140" s="17" t="s">
        <v>131</v>
      </c>
      <c r="C140" s="16">
        <v>3757.8</v>
      </c>
      <c r="D140" s="15">
        <v>63174.618144</v>
      </c>
      <c r="E140" s="15">
        <v>63174.618144</v>
      </c>
      <c r="F140" s="15">
        <f t="shared" si="38"/>
        <v>66947.91173650483</v>
      </c>
      <c r="G140" s="25">
        <f t="shared" si="35"/>
        <v>5.9728000000000003E-2</v>
      </c>
      <c r="H140" s="15">
        <f t="shared" si="32"/>
        <v>589.53939089295454</v>
      </c>
      <c r="I140" s="15">
        <f t="shared" si="39"/>
        <v>3773.2935925048296</v>
      </c>
      <c r="J140" s="12">
        <v>10</v>
      </c>
      <c r="K140" s="12">
        <v>10</v>
      </c>
      <c r="L140" s="15">
        <f t="shared" si="33"/>
        <v>4052.5696954464775</v>
      </c>
      <c r="M140" s="15"/>
      <c r="N140" s="15">
        <f t="shared" si="40"/>
        <v>4052.5696954464775</v>
      </c>
      <c r="O140" s="21">
        <f t="shared" si="36"/>
        <v>4052.6</v>
      </c>
      <c r="P140" s="16">
        <v>3164.1</v>
      </c>
      <c r="Q140" s="55">
        <f t="shared" si="31"/>
        <v>888.5</v>
      </c>
      <c r="R140" s="15">
        <f t="shared" si="41"/>
        <v>3921.2406446399996</v>
      </c>
      <c r="S140" s="16">
        <f t="shared" si="37"/>
        <v>3921.2</v>
      </c>
    </row>
    <row r="141" spans="1:19" ht="15.75" x14ac:dyDescent="0.15">
      <c r="A141" s="12">
        <f t="shared" si="34"/>
        <v>135</v>
      </c>
      <c r="B141" s="17" t="s">
        <v>132</v>
      </c>
      <c r="C141" s="16">
        <v>2331.9</v>
      </c>
      <c r="D141" s="15">
        <v>67651.29533441666</v>
      </c>
      <c r="E141" s="15">
        <v>67651.29533441666</v>
      </c>
      <c r="F141" s="15">
        <f t="shared" si="38"/>
        <v>71691.971902150704</v>
      </c>
      <c r="G141" s="25">
        <f t="shared" si="35"/>
        <v>5.9728000000000003E-2</v>
      </c>
      <c r="H141" s="15">
        <f t="shared" si="32"/>
        <v>378.78918416566029</v>
      </c>
      <c r="I141" s="15">
        <f t="shared" si="39"/>
        <v>4040.6765677340445</v>
      </c>
      <c r="J141" s="12">
        <v>6</v>
      </c>
      <c r="K141" s="12">
        <v>6</v>
      </c>
      <c r="L141" s="15">
        <f t="shared" si="33"/>
        <v>2521.2945920828301</v>
      </c>
      <c r="M141" s="15"/>
      <c r="N141" s="15">
        <f t="shared" si="40"/>
        <v>2521.2945920828301</v>
      </c>
      <c r="O141" s="21">
        <f t="shared" si="36"/>
        <v>2521.3000000000002</v>
      </c>
      <c r="P141" s="16">
        <v>1950.4</v>
      </c>
      <c r="Q141" s="55">
        <f t="shared" si="31"/>
        <v>570.90000000000009</v>
      </c>
      <c r="R141" s="15">
        <f t="shared" si="41"/>
        <v>2439.5755903200002</v>
      </c>
      <c r="S141" s="16">
        <f t="shared" si="37"/>
        <v>2439.6</v>
      </c>
    </row>
    <row r="142" spans="1:19" ht="15.75" x14ac:dyDescent="0.15">
      <c r="A142" s="12">
        <f t="shared" si="34"/>
        <v>136</v>
      </c>
      <c r="B142" s="17" t="s">
        <v>133</v>
      </c>
      <c r="C142" s="16">
        <v>1467.3</v>
      </c>
      <c r="D142" s="15">
        <v>63408.039051937492</v>
      </c>
      <c r="E142" s="15">
        <v>63408.039051937492</v>
      </c>
      <c r="F142" s="15">
        <f t="shared" si="38"/>
        <v>67195.274408431622</v>
      </c>
      <c r="G142" s="25">
        <f t="shared" si="35"/>
        <v>5.9728000000000003E-2</v>
      </c>
      <c r="H142" s="15">
        <f t="shared" si="32"/>
        <v>236.6870608394571</v>
      </c>
      <c r="I142" s="15">
        <f t="shared" si="39"/>
        <v>3787.2353564941295</v>
      </c>
      <c r="J142" s="12">
        <v>4</v>
      </c>
      <c r="K142" s="12">
        <v>4</v>
      </c>
      <c r="L142" s="15">
        <f>(C142/50*100*K142/J142+H142)*0.5</f>
        <v>1585.6435304197284</v>
      </c>
      <c r="M142" s="15"/>
      <c r="N142" s="15">
        <f t="shared" si="40"/>
        <v>1585.6435304197284</v>
      </c>
      <c r="O142" s="21">
        <f t="shared" si="36"/>
        <v>1585.6</v>
      </c>
      <c r="P142" s="16">
        <v>1228.9000000000001</v>
      </c>
      <c r="Q142" s="55">
        <f t="shared" si="31"/>
        <v>356.69999999999982</v>
      </c>
      <c r="R142" s="15">
        <f t="shared" si="41"/>
        <v>1534.2049958399998</v>
      </c>
      <c r="S142" s="16">
        <f t="shared" si="37"/>
        <v>1534.2</v>
      </c>
    </row>
    <row r="143" spans="1:19" ht="15.75" x14ac:dyDescent="0.15">
      <c r="A143" s="12">
        <f t="shared" si="34"/>
        <v>137</v>
      </c>
      <c r="B143" s="17" t="s">
        <v>134</v>
      </c>
      <c r="C143" s="16">
        <v>5677.5</v>
      </c>
      <c r="D143" s="15">
        <v>58865.844453000005</v>
      </c>
      <c r="E143" s="15">
        <v>58865.844453000005</v>
      </c>
      <c r="F143" s="15">
        <f t="shared" si="38"/>
        <v>62381.78361048879</v>
      </c>
      <c r="G143" s="25">
        <f t="shared" si="35"/>
        <v>5.9728000000000003E-2</v>
      </c>
      <c r="H143" s="15">
        <f t="shared" si="32"/>
        <v>878.92853434567644</v>
      </c>
      <c r="I143" s="15">
        <f t="shared" si="39"/>
        <v>3515.939157488785</v>
      </c>
      <c r="J143" s="12">
        <v>16</v>
      </c>
      <c r="K143" s="12">
        <v>16</v>
      </c>
      <c r="L143" s="15">
        <f t="shared" si="33"/>
        <v>6116.9642671728379</v>
      </c>
      <c r="M143" s="15"/>
      <c r="N143" s="15">
        <f t="shared" si="40"/>
        <v>6116.9642671728379</v>
      </c>
      <c r="O143" s="21">
        <f t="shared" si="36"/>
        <v>6117</v>
      </c>
      <c r="P143" s="16">
        <v>4792.2</v>
      </c>
      <c r="Q143" s="55">
        <f t="shared" si="31"/>
        <v>1324.8000000000002</v>
      </c>
      <c r="R143" s="15">
        <f t="shared" si="41"/>
        <v>5918.7260087999994</v>
      </c>
      <c r="S143" s="16">
        <f t="shared" si="37"/>
        <v>5918.7</v>
      </c>
    </row>
    <row r="144" spans="1:19" ht="15.75" x14ac:dyDescent="0.15">
      <c r="A144" s="12">
        <f t="shared" si="34"/>
        <v>138</v>
      </c>
      <c r="B144" s="17" t="s">
        <v>135</v>
      </c>
      <c r="C144" s="16">
        <v>2144.6</v>
      </c>
      <c r="D144" s="15">
        <v>59318.761971</v>
      </c>
      <c r="E144" s="15">
        <v>59318.761971</v>
      </c>
      <c r="F144" s="15">
        <f t="shared" si="38"/>
        <v>62861.752986003885</v>
      </c>
      <c r="G144" s="25">
        <f t="shared" si="35"/>
        <v>5.9728000000000003E-2</v>
      </c>
      <c r="H144" s="15">
        <f t="shared" si="32"/>
        <v>332.13414971052418</v>
      </c>
      <c r="I144" s="15">
        <f t="shared" si="39"/>
        <v>3542.991015003885</v>
      </c>
      <c r="J144" s="12">
        <v>6</v>
      </c>
      <c r="K144" s="12">
        <v>6</v>
      </c>
      <c r="L144" s="15">
        <f t="shared" si="33"/>
        <v>2310.6670748552619</v>
      </c>
      <c r="M144" s="15"/>
      <c r="N144" s="15">
        <f t="shared" si="40"/>
        <v>2310.6670748552619</v>
      </c>
      <c r="O144" s="21">
        <f t="shared" si="36"/>
        <v>2310.6999999999998</v>
      </c>
      <c r="P144" s="16">
        <v>1810.1</v>
      </c>
      <c r="Q144" s="55">
        <f t="shared" si="31"/>
        <v>500.59999999999991</v>
      </c>
      <c r="R144" s="15">
        <f t="shared" si="41"/>
        <v>2235.8018944799996</v>
      </c>
      <c r="S144" s="16">
        <f t="shared" si="37"/>
        <v>2235.8000000000002</v>
      </c>
    </row>
    <row r="145" spans="1:19" ht="15.75" x14ac:dyDescent="0.15">
      <c r="A145" s="12">
        <f t="shared" si="34"/>
        <v>139</v>
      </c>
      <c r="B145" s="17" t="s">
        <v>136</v>
      </c>
      <c r="C145" s="16">
        <v>1998.5</v>
      </c>
      <c r="D145" s="15">
        <v>67838.157825000002</v>
      </c>
      <c r="E145" s="15">
        <v>67838.157825000002</v>
      </c>
      <c r="F145" s="15">
        <f t="shared" si="38"/>
        <v>71889.995315571607</v>
      </c>
      <c r="G145" s="25">
        <f t="shared" si="35"/>
        <v>5.9728000000000003E-2</v>
      </c>
      <c r="H145" s="15">
        <f t="shared" si="32"/>
        <v>316.52954476345377</v>
      </c>
      <c r="I145" s="15">
        <f t="shared" si="39"/>
        <v>4051.8374905716046</v>
      </c>
      <c r="J145" s="12">
        <v>5</v>
      </c>
      <c r="K145" s="12">
        <v>5</v>
      </c>
      <c r="L145" s="15">
        <f t="shared" si="33"/>
        <v>2156.7647723817267</v>
      </c>
      <c r="M145" s="15"/>
      <c r="N145" s="15">
        <f t="shared" si="40"/>
        <v>2156.7647723817267</v>
      </c>
      <c r="O145" s="21">
        <f t="shared" si="36"/>
        <v>2156.8000000000002</v>
      </c>
      <c r="P145" s="16">
        <v>1679.6</v>
      </c>
      <c r="Q145" s="55">
        <f t="shared" si="31"/>
        <v>477.20000000000027</v>
      </c>
      <c r="R145" s="15">
        <f t="shared" si="41"/>
        <v>2086.89034752</v>
      </c>
      <c r="S145" s="16">
        <f t="shared" si="37"/>
        <v>2086.9</v>
      </c>
    </row>
    <row r="146" spans="1:19" ht="15.75" x14ac:dyDescent="0.15">
      <c r="A146" s="12">
        <f t="shared" si="34"/>
        <v>140</v>
      </c>
      <c r="B146" s="17" t="s">
        <v>137</v>
      </c>
      <c r="C146" s="16">
        <v>4647.8</v>
      </c>
      <c r="D146" s="15">
        <v>72829.763999999996</v>
      </c>
      <c r="E146" s="15">
        <v>72829.763999999996</v>
      </c>
      <c r="F146" s="15">
        <f t="shared" si="38"/>
        <v>77179.740144191994</v>
      </c>
      <c r="G146" s="25">
        <f t="shared" si="35"/>
        <v>5.9728000000000003E-2</v>
      </c>
      <c r="H146" s="15">
        <f t="shared" si="32"/>
        <v>815.5683273222694</v>
      </c>
      <c r="I146" s="15">
        <f t="shared" si="39"/>
        <v>4349.9761441919982</v>
      </c>
      <c r="J146" s="12">
        <v>12</v>
      </c>
      <c r="K146" s="12">
        <v>12</v>
      </c>
      <c r="L146" s="15">
        <f>(C146/49*100*K146/J146+H146)*0.49</f>
        <v>5047.4284803879127</v>
      </c>
      <c r="M146" s="15"/>
      <c r="N146" s="15">
        <f t="shared" si="40"/>
        <v>5047.4284803879127</v>
      </c>
      <c r="O146" s="21">
        <f t="shared" si="36"/>
        <v>5047.3999999999996</v>
      </c>
      <c r="P146" s="16">
        <v>3842.8</v>
      </c>
      <c r="Q146" s="55">
        <f t="shared" si="31"/>
        <v>1204.5999999999995</v>
      </c>
      <c r="R146" s="15">
        <f t="shared" si="41"/>
        <v>4883.7955953599994</v>
      </c>
      <c r="S146" s="16">
        <f t="shared" si="37"/>
        <v>4883.8</v>
      </c>
    </row>
    <row r="147" spans="1:19" ht="15.75" x14ac:dyDescent="0.15">
      <c r="A147" s="12">
        <f t="shared" si="34"/>
        <v>141</v>
      </c>
      <c r="B147" s="17" t="s">
        <v>138</v>
      </c>
      <c r="C147" s="16">
        <v>1865</v>
      </c>
      <c r="D147" s="15">
        <v>59292.466252602033</v>
      </c>
      <c r="E147" s="15">
        <v>59292.466252602033</v>
      </c>
      <c r="F147" s="15">
        <f t="shared" si="38"/>
        <v>62833.886676937451</v>
      </c>
      <c r="G147" s="25">
        <f t="shared" si="35"/>
        <v>5.9728000000000003E-2</v>
      </c>
      <c r="H147" s="15">
        <f t="shared" si="32"/>
        <v>293.25510936202778</v>
      </c>
      <c r="I147" s="15">
        <f t="shared" si="39"/>
        <v>3541.4204243354179</v>
      </c>
      <c r="J147" s="12">
        <v>5.3</v>
      </c>
      <c r="K147" s="12">
        <v>5.3</v>
      </c>
      <c r="L147" s="15">
        <f t="shared" ref="L147:L159" si="42">(C147/50*100*K147/J147+H147)*0.5</f>
        <v>2011.6275546810136</v>
      </c>
      <c r="M147" s="15"/>
      <c r="N147" s="15">
        <f t="shared" si="40"/>
        <v>2011.6275546810136</v>
      </c>
      <c r="O147" s="21">
        <f t="shared" si="36"/>
        <v>2011.6</v>
      </c>
      <c r="P147" s="16">
        <v>1569.6</v>
      </c>
      <c r="Q147" s="55">
        <f t="shared" si="31"/>
        <v>442</v>
      </c>
      <c r="R147" s="15">
        <f t="shared" si="41"/>
        <v>1946.3968022399997</v>
      </c>
      <c r="S147" s="16">
        <f t="shared" si="37"/>
        <v>1946.4</v>
      </c>
    </row>
    <row r="148" spans="1:19" ht="15.75" x14ac:dyDescent="0.15">
      <c r="A148" s="12">
        <f t="shared" si="34"/>
        <v>142</v>
      </c>
      <c r="B148" s="17" t="s">
        <v>139</v>
      </c>
      <c r="C148" s="16">
        <v>2132.4</v>
      </c>
      <c r="D148" s="15">
        <v>67711.00140331818</v>
      </c>
      <c r="E148" s="15">
        <v>67711.00140331818</v>
      </c>
      <c r="F148" s="15">
        <f t="shared" si="38"/>
        <v>71755.244095135567</v>
      </c>
      <c r="G148" s="25">
        <f t="shared" si="35"/>
        <v>5.9728000000000003E-2</v>
      </c>
      <c r="H148" s="15">
        <f t="shared" si="32"/>
        <v>379.12348690172917</v>
      </c>
      <c r="I148" s="15">
        <f t="shared" si="39"/>
        <v>4044.2426918173878</v>
      </c>
      <c r="J148" s="12">
        <v>6</v>
      </c>
      <c r="K148" s="12">
        <v>6</v>
      </c>
      <c r="L148" s="15">
        <f t="shared" si="42"/>
        <v>2321.9617434508646</v>
      </c>
      <c r="M148" s="15"/>
      <c r="N148" s="15">
        <f t="shared" si="40"/>
        <v>2321.9617434508646</v>
      </c>
      <c r="O148" s="21">
        <f t="shared" si="36"/>
        <v>2322</v>
      </c>
      <c r="P148" s="16">
        <v>1750.5</v>
      </c>
      <c r="Q148" s="55">
        <f t="shared" si="31"/>
        <v>571.5</v>
      </c>
      <c r="R148" s="15">
        <f t="shared" si="41"/>
        <v>2246.7356208000001</v>
      </c>
      <c r="S148" s="16">
        <f t="shared" si="37"/>
        <v>2246.6999999999998</v>
      </c>
    </row>
    <row r="149" spans="1:19" ht="15.75" x14ac:dyDescent="0.15">
      <c r="A149" s="12">
        <f t="shared" si="34"/>
        <v>143</v>
      </c>
      <c r="B149" s="17" t="s">
        <v>140</v>
      </c>
      <c r="C149" s="16">
        <v>5920.3</v>
      </c>
      <c r="D149" s="15">
        <v>65803.497077999986</v>
      </c>
      <c r="E149" s="15">
        <v>65803.497077999986</v>
      </c>
      <c r="F149" s="15">
        <f t="shared" si="38"/>
        <v>69733.80835147477</v>
      </c>
      <c r="G149" s="25">
        <f t="shared" si="35"/>
        <v>5.9728000000000003E-2</v>
      </c>
      <c r="H149" s="15">
        <f t="shared" si="32"/>
        <v>921.1077500515504</v>
      </c>
      <c r="I149" s="15">
        <f t="shared" si="39"/>
        <v>3930.3112734747847</v>
      </c>
      <c r="J149" s="12">
        <v>15</v>
      </c>
      <c r="K149" s="12">
        <v>15</v>
      </c>
      <c r="L149" s="15">
        <f t="shared" si="42"/>
        <v>6380.8538750257758</v>
      </c>
      <c r="M149" s="15"/>
      <c r="N149" s="15">
        <f t="shared" si="40"/>
        <v>6380.8538750257758</v>
      </c>
      <c r="O149" s="21">
        <f t="shared" si="36"/>
        <v>6380.9</v>
      </c>
      <c r="P149" s="16">
        <v>4992.6000000000004</v>
      </c>
      <c r="Q149" s="55">
        <f t="shared" si="31"/>
        <v>1388.2999999999993</v>
      </c>
      <c r="R149" s="15">
        <f t="shared" si="41"/>
        <v>6174.0720597599993</v>
      </c>
      <c r="S149" s="16">
        <f t="shared" si="37"/>
        <v>6174.1</v>
      </c>
    </row>
    <row r="150" spans="1:19" ht="18.75" customHeight="1" x14ac:dyDescent="0.15">
      <c r="A150" s="12">
        <f t="shared" si="34"/>
        <v>144</v>
      </c>
      <c r="B150" s="17" t="s">
        <v>141</v>
      </c>
      <c r="C150" s="15">
        <v>1519.2</v>
      </c>
      <c r="D150" s="15">
        <v>72830</v>
      </c>
      <c r="E150" s="15">
        <v>72830</v>
      </c>
      <c r="F150" s="15">
        <f t="shared" si="38"/>
        <v>77179.990239999999</v>
      </c>
      <c r="G150" s="25">
        <f t="shared" si="35"/>
        <v>5.9728000000000003E-2</v>
      </c>
      <c r="H150" s="15">
        <f t="shared" si="32"/>
        <v>258.26414053708794</v>
      </c>
      <c r="I150" s="15">
        <f t="shared" si="39"/>
        <v>4349.9902399999992</v>
      </c>
      <c r="J150" s="12">
        <v>3.8</v>
      </c>
      <c r="K150" s="12">
        <v>3.8</v>
      </c>
      <c r="L150" s="15">
        <f t="shared" si="42"/>
        <v>1648.3320702685439</v>
      </c>
      <c r="M150" s="15"/>
      <c r="N150" s="15">
        <f t="shared" si="40"/>
        <v>1648.3320702685439</v>
      </c>
      <c r="O150" s="21">
        <f t="shared" si="36"/>
        <v>1648.3</v>
      </c>
      <c r="P150" s="16">
        <v>1259.2</v>
      </c>
      <c r="Q150" s="55">
        <f t="shared" si="31"/>
        <v>389.09999999999991</v>
      </c>
      <c r="R150" s="15">
        <f t="shared" si="41"/>
        <v>1594.87266312</v>
      </c>
      <c r="S150" s="16">
        <f t="shared" si="37"/>
        <v>1594.9</v>
      </c>
    </row>
    <row r="151" spans="1:19" ht="15.75" x14ac:dyDescent="0.15">
      <c r="A151" s="12">
        <f t="shared" si="34"/>
        <v>145</v>
      </c>
      <c r="B151" s="17" t="s">
        <v>142</v>
      </c>
      <c r="C151" s="16">
        <v>13016.8</v>
      </c>
      <c r="D151" s="15">
        <v>69919.338869122657</v>
      </c>
      <c r="E151" s="15">
        <v>69919.338869122657</v>
      </c>
      <c r="F151" s="15">
        <f t="shared" si="38"/>
        <v>74095.481141097611</v>
      </c>
      <c r="G151" s="25">
        <f t="shared" si="35"/>
        <v>5.9728000000000003E-2</v>
      </c>
      <c r="H151" s="15">
        <f t="shared" si="32"/>
        <v>2120.5615228634415</v>
      </c>
      <c r="I151" s="15">
        <f t="shared" si="39"/>
        <v>4176.1422719749535</v>
      </c>
      <c r="J151" s="12">
        <v>32.5</v>
      </c>
      <c r="K151" s="12">
        <v>32.5</v>
      </c>
      <c r="L151" s="15">
        <f t="shared" si="42"/>
        <v>14077.080761431722</v>
      </c>
      <c r="M151" s="15"/>
      <c r="N151" s="15">
        <f t="shared" si="40"/>
        <v>14077.080761431722</v>
      </c>
      <c r="O151" s="21">
        <f t="shared" si="36"/>
        <v>14077.1</v>
      </c>
      <c r="P151" s="16">
        <v>10880.9</v>
      </c>
      <c r="Q151" s="55">
        <f t="shared" si="31"/>
        <v>3196.2000000000007</v>
      </c>
      <c r="R151" s="15">
        <f t="shared" si="41"/>
        <v>13620.81051144</v>
      </c>
      <c r="S151" s="16">
        <f t="shared" si="37"/>
        <v>13620.8</v>
      </c>
    </row>
    <row r="152" spans="1:19" ht="21" customHeight="1" x14ac:dyDescent="0.15">
      <c r="A152" s="12">
        <f t="shared" si="34"/>
        <v>146</v>
      </c>
      <c r="B152" s="52" t="s">
        <v>143</v>
      </c>
      <c r="C152" s="15">
        <v>26003.1</v>
      </c>
      <c r="D152" s="15">
        <v>72830</v>
      </c>
      <c r="E152" s="15">
        <v>72830</v>
      </c>
      <c r="F152" s="15">
        <f t="shared" si="38"/>
        <v>77179.990239999999</v>
      </c>
      <c r="G152" s="25">
        <f t="shared" si="35"/>
        <v>5.9728000000000003E-2</v>
      </c>
      <c r="H152" s="15">
        <f t="shared" si="32"/>
        <v>4288.5440178658555</v>
      </c>
      <c r="I152" s="15">
        <f t="shared" si="39"/>
        <v>4349.9902399999992</v>
      </c>
      <c r="J152" s="12">
        <v>63.1</v>
      </c>
      <c r="K152" s="12">
        <v>63.1</v>
      </c>
      <c r="L152" s="15">
        <f t="shared" si="42"/>
        <v>28147.372008932929</v>
      </c>
      <c r="M152" s="15"/>
      <c r="N152" s="15">
        <f t="shared" si="40"/>
        <v>28147.372008932929</v>
      </c>
      <c r="O152" s="21">
        <f t="shared" si="36"/>
        <v>28147.4</v>
      </c>
      <c r="P152" s="16">
        <v>21685</v>
      </c>
      <c r="Q152" s="55">
        <f t="shared" si="31"/>
        <v>6462.4000000000015</v>
      </c>
      <c r="R152" s="15">
        <f t="shared" si="41"/>
        <v>27235.041435359999</v>
      </c>
      <c r="S152" s="16">
        <f t="shared" si="37"/>
        <v>27235</v>
      </c>
    </row>
    <row r="153" spans="1:19" ht="15.75" x14ac:dyDescent="0.15">
      <c r="A153" s="12">
        <f t="shared" si="34"/>
        <v>147</v>
      </c>
      <c r="B153" s="17" t="s">
        <v>144</v>
      </c>
      <c r="C153" s="15">
        <v>30848.5</v>
      </c>
      <c r="D153" s="15">
        <v>72830</v>
      </c>
      <c r="E153" s="15">
        <v>72830</v>
      </c>
      <c r="F153" s="15">
        <f t="shared" si="38"/>
        <v>77179.990239999999</v>
      </c>
      <c r="G153" s="25">
        <f t="shared" si="35"/>
        <v>5.9728000000000003E-2</v>
      </c>
      <c r="H153" s="15">
        <f t="shared" si="32"/>
        <v>5199.2649344966385</v>
      </c>
      <c r="I153" s="15">
        <f t="shared" si="39"/>
        <v>4349.9902399999992</v>
      </c>
      <c r="J153" s="12">
        <v>76.5</v>
      </c>
      <c r="K153" s="12">
        <v>76.5</v>
      </c>
      <c r="L153" s="15">
        <f t="shared" si="42"/>
        <v>33448.132467248317</v>
      </c>
      <c r="M153" s="15"/>
      <c r="N153" s="15">
        <f t="shared" si="40"/>
        <v>33448.132467248317</v>
      </c>
      <c r="O153" s="21">
        <f t="shared" si="36"/>
        <v>33448.1</v>
      </c>
      <c r="P153" s="16">
        <v>25613.3</v>
      </c>
      <c r="Q153" s="55">
        <f t="shared" si="31"/>
        <v>7834.7999999999993</v>
      </c>
      <c r="R153" s="15">
        <f t="shared" si="41"/>
        <v>32363.926665839997</v>
      </c>
      <c r="S153" s="16">
        <f t="shared" si="37"/>
        <v>32363.9</v>
      </c>
    </row>
    <row r="154" spans="1:19" ht="15.75" x14ac:dyDescent="0.15">
      <c r="A154" s="12">
        <f t="shared" si="34"/>
        <v>148</v>
      </c>
      <c r="B154" s="17" t="s">
        <v>145</v>
      </c>
      <c r="C154" s="15">
        <v>2947.8</v>
      </c>
      <c r="D154" s="15">
        <v>66909.060616611838</v>
      </c>
      <c r="E154" s="15">
        <v>66909.060616611838</v>
      </c>
      <c r="F154" s="15">
        <f t="shared" si="38"/>
        <v>70905.404989120827</v>
      </c>
      <c r="G154" s="25">
        <f t="shared" si="35"/>
        <v>5.9728000000000003E-2</v>
      </c>
      <c r="H154" s="15">
        <f t="shared" si="32"/>
        <v>474.5355220182114</v>
      </c>
      <c r="I154" s="15">
        <f t="shared" si="39"/>
        <v>3996.3443725089892</v>
      </c>
      <c r="J154" s="12">
        <v>7.6</v>
      </c>
      <c r="K154" s="12">
        <v>7.6</v>
      </c>
      <c r="L154" s="15">
        <f t="shared" si="42"/>
        <v>3185.0677610091061</v>
      </c>
      <c r="M154" s="15"/>
      <c r="N154" s="15">
        <f t="shared" si="40"/>
        <v>3185.0677610091061</v>
      </c>
      <c r="O154" s="21">
        <f t="shared" si="36"/>
        <v>3185.1</v>
      </c>
      <c r="P154" s="16">
        <v>2469.8000000000002</v>
      </c>
      <c r="Q154" s="55">
        <f t="shared" si="31"/>
        <v>715.29999999999973</v>
      </c>
      <c r="R154" s="15">
        <f t="shared" si="41"/>
        <v>3081.85944264</v>
      </c>
      <c r="S154" s="16">
        <f t="shared" si="37"/>
        <v>3081.9</v>
      </c>
    </row>
    <row r="155" spans="1:19" ht="15.75" x14ac:dyDescent="0.15">
      <c r="A155" s="12">
        <f t="shared" si="34"/>
        <v>149</v>
      </c>
      <c r="B155" s="17" t="s">
        <v>146</v>
      </c>
      <c r="C155" s="15">
        <v>1382</v>
      </c>
      <c r="D155" s="15">
        <v>63663.63571352273</v>
      </c>
      <c r="E155" s="15">
        <v>63663.63571352273</v>
      </c>
      <c r="F155" s="15">
        <f t="shared" si="38"/>
        <v>67466.137347420023</v>
      </c>
      <c r="G155" s="25">
        <f t="shared" si="35"/>
        <v>5.9728000000000003E-2</v>
      </c>
      <c r="H155" s="15">
        <f t="shared" si="32"/>
        <v>225.75908500644294</v>
      </c>
      <c r="I155" s="15">
        <f t="shared" si="39"/>
        <v>3802.5016338972928</v>
      </c>
      <c r="J155" s="12">
        <v>3.8</v>
      </c>
      <c r="K155" s="12">
        <v>3.8</v>
      </c>
      <c r="L155" s="15">
        <f t="shared" si="42"/>
        <v>1494.8795425032215</v>
      </c>
      <c r="M155" s="15"/>
      <c r="N155" s="15">
        <f t="shared" si="40"/>
        <v>1494.8795425032215</v>
      </c>
      <c r="O155" s="21">
        <f t="shared" si="36"/>
        <v>1494.9</v>
      </c>
      <c r="P155" s="16">
        <v>1154.5999999999999</v>
      </c>
      <c r="Q155" s="55">
        <f t="shared" si="31"/>
        <v>340.30000000000018</v>
      </c>
      <c r="R155" s="15">
        <f t="shared" si="41"/>
        <v>1446.4449093600001</v>
      </c>
      <c r="S155" s="16">
        <f t="shared" si="37"/>
        <v>1446.4</v>
      </c>
    </row>
    <row r="156" spans="1:19" ht="15.75" x14ac:dyDescent="0.15">
      <c r="A156" s="12">
        <f t="shared" si="34"/>
        <v>150</v>
      </c>
      <c r="B156" s="17" t="s">
        <v>147</v>
      </c>
      <c r="C156" s="16">
        <v>1838.4</v>
      </c>
      <c r="D156" s="15">
        <v>61625.625531914891</v>
      </c>
      <c r="E156" s="15">
        <v>61625.625531914891</v>
      </c>
      <c r="F156" s="15">
        <f t="shared" si="38"/>
        <v>65306.400893685102</v>
      </c>
      <c r="G156" s="25">
        <f t="shared" si="35"/>
        <v>5.9728000000000003E-2</v>
      </c>
      <c r="H156" s="15">
        <f t="shared" si="32"/>
        <v>287.54217126148887</v>
      </c>
      <c r="I156" s="15">
        <f t="shared" si="39"/>
        <v>3680.775361770211</v>
      </c>
      <c r="J156" s="12">
        <v>5</v>
      </c>
      <c r="K156" s="12">
        <v>5</v>
      </c>
      <c r="L156" s="15">
        <f t="shared" si="42"/>
        <v>1982.1710856307445</v>
      </c>
      <c r="M156" s="15"/>
      <c r="N156" s="15">
        <f t="shared" si="40"/>
        <v>1982.1710856307445</v>
      </c>
      <c r="O156" s="21">
        <f t="shared" si="36"/>
        <v>1982.2</v>
      </c>
      <c r="P156" s="16">
        <v>1548.8</v>
      </c>
      <c r="Q156" s="55">
        <f t="shared" si="31"/>
        <v>433.40000000000009</v>
      </c>
      <c r="R156" s="15">
        <f t="shared" si="41"/>
        <v>1917.94976208</v>
      </c>
      <c r="S156" s="16">
        <f t="shared" si="37"/>
        <v>1917.9</v>
      </c>
    </row>
    <row r="157" spans="1:19" ht="15.75" x14ac:dyDescent="0.15">
      <c r="A157" s="12">
        <f t="shared" si="34"/>
        <v>151</v>
      </c>
      <c r="B157" s="17" t="s">
        <v>148</v>
      </c>
      <c r="C157" s="16">
        <v>3205</v>
      </c>
      <c r="D157" s="15">
        <v>72830</v>
      </c>
      <c r="E157" s="15">
        <v>72830</v>
      </c>
      <c r="F157" s="15">
        <f t="shared" si="38"/>
        <v>77179.990239999999</v>
      </c>
      <c r="G157" s="25">
        <f t="shared" si="35"/>
        <v>5.9728000000000003E-2</v>
      </c>
      <c r="H157" s="15">
        <f t="shared" si="32"/>
        <v>523.32470582515191</v>
      </c>
      <c r="I157" s="15">
        <f t="shared" si="39"/>
        <v>4349.9902399999992</v>
      </c>
      <c r="J157" s="12">
        <v>7.7</v>
      </c>
      <c r="K157" s="12">
        <v>7.7</v>
      </c>
      <c r="L157" s="15">
        <f t="shared" si="42"/>
        <v>3466.6623529125754</v>
      </c>
      <c r="M157" s="15"/>
      <c r="N157" s="15">
        <f t="shared" si="40"/>
        <v>3466.6623529125754</v>
      </c>
      <c r="O157" s="21">
        <f t="shared" si="36"/>
        <v>3466.7</v>
      </c>
      <c r="P157" s="16">
        <v>2678</v>
      </c>
      <c r="Q157" s="55">
        <f t="shared" si="31"/>
        <v>788.69999999999982</v>
      </c>
      <c r="R157" s="15">
        <f t="shared" si="41"/>
        <v>3354.3317728799998</v>
      </c>
      <c r="S157" s="16">
        <f t="shared" si="37"/>
        <v>3354.3</v>
      </c>
    </row>
    <row r="158" spans="1:19" ht="15.75" x14ac:dyDescent="0.15">
      <c r="A158" s="12">
        <f t="shared" si="34"/>
        <v>152</v>
      </c>
      <c r="B158" s="17" t="s">
        <v>149</v>
      </c>
      <c r="C158" s="15">
        <v>3091.2</v>
      </c>
      <c r="D158" s="15">
        <v>61702.208998409093</v>
      </c>
      <c r="E158" s="15">
        <v>61702.208998409093</v>
      </c>
      <c r="F158" s="15">
        <f t="shared" si="38"/>
        <v>65387.558537466073</v>
      </c>
      <c r="G158" s="25">
        <f t="shared" si="35"/>
        <v>5.9728000000000003E-2</v>
      </c>
      <c r="H158" s="15">
        <f t="shared" si="32"/>
        <v>535.49308114350436</v>
      </c>
      <c r="I158" s="15">
        <f t="shared" si="39"/>
        <v>3685.3495390569806</v>
      </c>
      <c r="J158" s="12">
        <v>9.3000000000000007</v>
      </c>
      <c r="K158" s="12">
        <v>9.3000000000000007</v>
      </c>
      <c r="L158" s="15">
        <f t="shared" si="42"/>
        <v>3358.9465405717519</v>
      </c>
      <c r="M158" s="15"/>
      <c r="N158" s="15">
        <f t="shared" si="40"/>
        <v>3358.9465405717519</v>
      </c>
      <c r="O158" s="21">
        <v>3359</v>
      </c>
      <c r="P158" s="16">
        <v>2551.9</v>
      </c>
      <c r="Q158" s="55">
        <f t="shared" si="31"/>
        <v>807.09999999999991</v>
      </c>
      <c r="R158" s="15">
        <f t="shared" si="41"/>
        <v>3250.1227175999998</v>
      </c>
      <c r="S158" s="16">
        <f t="shared" si="37"/>
        <v>3250.1</v>
      </c>
    </row>
    <row r="159" spans="1:19" ht="15.75" x14ac:dyDescent="0.15">
      <c r="A159" s="12">
        <f t="shared" si="34"/>
        <v>153</v>
      </c>
      <c r="B159" s="17" t="s">
        <v>150</v>
      </c>
      <c r="C159" s="15">
        <v>393.4</v>
      </c>
      <c r="D159" s="15">
        <v>72830</v>
      </c>
      <c r="E159" s="15">
        <v>72830</v>
      </c>
      <c r="F159" s="15">
        <f t="shared" si="38"/>
        <v>77179.990239999999</v>
      </c>
      <c r="G159" s="25">
        <f t="shared" si="35"/>
        <v>5.9728000000000003E-2</v>
      </c>
      <c r="H159" s="15">
        <f t="shared" si="32"/>
        <v>67.96424750976</v>
      </c>
      <c r="I159" s="15">
        <f t="shared" si="39"/>
        <v>4349.9902399999992</v>
      </c>
      <c r="J159" s="12">
        <v>1</v>
      </c>
      <c r="K159" s="12">
        <v>1</v>
      </c>
      <c r="L159" s="15">
        <f t="shared" si="42"/>
        <v>427.38212375487996</v>
      </c>
      <c r="M159" s="15"/>
      <c r="N159" s="15">
        <f t="shared" si="40"/>
        <v>427.38212375487996</v>
      </c>
      <c r="O159" s="21">
        <f t="shared" si="36"/>
        <v>427.4</v>
      </c>
      <c r="P159" s="16">
        <v>325</v>
      </c>
      <c r="Q159" s="55">
        <f t="shared" si="31"/>
        <v>102.39999999999998</v>
      </c>
      <c r="R159" s="15">
        <f t="shared" si="41"/>
        <v>413.54642735999994</v>
      </c>
      <c r="S159" s="16">
        <v>413.6</v>
      </c>
    </row>
    <row r="160" spans="1:19" ht="15.75" x14ac:dyDescent="0.15">
      <c r="A160" s="12">
        <f t="shared" si="34"/>
        <v>154</v>
      </c>
      <c r="B160" s="52" t="s">
        <v>151</v>
      </c>
      <c r="C160" s="16">
        <v>74009.8</v>
      </c>
      <c r="D160" s="15">
        <v>72830</v>
      </c>
      <c r="E160" s="15">
        <v>72830</v>
      </c>
      <c r="F160" s="15">
        <f t="shared" si="38"/>
        <v>77179.990239999999</v>
      </c>
      <c r="G160" s="25">
        <f t="shared" si="35"/>
        <v>5.9728000000000003E-2</v>
      </c>
      <c r="H160" s="15">
        <f t="shared" si="32"/>
        <v>14619.109639349375</v>
      </c>
      <c r="I160" s="15">
        <f t="shared" si="39"/>
        <v>4349.9902399999992</v>
      </c>
      <c r="J160" s="16">
        <v>215.1</v>
      </c>
      <c r="K160" s="16">
        <v>215.1</v>
      </c>
      <c r="L160" s="15">
        <f>(C160/49*100*K160/J160+H160)*0.49</f>
        <v>81173.163723281177</v>
      </c>
      <c r="M160" s="15"/>
      <c r="N160" s="15">
        <f t="shared" si="40"/>
        <v>81173.163723281177</v>
      </c>
      <c r="O160" s="21">
        <f t="shared" si="36"/>
        <v>81173.2</v>
      </c>
      <c r="P160" s="16">
        <v>59584.3</v>
      </c>
      <c r="Q160" s="55">
        <f t="shared" si="31"/>
        <v>21588.899999999994</v>
      </c>
      <c r="R160" s="15">
        <f t="shared" si="41"/>
        <v>78542.08436447999</v>
      </c>
      <c r="S160" s="16">
        <f t="shared" si="37"/>
        <v>78542.100000000006</v>
      </c>
    </row>
    <row r="161" spans="1:19" ht="15.75" x14ac:dyDescent="0.15">
      <c r="A161" s="12">
        <f t="shared" si="34"/>
        <v>155</v>
      </c>
      <c r="B161" s="52" t="s">
        <v>152</v>
      </c>
      <c r="C161" s="15">
        <v>0</v>
      </c>
      <c r="D161" s="15">
        <v>0</v>
      </c>
      <c r="E161" s="15">
        <v>0</v>
      </c>
      <c r="F161" s="15">
        <f t="shared" si="38"/>
        <v>0</v>
      </c>
      <c r="G161" s="25"/>
      <c r="H161" s="15"/>
      <c r="I161" s="15">
        <f t="shared" si="39"/>
        <v>0</v>
      </c>
      <c r="J161" s="12"/>
      <c r="K161" s="12"/>
      <c r="L161" s="15"/>
      <c r="M161" s="15"/>
      <c r="N161" s="15">
        <f t="shared" si="40"/>
        <v>0</v>
      </c>
      <c r="O161" s="21">
        <f t="shared" si="36"/>
        <v>0</v>
      </c>
      <c r="P161" s="16">
        <v>0</v>
      </c>
      <c r="Q161" s="55">
        <f t="shared" si="31"/>
        <v>0</v>
      </c>
      <c r="R161" s="15">
        <f t="shared" si="41"/>
        <v>0</v>
      </c>
      <c r="S161" s="16">
        <f t="shared" si="37"/>
        <v>0</v>
      </c>
    </row>
    <row r="162" spans="1:19" ht="15.75" x14ac:dyDescent="0.15">
      <c r="A162" s="12">
        <f t="shared" si="34"/>
        <v>156</v>
      </c>
      <c r="B162" s="17" t="s">
        <v>153</v>
      </c>
      <c r="C162" s="15">
        <v>41188</v>
      </c>
      <c r="D162" s="15">
        <v>66088.818267499984</v>
      </c>
      <c r="E162" s="15">
        <v>66088.818267499984</v>
      </c>
      <c r="F162" s="15">
        <f t="shared" si="38"/>
        <v>70036.171204981219</v>
      </c>
      <c r="G162" s="25">
        <f t="shared" si="35"/>
        <v>5.9728000000000003E-2</v>
      </c>
      <c r="H162" s="15">
        <f t="shared" ref="H162:H180" si="43">+I162*K162*12*1.302/1000</f>
        <v>6999.9357005059746</v>
      </c>
      <c r="I162" s="15">
        <f t="shared" si="39"/>
        <v>3947.3529374812351</v>
      </c>
      <c r="J162" s="12">
        <v>113.5</v>
      </c>
      <c r="K162" s="12">
        <v>113.5</v>
      </c>
      <c r="L162" s="15">
        <f t="shared" ref="L162:L176" si="44">(C162/50*100*K162/J162+H162)*0.5</f>
        <v>44687.967850252986</v>
      </c>
      <c r="M162" s="15"/>
      <c r="N162" s="15">
        <f t="shared" si="40"/>
        <v>44687.967850252986</v>
      </c>
      <c r="O162" s="21">
        <f t="shared" si="36"/>
        <v>44688</v>
      </c>
      <c r="P162" s="16">
        <v>34137.599999999999</v>
      </c>
      <c r="Q162" s="55">
        <f t="shared" si="31"/>
        <v>10550.400000000001</v>
      </c>
      <c r="R162" s="15">
        <f t="shared" si="41"/>
        <v>43239.501043199998</v>
      </c>
      <c r="S162" s="16">
        <f t="shared" si="37"/>
        <v>43239.5</v>
      </c>
    </row>
    <row r="163" spans="1:19" ht="15.75" x14ac:dyDescent="0.15">
      <c r="A163" s="12">
        <f t="shared" si="34"/>
        <v>157</v>
      </c>
      <c r="B163" s="17" t="s">
        <v>7</v>
      </c>
      <c r="C163" s="15">
        <v>3238.5</v>
      </c>
      <c r="D163" s="15">
        <v>66852.556857000003</v>
      </c>
      <c r="E163" s="15">
        <v>66852.556857000003</v>
      </c>
      <c r="F163" s="15">
        <f t="shared" si="38"/>
        <v>70845.526372954904</v>
      </c>
      <c r="G163" s="25">
        <f t="shared" si="35"/>
        <v>5.9728000000000003E-2</v>
      </c>
      <c r="H163" s="15">
        <f t="shared" si="43"/>
        <v>530.28232359687468</v>
      </c>
      <c r="I163" s="15">
        <f t="shared" si="39"/>
        <v>3992.969515954901</v>
      </c>
      <c r="J163" s="12">
        <v>8.5</v>
      </c>
      <c r="K163" s="12">
        <v>8.5</v>
      </c>
      <c r="L163" s="15">
        <f t="shared" si="44"/>
        <v>3503.6411617984372</v>
      </c>
      <c r="M163" s="15"/>
      <c r="N163" s="15">
        <f t="shared" si="40"/>
        <v>3503.6411617984372</v>
      </c>
      <c r="O163" s="21">
        <f t="shared" si="36"/>
        <v>3503.6</v>
      </c>
      <c r="P163" s="16">
        <v>2704.4</v>
      </c>
      <c r="Q163" s="55">
        <f t="shared" si="31"/>
        <v>799.19999999999982</v>
      </c>
      <c r="R163" s="15">
        <f t="shared" si="41"/>
        <v>3390.0357110399996</v>
      </c>
      <c r="S163" s="16">
        <f t="shared" si="37"/>
        <v>3390</v>
      </c>
    </row>
    <row r="164" spans="1:19" ht="15.75" x14ac:dyDescent="0.15">
      <c r="A164" s="12">
        <f t="shared" si="34"/>
        <v>158</v>
      </c>
      <c r="B164" s="17" t="s">
        <v>154</v>
      </c>
      <c r="C164" s="16">
        <v>2996.7</v>
      </c>
      <c r="D164" s="15">
        <v>62882.887846874997</v>
      </c>
      <c r="E164" s="15">
        <v>62882.887846874997</v>
      </c>
      <c r="F164" s="15">
        <f t="shared" si="38"/>
        <v>66638.75697219315</v>
      </c>
      <c r="G164" s="25">
        <f t="shared" si="35"/>
        <v>5.9728000000000003E-2</v>
      </c>
      <c r="H164" s="15">
        <f t="shared" si="43"/>
        <v>469.45359371176664</v>
      </c>
      <c r="I164" s="15">
        <f t="shared" si="39"/>
        <v>3755.8691253181532</v>
      </c>
      <c r="J164" s="12">
        <v>8</v>
      </c>
      <c r="K164" s="12">
        <v>8</v>
      </c>
      <c r="L164" s="15">
        <f t="shared" si="44"/>
        <v>3231.4267968558834</v>
      </c>
      <c r="M164" s="15"/>
      <c r="N164" s="15">
        <f t="shared" si="40"/>
        <v>3231.4267968558834</v>
      </c>
      <c r="O164" s="21">
        <f t="shared" si="36"/>
        <v>3231.4</v>
      </c>
      <c r="P164" s="16">
        <v>2523.8000000000002</v>
      </c>
      <c r="Q164" s="55">
        <f t="shared" si="31"/>
        <v>707.59999999999991</v>
      </c>
      <c r="R164" s="15">
        <f t="shared" si="41"/>
        <v>3126.6586929599998</v>
      </c>
      <c r="S164" s="16">
        <f t="shared" si="37"/>
        <v>3126.7</v>
      </c>
    </row>
    <row r="165" spans="1:19" ht="15.75" x14ac:dyDescent="0.15">
      <c r="A165" s="12">
        <f t="shared" si="34"/>
        <v>159</v>
      </c>
      <c r="B165" s="17" t="s">
        <v>155</v>
      </c>
      <c r="C165" s="15">
        <v>1870.1</v>
      </c>
      <c r="D165" s="15">
        <v>67053.123756000001</v>
      </c>
      <c r="E165" s="15">
        <v>67053.123756000001</v>
      </c>
      <c r="F165" s="15">
        <f t="shared" si="38"/>
        <v>71058.072731698368</v>
      </c>
      <c r="G165" s="25">
        <f t="shared" si="35"/>
        <v>5.9728000000000003E-2</v>
      </c>
      <c r="H165" s="15">
        <f t="shared" si="43"/>
        <v>312.8666139815565</v>
      </c>
      <c r="I165" s="15">
        <f t="shared" si="39"/>
        <v>4004.9489756983676</v>
      </c>
      <c r="J165" s="12">
        <v>5</v>
      </c>
      <c r="K165" s="12">
        <v>5</v>
      </c>
      <c r="L165" s="15">
        <f t="shared" si="44"/>
        <v>2026.5333069907781</v>
      </c>
      <c r="M165" s="15"/>
      <c r="N165" s="15">
        <f t="shared" si="40"/>
        <v>2026.5333069907781</v>
      </c>
      <c r="O165" s="21">
        <f t="shared" si="36"/>
        <v>2026.5</v>
      </c>
      <c r="P165" s="16">
        <v>1555</v>
      </c>
      <c r="Q165" s="55">
        <f t="shared" si="31"/>
        <v>471.5</v>
      </c>
      <c r="R165" s="15">
        <f t="shared" si="41"/>
        <v>1960.8138395999999</v>
      </c>
      <c r="S165" s="16">
        <f t="shared" si="37"/>
        <v>1960.8</v>
      </c>
    </row>
    <row r="166" spans="1:19" ht="15.75" x14ac:dyDescent="0.15">
      <c r="A166" s="12">
        <f t="shared" si="34"/>
        <v>160</v>
      </c>
      <c r="B166" s="17" t="s">
        <v>156</v>
      </c>
      <c r="C166" s="15">
        <v>1115.4000000000001</v>
      </c>
      <c r="D166" s="15">
        <v>63862.902006041673</v>
      </c>
      <c r="E166" s="15">
        <v>63862.902006041673</v>
      </c>
      <c r="F166" s="15">
        <f t="shared" si="38"/>
        <v>67677.305417058524</v>
      </c>
      <c r="G166" s="25">
        <f t="shared" si="35"/>
        <v>5.9728000000000003E-2</v>
      </c>
      <c r="H166" s="15">
        <f t="shared" si="43"/>
        <v>178.78871668118182</v>
      </c>
      <c r="I166" s="15">
        <f t="shared" si="39"/>
        <v>3814.4034110168504</v>
      </c>
      <c r="J166" s="12">
        <v>3</v>
      </c>
      <c r="K166" s="12">
        <v>3</v>
      </c>
      <c r="L166" s="15">
        <f t="shared" si="44"/>
        <v>1204.7943583405911</v>
      </c>
      <c r="M166" s="15"/>
      <c r="N166" s="15">
        <f>IF(M166&gt;5,L166-((L166/100)*M166),L166)</f>
        <v>1204.7943583405911</v>
      </c>
      <c r="O166" s="21">
        <f t="shared" si="36"/>
        <v>1204.8</v>
      </c>
      <c r="P166" s="16">
        <v>935.3</v>
      </c>
      <c r="Q166" s="55">
        <f t="shared" si="31"/>
        <v>269.5</v>
      </c>
      <c r="R166" s="15">
        <f t="shared" si="41"/>
        <v>1165.7480947199999</v>
      </c>
      <c r="S166" s="16">
        <v>1165.8</v>
      </c>
    </row>
    <row r="167" spans="1:19" ht="15.75" x14ac:dyDescent="0.15">
      <c r="A167" s="12">
        <f t="shared" si="34"/>
        <v>161</v>
      </c>
      <c r="B167" s="17" t="s">
        <v>157</v>
      </c>
      <c r="C167" s="15">
        <v>1777.2</v>
      </c>
      <c r="D167" s="15">
        <v>63355.207928999997</v>
      </c>
      <c r="E167" s="15">
        <v>63355.207928999997</v>
      </c>
      <c r="F167" s="15">
        <f t="shared" si="38"/>
        <v>67139.287788183312</v>
      </c>
      <c r="G167" s="25">
        <f t="shared" si="35"/>
        <v>5.9728000000000003E-2</v>
      </c>
      <c r="H167" s="15">
        <f t="shared" si="43"/>
        <v>295.61231859940062</v>
      </c>
      <c r="I167" s="15">
        <f t="shared" si="39"/>
        <v>3784.0798591833154</v>
      </c>
      <c r="J167" s="12">
        <v>5</v>
      </c>
      <c r="K167" s="12">
        <v>5</v>
      </c>
      <c r="L167" s="15">
        <f t="shared" si="44"/>
        <v>1925.0061592997006</v>
      </c>
      <c r="M167" s="15"/>
      <c r="N167" s="15">
        <f t="shared" si="40"/>
        <v>1925.0061592997006</v>
      </c>
      <c r="O167" s="21">
        <f t="shared" si="36"/>
        <v>1925</v>
      </c>
      <c r="P167" s="16">
        <v>1479.4</v>
      </c>
      <c r="Q167" s="55">
        <f t="shared" si="31"/>
        <v>445.59999999999991</v>
      </c>
      <c r="R167" s="15">
        <f t="shared" si="41"/>
        <v>1862.6038199999998</v>
      </c>
      <c r="S167" s="16">
        <f t="shared" si="37"/>
        <v>1862.6</v>
      </c>
    </row>
    <row r="168" spans="1:19" ht="15.75" x14ac:dyDescent="0.15">
      <c r="A168" s="12">
        <f t="shared" si="34"/>
        <v>162</v>
      </c>
      <c r="B168" s="17" t="s">
        <v>158</v>
      </c>
      <c r="C168" s="15">
        <v>696.5</v>
      </c>
      <c r="D168" s="15">
        <v>62488.436346000002</v>
      </c>
      <c r="E168" s="15">
        <v>62488.436346000002</v>
      </c>
      <c r="F168" s="15">
        <f t="shared" si="38"/>
        <v>66220.745672073885</v>
      </c>
      <c r="G168" s="25">
        <f t="shared" si="35"/>
        <v>5.9728000000000003E-2</v>
      </c>
      <c r="H168" s="15">
        <f t="shared" si="43"/>
        <v>116.62720182115667</v>
      </c>
      <c r="I168" s="15">
        <f t="shared" si="39"/>
        <v>3732.3093260738824</v>
      </c>
      <c r="J168" s="12">
        <v>2</v>
      </c>
      <c r="K168" s="12">
        <v>2</v>
      </c>
      <c r="L168" s="15">
        <f t="shared" si="44"/>
        <v>754.81360091057832</v>
      </c>
      <c r="M168" s="15"/>
      <c r="N168" s="15">
        <f t="shared" si="40"/>
        <v>754.81360091057832</v>
      </c>
      <c r="O168" s="21">
        <f t="shared" si="36"/>
        <v>754.8</v>
      </c>
      <c r="P168" s="16">
        <v>579</v>
      </c>
      <c r="Q168" s="55">
        <f t="shared" si="31"/>
        <v>175.79999999999995</v>
      </c>
      <c r="R168" s="15">
        <f t="shared" si="41"/>
        <v>730.33421471999998</v>
      </c>
      <c r="S168" s="16">
        <f t="shared" si="37"/>
        <v>730.3</v>
      </c>
    </row>
    <row r="169" spans="1:19" ht="15.75" x14ac:dyDescent="0.15">
      <c r="A169" s="12">
        <f t="shared" si="34"/>
        <v>163</v>
      </c>
      <c r="B169" s="17" t="s">
        <v>159</v>
      </c>
      <c r="C169" s="15">
        <v>3214.8</v>
      </c>
      <c r="D169" s="15">
        <v>67469.768915999986</v>
      </c>
      <c r="E169" s="15">
        <v>67469.768915999986</v>
      </c>
      <c r="F169" s="15">
        <f t="shared" si="38"/>
        <v>71499.603273814835</v>
      </c>
      <c r="G169" s="25">
        <f t="shared" si="35"/>
        <v>5.9728000000000003E-2</v>
      </c>
      <c r="H169" s="15">
        <f t="shared" si="43"/>
        <v>535.17812205524308</v>
      </c>
      <c r="I169" s="15">
        <f t="shared" si="39"/>
        <v>4029.8343578148488</v>
      </c>
      <c r="J169" s="12">
        <v>8.5</v>
      </c>
      <c r="K169" s="12">
        <v>8.5</v>
      </c>
      <c r="L169" s="15">
        <f t="shared" si="44"/>
        <v>3482.3890610276217</v>
      </c>
      <c r="M169" s="15"/>
      <c r="N169" s="15">
        <f t="shared" si="40"/>
        <v>3482.3890610276217</v>
      </c>
      <c r="O169" s="21">
        <f t="shared" si="36"/>
        <v>3482.4</v>
      </c>
      <c r="P169" s="16">
        <v>2675.8</v>
      </c>
      <c r="Q169" s="55">
        <f t="shared" si="31"/>
        <v>806.59999999999991</v>
      </c>
      <c r="R169" s="15">
        <f t="shared" si="41"/>
        <v>3369.5228793599999</v>
      </c>
      <c r="S169" s="16">
        <f t="shared" si="37"/>
        <v>3369.5</v>
      </c>
    </row>
    <row r="170" spans="1:19" ht="15.75" x14ac:dyDescent="0.15">
      <c r="A170" s="12">
        <f t="shared" si="34"/>
        <v>164</v>
      </c>
      <c r="B170" s="17" t="s">
        <v>160</v>
      </c>
      <c r="C170" s="15">
        <v>3722.8</v>
      </c>
      <c r="D170" s="15">
        <v>66480.379184999998</v>
      </c>
      <c r="E170" s="15">
        <v>66480.379184999998</v>
      </c>
      <c r="F170" s="15">
        <f t="shared" si="38"/>
        <v>70451.119272961674</v>
      </c>
      <c r="G170" s="25">
        <f t="shared" si="35"/>
        <v>5.9728000000000003E-2</v>
      </c>
      <c r="H170" s="15">
        <f t="shared" si="43"/>
        <v>620.38843134313231</v>
      </c>
      <c r="I170" s="15">
        <f t="shared" si="39"/>
        <v>3970.7400879616762</v>
      </c>
      <c r="J170" s="12">
        <v>10</v>
      </c>
      <c r="K170" s="12">
        <v>10</v>
      </c>
      <c r="L170" s="15">
        <f t="shared" si="44"/>
        <v>4032.9942156715665</v>
      </c>
      <c r="M170" s="15"/>
      <c r="N170" s="15">
        <f t="shared" si="40"/>
        <v>4032.9942156715665</v>
      </c>
      <c r="O170" s="21">
        <f t="shared" si="36"/>
        <v>4033</v>
      </c>
      <c r="P170" s="16">
        <v>3097.9</v>
      </c>
      <c r="Q170" s="55">
        <f t="shared" si="31"/>
        <v>935.09999999999991</v>
      </c>
      <c r="R170" s="15">
        <f t="shared" si="41"/>
        <v>3902.2759511999998</v>
      </c>
      <c r="S170" s="16">
        <f t="shared" si="37"/>
        <v>3902.3</v>
      </c>
    </row>
    <row r="171" spans="1:19" ht="15.75" x14ac:dyDescent="0.15">
      <c r="A171" s="12">
        <f t="shared" si="34"/>
        <v>165</v>
      </c>
      <c r="B171" s="52" t="s">
        <v>161</v>
      </c>
      <c r="C171" s="15">
        <v>49021.7</v>
      </c>
      <c r="D171" s="15">
        <v>72830</v>
      </c>
      <c r="E171" s="15">
        <v>72830</v>
      </c>
      <c r="F171" s="15">
        <f t="shared" si="38"/>
        <v>77179.990239999999</v>
      </c>
      <c r="G171" s="25">
        <f t="shared" si="35"/>
        <v>5.9728000000000003E-2</v>
      </c>
      <c r="H171" s="15">
        <f t="shared" si="43"/>
        <v>9786.8516414054393</v>
      </c>
      <c r="I171" s="15">
        <f t="shared" si="39"/>
        <v>4349.9902399999992</v>
      </c>
      <c r="J171" s="12">
        <v>144</v>
      </c>
      <c r="K171" s="12">
        <v>144</v>
      </c>
      <c r="L171" s="15">
        <f t="shared" si="44"/>
        <v>53915.125820702713</v>
      </c>
      <c r="M171" s="15"/>
      <c r="N171" s="15">
        <f t="shared" si="40"/>
        <v>53915.125820702713</v>
      </c>
      <c r="O171" s="21">
        <f t="shared" si="36"/>
        <v>53915.1</v>
      </c>
      <c r="P171" s="16">
        <v>39167.300000000003</v>
      </c>
      <c r="Q171" s="55">
        <f t="shared" si="31"/>
        <v>14747.799999999996</v>
      </c>
      <c r="R171" s="15">
        <f t="shared" si="41"/>
        <v>52167.51751464</v>
      </c>
      <c r="S171" s="16">
        <f t="shared" si="37"/>
        <v>52167.5</v>
      </c>
    </row>
    <row r="172" spans="1:19" ht="15.75" x14ac:dyDescent="0.15">
      <c r="A172" s="12">
        <f t="shared" si="34"/>
        <v>166</v>
      </c>
      <c r="B172" s="17" t="s">
        <v>162</v>
      </c>
      <c r="C172" s="16">
        <v>20001.599999999999</v>
      </c>
      <c r="D172" s="15">
        <v>72473.252010204073</v>
      </c>
      <c r="E172" s="15">
        <v>72473.252010204073</v>
      </c>
      <c r="F172" s="15">
        <f t="shared" si="38"/>
        <v>76801.934406269545</v>
      </c>
      <c r="G172" s="25">
        <f t="shared" si="35"/>
        <v>5.9728000000000003E-2</v>
      </c>
      <c r="H172" s="15">
        <f t="shared" si="43"/>
        <v>3381.566687806348</v>
      </c>
      <c r="I172" s="15">
        <f t="shared" si="39"/>
        <v>4328.6823960654729</v>
      </c>
      <c r="J172" s="19">
        <v>50</v>
      </c>
      <c r="K172" s="19">
        <v>50</v>
      </c>
      <c r="L172" s="15">
        <f t="shared" si="44"/>
        <v>21692.383343903173</v>
      </c>
      <c r="M172" s="15"/>
      <c r="N172" s="15">
        <f t="shared" si="40"/>
        <v>21692.383343903173</v>
      </c>
      <c r="O172" s="21">
        <f t="shared" si="36"/>
        <v>21692.400000000001</v>
      </c>
      <c r="P172" s="16">
        <v>16595.599999999999</v>
      </c>
      <c r="Q172" s="55">
        <f t="shared" si="31"/>
        <v>5096.8000000000029</v>
      </c>
      <c r="R172" s="15">
        <f t="shared" si="41"/>
        <v>20989.27122336</v>
      </c>
      <c r="S172" s="16">
        <f t="shared" si="37"/>
        <v>20989.3</v>
      </c>
    </row>
    <row r="173" spans="1:19" ht="15.75" x14ac:dyDescent="0.15">
      <c r="A173" s="12">
        <f t="shared" si="34"/>
        <v>167</v>
      </c>
      <c r="B173" s="17" t="s">
        <v>126</v>
      </c>
      <c r="C173" s="15">
        <v>10402.700000000001</v>
      </c>
      <c r="D173" s="15">
        <v>72830</v>
      </c>
      <c r="E173" s="15">
        <v>72830</v>
      </c>
      <c r="F173" s="15">
        <f t="shared" si="38"/>
        <v>77179.990239999999</v>
      </c>
      <c r="G173" s="25">
        <f t="shared" si="35"/>
        <v>5.9728000000000003E-2</v>
      </c>
      <c r="H173" s="15">
        <f t="shared" si="43"/>
        <v>2038.9274252927999</v>
      </c>
      <c r="I173" s="15">
        <f t="shared" si="39"/>
        <v>4349.9902399999992</v>
      </c>
      <c r="J173" s="12">
        <v>30</v>
      </c>
      <c r="K173" s="12">
        <v>30</v>
      </c>
      <c r="L173" s="15">
        <f t="shared" si="44"/>
        <v>11422.163712646401</v>
      </c>
      <c r="M173" s="15"/>
      <c r="N173" s="15">
        <f t="shared" si="40"/>
        <v>11422.163712646401</v>
      </c>
      <c r="O173" s="21">
        <f t="shared" si="36"/>
        <v>11422.2</v>
      </c>
      <c r="P173" s="16">
        <v>8349.7999999999993</v>
      </c>
      <c r="Q173" s="55">
        <f t="shared" si="31"/>
        <v>3072.4000000000015</v>
      </c>
      <c r="R173" s="15">
        <f t="shared" si="41"/>
        <v>11051.96537808</v>
      </c>
      <c r="S173" s="16">
        <f t="shared" si="37"/>
        <v>11052</v>
      </c>
    </row>
    <row r="174" spans="1:19" ht="15.75" x14ac:dyDescent="0.15">
      <c r="A174" s="12">
        <f t="shared" si="34"/>
        <v>168</v>
      </c>
      <c r="B174" s="17" t="s">
        <v>163</v>
      </c>
      <c r="C174" s="16">
        <v>4265.1000000000004</v>
      </c>
      <c r="D174" s="15">
        <v>72830</v>
      </c>
      <c r="E174" s="15">
        <v>72830</v>
      </c>
      <c r="F174" s="15">
        <f t="shared" si="38"/>
        <v>77179.990239999999</v>
      </c>
      <c r="G174" s="25">
        <f t="shared" si="35"/>
        <v>5.9728000000000003E-2</v>
      </c>
      <c r="H174" s="15">
        <f t="shared" si="43"/>
        <v>747.60672260735998</v>
      </c>
      <c r="I174" s="15">
        <f t="shared" si="39"/>
        <v>4349.9902399999992</v>
      </c>
      <c r="J174" s="12">
        <v>11</v>
      </c>
      <c r="K174" s="12">
        <v>11</v>
      </c>
      <c r="L174" s="15">
        <f t="shared" si="44"/>
        <v>4638.90336130368</v>
      </c>
      <c r="M174" s="15"/>
      <c r="N174" s="15">
        <f t="shared" si="40"/>
        <v>4638.90336130368</v>
      </c>
      <c r="O174" s="21">
        <f t="shared" si="36"/>
        <v>4638.8999999999996</v>
      </c>
      <c r="P174" s="16">
        <v>3512.4</v>
      </c>
      <c r="Q174" s="55">
        <f t="shared" si="31"/>
        <v>1126.4999999999995</v>
      </c>
      <c r="R174" s="15">
        <f t="shared" si="41"/>
        <v>4488.5365509599997</v>
      </c>
      <c r="S174" s="16">
        <f t="shared" si="37"/>
        <v>4488.5</v>
      </c>
    </row>
    <row r="175" spans="1:19" ht="15.75" x14ac:dyDescent="0.15">
      <c r="A175" s="12">
        <f t="shared" si="34"/>
        <v>169</v>
      </c>
      <c r="B175" s="17" t="s">
        <v>164</v>
      </c>
      <c r="C175" s="15">
        <v>5178.2</v>
      </c>
      <c r="D175" s="15">
        <v>72830</v>
      </c>
      <c r="E175" s="15">
        <v>72830</v>
      </c>
      <c r="F175" s="15">
        <f t="shared" si="38"/>
        <v>77179.990239999999</v>
      </c>
      <c r="G175" s="25">
        <f t="shared" si="35"/>
        <v>5.9728000000000003E-2</v>
      </c>
      <c r="H175" s="15">
        <f t="shared" si="43"/>
        <v>1495.21344521472</v>
      </c>
      <c r="I175" s="15">
        <f t="shared" si="39"/>
        <v>4349.9902399999992</v>
      </c>
      <c r="J175" s="12">
        <v>22</v>
      </c>
      <c r="K175" s="12">
        <v>22</v>
      </c>
      <c r="L175" s="15">
        <f t="shared" si="44"/>
        <v>5925.8067226073599</v>
      </c>
      <c r="M175" s="15">
        <v>7</v>
      </c>
      <c r="N175" s="15">
        <f>L175</f>
        <v>5925.8067226073599</v>
      </c>
      <c r="O175" s="21">
        <f t="shared" si="36"/>
        <v>5925.8</v>
      </c>
      <c r="P175" s="16">
        <v>3658.5</v>
      </c>
      <c r="Q175" s="55">
        <f t="shared" si="31"/>
        <v>2267.3000000000002</v>
      </c>
      <c r="R175" s="15">
        <f t="shared" si="41"/>
        <v>5733.7234891199996</v>
      </c>
      <c r="S175" s="16">
        <f t="shared" si="37"/>
        <v>5733.7</v>
      </c>
    </row>
    <row r="176" spans="1:19" ht="15.75" x14ac:dyDescent="0.15">
      <c r="A176" s="12">
        <f t="shared" si="34"/>
        <v>170</v>
      </c>
      <c r="B176" s="17" t="s">
        <v>165</v>
      </c>
      <c r="C176" s="15">
        <v>7273.6</v>
      </c>
      <c r="D176" s="15">
        <v>72830</v>
      </c>
      <c r="E176" s="15">
        <v>72830</v>
      </c>
      <c r="F176" s="15">
        <f t="shared" si="38"/>
        <v>77179.990239999999</v>
      </c>
      <c r="G176" s="25">
        <f t="shared" si="35"/>
        <v>5.9728000000000003E-2</v>
      </c>
      <c r="H176" s="15">
        <f t="shared" si="43"/>
        <v>1291.32070268544</v>
      </c>
      <c r="I176" s="15">
        <f t="shared" si="39"/>
        <v>4349.9902399999992</v>
      </c>
      <c r="J176" s="12">
        <v>19</v>
      </c>
      <c r="K176" s="12">
        <v>19</v>
      </c>
      <c r="L176" s="15">
        <f t="shared" si="44"/>
        <v>7919.2603513427193</v>
      </c>
      <c r="M176" s="15"/>
      <c r="N176" s="15">
        <f t="shared" si="40"/>
        <v>7919.2603513427193</v>
      </c>
      <c r="O176" s="21">
        <f t="shared" si="36"/>
        <v>7919.3</v>
      </c>
      <c r="P176" s="16">
        <v>5992.2</v>
      </c>
      <c r="Q176" s="55">
        <f t="shared" si="31"/>
        <v>1927.1000000000004</v>
      </c>
      <c r="R176" s="15">
        <f t="shared" si="41"/>
        <v>7662.6069775199994</v>
      </c>
      <c r="S176" s="16">
        <f t="shared" si="37"/>
        <v>7662.6</v>
      </c>
    </row>
    <row r="177" spans="1:20" ht="15.75" x14ac:dyDescent="0.15">
      <c r="A177" s="12">
        <f>+A180+1</f>
        <v>174</v>
      </c>
      <c r="B177" s="17" t="s">
        <v>168</v>
      </c>
      <c r="C177" s="15">
        <v>6694.6</v>
      </c>
      <c r="D177" s="15">
        <v>72830</v>
      </c>
      <c r="E177" s="15">
        <v>72830</v>
      </c>
      <c r="F177" s="15">
        <f t="shared" si="38"/>
        <v>77179.990239999999</v>
      </c>
      <c r="G177" s="25">
        <f t="shared" si="35"/>
        <v>5.9728000000000003E-2</v>
      </c>
      <c r="H177" s="15">
        <f>+I177*K177*12*1.302/1000</f>
        <v>1495.21344521472</v>
      </c>
      <c r="I177" s="15">
        <f t="shared" si="39"/>
        <v>4349.9902399999992</v>
      </c>
      <c r="J177" s="12">
        <v>22</v>
      </c>
      <c r="K177" s="12">
        <v>22</v>
      </c>
      <c r="L177" s="15">
        <f>(C177/49*100*K177/J177+H177)*0.49</f>
        <v>7427.2545881552123</v>
      </c>
      <c r="M177" s="15"/>
      <c r="N177" s="15">
        <f t="shared" si="40"/>
        <v>7427.2545881552123</v>
      </c>
      <c r="O177" s="21">
        <f t="shared" si="36"/>
        <v>7427.3</v>
      </c>
      <c r="P177" s="16">
        <v>5223.2</v>
      </c>
      <c r="Q177" s="55">
        <f t="shared" si="31"/>
        <v>2204.1000000000004</v>
      </c>
      <c r="R177" s="15">
        <f t="shared" si="41"/>
        <v>7186.5544687199999</v>
      </c>
      <c r="S177" s="16">
        <f t="shared" si="37"/>
        <v>7186.6</v>
      </c>
    </row>
    <row r="178" spans="1:20" ht="15.75" x14ac:dyDescent="0.15">
      <c r="A178" s="12">
        <f>+A176+1</f>
        <v>171</v>
      </c>
      <c r="B178" s="17" t="s">
        <v>166</v>
      </c>
      <c r="C178" s="15">
        <v>2057.5</v>
      </c>
      <c r="D178" s="15">
        <v>69273.475808823539</v>
      </c>
      <c r="E178" s="15">
        <v>69273.475808823539</v>
      </c>
      <c r="F178" s="15">
        <f t="shared" si="38"/>
        <v>73411.041971932951</v>
      </c>
      <c r="G178" s="25">
        <f t="shared" si="35"/>
        <v>5.9728000000000003E-2</v>
      </c>
      <c r="H178" s="15">
        <f t="shared" si="43"/>
        <v>349.08480215507586</v>
      </c>
      <c r="I178" s="15">
        <f t="shared" si="39"/>
        <v>4137.5661631094117</v>
      </c>
      <c r="J178" s="12">
        <v>5.4</v>
      </c>
      <c r="K178" s="12">
        <v>5.4</v>
      </c>
      <c r="L178" s="15">
        <f>(C178/50*100*K178/J178+H178)*0.5</f>
        <v>2232.0424010775378</v>
      </c>
      <c r="M178" s="15"/>
      <c r="N178" s="15">
        <f t="shared" si="40"/>
        <v>2232.0424010775378</v>
      </c>
      <c r="O178" s="21">
        <f t="shared" si="36"/>
        <v>2232</v>
      </c>
      <c r="P178" s="16">
        <v>1705.9</v>
      </c>
      <c r="Q178" s="55">
        <f t="shared" si="31"/>
        <v>526.09999999999991</v>
      </c>
      <c r="R178" s="15">
        <f t="shared" si="41"/>
        <v>2159.6528447999999</v>
      </c>
      <c r="S178" s="16">
        <f t="shared" si="37"/>
        <v>2159.6999999999998</v>
      </c>
    </row>
    <row r="179" spans="1:20" ht="24" customHeight="1" x14ac:dyDescent="0.15">
      <c r="A179" s="12">
        <f t="shared" si="34"/>
        <v>172</v>
      </c>
      <c r="B179" s="17" t="s">
        <v>178</v>
      </c>
      <c r="C179" s="15">
        <v>3434.9</v>
      </c>
      <c r="D179" s="15">
        <v>72830</v>
      </c>
      <c r="E179" s="15">
        <v>72830</v>
      </c>
      <c r="F179" s="15">
        <f t="shared" si="38"/>
        <v>77179.990239999999</v>
      </c>
      <c r="G179" s="25">
        <f t="shared" si="35"/>
        <v>5.9728000000000003E-2</v>
      </c>
      <c r="H179" s="15">
        <f t="shared" si="43"/>
        <v>679.64247509759991</v>
      </c>
      <c r="I179" s="15">
        <f t="shared" si="39"/>
        <v>4349.9902399999992</v>
      </c>
      <c r="J179" s="12">
        <v>10</v>
      </c>
      <c r="K179" s="12">
        <v>10</v>
      </c>
      <c r="L179" s="15">
        <f>(C179/50*100*K179/J179+H179)*0.5</f>
        <v>3774.7212375488007</v>
      </c>
      <c r="M179" s="15"/>
      <c r="N179" s="15">
        <f t="shared" si="40"/>
        <v>3774.7212375488007</v>
      </c>
      <c r="O179" s="21">
        <f t="shared" si="36"/>
        <v>3774.7</v>
      </c>
      <c r="P179" s="16">
        <v>2751.3</v>
      </c>
      <c r="Q179" s="55">
        <f t="shared" si="31"/>
        <v>1023.3999999999996</v>
      </c>
      <c r="R179" s="15">
        <f t="shared" si="41"/>
        <v>3652.3483840799995</v>
      </c>
      <c r="S179" s="16">
        <v>3652.4</v>
      </c>
    </row>
    <row r="180" spans="1:20" ht="15.75" x14ac:dyDescent="0.15">
      <c r="A180" s="12">
        <f t="shared" si="34"/>
        <v>173</v>
      </c>
      <c r="B180" s="17" t="s">
        <v>167</v>
      </c>
      <c r="C180" s="15">
        <v>1501.7</v>
      </c>
      <c r="D180" s="15">
        <v>72829.763999999996</v>
      </c>
      <c r="E180" s="15">
        <v>72829.763999999996</v>
      </c>
      <c r="F180" s="15">
        <f t="shared" si="38"/>
        <v>77179.740144191994</v>
      </c>
      <c r="G180" s="25">
        <f t="shared" si="35"/>
        <v>5.9728000000000003E-2</v>
      </c>
      <c r="H180" s="15">
        <f t="shared" si="43"/>
        <v>258.26330365205195</v>
      </c>
      <c r="I180" s="15">
        <f t="shared" si="39"/>
        <v>4349.9761441919982</v>
      </c>
      <c r="J180" s="12">
        <v>3.8</v>
      </c>
      <c r="K180" s="12">
        <v>3.8</v>
      </c>
      <c r="L180" s="15">
        <f>(C180/50*100*K180/J180+H180)*0.5</f>
        <v>1630.831651826026</v>
      </c>
      <c r="M180" s="16"/>
      <c r="N180" s="15">
        <f t="shared" si="40"/>
        <v>1630.831651826026</v>
      </c>
      <c r="O180" s="21">
        <f t="shared" si="36"/>
        <v>1630.8</v>
      </c>
      <c r="P180" s="16">
        <v>1241.5999999999999</v>
      </c>
      <c r="Q180" s="55">
        <f t="shared" si="31"/>
        <v>389.20000000000005</v>
      </c>
      <c r="R180" s="15">
        <f t="shared" si="41"/>
        <v>1577.9399011199998</v>
      </c>
      <c r="S180" s="16">
        <f t="shared" si="37"/>
        <v>1577.9</v>
      </c>
    </row>
    <row r="181" spans="1:20" s="10" customFormat="1" ht="15.75" x14ac:dyDescent="0.25">
      <c r="A181" s="20"/>
      <c r="B181" s="20" t="s">
        <v>0</v>
      </c>
      <c r="C181" s="22">
        <v>1617256.8999999992</v>
      </c>
      <c r="D181" s="23"/>
      <c r="E181" s="23"/>
      <c r="F181" s="23"/>
      <c r="G181" s="24"/>
      <c r="H181" s="22">
        <f>SUM(H7:H180)</f>
        <v>298167.35969651717</v>
      </c>
      <c r="I181" s="22"/>
      <c r="J181" s="21">
        <f t="shared" ref="J181:O181" si="45">SUM(J7:J180)</f>
        <v>4553.4000000000015</v>
      </c>
      <c r="K181" s="21">
        <f t="shared" si="45"/>
        <v>4553.4000000000015</v>
      </c>
      <c r="L181" s="22">
        <f t="shared" si="45"/>
        <v>1766717.6803685296</v>
      </c>
      <c r="M181" s="15"/>
      <c r="N181" s="15">
        <f>SUM(N7:N180)</f>
        <v>1766717.6803685296</v>
      </c>
      <c r="O181" s="21">
        <f t="shared" si="45"/>
        <v>1766718.5999999992</v>
      </c>
      <c r="P181" s="21">
        <v>1328772.8999999999</v>
      </c>
      <c r="Q181" s="59">
        <f>SUM(Q7:Q180)</f>
        <v>437945.69999999984</v>
      </c>
      <c r="R181" s="22">
        <f t="shared" ref="R181" si="46">SUM(R7:R180)</f>
        <v>1709452.8899870398</v>
      </c>
      <c r="S181" s="21">
        <f>SUM(S7:S180)</f>
        <v>1709452.8999999997</v>
      </c>
      <c r="T181" s="44"/>
    </row>
    <row r="182" spans="1:20" hidden="1" x14ac:dyDescent="0.2">
      <c r="A182" s="6"/>
      <c r="B182" s="6"/>
      <c r="C182" s="6"/>
      <c r="D182" s="8"/>
      <c r="E182" s="8"/>
      <c r="F182" s="8"/>
      <c r="G182" s="8"/>
      <c r="H182" s="8"/>
      <c r="I182" s="8"/>
      <c r="J182" s="9"/>
      <c r="K182" s="6"/>
      <c r="L182" s="7"/>
      <c r="M182" s="7"/>
      <c r="N182" s="7"/>
      <c r="O182" s="54">
        <f>+N184/O181</f>
        <v>0.96758640566754706</v>
      </c>
      <c r="P182" s="34"/>
      <c r="Q182" s="38"/>
    </row>
    <row r="183" spans="1:20" hidden="1" x14ac:dyDescent="0.2">
      <c r="A183" s="6"/>
      <c r="B183" s="28"/>
      <c r="C183" s="6"/>
      <c r="G183" s="8"/>
      <c r="H183" s="8"/>
      <c r="I183" s="8"/>
      <c r="J183" s="9"/>
      <c r="K183" s="9"/>
      <c r="L183" s="7"/>
      <c r="M183" s="7"/>
      <c r="N183" s="7"/>
      <c r="O183" s="47"/>
      <c r="P183" s="34"/>
      <c r="Q183" s="38"/>
    </row>
    <row r="184" spans="1:20" ht="19.5" hidden="1" customHeight="1" x14ac:dyDescent="0.2">
      <c r="D184" s="11"/>
      <c r="E184" s="11"/>
      <c r="F184" s="11"/>
      <c r="N184" s="37">
        <f>1709452900/1000</f>
        <v>1709452.9</v>
      </c>
      <c r="O184" s="41"/>
    </row>
    <row r="185" spans="1:20" ht="19.5" customHeight="1" x14ac:dyDescent="0.2">
      <c r="D185" s="11"/>
      <c r="E185" s="11"/>
      <c r="F185" s="11"/>
      <c r="G185" s="1"/>
      <c r="H185" s="1"/>
      <c r="O185" s="45"/>
    </row>
    <row r="187" spans="1:20" x14ac:dyDescent="0.2">
      <c r="K187" s="5"/>
      <c r="M187" s="29"/>
      <c r="O187" s="49"/>
      <c r="P187" s="36"/>
    </row>
    <row r="189" spans="1:20" ht="18.75" x14ac:dyDescent="0.3">
      <c r="B189" s="26"/>
      <c r="O189" s="62"/>
    </row>
    <row r="190" spans="1:20" s="4" customFormat="1" ht="18.75" x14ac:dyDescent="0.3">
      <c r="A190" s="1"/>
      <c r="B190" s="27"/>
      <c r="C190" s="1"/>
      <c r="J190" s="5"/>
      <c r="K190" s="1"/>
      <c r="L190" s="2"/>
      <c r="M190" s="2"/>
      <c r="N190" s="2"/>
      <c r="O190" s="48"/>
      <c r="P190" s="35"/>
      <c r="Q190" s="39"/>
      <c r="T190" s="5"/>
    </row>
    <row r="191" spans="1:20" s="4" customFormat="1" ht="18.75" x14ac:dyDescent="0.3">
      <c r="A191" s="1"/>
      <c r="B191" s="27"/>
      <c r="C191" s="1"/>
      <c r="J191" s="5"/>
      <c r="K191" s="1"/>
      <c r="L191" s="2"/>
      <c r="M191" s="2"/>
      <c r="N191" s="2"/>
      <c r="O191" s="48"/>
      <c r="P191" s="35"/>
      <c r="Q191" s="39"/>
      <c r="T191" s="5"/>
    </row>
    <row r="192" spans="1:20" s="4" customFormat="1" ht="18.75" x14ac:dyDescent="0.3">
      <c r="A192" s="1"/>
      <c r="B192" s="27"/>
      <c r="C192" s="1"/>
      <c r="J192" s="5"/>
      <c r="K192" s="1"/>
      <c r="L192" s="2"/>
      <c r="M192" s="2"/>
      <c r="N192" s="2"/>
      <c r="O192" s="48"/>
      <c r="P192" s="35"/>
      <c r="Q192" s="39"/>
      <c r="T192" s="5"/>
    </row>
    <row r="194" spans="4:18" ht="10.5" x14ac:dyDescent="0.15">
      <c r="D194" s="1"/>
      <c r="E194" s="1"/>
      <c r="F194" s="1"/>
      <c r="G194" s="1"/>
      <c r="H194" s="1"/>
      <c r="I194" s="1"/>
      <c r="J194" s="1"/>
      <c r="L194" s="1"/>
      <c r="M194" s="1"/>
      <c r="N194" s="1"/>
      <c r="O194" s="10"/>
      <c r="P194" s="1"/>
      <c r="Q194" s="40"/>
      <c r="R194" s="1"/>
    </row>
    <row r="195" spans="4:18" ht="10.5" x14ac:dyDescent="0.15">
      <c r="D195" s="1"/>
      <c r="E195" s="1"/>
      <c r="F195" s="1"/>
      <c r="G195" s="1"/>
      <c r="H195" s="1"/>
      <c r="I195" s="1"/>
      <c r="J195" s="1"/>
      <c r="L195" s="1"/>
      <c r="M195" s="1"/>
      <c r="N195" s="1"/>
      <c r="O195" s="10"/>
      <c r="P195" s="1"/>
      <c r="Q195" s="40"/>
      <c r="R195" s="1"/>
    </row>
  </sheetData>
  <mergeCells count="2">
    <mergeCell ref="M2:S2"/>
    <mergeCell ref="A3:S3"/>
  </mergeCells>
  <conditionalFormatting sqref="G7 G69:G180">
    <cfRule type="cellIs" dxfId="5" priority="5" stopIfTrue="1" operator="greaterThan">
      <formula>0.1</formula>
    </cfRule>
    <cfRule type="expression" dxfId="4" priority="6">
      <formula>"&lt;=0,1"</formula>
    </cfRule>
  </conditionalFormatting>
  <conditionalFormatting sqref="G8:G67">
    <cfRule type="cellIs" dxfId="3" priority="3" stopIfTrue="1" operator="greaterThan">
      <formula>0.1</formula>
    </cfRule>
    <cfRule type="expression" dxfId="2" priority="4">
      <formula>"&lt;=0,1"</formula>
    </cfRule>
  </conditionalFormatting>
  <conditionalFormatting sqref="G68">
    <cfRule type="cellIs" dxfId="1" priority="1" stopIfTrue="1" operator="greaterThan">
      <formula>0.1</formula>
    </cfRule>
    <cfRule type="expression" dxfId="0" priority="2">
      <formula>"&lt;=0,1"</formula>
    </cfRule>
  </conditionalFormatting>
  <pageMargins left="0.23622047244094491" right="0.23622047244094491" top="0.55118110236220474" bottom="0.55118110236220474" header="0.31496062992125984" footer="0.31496062992125984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26-28</vt:lpstr>
      <vt:lpstr>'26-28'!Заголовки_для_печати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Кравченко Ярослав Эдуардович</dc:creator>
  <cp:lastModifiedBy>Старостина Рузанна Левоновна</cp:lastModifiedBy>
  <cp:lastPrinted>2025-08-14T13:43:52Z</cp:lastPrinted>
  <dcterms:created xsi:type="dcterms:W3CDTF">2015-02-05T09:07:11Z</dcterms:created>
  <dcterms:modified xsi:type="dcterms:W3CDTF">2025-10-06T06:59:46Z</dcterms:modified>
</cp:coreProperties>
</file>