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45" windowWidth="18165" windowHeight="5925"/>
  </bookViews>
  <sheets>
    <sheet name="2026 год" sheetId="6" r:id="rId1"/>
    <sheet name="2027 год" sheetId="7" r:id="rId2"/>
    <sheet name="2028 год" sheetId="8" r:id="rId3"/>
  </sheets>
  <calcPr calcId="145621"/>
</workbook>
</file>

<file path=xl/calcChain.xml><?xml version="1.0" encoding="utf-8"?>
<calcChain xmlns="http://schemas.openxmlformats.org/spreadsheetml/2006/main">
  <c r="J24" i="8" l="1"/>
  <c r="F24" i="8"/>
  <c r="D24" i="8"/>
  <c r="R23" i="8"/>
  <c r="O23" i="8"/>
  <c r="S23" i="8" s="1"/>
  <c r="G23" i="8"/>
  <c r="B23" i="8"/>
  <c r="R22" i="8"/>
  <c r="O22" i="8"/>
  <c r="S22" i="8" s="1"/>
  <c r="E22" i="8" s="1"/>
  <c r="G22" i="8"/>
  <c r="B22" i="8"/>
  <c r="R21" i="8"/>
  <c r="O21" i="8"/>
  <c r="G21" i="8"/>
  <c r="B21" i="8"/>
  <c r="R20" i="8"/>
  <c r="O20" i="8"/>
  <c r="S20" i="8" s="1"/>
  <c r="E20" i="8" s="1"/>
  <c r="G20" i="8"/>
  <c r="B20" i="8"/>
  <c r="R19" i="8"/>
  <c r="O19" i="8"/>
  <c r="S19" i="8" s="1"/>
  <c r="E19" i="8" s="1"/>
  <c r="G19" i="8"/>
  <c r="B19" i="8"/>
  <c r="R18" i="8"/>
  <c r="O18" i="8"/>
  <c r="G18" i="8"/>
  <c r="B18" i="8"/>
  <c r="R17" i="8"/>
  <c r="O17" i="8"/>
  <c r="G17" i="8"/>
  <c r="B17" i="8"/>
  <c r="R16" i="8"/>
  <c r="O16" i="8"/>
  <c r="S16" i="8" s="1"/>
  <c r="E16" i="8" s="1"/>
  <c r="G16" i="8"/>
  <c r="B16" i="8"/>
  <c r="R15" i="8"/>
  <c r="O15" i="8"/>
  <c r="G15" i="8"/>
  <c r="B15" i="8"/>
  <c r="R14" i="8"/>
  <c r="O14" i="8"/>
  <c r="G14" i="8"/>
  <c r="B14" i="8"/>
  <c r="R13" i="8"/>
  <c r="O13" i="8"/>
  <c r="G13" i="8"/>
  <c r="B13" i="8"/>
  <c r="R12" i="8"/>
  <c r="O12" i="8"/>
  <c r="G12" i="8"/>
  <c r="B12" i="8"/>
  <c r="R11" i="8"/>
  <c r="O11" i="8"/>
  <c r="G11" i="8"/>
  <c r="B11" i="8"/>
  <c r="R10" i="8"/>
  <c r="O10" i="8"/>
  <c r="S10" i="8" s="1"/>
  <c r="G10" i="8"/>
  <c r="B10" i="8"/>
  <c r="R9" i="8"/>
  <c r="O9" i="8"/>
  <c r="G9" i="8"/>
  <c r="B9" i="8"/>
  <c r="R8" i="8"/>
  <c r="O8" i="8"/>
  <c r="S8" i="8" s="1"/>
  <c r="E8" i="8" s="1"/>
  <c r="G8" i="8"/>
  <c r="B8" i="8"/>
  <c r="R7" i="8"/>
  <c r="O7" i="8"/>
  <c r="G7" i="8"/>
  <c r="B7" i="8"/>
  <c r="R6" i="8"/>
  <c r="O6" i="8"/>
  <c r="G6" i="8"/>
  <c r="B6" i="8"/>
  <c r="J24" i="7"/>
  <c r="F24" i="7"/>
  <c r="D24" i="7"/>
  <c r="R23" i="7"/>
  <c r="O23" i="7"/>
  <c r="G23" i="7"/>
  <c r="B23" i="7"/>
  <c r="R22" i="7"/>
  <c r="O22" i="7"/>
  <c r="S22" i="7" s="1"/>
  <c r="E22" i="7" s="1"/>
  <c r="G22" i="7"/>
  <c r="B22" i="7"/>
  <c r="R21" i="7"/>
  <c r="O21" i="7"/>
  <c r="S21" i="7" s="1"/>
  <c r="G21" i="7"/>
  <c r="B21" i="7"/>
  <c r="R20" i="7"/>
  <c r="O20" i="7"/>
  <c r="S20" i="7" s="1"/>
  <c r="G20" i="7"/>
  <c r="B20" i="7"/>
  <c r="R19" i="7"/>
  <c r="O19" i="7"/>
  <c r="G19" i="7"/>
  <c r="B19" i="7"/>
  <c r="R18" i="7"/>
  <c r="O18" i="7"/>
  <c r="G18" i="7"/>
  <c r="B18" i="7"/>
  <c r="R17" i="7"/>
  <c r="O17" i="7"/>
  <c r="G17" i="7"/>
  <c r="B17" i="7"/>
  <c r="R16" i="7"/>
  <c r="O16" i="7"/>
  <c r="S16" i="7" s="1"/>
  <c r="G16" i="7"/>
  <c r="B16" i="7"/>
  <c r="R15" i="7"/>
  <c r="O15" i="7"/>
  <c r="G15" i="7"/>
  <c r="B15" i="7"/>
  <c r="R14" i="7"/>
  <c r="O14" i="7"/>
  <c r="G14" i="7"/>
  <c r="B14" i="7"/>
  <c r="R13" i="7"/>
  <c r="O13" i="7"/>
  <c r="S13" i="7" s="1"/>
  <c r="G13" i="7"/>
  <c r="B13" i="7"/>
  <c r="R12" i="7"/>
  <c r="O12" i="7"/>
  <c r="S12" i="7" s="1"/>
  <c r="G12" i="7"/>
  <c r="B12" i="7"/>
  <c r="R11" i="7"/>
  <c r="O11" i="7"/>
  <c r="G11" i="7"/>
  <c r="B11" i="7"/>
  <c r="R10" i="7"/>
  <c r="O10" i="7"/>
  <c r="G10" i="7"/>
  <c r="B10" i="7"/>
  <c r="R9" i="7"/>
  <c r="O9" i="7"/>
  <c r="S9" i="7" s="1"/>
  <c r="G9" i="7"/>
  <c r="B9" i="7"/>
  <c r="R8" i="7"/>
  <c r="O8" i="7"/>
  <c r="S8" i="7" s="1"/>
  <c r="G8" i="7"/>
  <c r="B8" i="7"/>
  <c r="R7" i="7"/>
  <c r="O7" i="7"/>
  <c r="G7" i="7"/>
  <c r="B7" i="7"/>
  <c r="R6" i="7"/>
  <c r="O6" i="7"/>
  <c r="G6" i="7"/>
  <c r="B6" i="7"/>
  <c r="S14" i="8" l="1"/>
  <c r="E14" i="8" s="1"/>
  <c r="S10" i="7"/>
  <c r="E10" i="7" s="1"/>
  <c r="S14" i="7"/>
  <c r="E14" i="7" s="1"/>
  <c r="S18" i="7"/>
  <c r="E18" i="7" s="1"/>
  <c r="B24" i="8"/>
  <c r="S7" i="8"/>
  <c r="E7" i="8" s="1"/>
  <c r="S11" i="8"/>
  <c r="E11" i="8" s="1"/>
  <c r="G24" i="8"/>
  <c r="S15" i="8"/>
  <c r="E15" i="8" s="1"/>
  <c r="O24" i="8"/>
  <c r="R24" i="8"/>
  <c r="E10" i="8"/>
  <c r="E18" i="8"/>
  <c r="S6" i="8"/>
  <c r="E6" i="8" s="1"/>
  <c r="S12" i="8"/>
  <c r="E12" i="8" s="1"/>
  <c r="S18" i="8"/>
  <c r="S9" i="8"/>
  <c r="S13" i="8"/>
  <c r="E13" i="8" s="1"/>
  <c r="S17" i="8"/>
  <c r="E17" i="8" s="1"/>
  <c r="S21" i="8"/>
  <c r="E21" i="8" s="1"/>
  <c r="E23" i="8"/>
  <c r="B24" i="7"/>
  <c r="E20" i="7"/>
  <c r="G24" i="7"/>
  <c r="S17" i="7"/>
  <c r="E17" i="7" s="1"/>
  <c r="O24" i="7"/>
  <c r="S6" i="7"/>
  <c r="E6" i="7" s="1"/>
  <c r="E8" i="7"/>
  <c r="E12" i="7"/>
  <c r="E16" i="7"/>
  <c r="S7" i="7"/>
  <c r="E7" i="7" s="1"/>
  <c r="E9" i="7"/>
  <c r="S11" i="7"/>
  <c r="E11" i="7" s="1"/>
  <c r="E13" i="7"/>
  <c r="S15" i="7"/>
  <c r="E15" i="7" s="1"/>
  <c r="S19" i="7"/>
  <c r="E19" i="7" s="1"/>
  <c r="E21" i="7"/>
  <c r="S23" i="7"/>
  <c r="E23" i="7" s="1"/>
  <c r="R24" i="7"/>
  <c r="S24" i="8" l="1"/>
  <c r="E9" i="8"/>
  <c r="E24" i="8" s="1"/>
  <c r="S24" i="7"/>
  <c r="E24" i="7"/>
  <c r="D24" i="6" l="1"/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6" i="6"/>
  <c r="F24" i="6"/>
  <c r="R14" i="6" l="1"/>
  <c r="J24" i="6"/>
  <c r="R23" i="6"/>
  <c r="O23" i="6"/>
  <c r="G23" i="6"/>
  <c r="R22" i="6"/>
  <c r="O22" i="6"/>
  <c r="G22" i="6"/>
  <c r="R21" i="6"/>
  <c r="O21" i="6"/>
  <c r="G21" i="6"/>
  <c r="R20" i="6"/>
  <c r="O20" i="6"/>
  <c r="G20" i="6"/>
  <c r="R19" i="6"/>
  <c r="O19" i="6"/>
  <c r="G19" i="6"/>
  <c r="R18" i="6"/>
  <c r="O18" i="6"/>
  <c r="G18" i="6"/>
  <c r="R17" i="6"/>
  <c r="O17" i="6"/>
  <c r="G17" i="6"/>
  <c r="R16" i="6"/>
  <c r="O16" i="6"/>
  <c r="G16" i="6"/>
  <c r="R15" i="6"/>
  <c r="O15" i="6"/>
  <c r="G15" i="6"/>
  <c r="O14" i="6"/>
  <c r="G14" i="6"/>
  <c r="R13" i="6"/>
  <c r="O13" i="6"/>
  <c r="G13" i="6"/>
  <c r="R12" i="6"/>
  <c r="O12" i="6"/>
  <c r="G12" i="6"/>
  <c r="R11" i="6"/>
  <c r="O11" i="6"/>
  <c r="G11" i="6"/>
  <c r="R10" i="6"/>
  <c r="O10" i="6"/>
  <c r="G10" i="6"/>
  <c r="R9" i="6"/>
  <c r="O9" i="6"/>
  <c r="G9" i="6"/>
  <c r="R8" i="6"/>
  <c r="O8" i="6"/>
  <c r="G8" i="6"/>
  <c r="R7" i="6"/>
  <c r="O7" i="6"/>
  <c r="G7" i="6"/>
  <c r="R6" i="6"/>
  <c r="O6" i="6"/>
  <c r="G6" i="6"/>
  <c r="S15" i="6" l="1"/>
  <c r="S23" i="6"/>
  <c r="E23" i="6" s="1"/>
  <c r="S21" i="6"/>
  <c r="E21" i="6" s="1"/>
  <c r="S11" i="6"/>
  <c r="E11" i="6" s="1"/>
  <c r="S17" i="6"/>
  <c r="E17" i="6" s="1"/>
  <c r="S9" i="6"/>
  <c r="E9" i="6" s="1"/>
  <c r="E15" i="6"/>
  <c r="S7" i="6"/>
  <c r="E7" i="6" s="1"/>
  <c r="R24" i="6"/>
  <c r="S13" i="6"/>
  <c r="E13" i="6" s="1"/>
  <c r="S19" i="6"/>
  <c r="E19" i="6" s="1"/>
  <c r="S8" i="6"/>
  <c r="E8" i="6" s="1"/>
  <c r="S10" i="6"/>
  <c r="E10" i="6" s="1"/>
  <c r="S12" i="6"/>
  <c r="E12" i="6" s="1"/>
  <c r="S14" i="6"/>
  <c r="E14" i="6" s="1"/>
  <c r="S16" i="6"/>
  <c r="E16" i="6" s="1"/>
  <c r="S18" i="6"/>
  <c r="E18" i="6" s="1"/>
  <c r="S20" i="6"/>
  <c r="E20" i="6" s="1"/>
  <c r="S22" i="6"/>
  <c r="E22" i="6" s="1"/>
  <c r="G24" i="6"/>
  <c r="O24" i="6"/>
  <c r="S6" i="6"/>
  <c r="E6" i="6" s="1"/>
  <c r="B24" i="6" l="1"/>
  <c r="E24" i="6"/>
  <c r="S24" i="6"/>
</calcChain>
</file>

<file path=xl/sharedStrings.xml><?xml version="1.0" encoding="utf-8"?>
<sst xmlns="http://schemas.openxmlformats.org/spreadsheetml/2006/main" count="123" uniqueCount="45">
  <si>
    <t xml:space="preserve">Нормативная численность работников </t>
  </si>
  <si>
    <t>расходы областного бюджета Ленинградской области на финансовое обеспечение оплаты труда работника органа записи актов гражданского состояния в объеме, не превышающем размера должностного оклада на планируемый год по должности "специалист первой категории" в соответствии с областным законом от 25 февраля 2005 года № 12-оз "О Перечне государственных должностей Ленинградской области, денежном содержании лиц, замещающих государственные должности Ленинградской области, Реестре должностей государственной гражданской службы Ленинградской области и денежном содержании государственных гражданских служащих Ленинградской области» с учетом страховых взносов</t>
  </si>
  <si>
    <t>размер должностного оклада на планируемый год по должности "специалист первой категории" в соответствии с областным законом от 25 февраля 2005 года N 12-оз "О Перечне государственных должностей Ленинградской области, денежном содержании лиц, замещающих государственные должности Ленинградской области, Реестре должностей государственной гражданской службы Ленинградской области и денежном содержании государственных гражданских служащих Ленинградской области"</t>
  </si>
  <si>
    <t xml:space="preserve">количество должностных окладов в год на одного специалиста, предусматриваемое при формировании фонда оплаты труда </t>
  </si>
  <si>
    <t>Фонд оплаты труда (с начислениями на выплаты по оплате труда) специалиста эксп.</t>
  </si>
  <si>
    <t>расходы на оплату труда работников органов записи актов гражданского состояния i-го муниципального образования, кроме обслуживающего персонала (ФОТ с начисл.кроме обсл.)</t>
  </si>
  <si>
    <t>расходы на оплату труда одного лица обслуживающего персонала, рассчитываемые исходя из минимального размера оплаты труда и страховых взносов(МРОТ с начисл обсл.перс)*</t>
  </si>
  <si>
    <t>численность обслуживающего персонала, рассчитываемая исходя из средней фактической численности обслуживающего персонала в нормативной численности работников(Числ. обсл.перс.)</t>
  </si>
  <si>
    <t>расходы на оплату труда обслуживающего персонала органов записи актов гражданского состояния i-го муниципального образования(ФОТ с начисл.обсл.перс)</t>
  </si>
  <si>
    <t>прочие расходы на осуществление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 (Мат.затраты)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</si>
  <si>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</si>
  <si>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</si>
  <si>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</si>
  <si>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</si>
  <si>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</si>
  <si>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</si>
  <si>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</si>
  <si>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</si>
  <si>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</si>
  <si>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</si>
  <si>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</si>
  <si>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</si>
  <si>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</si>
  <si>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</si>
  <si>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Тихвинский район</t>
  </si>
  <si>
    <t>Тосненский район</t>
  </si>
  <si>
    <t>Сосновоборгский городской округ</t>
  </si>
  <si>
    <t>Размер субвенций, предусмотренных бюджету i-го муниципального образования на осуществление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</t>
  </si>
  <si>
    <t xml:space="preserve">Общий объем субвенций,  местным бюджетам за счет субвенций областному бюджету Ленинградской области из федерального бюджета, а также дополнительных средств, предусмотренных областным бюджетом Ленинградской области, на осуществление отдельных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 </t>
  </si>
  <si>
    <t>Объем субвенций,  местным бюджетам за счет субвенций областному бюджету Ленинградской области из федерального бюджета, а также дополнительных средств, предусмотренных областным бюджетом Ленинградской области, на осуществление отдельных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 i-го муниципального образования с округлением</t>
  </si>
  <si>
    <t>Размер дополнительных средств  областного бюджета Ленинградской области, на осуществление отдельных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 i-го муниципального образования с округлением</t>
  </si>
  <si>
    <t>Размер дополнительных средств  областного бюджета Ленинградской области, на осуществление отдельных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 i-го муниципального образования</t>
  </si>
  <si>
    <t>Размер дополнительных средств  областного бюджета Ленинградской области, на осуществление отдельных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</t>
  </si>
  <si>
    <t>нормативная численность  работников i-го муниципального образования.</t>
  </si>
  <si>
    <t>ИТОГО</t>
  </si>
  <si>
    <t>Объем субвенций,  местным бюджетам за счет субвенций областному бюджету Ленинградской области из федерального бюджета Ленинградской области на осуществление отдельных государственных полномочий Российской Федерации, переданных органам государственной власти Ленинградской области, в сфере государственной регистрации актов гражданского состояния i-го муниципального образования</t>
  </si>
  <si>
    <t>Гатчинский муниципальный округ</t>
  </si>
  <si>
    <t>таблица 1</t>
  </si>
  <si>
    <t>Наименование района, округа</t>
  </si>
  <si>
    <t>таблица 2</t>
  </si>
  <si>
    <t>таблица 3</t>
  </si>
  <si>
    <t>Приложение 42 к пояснительной записке 2026 года</t>
  </si>
  <si>
    <t>Расчет объема субвенции бюджетам муниципальных образований Ленинградской области на осуществление отдельных государственных полномочий в сфере государственной регистрации актов гражданского состояния на 2028 год</t>
  </si>
  <si>
    <t>Расчет объема субвенции бюджетам муниципальных образований Ленинградской области на осуществление отдельных государственных полномочий в сфере государственной регистрации актов гражданского состояния на 2027 год</t>
  </si>
  <si>
    <t>Расчет объема субвенции бюджетам муниципальных образований Ленинградской области на осуществление отдельных государственных полномочий в сфере государственной регистрации актов гражданского состояния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</si>
</sst>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Fill="1"/>
    <xf numFmtId="0" fontId="4" fillId="0" borderId="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wrapText="1"/>
    </xf>
    <xf numFmtId="0" fontId="0" fillId="0" borderId="0" xfId="0" applyFill="1" applyBorder="1"/>
    <xf numFmtId="165" fontId="5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" fontId="7" fillId="0" borderId="0" xfId="0" applyNumberFormat="1" applyFont="1" applyFill="1" applyAlignment="1">
      <alignment horizontal="right" vertical="top"/>
    </xf>
    <xf numFmtId="1" fontId="8" fillId="0" borderId="0" xfId="0" applyNumberFormat="1" applyFont="1" applyFill="1" applyAlignment="1">
      <alignment horizontal="right" vertical="center" wrapText="1"/>
    </xf>
    <xf numFmtId="0" fontId="6" fillId="0" borderId="0" xfId="0" applyFont="1" applyFill="1"/>
    <xf numFmtId="0" fontId="10" fillId="0" borderId="1" xfId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6" fillId="0" borderId="0" xfId="0" applyNumberFormat="1" applyFont="1" applyFill="1"/>
    <xf numFmtId="0" fontId="9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zoomScaleNormal="100" workbookViewId="0">
      <selection activeCell="K5" sqref="K5"/>
    </sheetView>
  </sheetViews>
  <sheetFormatPr defaultRowHeight="15" x14ac:dyDescent="0.25"/>
  <cols>
    <col min="1" max="4" width="23.5703125" style="1" customWidth="1"/>
    <col min="5" max="5" width="28.85546875" style="1" customWidth="1"/>
    <col min="6" max="7" width="25.140625" style="1" customWidth="1"/>
    <col min="8" max="8" width="23.5703125" style="1" customWidth="1"/>
    <col min="9" max="9" width="13.42578125" style="1" customWidth="1"/>
    <col min="10" max="10" width="17.28515625" style="1" customWidth="1"/>
    <col min="11" max="11" width="23.5703125" style="1" customWidth="1"/>
    <col min="12" max="13" width="20.28515625" style="1" customWidth="1"/>
    <col min="14" max="14" width="21.140625" style="1" customWidth="1"/>
    <col min="15" max="16" width="24.42578125" style="1" customWidth="1"/>
    <col min="17" max="17" width="21" style="1" customWidth="1"/>
    <col min="18" max="18" width="20.85546875" style="1" customWidth="1"/>
    <col min="19" max="19" width="18.85546875" style="1" customWidth="1"/>
    <col min="20" max="20" width="20.42578125" style="1" customWidth="1"/>
    <col min="21" max="21" width="20.28515625" style="1" customWidth="1"/>
    <col min="22" max="16384" width="9.140625" style="1"/>
  </cols>
  <sheetData>
    <row r="1" spans="1:19" ht="15.75" x14ac:dyDescent="0.25">
      <c r="S1" s="27" t="s">
        <v>41</v>
      </c>
    </row>
    <row r="2" spans="1:19" x14ac:dyDescent="0.25">
      <c r="S2" s="28" t="s">
        <v>37</v>
      </c>
    </row>
    <row r="3" spans="1:19" ht="40.5" customHeight="1" x14ac:dyDescent="0.25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x14ac:dyDescent="0.25">
      <c r="A4" s="29"/>
    </row>
    <row r="5" spans="1:19" ht="408" x14ac:dyDescent="0.25">
      <c r="A5" s="10" t="s">
        <v>38</v>
      </c>
      <c r="B5" s="10" t="s">
        <v>27</v>
      </c>
      <c r="C5" s="10" t="s">
        <v>28</v>
      </c>
      <c r="D5" s="10" t="s">
        <v>29</v>
      </c>
      <c r="E5" s="10" t="s">
        <v>35</v>
      </c>
      <c r="F5" s="10" t="s">
        <v>30</v>
      </c>
      <c r="G5" s="10" t="s">
        <v>31</v>
      </c>
      <c r="H5" s="10" t="s">
        <v>32</v>
      </c>
      <c r="I5" s="10" t="s">
        <v>0</v>
      </c>
      <c r="J5" s="10" t="s">
        <v>33</v>
      </c>
      <c r="K5" s="10" t="s">
        <v>1</v>
      </c>
      <c r="L5" s="10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</row>
    <row r="6" spans="1:19" ht="15.75" x14ac:dyDescent="0.25">
      <c r="A6" s="11" t="s">
        <v>10</v>
      </c>
      <c r="B6" s="12">
        <f>D6+F6</f>
        <v>5043292.3</v>
      </c>
      <c r="C6" s="13">
        <v>167690804.95166653</v>
      </c>
      <c r="D6" s="13">
        <v>2603322.2999999998</v>
      </c>
      <c r="E6" s="14">
        <f>O6+R6+S6</f>
        <v>2603322.2949696924</v>
      </c>
      <c r="F6" s="14">
        <v>2439970</v>
      </c>
      <c r="G6" s="14">
        <f t="shared" ref="G6:G23" si="0">H6/I6*J6</f>
        <v>2439969.6969696973</v>
      </c>
      <c r="H6" s="14">
        <v>80519000</v>
      </c>
      <c r="I6" s="15">
        <v>128.69999999999999</v>
      </c>
      <c r="J6" s="16">
        <v>3.9</v>
      </c>
      <c r="K6" s="13">
        <v>1318344.2012999998</v>
      </c>
      <c r="L6" s="13">
        <v>23757.16</v>
      </c>
      <c r="M6" s="13">
        <v>42.5</v>
      </c>
      <c r="N6" s="17">
        <v>556265.44764309668</v>
      </c>
      <c r="O6" s="17">
        <f t="shared" ref="O6:O23" si="1">N6*J6</f>
        <v>2169435.245808077</v>
      </c>
      <c r="P6" s="17">
        <v>29216.880000000001</v>
      </c>
      <c r="Q6" s="18">
        <v>0</v>
      </c>
      <c r="R6" s="17">
        <f>P6*Q6*12</f>
        <v>0</v>
      </c>
      <c r="S6" s="17">
        <f>(O6+R6)*0.2</f>
        <v>433887.04916161543</v>
      </c>
    </row>
    <row r="7" spans="1:19" ht="15.75" x14ac:dyDescent="0.25">
      <c r="A7" s="19" t="s">
        <v>11</v>
      </c>
      <c r="B7" s="12">
        <f t="shared" ref="B7:B23" si="2">D7+F7</f>
        <v>5301922</v>
      </c>
      <c r="C7" s="13">
        <v>167690804.95166653</v>
      </c>
      <c r="D7" s="13">
        <v>2736826</v>
      </c>
      <c r="E7" s="14">
        <f t="shared" ref="E7:E23" si="3">O7+R7+S7</f>
        <v>2736826.0024040355</v>
      </c>
      <c r="F7" s="14">
        <v>2565096</v>
      </c>
      <c r="G7" s="14">
        <f t="shared" si="0"/>
        <v>2565096.3480963483</v>
      </c>
      <c r="H7" s="14">
        <v>80519000</v>
      </c>
      <c r="I7" s="15">
        <v>128.69999999999999</v>
      </c>
      <c r="J7" s="20">
        <v>4.0999999999999996</v>
      </c>
      <c r="K7" s="13">
        <v>1318344.2012999998</v>
      </c>
      <c r="L7" s="13">
        <v>23757.16</v>
      </c>
      <c r="M7" s="13">
        <v>42.5</v>
      </c>
      <c r="N7" s="17">
        <v>556265.44764309668</v>
      </c>
      <c r="O7" s="17">
        <f t="shared" si="1"/>
        <v>2280688.3353366964</v>
      </c>
      <c r="P7" s="17">
        <v>29216.880000000001</v>
      </c>
      <c r="Q7" s="18">
        <v>0</v>
      </c>
      <c r="R7" s="17">
        <f t="shared" ref="R7:R8" si="4">P7*Q7</f>
        <v>0</v>
      </c>
      <c r="S7" s="17">
        <f t="shared" ref="S7:S23" si="5">(O7+R7)*0.2</f>
        <v>456137.66706733929</v>
      </c>
    </row>
    <row r="8" spans="1:19" ht="15.75" x14ac:dyDescent="0.25">
      <c r="A8" s="19" t="s">
        <v>12</v>
      </c>
      <c r="B8" s="12">
        <f t="shared" si="2"/>
        <v>6595074.54</v>
      </c>
      <c r="C8" s="13">
        <v>167690804.95166653</v>
      </c>
      <c r="D8" s="13">
        <v>3404344.54</v>
      </c>
      <c r="E8" s="14">
        <f t="shared" si="3"/>
        <v>3404344.5395757514</v>
      </c>
      <c r="F8" s="14">
        <v>3190730</v>
      </c>
      <c r="G8" s="14">
        <f t="shared" si="0"/>
        <v>3190729.6037296038</v>
      </c>
      <c r="H8" s="14">
        <v>80519000</v>
      </c>
      <c r="I8" s="15">
        <v>128.69999999999999</v>
      </c>
      <c r="J8" s="21">
        <v>5.0999999999999996</v>
      </c>
      <c r="K8" s="13">
        <v>1318344.2012999998</v>
      </c>
      <c r="L8" s="13">
        <v>23757.16</v>
      </c>
      <c r="M8" s="13">
        <v>42.5</v>
      </c>
      <c r="N8" s="17">
        <v>556265.44764309668</v>
      </c>
      <c r="O8" s="17">
        <f t="shared" si="1"/>
        <v>2836953.7829797929</v>
      </c>
      <c r="P8" s="17">
        <v>29216.880000000001</v>
      </c>
      <c r="Q8" s="18">
        <v>0</v>
      </c>
      <c r="R8" s="17">
        <f t="shared" si="4"/>
        <v>0</v>
      </c>
      <c r="S8" s="17">
        <f t="shared" si="5"/>
        <v>567390.75659595861</v>
      </c>
    </row>
    <row r="9" spans="1:19" ht="15.75" x14ac:dyDescent="0.25">
      <c r="A9" s="19" t="s">
        <v>13</v>
      </c>
      <c r="B9" s="12">
        <f t="shared" si="2"/>
        <v>27835541.060000002</v>
      </c>
      <c r="C9" s="13">
        <v>167690804.95166653</v>
      </c>
      <c r="D9" s="13">
        <v>14572116.060000001</v>
      </c>
      <c r="E9" s="14">
        <f t="shared" si="3"/>
        <v>14572116.060040379</v>
      </c>
      <c r="F9" s="14">
        <v>13263425</v>
      </c>
      <c r="G9" s="14">
        <f t="shared" si="0"/>
        <v>13263425.01942502</v>
      </c>
      <c r="H9" s="14">
        <v>80519000</v>
      </c>
      <c r="I9" s="15">
        <v>128.69999999999999</v>
      </c>
      <c r="J9" s="21">
        <v>21.2</v>
      </c>
      <c r="K9" s="13">
        <v>1318344.2012999998</v>
      </c>
      <c r="L9" s="13">
        <v>23757.16</v>
      </c>
      <c r="M9" s="13">
        <v>42.5</v>
      </c>
      <c r="N9" s="17">
        <v>556265.44764309668</v>
      </c>
      <c r="O9" s="17">
        <f t="shared" si="1"/>
        <v>11792827.490033649</v>
      </c>
      <c r="P9" s="17">
        <v>29216.880000000001</v>
      </c>
      <c r="Q9" s="18">
        <v>1</v>
      </c>
      <c r="R9" s="17">
        <f>P9*Q9*12</f>
        <v>350602.56</v>
      </c>
      <c r="S9" s="17">
        <f t="shared" si="5"/>
        <v>2428686.01000673</v>
      </c>
    </row>
    <row r="10" spans="1:19" ht="15.75" x14ac:dyDescent="0.25">
      <c r="A10" s="19" t="s">
        <v>14</v>
      </c>
      <c r="B10" s="12">
        <f t="shared" si="2"/>
        <v>17845494.810000002</v>
      </c>
      <c r="C10" s="13">
        <v>167690804.95166653</v>
      </c>
      <c r="D10" s="13">
        <v>9211755.8100000005</v>
      </c>
      <c r="E10" s="14">
        <f t="shared" si="3"/>
        <v>9211755.8129696809</v>
      </c>
      <c r="F10" s="14">
        <v>8633739</v>
      </c>
      <c r="G10" s="14">
        <f t="shared" si="0"/>
        <v>8633738.9277389292</v>
      </c>
      <c r="H10" s="14">
        <v>80519000</v>
      </c>
      <c r="I10" s="15">
        <v>128.69999999999999</v>
      </c>
      <c r="J10" s="21">
        <v>13.8</v>
      </c>
      <c r="K10" s="13">
        <v>1318344.2012999998</v>
      </c>
      <c r="L10" s="13">
        <v>23757.16</v>
      </c>
      <c r="M10" s="13">
        <v>42.5</v>
      </c>
      <c r="N10" s="17">
        <v>556265.44764309668</v>
      </c>
      <c r="O10" s="17">
        <f t="shared" si="1"/>
        <v>7676463.1774747344</v>
      </c>
      <c r="P10" s="17">
        <v>29216.880000000001</v>
      </c>
      <c r="Q10" s="18">
        <v>0</v>
      </c>
      <c r="R10" s="17">
        <f t="shared" ref="R10:R12" si="6">P10*Q10</f>
        <v>0</v>
      </c>
      <c r="S10" s="17">
        <f t="shared" si="5"/>
        <v>1535292.635494947</v>
      </c>
    </row>
    <row r="11" spans="1:19" ht="31.5" x14ac:dyDescent="0.25">
      <c r="A11" s="19" t="s">
        <v>36</v>
      </c>
      <c r="B11" s="12">
        <f t="shared" si="2"/>
        <v>24828514.91</v>
      </c>
      <c r="C11" s="13">
        <v>167690804.95166653</v>
      </c>
      <c r="D11" s="13">
        <v>12816355.91</v>
      </c>
      <c r="E11" s="14">
        <f t="shared" si="3"/>
        <v>12816355.913696947</v>
      </c>
      <c r="F11" s="14">
        <v>12012159</v>
      </c>
      <c r="G11" s="14">
        <f t="shared" si="0"/>
        <v>12012158.508158509</v>
      </c>
      <c r="H11" s="14">
        <v>80519000</v>
      </c>
      <c r="I11" s="15">
        <v>128.69999999999999</v>
      </c>
      <c r="J11" s="21">
        <v>19.2</v>
      </c>
      <c r="K11" s="13">
        <v>1318344.2012999998</v>
      </c>
      <c r="L11" s="13">
        <v>23757.16</v>
      </c>
      <c r="M11" s="13">
        <v>42.5</v>
      </c>
      <c r="N11" s="17">
        <v>556265.44764309668</v>
      </c>
      <c r="O11" s="17">
        <f t="shared" si="1"/>
        <v>10680296.594747456</v>
      </c>
      <c r="P11" s="17">
        <v>29216.880000000001</v>
      </c>
      <c r="Q11" s="18">
        <v>0</v>
      </c>
      <c r="R11" s="17">
        <f t="shared" si="6"/>
        <v>0</v>
      </c>
      <c r="S11" s="17">
        <f t="shared" si="5"/>
        <v>2136059.3189494913</v>
      </c>
    </row>
    <row r="12" spans="1:19" ht="15.75" x14ac:dyDescent="0.25">
      <c r="A12" s="19" t="s">
        <v>15</v>
      </c>
      <c r="B12" s="12">
        <f t="shared" si="2"/>
        <v>7241649.8100000005</v>
      </c>
      <c r="C12" s="13">
        <v>167690804.95166653</v>
      </c>
      <c r="D12" s="13">
        <v>3738103.81</v>
      </c>
      <c r="E12" s="14">
        <f t="shared" si="3"/>
        <v>3738103.8081616093</v>
      </c>
      <c r="F12" s="14">
        <v>3503546</v>
      </c>
      <c r="G12" s="14">
        <f t="shared" si="0"/>
        <v>3503546.2315462315</v>
      </c>
      <c r="H12" s="14">
        <v>80519000</v>
      </c>
      <c r="I12" s="15">
        <v>128.69999999999999</v>
      </c>
      <c r="J12" s="21">
        <v>5.6</v>
      </c>
      <c r="K12" s="13">
        <v>1318344.2012999998</v>
      </c>
      <c r="L12" s="13">
        <v>23757.16</v>
      </c>
      <c r="M12" s="13">
        <v>42.5</v>
      </c>
      <c r="N12" s="17">
        <v>556265.44764309668</v>
      </c>
      <c r="O12" s="17">
        <f t="shared" si="1"/>
        <v>3115086.5068013412</v>
      </c>
      <c r="P12" s="17">
        <v>29216.880000000001</v>
      </c>
      <c r="Q12" s="18">
        <v>0</v>
      </c>
      <c r="R12" s="17">
        <f t="shared" si="6"/>
        <v>0</v>
      </c>
      <c r="S12" s="17">
        <f t="shared" si="5"/>
        <v>623017.30136026826</v>
      </c>
    </row>
    <row r="13" spans="1:19" ht="15.75" x14ac:dyDescent="0.25">
      <c r="A13" s="22" t="s">
        <v>16</v>
      </c>
      <c r="B13" s="12">
        <f t="shared" si="2"/>
        <v>5431237.8599999994</v>
      </c>
      <c r="C13" s="13">
        <v>167690804.95166653</v>
      </c>
      <c r="D13" s="13">
        <v>2803577.86</v>
      </c>
      <c r="E13" s="14">
        <f t="shared" si="3"/>
        <v>2803577.8561212071</v>
      </c>
      <c r="F13" s="14">
        <v>2627660</v>
      </c>
      <c r="G13" s="14">
        <f t="shared" si="0"/>
        <v>2627659.6736596739</v>
      </c>
      <c r="H13" s="14">
        <v>80519000</v>
      </c>
      <c r="I13" s="15">
        <v>128.69999999999999</v>
      </c>
      <c r="J13" s="21">
        <v>4.2</v>
      </c>
      <c r="K13" s="13">
        <v>1318344.2012999998</v>
      </c>
      <c r="L13" s="13">
        <v>23757.16</v>
      </c>
      <c r="M13" s="13">
        <v>42.5</v>
      </c>
      <c r="N13" s="17">
        <v>556265.44764309668</v>
      </c>
      <c r="O13" s="17">
        <f t="shared" si="1"/>
        <v>2336314.880101006</v>
      </c>
      <c r="P13" s="17">
        <v>29216.880000000001</v>
      </c>
      <c r="Q13" s="18">
        <v>0</v>
      </c>
      <c r="R13" s="17">
        <f>P13*Q13*12</f>
        <v>0</v>
      </c>
      <c r="S13" s="17">
        <f t="shared" si="5"/>
        <v>467262.97602020123</v>
      </c>
    </row>
    <row r="14" spans="1:19" ht="15.75" x14ac:dyDescent="0.25">
      <c r="A14" s="19" t="s">
        <v>17</v>
      </c>
      <c r="B14" s="12">
        <f t="shared" si="2"/>
        <v>8438264</v>
      </c>
      <c r="C14" s="13">
        <v>167690804.95166653</v>
      </c>
      <c r="D14" s="13">
        <v>4559338</v>
      </c>
      <c r="E14" s="14">
        <f t="shared" si="3"/>
        <v>4559338.00246464</v>
      </c>
      <c r="F14" s="14">
        <v>3878926</v>
      </c>
      <c r="G14" s="14">
        <f t="shared" si="0"/>
        <v>3878926.1849261853</v>
      </c>
      <c r="H14" s="14">
        <v>80519000</v>
      </c>
      <c r="I14" s="15">
        <v>128.69999999999999</v>
      </c>
      <c r="J14" s="21">
        <v>6.2</v>
      </c>
      <c r="K14" s="13">
        <v>1318344.2012999998</v>
      </c>
      <c r="L14" s="13">
        <v>23757.16</v>
      </c>
      <c r="M14" s="13">
        <v>42.5</v>
      </c>
      <c r="N14" s="17">
        <v>556265.44764309668</v>
      </c>
      <c r="O14" s="17">
        <f t="shared" si="1"/>
        <v>3448845.7753871996</v>
      </c>
      <c r="P14" s="17">
        <v>29216.880000000001</v>
      </c>
      <c r="Q14" s="18">
        <v>1</v>
      </c>
      <c r="R14" s="17">
        <f>P14*Q14*12</f>
        <v>350602.56</v>
      </c>
      <c r="S14" s="17">
        <f t="shared" si="5"/>
        <v>759889.66707743995</v>
      </c>
    </row>
    <row r="15" spans="1:19" ht="31.5" x14ac:dyDescent="0.25">
      <c r="A15" s="19" t="s">
        <v>18</v>
      </c>
      <c r="B15" s="12">
        <f t="shared" si="2"/>
        <v>4138085.32</v>
      </c>
      <c r="C15" s="13">
        <v>167690804.95166653</v>
      </c>
      <c r="D15" s="13">
        <v>2136059.3199999998</v>
      </c>
      <c r="E15" s="14">
        <f t="shared" si="3"/>
        <v>2136059.3189494913</v>
      </c>
      <c r="F15" s="14">
        <v>2002026</v>
      </c>
      <c r="G15" s="14">
        <f t="shared" si="0"/>
        <v>2002026.4180264184</v>
      </c>
      <c r="H15" s="14">
        <v>80519000</v>
      </c>
      <c r="I15" s="15">
        <v>128.69999999999999</v>
      </c>
      <c r="J15" s="21">
        <v>3.2</v>
      </c>
      <c r="K15" s="13">
        <v>1318344.2012999998</v>
      </c>
      <c r="L15" s="13">
        <v>23757.16</v>
      </c>
      <c r="M15" s="13">
        <v>42.5</v>
      </c>
      <c r="N15" s="17">
        <v>556265.44764309668</v>
      </c>
      <c r="O15" s="17">
        <f t="shared" si="1"/>
        <v>1780049.4324579095</v>
      </c>
      <c r="P15" s="17">
        <v>29216.880000000001</v>
      </c>
      <c r="Q15" s="18">
        <v>0</v>
      </c>
      <c r="R15" s="17">
        <f t="shared" ref="R15:R18" si="7">P15*Q15</f>
        <v>0</v>
      </c>
      <c r="S15" s="17">
        <f t="shared" si="5"/>
        <v>356009.88649158191</v>
      </c>
    </row>
    <row r="16" spans="1:19" ht="15.75" x14ac:dyDescent="0.25">
      <c r="A16" s="19" t="s">
        <v>19</v>
      </c>
      <c r="B16" s="12">
        <f t="shared" si="2"/>
        <v>6077813.1200000001</v>
      </c>
      <c r="C16" s="13">
        <v>167690804.95166653</v>
      </c>
      <c r="D16" s="13">
        <v>3137337.12</v>
      </c>
      <c r="E16" s="14">
        <f t="shared" si="3"/>
        <v>3137337.1247070651</v>
      </c>
      <c r="F16" s="14">
        <v>2940476</v>
      </c>
      <c r="G16" s="14">
        <f t="shared" si="0"/>
        <v>2940476.3014763021</v>
      </c>
      <c r="H16" s="14">
        <v>80519000</v>
      </c>
      <c r="I16" s="15">
        <v>128.69999999999999</v>
      </c>
      <c r="J16" s="21">
        <v>4.7</v>
      </c>
      <c r="K16" s="13">
        <v>1318344.2012999998</v>
      </c>
      <c r="L16" s="13">
        <v>23757.16</v>
      </c>
      <c r="M16" s="13">
        <v>42.5</v>
      </c>
      <c r="N16" s="17">
        <v>556265.44764309668</v>
      </c>
      <c r="O16" s="17">
        <f t="shared" si="1"/>
        <v>2614447.6039225543</v>
      </c>
      <c r="P16" s="17">
        <v>29216.880000000001</v>
      </c>
      <c r="Q16" s="18">
        <v>0</v>
      </c>
      <c r="R16" s="17">
        <f t="shared" si="7"/>
        <v>0</v>
      </c>
      <c r="S16" s="17">
        <f t="shared" si="5"/>
        <v>522889.52078451088</v>
      </c>
    </row>
    <row r="17" spans="1:20" ht="15.75" x14ac:dyDescent="0.25">
      <c r="A17" s="19" t="s">
        <v>20</v>
      </c>
      <c r="B17" s="12">
        <f t="shared" si="2"/>
        <v>7758910.2200000007</v>
      </c>
      <c r="C17" s="13">
        <v>167690804.95166653</v>
      </c>
      <c r="D17" s="13">
        <v>4005111.22</v>
      </c>
      <c r="E17" s="14">
        <f t="shared" si="3"/>
        <v>4005111.2230302962</v>
      </c>
      <c r="F17" s="14">
        <v>3753799</v>
      </c>
      <c r="G17" s="14">
        <f t="shared" si="0"/>
        <v>3753799.5337995342</v>
      </c>
      <c r="H17" s="14">
        <v>80519000</v>
      </c>
      <c r="I17" s="15">
        <v>128.69999999999999</v>
      </c>
      <c r="J17" s="21">
        <v>6</v>
      </c>
      <c r="K17" s="13">
        <v>1318344.2012999998</v>
      </c>
      <c r="L17" s="13">
        <v>23757.16</v>
      </c>
      <c r="M17" s="13">
        <v>42.5</v>
      </c>
      <c r="N17" s="17">
        <v>556265.44764309668</v>
      </c>
      <c r="O17" s="17">
        <f t="shared" si="1"/>
        <v>3337592.6858585803</v>
      </c>
      <c r="P17" s="17">
        <v>29216.880000000001</v>
      </c>
      <c r="Q17" s="18">
        <v>0</v>
      </c>
      <c r="R17" s="17">
        <f t="shared" si="7"/>
        <v>0</v>
      </c>
      <c r="S17" s="17">
        <f t="shared" si="5"/>
        <v>667518.5371717161</v>
      </c>
    </row>
    <row r="18" spans="1:20" ht="15.75" x14ac:dyDescent="0.25">
      <c r="A18" s="19" t="s">
        <v>21</v>
      </c>
      <c r="B18" s="12">
        <f t="shared" si="2"/>
        <v>4138085.32</v>
      </c>
      <c r="C18" s="13">
        <v>167690804.95166653</v>
      </c>
      <c r="D18" s="13">
        <v>2136059.3199999998</v>
      </c>
      <c r="E18" s="14">
        <f t="shared" si="3"/>
        <v>2136059.3189494913</v>
      </c>
      <c r="F18" s="14">
        <v>2002026</v>
      </c>
      <c r="G18" s="14">
        <f t="shared" si="0"/>
        <v>2002026.4180264184</v>
      </c>
      <c r="H18" s="14">
        <v>80519000</v>
      </c>
      <c r="I18" s="15">
        <v>128.69999999999999</v>
      </c>
      <c r="J18" s="21">
        <v>3.2</v>
      </c>
      <c r="K18" s="13">
        <v>1318344.2012999998</v>
      </c>
      <c r="L18" s="13">
        <v>23757.16</v>
      </c>
      <c r="M18" s="13">
        <v>42.5</v>
      </c>
      <c r="N18" s="17">
        <v>556265.44764309668</v>
      </c>
      <c r="O18" s="17">
        <f t="shared" si="1"/>
        <v>1780049.4324579095</v>
      </c>
      <c r="P18" s="17">
        <v>29216.880000000001</v>
      </c>
      <c r="Q18" s="18">
        <v>0</v>
      </c>
      <c r="R18" s="17">
        <f t="shared" si="7"/>
        <v>0</v>
      </c>
      <c r="S18" s="17">
        <f t="shared" si="5"/>
        <v>356009.88649158191</v>
      </c>
    </row>
    <row r="19" spans="1:20" ht="15.75" x14ac:dyDescent="0.25">
      <c r="A19" s="19" t="s">
        <v>22</v>
      </c>
      <c r="B19" s="12">
        <f t="shared" si="2"/>
        <v>6465758.7000000002</v>
      </c>
      <c r="C19" s="13">
        <v>167690804.95166653</v>
      </c>
      <c r="D19" s="13">
        <v>3337592.7</v>
      </c>
      <c r="E19" s="14">
        <f t="shared" si="3"/>
        <v>3337592.6858585798</v>
      </c>
      <c r="F19" s="14">
        <v>3128166</v>
      </c>
      <c r="G19" s="14">
        <f t="shared" si="0"/>
        <v>3128166.2781662783</v>
      </c>
      <c r="H19" s="14">
        <v>80519000</v>
      </c>
      <c r="I19" s="15">
        <v>128.69999999999999</v>
      </c>
      <c r="J19" s="21">
        <v>5</v>
      </c>
      <c r="K19" s="13">
        <v>1318344.2012999998</v>
      </c>
      <c r="L19" s="13">
        <v>23757.16</v>
      </c>
      <c r="M19" s="13">
        <v>42.5</v>
      </c>
      <c r="N19" s="17">
        <v>556265.44764309668</v>
      </c>
      <c r="O19" s="17">
        <f t="shared" si="1"/>
        <v>2781327.2382154833</v>
      </c>
      <c r="P19" s="17">
        <v>29216.880000000001</v>
      </c>
      <c r="Q19" s="18">
        <v>0</v>
      </c>
      <c r="R19" s="17">
        <f>P19*Q19*12</f>
        <v>0</v>
      </c>
      <c r="S19" s="17">
        <f t="shared" si="5"/>
        <v>556265.44764309668</v>
      </c>
    </row>
    <row r="20" spans="1:20" ht="15.75" x14ac:dyDescent="0.25">
      <c r="A20" s="19" t="s">
        <v>23</v>
      </c>
      <c r="B20" s="12">
        <f t="shared" si="2"/>
        <v>6207128.9800000004</v>
      </c>
      <c r="C20" s="13">
        <v>167690804.95166653</v>
      </c>
      <c r="D20" s="13">
        <v>3204088.98</v>
      </c>
      <c r="E20" s="14">
        <f t="shared" si="3"/>
        <v>3204088.9784242366</v>
      </c>
      <c r="F20" s="14">
        <v>3003040</v>
      </c>
      <c r="G20" s="14">
        <f t="shared" si="0"/>
        <v>3003039.6270396272</v>
      </c>
      <c r="H20" s="14">
        <v>80519000</v>
      </c>
      <c r="I20" s="15">
        <v>128.69999999999999</v>
      </c>
      <c r="J20" s="21">
        <v>4.8</v>
      </c>
      <c r="K20" s="13">
        <v>1318344.2012999998</v>
      </c>
      <c r="L20" s="13">
        <v>23757.16</v>
      </c>
      <c r="M20" s="13">
        <v>42.5</v>
      </c>
      <c r="N20" s="17">
        <v>556265.44764309668</v>
      </c>
      <c r="O20" s="17">
        <f t="shared" si="1"/>
        <v>2670074.1486868639</v>
      </c>
      <c r="P20" s="17">
        <v>29216.880000000001</v>
      </c>
      <c r="Q20" s="18">
        <v>0</v>
      </c>
      <c r="R20" s="17">
        <f t="shared" ref="R20:R23" si="8">P20*Q20</f>
        <v>0</v>
      </c>
      <c r="S20" s="17">
        <f t="shared" si="5"/>
        <v>534014.82973737281</v>
      </c>
    </row>
    <row r="21" spans="1:20" ht="15.75" x14ac:dyDescent="0.25">
      <c r="A21" s="19" t="s">
        <v>24</v>
      </c>
      <c r="B21" s="12">
        <f t="shared" si="2"/>
        <v>6983020.0999999996</v>
      </c>
      <c r="C21" s="13">
        <v>167690804.95166653</v>
      </c>
      <c r="D21" s="13">
        <v>3604600.1</v>
      </c>
      <c r="E21" s="14">
        <f t="shared" si="3"/>
        <v>3604600.1007272666</v>
      </c>
      <c r="F21" s="14">
        <v>3378420</v>
      </c>
      <c r="G21" s="14">
        <f t="shared" si="0"/>
        <v>3378419.5804195809</v>
      </c>
      <c r="H21" s="14">
        <v>80519000</v>
      </c>
      <c r="I21" s="15">
        <v>128.69999999999999</v>
      </c>
      <c r="J21" s="21">
        <v>5.4</v>
      </c>
      <c r="K21" s="13">
        <v>1318344.2012999998</v>
      </c>
      <c r="L21" s="13">
        <v>23757.16</v>
      </c>
      <c r="M21" s="13">
        <v>42.5</v>
      </c>
      <c r="N21" s="17">
        <v>556265.44764309668</v>
      </c>
      <c r="O21" s="17">
        <f t="shared" si="1"/>
        <v>3003833.4172727223</v>
      </c>
      <c r="P21" s="17">
        <v>29216.880000000001</v>
      </c>
      <c r="Q21" s="18">
        <v>0</v>
      </c>
      <c r="R21" s="17">
        <f t="shared" si="8"/>
        <v>0</v>
      </c>
      <c r="S21" s="17">
        <f t="shared" si="5"/>
        <v>600766.68345454452</v>
      </c>
    </row>
    <row r="22" spans="1:20" ht="15.75" x14ac:dyDescent="0.25">
      <c r="A22" s="19" t="s">
        <v>25</v>
      </c>
      <c r="B22" s="12">
        <f t="shared" si="2"/>
        <v>10248676.949999999</v>
      </c>
      <c r="C22" s="13">
        <v>167690804.95166653</v>
      </c>
      <c r="D22" s="13">
        <v>5493863.9500000002</v>
      </c>
      <c r="E22" s="14">
        <f t="shared" si="3"/>
        <v>5493863.9545050412</v>
      </c>
      <c r="F22" s="14">
        <v>4754813</v>
      </c>
      <c r="G22" s="14">
        <f t="shared" si="0"/>
        <v>4754812.7428127434</v>
      </c>
      <c r="H22" s="14">
        <v>80519000</v>
      </c>
      <c r="I22" s="15">
        <v>128.69999999999999</v>
      </c>
      <c r="J22" s="21">
        <v>7.6</v>
      </c>
      <c r="K22" s="13">
        <v>1318344.2012999998</v>
      </c>
      <c r="L22" s="13">
        <v>23757.16</v>
      </c>
      <c r="M22" s="13">
        <v>42.5</v>
      </c>
      <c r="N22" s="17">
        <v>556265.44764309668</v>
      </c>
      <c r="O22" s="17">
        <f t="shared" si="1"/>
        <v>4227617.4020875348</v>
      </c>
      <c r="P22" s="17">
        <v>29216.880000000001</v>
      </c>
      <c r="Q22" s="18">
        <v>1</v>
      </c>
      <c r="R22" s="17">
        <f>P22*Q22*12</f>
        <v>350602.56</v>
      </c>
      <c r="S22" s="17">
        <f t="shared" si="5"/>
        <v>915643.99241750687</v>
      </c>
    </row>
    <row r="23" spans="1:20" ht="31.5" x14ac:dyDescent="0.25">
      <c r="A23" s="19" t="s">
        <v>26</v>
      </c>
      <c r="B23" s="12">
        <f t="shared" si="2"/>
        <v>7112334.9500000002</v>
      </c>
      <c r="C23" s="13">
        <v>167690804.95166653</v>
      </c>
      <c r="D23" s="13">
        <v>3671351.95</v>
      </c>
      <c r="E23" s="14">
        <f t="shared" si="3"/>
        <v>3671351.9544444378</v>
      </c>
      <c r="F23" s="14">
        <v>3440983</v>
      </c>
      <c r="G23" s="14">
        <f t="shared" si="0"/>
        <v>3440982.9059829065</v>
      </c>
      <c r="H23" s="14">
        <v>80519000</v>
      </c>
      <c r="I23" s="15">
        <v>128.69999999999999</v>
      </c>
      <c r="J23" s="21">
        <v>5.5</v>
      </c>
      <c r="K23" s="13">
        <v>1318344.2012999998</v>
      </c>
      <c r="L23" s="13">
        <v>23757.16</v>
      </c>
      <c r="M23" s="13">
        <v>42.5</v>
      </c>
      <c r="N23" s="17">
        <v>556265.44764309668</v>
      </c>
      <c r="O23" s="17">
        <f t="shared" si="1"/>
        <v>3059459.9620370315</v>
      </c>
      <c r="P23" s="17">
        <v>29216.880000000001</v>
      </c>
      <c r="Q23" s="18">
        <v>0</v>
      </c>
      <c r="R23" s="17">
        <f t="shared" si="8"/>
        <v>0</v>
      </c>
      <c r="S23" s="17">
        <f t="shared" si="5"/>
        <v>611891.99240740633</v>
      </c>
    </row>
    <row r="24" spans="1:20" s="29" customFormat="1" ht="15.75" x14ac:dyDescent="0.25">
      <c r="A24" s="30" t="s">
        <v>34</v>
      </c>
      <c r="B24" s="31">
        <f>SUM(B6:B23)</f>
        <v>167690804.94999996</v>
      </c>
      <c r="C24" s="32">
        <v>167690804.95166653</v>
      </c>
      <c r="D24" s="32">
        <f>SUM(D6:D23)</f>
        <v>87171804.950000003</v>
      </c>
      <c r="E24" s="33">
        <f>SUM(E6:E23)</f>
        <v>87171804.949999839</v>
      </c>
      <c r="F24" s="33">
        <f>SUM(F6:F23)</f>
        <v>80519000</v>
      </c>
      <c r="G24" s="33">
        <f>SUM(G6:G23)</f>
        <v>80519000.000000015</v>
      </c>
      <c r="H24" s="33"/>
      <c r="I24" s="34">
        <v>128.69999999999999</v>
      </c>
      <c r="J24" s="35">
        <f>SUM(J6:J23)</f>
        <v>128.69999999999999</v>
      </c>
      <c r="K24" s="36"/>
      <c r="L24" s="32">
        <v>23757.16</v>
      </c>
      <c r="M24" s="36"/>
      <c r="N24" s="37">
        <v>556265.44764309668</v>
      </c>
      <c r="O24" s="37">
        <f>SUM(O6:O23)</f>
        <v>71591363.11166653</v>
      </c>
      <c r="P24" s="37"/>
      <c r="Q24" s="38">
        <v>2</v>
      </c>
      <c r="R24" s="37">
        <f>SUM(R6:R23)</f>
        <v>1051807.68</v>
      </c>
      <c r="S24" s="37">
        <f>SUM(S6:S23)</f>
        <v>14528634.158333311</v>
      </c>
      <c r="T24" s="39"/>
    </row>
    <row r="25" spans="1:20" ht="15.75" x14ac:dyDescent="0.25">
      <c r="A25" s="2"/>
      <c r="B25" s="3"/>
      <c r="C25" s="8"/>
      <c r="D25" s="4"/>
      <c r="E25" s="5"/>
      <c r="F25" s="5"/>
      <c r="G25" s="5"/>
      <c r="H25" s="5"/>
      <c r="I25" s="2"/>
      <c r="J25" s="6"/>
      <c r="K25" s="7"/>
      <c r="L25" s="7"/>
      <c r="M25" s="7"/>
      <c r="N25" s="8"/>
      <c r="O25" s="8"/>
      <c r="P25" s="8"/>
      <c r="Q25" s="9"/>
      <c r="R25" s="8"/>
      <c r="S25" s="23"/>
    </row>
    <row r="26" spans="1:2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</sheetData>
  <mergeCells count="1">
    <mergeCell ref="A3:S3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zoomScaleNormal="100" workbookViewId="0">
      <selection activeCell="H5" sqref="H5"/>
    </sheetView>
  </sheetViews>
  <sheetFormatPr defaultRowHeight="15" x14ac:dyDescent="0.25"/>
  <cols>
    <col min="1" max="4" width="23.5703125" style="1" customWidth="1"/>
    <col min="5" max="5" width="28.85546875" style="1" customWidth="1"/>
    <col min="6" max="7" width="25.140625" style="1" customWidth="1"/>
    <col min="8" max="8" width="23.5703125" style="1" customWidth="1"/>
    <col min="9" max="9" width="13.42578125" style="1" customWidth="1"/>
    <col min="10" max="10" width="17.28515625" style="1" customWidth="1"/>
    <col min="11" max="11" width="23.5703125" style="1" customWidth="1"/>
    <col min="12" max="13" width="20.28515625" style="1" customWidth="1"/>
    <col min="14" max="14" width="21.140625" style="1" customWidth="1"/>
    <col min="15" max="16" width="24.42578125" style="1" customWidth="1"/>
    <col min="17" max="17" width="21" style="1" customWidth="1"/>
    <col min="18" max="18" width="20.85546875" style="1" customWidth="1"/>
    <col min="19" max="19" width="18.85546875" style="1" customWidth="1"/>
    <col min="20" max="20" width="20.42578125" style="1" customWidth="1"/>
    <col min="21" max="21" width="20.28515625" style="1" customWidth="1"/>
    <col min="22" max="16384" width="9.140625" style="1"/>
  </cols>
  <sheetData>
    <row r="1" spans="1:19" ht="15.75" x14ac:dyDescent="0.25">
      <c r="S1" s="27" t="s">
        <v>41</v>
      </c>
    </row>
    <row r="2" spans="1:19" x14ac:dyDescent="0.25">
      <c r="S2" s="28" t="s">
        <v>39</v>
      </c>
    </row>
    <row r="3" spans="1:19" ht="40.5" customHeight="1" x14ac:dyDescent="0.25">
      <c r="A3" s="40" t="s">
        <v>43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x14ac:dyDescent="0.25">
      <c r="A4" s="29"/>
    </row>
    <row r="5" spans="1:19" ht="408" x14ac:dyDescent="0.25">
      <c r="A5" s="10" t="s">
        <v>38</v>
      </c>
      <c r="B5" s="10" t="s">
        <v>27</v>
      </c>
      <c r="C5" s="10" t="s">
        <v>28</v>
      </c>
      <c r="D5" s="10" t="s">
        <v>29</v>
      </c>
      <c r="E5" s="10" t="s">
        <v>35</v>
      </c>
      <c r="F5" s="10" t="s">
        <v>30</v>
      </c>
      <c r="G5" s="10" t="s">
        <v>31</v>
      </c>
      <c r="H5" s="10" t="s">
        <v>32</v>
      </c>
      <c r="I5" s="10" t="s">
        <v>0</v>
      </c>
      <c r="J5" s="10" t="s">
        <v>33</v>
      </c>
      <c r="K5" s="10" t="s">
        <v>1</v>
      </c>
      <c r="L5" s="10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</row>
    <row r="6" spans="1:19" ht="15.75" x14ac:dyDescent="0.25">
      <c r="A6" s="11" t="s">
        <v>10</v>
      </c>
      <c r="B6" s="12">
        <f>D6+F6</f>
        <v>5118961.84</v>
      </c>
      <c r="C6" s="13">
        <v>170187899.99999997</v>
      </c>
      <c r="D6" s="13">
        <v>2678991.84</v>
      </c>
      <c r="E6" s="14">
        <f>O6+R6+S6</f>
        <v>2678991.8419393925</v>
      </c>
      <c r="F6" s="14">
        <v>2439970</v>
      </c>
      <c r="G6" s="14">
        <f t="shared" ref="G6:G23" si="0">H6/I6*J6</f>
        <v>2439969.6969696973</v>
      </c>
      <c r="H6" s="14">
        <v>80519000</v>
      </c>
      <c r="I6" s="15">
        <v>128.69999999999999</v>
      </c>
      <c r="J6" s="16">
        <v>3.9</v>
      </c>
      <c r="K6" s="13">
        <v>1318344.2012999998</v>
      </c>
      <c r="L6" s="13">
        <v>23757.16</v>
      </c>
      <c r="M6" s="13">
        <v>42.5</v>
      </c>
      <c r="N6" s="17">
        <v>572434.154260554</v>
      </c>
      <c r="O6" s="17">
        <f t="shared" ref="O6:O23" si="1">N6*J6</f>
        <v>2232493.2016161606</v>
      </c>
      <c r="P6" s="17">
        <v>29216.880000000001</v>
      </c>
      <c r="Q6" s="18">
        <v>0</v>
      </c>
      <c r="R6" s="17">
        <f>P6*Q6*12</f>
        <v>0</v>
      </c>
      <c r="S6" s="17">
        <f>(O6+R6)*0.2</f>
        <v>446498.64032323216</v>
      </c>
    </row>
    <row r="7" spans="1:19" ht="15.75" x14ac:dyDescent="0.25">
      <c r="A7" s="19" t="s">
        <v>11</v>
      </c>
      <c r="B7" s="12">
        <f t="shared" ref="B7:B23" si="2">D7+F7</f>
        <v>5381472.04</v>
      </c>
      <c r="C7" s="13">
        <v>170187899.99999997</v>
      </c>
      <c r="D7" s="13">
        <v>2816376.04</v>
      </c>
      <c r="E7" s="14">
        <f t="shared" ref="E7:E23" si="3">O7+R7+S7</f>
        <v>2816376.0389619251</v>
      </c>
      <c r="F7" s="14">
        <v>2565096</v>
      </c>
      <c r="G7" s="14">
        <f t="shared" si="0"/>
        <v>2565096.3480963483</v>
      </c>
      <c r="H7" s="14">
        <v>80519000</v>
      </c>
      <c r="I7" s="15">
        <v>128.69999999999999</v>
      </c>
      <c r="J7" s="20">
        <v>4.0999999999999996</v>
      </c>
      <c r="K7" s="13">
        <v>1318344.2012999998</v>
      </c>
      <c r="L7" s="13">
        <v>23757.16</v>
      </c>
      <c r="M7" s="13">
        <v>42.5</v>
      </c>
      <c r="N7" s="17">
        <v>572434.154260554</v>
      </c>
      <c r="O7" s="17">
        <f t="shared" si="1"/>
        <v>2346980.032468271</v>
      </c>
      <c r="P7" s="17">
        <v>29216.880000000001</v>
      </c>
      <c r="Q7" s="18">
        <v>0</v>
      </c>
      <c r="R7" s="17">
        <f t="shared" ref="R7:R8" si="4">P7*Q7</f>
        <v>0</v>
      </c>
      <c r="S7" s="17">
        <f t="shared" ref="S7:S23" si="5">(O7+R7)*0.2</f>
        <v>469396.00649365422</v>
      </c>
    </row>
    <row r="8" spans="1:19" ht="15.75" x14ac:dyDescent="0.25">
      <c r="A8" s="19" t="s">
        <v>12</v>
      </c>
      <c r="B8" s="12">
        <f t="shared" si="2"/>
        <v>6694027.0199999996</v>
      </c>
      <c r="C8" s="13">
        <v>170187899.99999997</v>
      </c>
      <c r="D8" s="13">
        <v>3503297.02</v>
      </c>
      <c r="E8" s="14">
        <f t="shared" si="3"/>
        <v>3503297.0240745903</v>
      </c>
      <c r="F8" s="14">
        <v>3190730</v>
      </c>
      <c r="G8" s="14">
        <f t="shared" si="0"/>
        <v>3190729.6037296038</v>
      </c>
      <c r="H8" s="14">
        <v>80519000</v>
      </c>
      <c r="I8" s="15">
        <v>128.69999999999999</v>
      </c>
      <c r="J8" s="21">
        <v>5.0999999999999996</v>
      </c>
      <c r="K8" s="13">
        <v>1318344.2012999998</v>
      </c>
      <c r="L8" s="13">
        <v>23757.16</v>
      </c>
      <c r="M8" s="13">
        <v>42.5</v>
      </c>
      <c r="N8" s="17">
        <v>572434.154260554</v>
      </c>
      <c r="O8" s="17">
        <f t="shared" si="1"/>
        <v>2919414.1867288253</v>
      </c>
      <c r="P8" s="17">
        <v>29216.880000000001</v>
      </c>
      <c r="Q8" s="18">
        <v>0</v>
      </c>
      <c r="R8" s="17">
        <f t="shared" si="4"/>
        <v>0</v>
      </c>
      <c r="S8" s="17">
        <f t="shared" si="5"/>
        <v>583882.83734576509</v>
      </c>
    </row>
    <row r="9" spans="1:19" ht="15.75" x14ac:dyDescent="0.25">
      <c r="A9" s="19" t="s">
        <v>13</v>
      </c>
      <c r="B9" s="12">
        <f t="shared" si="2"/>
        <v>28246872.960000001</v>
      </c>
      <c r="C9" s="13">
        <v>170187899.99999997</v>
      </c>
      <c r="D9" s="13">
        <v>14983447.960000001</v>
      </c>
      <c r="E9" s="14">
        <f t="shared" si="3"/>
        <v>14983447.956388494</v>
      </c>
      <c r="F9" s="14">
        <v>13263425</v>
      </c>
      <c r="G9" s="14">
        <f t="shared" si="0"/>
        <v>13263425.01942502</v>
      </c>
      <c r="H9" s="14">
        <v>80519000</v>
      </c>
      <c r="I9" s="15">
        <v>128.69999999999999</v>
      </c>
      <c r="J9" s="21">
        <v>21.2</v>
      </c>
      <c r="K9" s="13">
        <v>1318344.2012999998</v>
      </c>
      <c r="L9" s="13">
        <v>23757.16</v>
      </c>
      <c r="M9" s="13">
        <v>42.5</v>
      </c>
      <c r="N9" s="17">
        <v>572434.154260554</v>
      </c>
      <c r="O9" s="17">
        <f t="shared" si="1"/>
        <v>12135604.070323745</v>
      </c>
      <c r="P9" s="17">
        <v>29216.880000000001</v>
      </c>
      <c r="Q9" s="18">
        <v>1</v>
      </c>
      <c r="R9" s="17">
        <f>P9*Q9*12</f>
        <v>350602.56</v>
      </c>
      <c r="S9" s="17">
        <f t="shared" si="5"/>
        <v>2497241.3260647492</v>
      </c>
    </row>
    <row r="10" spans="1:19" ht="15.75" x14ac:dyDescent="0.25">
      <c r="A10" s="19" t="s">
        <v>14</v>
      </c>
      <c r="B10" s="12">
        <f t="shared" si="2"/>
        <v>18113248.59</v>
      </c>
      <c r="C10" s="13">
        <v>170187899.99999997</v>
      </c>
      <c r="D10" s="13">
        <v>9479509.5899999999</v>
      </c>
      <c r="E10" s="14">
        <f t="shared" si="3"/>
        <v>9479509.5945547745</v>
      </c>
      <c r="F10" s="14">
        <v>8633739</v>
      </c>
      <c r="G10" s="14">
        <f t="shared" si="0"/>
        <v>8633738.9277389292</v>
      </c>
      <c r="H10" s="14">
        <v>80519000</v>
      </c>
      <c r="I10" s="15">
        <v>128.69999999999999</v>
      </c>
      <c r="J10" s="21">
        <v>13.8</v>
      </c>
      <c r="K10" s="13">
        <v>1318344.2012999998</v>
      </c>
      <c r="L10" s="13">
        <v>23757.16</v>
      </c>
      <c r="M10" s="13">
        <v>42.5</v>
      </c>
      <c r="N10" s="17">
        <v>572434.154260554</v>
      </c>
      <c r="O10" s="17">
        <f t="shared" si="1"/>
        <v>7899591.3287956454</v>
      </c>
      <c r="P10" s="17">
        <v>29216.880000000001</v>
      </c>
      <c r="Q10" s="18">
        <v>0</v>
      </c>
      <c r="R10" s="17">
        <f t="shared" ref="R10:R12" si="6">P10*Q10</f>
        <v>0</v>
      </c>
      <c r="S10" s="17">
        <f t="shared" si="5"/>
        <v>1579918.2657591291</v>
      </c>
    </row>
    <row r="11" spans="1:19" ht="31.5" x14ac:dyDescent="0.25">
      <c r="A11" s="19" t="s">
        <v>36</v>
      </c>
      <c r="B11" s="12">
        <f t="shared" si="2"/>
        <v>25201041.91</v>
      </c>
      <c r="C11" s="13">
        <v>170187899.99999997</v>
      </c>
      <c r="D11" s="13">
        <v>13188882.91</v>
      </c>
      <c r="E11" s="14">
        <f t="shared" si="3"/>
        <v>13188882.914163163</v>
      </c>
      <c r="F11" s="14">
        <v>12012159</v>
      </c>
      <c r="G11" s="14">
        <f t="shared" si="0"/>
        <v>12012158.508158509</v>
      </c>
      <c r="H11" s="14">
        <v>80519000</v>
      </c>
      <c r="I11" s="15">
        <v>128.69999999999999</v>
      </c>
      <c r="J11" s="21">
        <v>19.2</v>
      </c>
      <c r="K11" s="13">
        <v>1318344.2012999998</v>
      </c>
      <c r="L11" s="13">
        <v>23757.16</v>
      </c>
      <c r="M11" s="13">
        <v>42.5</v>
      </c>
      <c r="N11" s="17">
        <v>572434.154260554</v>
      </c>
      <c r="O11" s="17">
        <f t="shared" si="1"/>
        <v>10990735.761802636</v>
      </c>
      <c r="P11" s="17">
        <v>29216.880000000001</v>
      </c>
      <c r="Q11" s="18">
        <v>0</v>
      </c>
      <c r="R11" s="17">
        <f t="shared" si="6"/>
        <v>0</v>
      </c>
      <c r="S11" s="17">
        <f t="shared" si="5"/>
        <v>2198147.1523605273</v>
      </c>
    </row>
    <row r="12" spans="1:19" ht="15.75" x14ac:dyDescent="0.25">
      <c r="A12" s="19" t="s">
        <v>15</v>
      </c>
      <c r="B12" s="12">
        <f t="shared" si="2"/>
        <v>7350303.5199999996</v>
      </c>
      <c r="C12" s="13">
        <v>170187899.99999997</v>
      </c>
      <c r="D12" s="13">
        <v>3846757.52</v>
      </c>
      <c r="E12" s="14">
        <f t="shared" si="3"/>
        <v>3846757.5166309224</v>
      </c>
      <c r="F12" s="14">
        <v>3503546</v>
      </c>
      <c r="G12" s="14">
        <f t="shared" si="0"/>
        <v>3503546.2315462315</v>
      </c>
      <c r="H12" s="14">
        <v>80519000</v>
      </c>
      <c r="I12" s="15">
        <v>128.69999999999999</v>
      </c>
      <c r="J12" s="21">
        <v>5.6</v>
      </c>
      <c r="K12" s="13">
        <v>1318344.2012999998</v>
      </c>
      <c r="L12" s="13">
        <v>23757.16</v>
      </c>
      <c r="M12" s="13">
        <v>42.5</v>
      </c>
      <c r="N12" s="17">
        <v>572434.154260554</v>
      </c>
      <c r="O12" s="17">
        <f t="shared" si="1"/>
        <v>3205631.263859102</v>
      </c>
      <c r="P12" s="17">
        <v>29216.880000000001</v>
      </c>
      <c r="Q12" s="18">
        <v>0</v>
      </c>
      <c r="R12" s="17">
        <f t="shared" si="6"/>
        <v>0</v>
      </c>
      <c r="S12" s="17">
        <f t="shared" si="5"/>
        <v>641126.25277182041</v>
      </c>
    </row>
    <row r="13" spans="1:19" ht="15.75" x14ac:dyDescent="0.25">
      <c r="A13" s="22" t="s">
        <v>16</v>
      </c>
      <c r="B13" s="12">
        <f t="shared" si="2"/>
        <v>5512728.1400000006</v>
      </c>
      <c r="C13" s="13">
        <v>170187899.99999997</v>
      </c>
      <c r="D13" s="13">
        <v>2885068.14</v>
      </c>
      <c r="E13" s="14">
        <f t="shared" si="3"/>
        <v>2885068.1374731921</v>
      </c>
      <c r="F13" s="14">
        <v>2627660</v>
      </c>
      <c r="G13" s="14">
        <f t="shared" si="0"/>
        <v>2627659.6736596739</v>
      </c>
      <c r="H13" s="14">
        <v>80519000</v>
      </c>
      <c r="I13" s="15">
        <v>128.69999999999999</v>
      </c>
      <c r="J13" s="21">
        <v>4.2</v>
      </c>
      <c r="K13" s="13">
        <v>1318344.2012999998</v>
      </c>
      <c r="L13" s="13">
        <v>23757.16</v>
      </c>
      <c r="M13" s="13">
        <v>42.5</v>
      </c>
      <c r="N13" s="17">
        <v>572434.154260554</v>
      </c>
      <c r="O13" s="17">
        <f t="shared" si="1"/>
        <v>2404223.4478943269</v>
      </c>
      <c r="P13" s="17">
        <v>29216.880000000001</v>
      </c>
      <c r="Q13" s="18">
        <v>0</v>
      </c>
      <c r="R13" s="17">
        <f>P13*Q13*12</f>
        <v>0</v>
      </c>
      <c r="S13" s="17">
        <f t="shared" si="5"/>
        <v>480844.68957886542</v>
      </c>
    </row>
    <row r="14" spans="1:19" ht="15.75" x14ac:dyDescent="0.25">
      <c r="A14" s="19" t="s">
        <v>17</v>
      </c>
      <c r="B14" s="12">
        <f t="shared" si="2"/>
        <v>8558559.1799999997</v>
      </c>
      <c r="C14" s="13">
        <v>170187899.99999997</v>
      </c>
      <c r="D14" s="13">
        <v>4679633.18</v>
      </c>
      <c r="E14" s="14">
        <f t="shared" si="3"/>
        <v>4679633.1796985222</v>
      </c>
      <c r="F14" s="14">
        <v>3878926</v>
      </c>
      <c r="G14" s="14">
        <f t="shared" si="0"/>
        <v>3878926.1849261853</v>
      </c>
      <c r="H14" s="14">
        <v>80519000</v>
      </c>
      <c r="I14" s="15">
        <v>128.69999999999999</v>
      </c>
      <c r="J14" s="21">
        <v>6.2</v>
      </c>
      <c r="K14" s="13">
        <v>1318344.2012999998</v>
      </c>
      <c r="L14" s="13">
        <v>23757.16</v>
      </c>
      <c r="M14" s="13">
        <v>42.5</v>
      </c>
      <c r="N14" s="17">
        <v>572434.154260554</v>
      </c>
      <c r="O14" s="17">
        <f t="shared" si="1"/>
        <v>3549091.7564154351</v>
      </c>
      <c r="P14" s="17">
        <v>29216.880000000001</v>
      </c>
      <c r="Q14" s="18">
        <v>1</v>
      </c>
      <c r="R14" s="17">
        <f>P14*Q14*12</f>
        <v>350602.56</v>
      </c>
      <c r="S14" s="17">
        <f t="shared" si="5"/>
        <v>779938.86328308703</v>
      </c>
    </row>
    <row r="15" spans="1:19" ht="31.5" x14ac:dyDescent="0.25">
      <c r="A15" s="19" t="s">
        <v>18</v>
      </c>
      <c r="B15" s="12">
        <f t="shared" si="2"/>
        <v>4200173.1500000004</v>
      </c>
      <c r="C15" s="13">
        <v>170187899.99999997</v>
      </c>
      <c r="D15" s="13">
        <v>2198147.15</v>
      </c>
      <c r="E15" s="14">
        <f t="shared" si="3"/>
        <v>2198147.1523605278</v>
      </c>
      <c r="F15" s="14">
        <v>2002026</v>
      </c>
      <c r="G15" s="14">
        <f t="shared" si="0"/>
        <v>2002026.4180264184</v>
      </c>
      <c r="H15" s="14">
        <v>80519000</v>
      </c>
      <c r="I15" s="15">
        <v>128.69999999999999</v>
      </c>
      <c r="J15" s="21">
        <v>3.2</v>
      </c>
      <c r="K15" s="13">
        <v>1318344.2012999998</v>
      </c>
      <c r="L15" s="13">
        <v>23757.16</v>
      </c>
      <c r="M15" s="13">
        <v>42.5</v>
      </c>
      <c r="N15" s="17">
        <v>572434.154260554</v>
      </c>
      <c r="O15" s="17">
        <f t="shared" si="1"/>
        <v>1831789.293633773</v>
      </c>
      <c r="P15" s="17">
        <v>29216.880000000001</v>
      </c>
      <c r="Q15" s="18">
        <v>0</v>
      </c>
      <c r="R15" s="17">
        <f t="shared" ref="R15:R18" si="7">P15*Q15</f>
        <v>0</v>
      </c>
      <c r="S15" s="17">
        <f t="shared" si="5"/>
        <v>366357.85872675461</v>
      </c>
    </row>
    <row r="16" spans="1:19" ht="15.75" x14ac:dyDescent="0.25">
      <c r="A16" s="19" t="s">
        <v>19</v>
      </c>
      <c r="B16" s="12">
        <f t="shared" si="2"/>
        <v>6169004.6299999999</v>
      </c>
      <c r="C16" s="13">
        <v>170187899.99999997</v>
      </c>
      <c r="D16" s="13">
        <v>3228528.63</v>
      </c>
      <c r="E16" s="14">
        <f t="shared" si="3"/>
        <v>3228528.6300295247</v>
      </c>
      <c r="F16" s="14">
        <v>2940476</v>
      </c>
      <c r="G16" s="14">
        <f t="shared" si="0"/>
        <v>2940476.3014763021</v>
      </c>
      <c r="H16" s="14">
        <v>80519000</v>
      </c>
      <c r="I16" s="15">
        <v>128.69999999999999</v>
      </c>
      <c r="J16" s="21">
        <v>4.7</v>
      </c>
      <c r="K16" s="13">
        <v>1318344.2012999998</v>
      </c>
      <c r="L16" s="13">
        <v>23757.16</v>
      </c>
      <c r="M16" s="13">
        <v>42.5</v>
      </c>
      <c r="N16" s="17">
        <v>572434.154260554</v>
      </c>
      <c r="O16" s="17">
        <f t="shared" si="1"/>
        <v>2690440.5250246041</v>
      </c>
      <c r="P16" s="17">
        <v>29216.880000000001</v>
      </c>
      <c r="Q16" s="18">
        <v>0</v>
      </c>
      <c r="R16" s="17">
        <f t="shared" si="7"/>
        <v>0</v>
      </c>
      <c r="S16" s="17">
        <f t="shared" si="5"/>
        <v>538088.10500492086</v>
      </c>
    </row>
    <row r="17" spans="1:19" ht="15.75" x14ac:dyDescent="0.25">
      <c r="A17" s="19" t="s">
        <v>20</v>
      </c>
      <c r="B17" s="12">
        <f t="shared" si="2"/>
        <v>7875324.9100000001</v>
      </c>
      <c r="C17" s="13">
        <v>170187899.99999997</v>
      </c>
      <c r="D17" s="13">
        <v>4121525.91</v>
      </c>
      <c r="E17" s="14">
        <f t="shared" si="3"/>
        <v>4121525.910675989</v>
      </c>
      <c r="F17" s="14">
        <v>3753799</v>
      </c>
      <c r="G17" s="14">
        <f t="shared" si="0"/>
        <v>3753799.5337995342</v>
      </c>
      <c r="H17" s="14">
        <v>80519000</v>
      </c>
      <c r="I17" s="15">
        <v>128.69999999999999</v>
      </c>
      <c r="J17" s="21">
        <v>6</v>
      </c>
      <c r="K17" s="13">
        <v>1318344.2012999998</v>
      </c>
      <c r="L17" s="13">
        <v>23757.16</v>
      </c>
      <c r="M17" s="13">
        <v>42.5</v>
      </c>
      <c r="N17" s="17">
        <v>572434.154260554</v>
      </c>
      <c r="O17" s="17">
        <f t="shared" si="1"/>
        <v>3434604.9255633242</v>
      </c>
      <c r="P17" s="17">
        <v>29216.880000000001</v>
      </c>
      <c r="Q17" s="18">
        <v>0</v>
      </c>
      <c r="R17" s="17">
        <f t="shared" si="7"/>
        <v>0</v>
      </c>
      <c r="S17" s="17">
        <f t="shared" si="5"/>
        <v>686920.98511266487</v>
      </c>
    </row>
    <row r="18" spans="1:19" ht="15.75" x14ac:dyDescent="0.25">
      <c r="A18" s="19" t="s">
        <v>21</v>
      </c>
      <c r="B18" s="12">
        <f t="shared" si="2"/>
        <v>4200173.1500000004</v>
      </c>
      <c r="C18" s="13">
        <v>170187899.99999997</v>
      </c>
      <c r="D18" s="13">
        <v>2198147.15</v>
      </c>
      <c r="E18" s="14">
        <f t="shared" si="3"/>
        <v>2198147.1523605278</v>
      </c>
      <c r="F18" s="14">
        <v>2002026</v>
      </c>
      <c r="G18" s="14">
        <f t="shared" si="0"/>
        <v>2002026.4180264184</v>
      </c>
      <c r="H18" s="14">
        <v>80519000</v>
      </c>
      <c r="I18" s="15">
        <v>128.69999999999999</v>
      </c>
      <c r="J18" s="21">
        <v>3.2</v>
      </c>
      <c r="K18" s="13">
        <v>1318344.2012999998</v>
      </c>
      <c r="L18" s="13">
        <v>23757.16</v>
      </c>
      <c r="M18" s="13">
        <v>42.5</v>
      </c>
      <c r="N18" s="17">
        <v>572434.154260554</v>
      </c>
      <c r="O18" s="17">
        <f t="shared" si="1"/>
        <v>1831789.293633773</v>
      </c>
      <c r="P18" s="17">
        <v>29216.880000000001</v>
      </c>
      <c r="Q18" s="18">
        <v>0</v>
      </c>
      <c r="R18" s="17">
        <f t="shared" si="7"/>
        <v>0</v>
      </c>
      <c r="S18" s="17">
        <f t="shared" si="5"/>
        <v>366357.85872675461</v>
      </c>
    </row>
    <row r="19" spans="1:19" ht="15.75" x14ac:dyDescent="0.25">
      <c r="A19" s="19" t="s">
        <v>22</v>
      </c>
      <c r="B19" s="12">
        <f t="shared" si="2"/>
        <v>6562770.9299999997</v>
      </c>
      <c r="C19" s="13">
        <v>170187899.99999997</v>
      </c>
      <c r="D19" s="13">
        <v>3434604.93</v>
      </c>
      <c r="E19" s="14">
        <f t="shared" si="3"/>
        <v>3434604.9255633238</v>
      </c>
      <c r="F19" s="14">
        <v>3128166</v>
      </c>
      <c r="G19" s="14">
        <f t="shared" si="0"/>
        <v>3128166.2781662783</v>
      </c>
      <c r="H19" s="14">
        <v>80519000</v>
      </c>
      <c r="I19" s="15">
        <v>128.69999999999999</v>
      </c>
      <c r="J19" s="21">
        <v>5</v>
      </c>
      <c r="K19" s="13">
        <v>1318344.2012999998</v>
      </c>
      <c r="L19" s="13">
        <v>23757.16</v>
      </c>
      <c r="M19" s="13">
        <v>42.5</v>
      </c>
      <c r="N19" s="17">
        <v>572434.154260554</v>
      </c>
      <c r="O19" s="17">
        <f t="shared" si="1"/>
        <v>2862170.7713027699</v>
      </c>
      <c r="P19" s="17">
        <v>29216.880000000001</v>
      </c>
      <c r="Q19" s="18">
        <v>0</v>
      </c>
      <c r="R19" s="17">
        <f>P19*Q19*12</f>
        <v>0</v>
      </c>
      <c r="S19" s="17">
        <f t="shared" si="5"/>
        <v>572434.154260554</v>
      </c>
    </row>
    <row r="20" spans="1:19" ht="15.75" x14ac:dyDescent="0.25">
      <c r="A20" s="19" t="s">
        <v>23</v>
      </c>
      <c r="B20" s="12">
        <f t="shared" si="2"/>
        <v>6300260.7300000004</v>
      </c>
      <c r="C20" s="13">
        <v>170187899.99999997</v>
      </c>
      <c r="D20" s="13">
        <v>3297220.73</v>
      </c>
      <c r="E20" s="14">
        <f t="shared" si="3"/>
        <v>3297220.7285407907</v>
      </c>
      <c r="F20" s="14">
        <v>3003040</v>
      </c>
      <c r="G20" s="14">
        <f t="shared" si="0"/>
        <v>3003039.6270396272</v>
      </c>
      <c r="H20" s="14">
        <v>80519000</v>
      </c>
      <c r="I20" s="15">
        <v>128.69999999999999</v>
      </c>
      <c r="J20" s="21">
        <v>4.8</v>
      </c>
      <c r="K20" s="13">
        <v>1318344.2012999998</v>
      </c>
      <c r="L20" s="13">
        <v>23757.16</v>
      </c>
      <c r="M20" s="13">
        <v>42.5</v>
      </c>
      <c r="N20" s="17">
        <v>572434.154260554</v>
      </c>
      <c r="O20" s="17">
        <f t="shared" si="1"/>
        <v>2747683.940450659</v>
      </c>
      <c r="P20" s="17">
        <v>29216.880000000001</v>
      </c>
      <c r="Q20" s="18">
        <v>0</v>
      </c>
      <c r="R20" s="17">
        <f t="shared" ref="R20:R21" si="8">P20*Q20</f>
        <v>0</v>
      </c>
      <c r="S20" s="17">
        <f t="shared" si="5"/>
        <v>549536.78809013183</v>
      </c>
    </row>
    <row r="21" spans="1:19" ht="15.75" x14ac:dyDescent="0.25">
      <c r="A21" s="19" t="s">
        <v>24</v>
      </c>
      <c r="B21" s="12">
        <f t="shared" si="2"/>
        <v>7087793.3200000003</v>
      </c>
      <c r="C21" s="13">
        <v>170187899.99999997</v>
      </c>
      <c r="D21" s="13">
        <v>3709373.32</v>
      </c>
      <c r="E21" s="14">
        <f t="shared" si="3"/>
        <v>3709373.3196083899</v>
      </c>
      <c r="F21" s="14">
        <v>3378420</v>
      </c>
      <c r="G21" s="14">
        <f t="shared" si="0"/>
        <v>3378419.5804195809</v>
      </c>
      <c r="H21" s="14">
        <v>80519000</v>
      </c>
      <c r="I21" s="15">
        <v>128.69999999999999</v>
      </c>
      <c r="J21" s="21">
        <v>5.4</v>
      </c>
      <c r="K21" s="13">
        <v>1318344.2012999998</v>
      </c>
      <c r="L21" s="13">
        <v>23757.16</v>
      </c>
      <c r="M21" s="13">
        <v>42.5</v>
      </c>
      <c r="N21" s="17">
        <v>572434.154260554</v>
      </c>
      <c r="O21" s="17">
        <f t="shared" si="1"/>
        <v>3091144.4330069916</v>
      </c>
      <c r="P21" s="17">
        <v>29216.880000000001</v>
      </c>
      <c r="Q21" s="18">
        <v>0</v>
      </c>
      <c r="R21" s="17">
        <f t="shared" si="8"/>
        <v>0</v>
      </c>
      <c r="S21" s="17">
        <f t="shared" si="5"/>
        <v>618228.88660139835</v>
      </c>
    </row>
    <row r="22" spans="1:19" ht="15.75" x14ac:dyDescent="0.25">
      <c r="A22" s="19" t="s">
        <v>25</v>
      </c>
      <c r="B22" s="12">
        <f t="shared" si="2"/>
        <v>10396135.559999999</v>
      </c>
      <c r="C22" s="13">
        <v>170187899.99999997</v>
      </c>
      <c r="D22" s="13">
        <v>5641322.5599999996</v>
      </c>
      <c r="E22" s="14">
        <f t="shared" si="3"/>
        <v>5641322.5588562516</v>
      </c>
      <c r="F22" s="14">
        <v>4754813</v>
      </c>
      <c r="G22" s="14">
        <f t="shared" si="0"/>
        <v>4754812.7428127434</v>
      </c>
      <c r="H22" s="14">
        <v>80519000</v>
      </c>
      <c r="I22" s="15">
        <v>128.69999999999999</v>
      </c>
      <c r="J22" s="21">
        <v>7.6</v>
      </c>
      <c r="K22" s="13">
        <v>1318344.2012999998</v>
      </c>
      <c r="L22" s="13">
        <v>23757.16</v>
      </c>
      <c r="M22" s="13">
        <v>42.5</v>
      </c>
      <c r="N22" s="17">
        <v>572434.154260554</v>
      </c>
      <c r="O22" s="17">
        <f t="shared" si="1"/>
        <v>4350499.5723802103</v>
      </c>
      <c r="P22" s="17">
        <v>29216.880000000001</v>
      </c>
      <c r="Q22" s="18">
        <v>1</v>
      </c>
      <c r="R22" s="17">
        <f>P22*Q22*12</f>
        <v>350602.56</v>
      </c>
      <c r="S22" s="17">
        <f t="shared" si="5"/>
        <v>940220.42647604202</v>
      </c>
    </row>
    <row r="23" spans="1:19" ht="31.5" x14ac:dyDescent="0.25">
      <c r="A23" s="19" t="s">
        <v>26</v>
      </c>
      <c r="B23" s="12">
        <f t="shared" si="2"/>
        <v>7219048.4199999999</v>
      </c>
      <c r="C23" s="13">
        <v>170187899.99999997</v>
      </c>
      <c r="D23" s="13">
        <v>3778065.42</v>
      </c>
      <c r="E23" s="14">
        <f t="shared" si="3"/>
        <v>3778065.4181196564</v>
      </c>
      <c r="F23" s="14">
        <v>3440983</v>
      </c>
      <c r="G23" s="14">
        <f t="shared" si="0"/>
        <v>3440982.9059829065</v>
      </c>
      <c r="H23" s="14">
        <v>80519000</v>
      </c>
      <c r="I23" s="15">
        <v>128.69999999999999</v>
      </c>
      <c r="J23" s="21">
        <v>5.5</v>
      </c>
      <c r="K23" s="13">
        <v>1318344.2012999998</v>
      </c>
      <c r="L23" s="13">
        <v>23757.16</v>
      </c>
      <c r="M23" s="13">
        <v>42.5</v>
      </c>
      <c r="N23" s="17">
        <v>572434.154260554</v>
      </c>
      <c r="O23" s="17">
        <f t="shared" si="1"/>
        <v>3148387.8484330471</v>
      </c>
      <c r="P23" s="17">
        <v>29216.880000000001</v>
      </c>
      <c r="Q23" s="18">
        <v>0</v>
      </c>
      <c r="R23" s="17">
        <f t="shared" ref="R23" si="9">P23*Q23</f>
        <v>0</v>
      </c>
      <c r="S23" s="17">
        <f t="shared" si="5"/>
        <v>629677.56968660944</v>
      </c>
    </row>
    <row r="24" spans="1:19" s="29" customFormat="1" ht="15.75" x14ac:dyDescent="0.25">
      <c r="A24" s="30" t="s">
        <v>34</v>
      </c>
      <c r="B24" s="31">
        <f>SUM(B6:B23)</f>
        <v>170187899.99999997</v>
      </c>
      <c r="C24" s="32">
        <v>170187899.99999997</v>
      </c>
      <c r="D24" s="32">
        <f>SUM(D6:D23)</f>
        <v>89668900.000000015</v>
      </c>
      <c r="E24" s="33">
        <f>SUM(E6:E23)</f>
        <v>89668899.999999955</v>
      </c>
      <c r="F24" s="33">
        <f>SUM(F6:F23)</f>
        <v>80519000</v>
      </c>
      <c r="G24" s="33">
        <f>SUM(G6:G23)</f>
        <v>80519000.000000015</v>
      </c>
      <c r="H24" s="33"/>
      <c r="I24" s="34">
        <v>128.69999999999999</v>
      </c>
      <c r="J24" s="35">
        <f>SUM(J6:J23)</f>
        <v>128.69999999999999</v>
      </c>
      <c r="K24" s="36"/>
      <c r="L24" s="32">
        <v>23757.16</v>
      </c>
      <c r="M24" s="36"/>
      <c r="N24" s="37">
        <v>572434.154260554</v>
      </c>
      <c r="O24" s="37">
        <f>SUM(O6:O23)</f>
        <v>73672275.653333291</v>
      </c>
      <c r="P24" s="37"/>
      <c r="Q24" s="38">
        <v>2</v>
      </c>
      <c r="R24" s="37">
        <f>SUM(R6:R23)</f>
        <v>1051807.68</v>
      </c>
      <c r="S24" s="37">
        <f>SUM(S6:S23)</f>
        <v>14944816.666666662</v>
      </c>
    </row>
    <row r="25" spans="1:19" ht="15.75" x14ac:dyDescent="0.25">
      <c r="A25" s="24"/>
      <c r="B25" s="25"/>
      <c r="C25" s="26"/>
      <c r="D25" s="2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ht="15.75" x14ac:dyDescent="0.25">
      <c r="A26" s="24"/>
      <c r="B26" s="25"/>
      <c r="C26" s="2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</sheetData>
  <mergeCells count="1">
    <mergeCell ref="A3:S3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Normal="100" workbookViewId="0">
      <selection activeCell="I5" sqref="I5"/>
    </sheetView>
  </sheetViews>
  <sheetFormatPr defaultRowHeight="15" x14ac:dyDescent="0.25"/>
  <cols>
    <col min="1" max="4" width="23.5703125" style="1" customWidth="1"/>
    <col min="5" max="5" width="28.85546875" style="1" customWidth="1"/>
    <col min="6" max="7" width="25.140625" style="1" customWidth="1"/>
    <col min="8" max="8" width="23.5703125" style="1" customWidth="1"/>
    <col min="9" max="9" width="13.42578125" style="1" customWidth="1"/>
    <col min="10" max="10" width="17.28515625" style="1" customWidth="1"/>
    <col min="11" max="11" width="23.5703125" style="1" customWidth="1"/>
    <col min="12" max="13" width="20.28515625" style="1" customWidth="1"/>
    <col min="14" max="14" width="21.140625" style="1" customWidth="1"/>
    <col min="15" max="16" width="24.42578125" style="1" customWidth="1"/>
    <col min="17" max="17" width="21" style="1" customWidth="1"/>
    <col min="18" max="18" width="20.85546875" style="1" customWidth="1"/>
    <col min="19" max="19" width="18.85546875" style="1" customWidth="1"/>
    <col min="20" max="20" width="20.42578125" style="1" customWidth="1"/>
    <col min="21" max="21" width="20.28515625" style="1" customWidth="1"/>
    <col min="22" max="16384" width="9.140625" style="1"/>
  </cols>
  <sheetData>
    <row r="1" spans="1:19" ht="15.75" x14ac:dyDescent="0.25">
      <c r="S1" s="27" t="s">
        <v>41</v>
      </c>
    </row>
    <row r="2" spans="1:19" x14ac:dyDescent="0.25">
      <c r="S2" s="28" t="s">
        <v>40</v>
      </c>
    </row>
    <row r="3" spans="1:19" ht="40.5" customHeight="1" x14ac:dyDescent="0.25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x14ac:dyDescent="0.25">
      <c r="A4" s="29"/>
    </row>
    <row r="5" spans="1:19" ht="408" x14ac:dyDescent="0.25">
      <c r="A5" s="10" t="s">
        <v>38</v>
      </c>
      <c r="B5" s="10" t="s">
        <v>27</v>
      </c>
      <c r="C5" s="10" t="s">
        <v>28</v>
      </c>
      <c r="D5" s="10" t="s">
        <v>29</v>
      </c>
      <c r="E5" s="10" t="s">
        <v>35</v>
      </c>
      <c r="F5" s="10" t="s">
        <v>30</v>
      </c>
      <c r="G5" s="10" t="s">
        <v>31</v>
      </c>
      <c r="H5" s="10" t="s">
        <v>32</v>
      </c>
      <c r="I5" s="10" t="s">
        <v>0</v>
      </c>
      <c r="J5" s="10" t="s">
        <v>33</v>
      </c>
      <c r="K5" s="10" t="s">
        <v>1</v>
      </c>
      <c r="L5" s="10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</row>
    <row r="6" spans="1:19" ht="15.75" x14ac:dyDescent="0.25">
      <c r="A6" s="11" t="s">
        <v>10</v>
      </c>
      <c r="B6" s="12">
        <f>D6+F6</f>
        <v>5118961.84</v>
      </c>
      <c r="C6" s="13">
        <v>170187899.99999997</v>
      </c>
      <c r="D6" s="13">
        <v>2678991.84</v>
      </c>
      <c r="E6" s="14">
        <f>O6+R6+S6</f>
        <v>2678991.8419393925</v>
      </c>
      <c r="F6" s="14">
        <v>2439970</v>
      </c>
      <c r="G6" s="14">
        <f t="shared" ref="G6:G23" si="0">H6/I6*J6</f>
        <v>2439969.6969696973</v>
      </c>
      <c r="H6" s="14">
        <v>80519000</v>
      </c>
      <c r="I6" s="15">
        <v>128.69999999999999</v>
      </c>
      <c r="J6" s="16">
        <v>3.9</v>
      </c>
      <c r="K6" s="13">
        <v>1318344.2012999998</v>
      </c>
      <c r="L6" s="13">
        <v>23757.16</v>
      </c>
      <c r="M6" s="13">
        <v>42.5</v>
      </c>
      <c r="N6" s="17">
        <v>572434.154260554</v>
      </c>
      <c r="O6" s="17">
        <f t="shared" ref="O6:O23" si="1">N6*J6</f>
        <v>2232493.2016161606</v>
      </c>
      <c r="P6" s="17">
        <v>29216.880000000001</v>
      </c>
      <c r="Q6" s="18">
        <v>0</v>
      </c>
      <c r="R6" s="17">
        <f>P6*Q6*12</f>
        <v>0</v>
      </c>
      <c r="S6" s="17">
        <f>(O6+R6)*0.2</f>
        <v>446498.64032323216</v>
      </c>
    </row>
    <row r="7" spans="1:19" ht="15.75" x14ac:dyDescent="0.25">
      <c r="A7" s="19" t="s">
        <v>11</v>
      </c>
      <c r="B7" s="12">
        <f t="shared" ref="B7:B23" si="2">D7+F7</f>
        <v>5381472.04</v>
      </c>
      <c r="C7" s="13">
        <v>170187899.99999997</v>
      </c>
      <c r="D7" s="13">
        <v>2816376.04</v>
      </c>
      <c r="E7" s="14">
        <f t="shared" ref="E7:E23" si="3">O7+R7+S7</f>
        <v>2816376.0389619251</v>
      </c>
      <c r="F7" s="14">
        <v>2565096</v>
      </c>
      <c r="G7" s="14">
        <f t="shared" si="0"/>
        <v>2565096.3480963483</v>
      </c>
      <c r="H7" s="14">
        <v>80519000</v>
      </c>
      <c r="I7" s="15">
        <v>128.69999999999999</v>
      </c>
      <c r="J7" s="20">
        <v>4.0999999999999996</v>
      </c>
      <c r="K7" s="13">
        <v>1318344.2012999998</v>
      </c>
      <c r="L7" s="13">
        <v>23757.16</v>
      </c>
      <c r="M7" s="13">
        <v>42.5</v>
      </c>
      <c r="N7" s="17">
        <v>572434.154260554</v>
      </c>
      <c r="O7" s="17">
        <f t="shared" si="1"/>
        <v>2346980.032468271</v>
      </c>
      <c r="P7" s="17">
        <v>29216.880000000001</v>
      </c>
      <c r="Q7" s="18">
        <v>0</v>
      </c>
      <c r="R7" s="17">
        <f t="shared" ref="R7:R8" si="4">P7*Q7</f>
        <v>0</v>
      </c>
      <c r="S7" s="17">
        <f t="shared" ref="S7:S23" si="5">(O7+R7)*0.2</f>
        <v>469396.00649365422</v>
      </c>
    </row>
    <row r="8" spans="1:19" ht="15.75" x14ac:dyDescent="0.25">
      <c r="A8" s="19" t="s">
        <v>12</v>
      </c>
      <c r="B8" s="12">
        <f t="shared" si="2"/>
        <v>6694027.0199999996</v>
      </c>
      <c r="C8" s="13">
        <v>170187899.99999997</v>
      </c>
      <c r="D8" s="13">
        <v>3503297.02</v>
      </c>
      <c r="E8" s="14">
        <f t="shared" si="3"/>
        <v>3503297.0240745903</v>
      </c>
      <c r="F8" s="14">
        <v>3190730</v>
      </c>
      <c r="G8" s="14">
        <f t="shared" si="0"/>
        <v>3190729.6037296038</v>
      </c>
      <c r="H8" s="14">
        <v>80519000</v>
      </c>
      <c r="I8" s="15">
        <v>128.69999999999999</v>
      </c>
      <c r="J8" s="21">
        <v>5.0999999999999996</v>
      </c>
      <c r="K8" s="13">
        <v>1318344.2012999998</v>
      </c>
      <c r="L8" s="13">
        <v>23757.16</v>
      </c>
      <c r="M8" s="13">
        <v>42.5</v>
      </c>
      <c r="N8" s="17">
        <v>572434.154260554</v>
      </c>
      <c r="O8" s="17">
        <f t="shared" si="1"/>
        <v>2919414.1867288253</v>
      </c>
      <c r="P8" s="17">
        <v>29216.880000000001</v>
      </c>
      <c r="Q8" s="18">
        <v>0</v>
      </c>
      <c r="R8" s="17">
        <f t="shared" si="4"/>
        <v>0</v>
      </c>
      <c r="S8" s="17">
        <f t="shared" si="5"/>
        <v>583882.83734576509</v>
      </c>
    </row>
    <row r="9" spans="1:19" ht="15.75" x14ac:dyDescent="0.25">
      <c r="A9" s="19" t="s">
        <v>13</v>
      </c>
      <c r="B9" s="12">
        <f t="shared" si="2"/>
        <v>28246872.960000001</v>
      </c>
      <c r="C9" s="13">
        <v>170187899.99999997</v>
      </c>
      <c r="D9" s="13">
        <v>14983447.960000001</v>
      </c>
      <c r="E9" s="14">
        <f t="shared" si="3"/>
        <v>14983447.956388494</v>
      </c>
      <c r="F9" s="14">
        <v>13263425</v>
      </c>
      <c r="G9" s="14">
        <f t="shared" si="0"/>
        <v>13263425.01942502</v>
      </c>
      <c r="H9" s="14">
        <v>80519000</v>
      </c>
      <c r="I9" s="15">
        <v>128.69999999999999</v>
      </c>
      <c r="J9" s="21">
        <v>21.2</v>
      </c>
      <c r="K9" s="13">
        <v>1318344.2012999998</v>
      </c>
      <c r="L9" s="13">
        <v>23757.16</v>
      </c>
      <c r="M9" s="13">
        <v>42.5</v>
      </c>
      <c r="N9" s="17">
        <v>572434.154260554</v>
      </c>
      <c r="O9" s="17">
        <f t="shared" si="1"/>
        <v>12135604.070323745</v>
      </c>
      <c r="P9" s="17">
        <v>29216.880000000001</v>
      </c>
      <c r="Q9" s="18">
        <v>1</v>
      </c>
      <c r="R9" s="17">
        <f>P9*Q9*12</f>
        <v>350602.56</v>
      </c>
      <c r="S9" s="17">
        <f t="shared" si="5"/>
        <v>2497241.3260647492</v>
      </c>
    </row>
    <row r="10" spans="1:19" ht="15.75" x14ac:dyDescent="0.25">
      <c r="A10" s="19" t="s">
        <v>14</v>
      </c>
      <c r="B10" s="12">
        <f t="shared" si="2"/>
        <v>18113248.59</v>
      </c>
      <c r="C10" s="13">
        <v>170187899.99999997</v>
      </c>
      <c r="D10" s="13">
        <v>9479509.5899999999</v>
      </c>
      <c r="E10" s="14">
        <f t="shared" si="3"/>
        <v>9479509.5945547745</v>
      </c>
      <c r="F10" s="14">
        <v>8633739</v>
      </c>
      <c r="G10" s="14">
        <f t="shared" si="0"/>
        <v>8633738.9277389292</v>
      </c>
      <c r="H10" s="14">
        <v>80519000</v>
      </c>
      <c r="I10" s="15">
        <v>128.69999999999999</v>
      </c>
      <c r="J10" s="21">
        <v>13.8</v>
      </c>
      <c r="K10" s="13">
        <v>1318344.2012999998</v>
      </c>
      <c r="L10" s="13">
        <v>23757.16</v>
      </c>
      <c r="M10" s="13">
        <v>42.5</v>
      </c>
      <c r="N10" s="17">
        <v>572434.154260554</v>
      </c>
      <c r="O10" s="17">
        <f t="shared" si="1"/>
        <v>7899591.3287956454</v>
      </c>
      <c r="P10" s="17">
        <v>29216.880000000001</v>
      </c>
      <c r="Q10" s="18">
        <v>0</v>
      </c>
      <c r="R10" s="17">
        <f t="shared" ref="R10:R12" si="6">P10*Q10</f>
        <v>0</v>
      </c>
      <c r="S10" s="17">
        <f t="shared" si="5"/>
        <v>1579918.2657591291</v>
      </c>
    </row>
    <row r="11" spans="1:19" ht="31.5" x14ac:dyDescent="0.25">
      <c r="A11" s="19" t="s">
        <v>36</v>
      </c>
      <c r="B11" s="12">
        <f t="shared" si="2"/>
        <v>25201041.91</v>
      </c>
      <c r="C11" s="13">
        <v>170187899.99999997</v>
      </c>
      <c r="D11" s="13">
        <v>13188882.91</v>
      </c>
      <c r="E11" s="14">
        <f t="shared" si="3"/>
        <v>13188882.914163163</v>
      </c>
      <c r="F11" s="14">
        <v>12012159</v>
      </c>
      <c r="G11" s="14">
        <f t="shared" si="0"/>
        <v>12012158.508158509</v>
      </c>
      <c r="H11" s="14">
        <v>80519000</v>
      </c>
      <c r="I11" s="15">
        <v>128.69999999999999</v>
      </c>
      <c r="J11" s="21">
        <v>19.2</v>
      </c>
      <c r="K11" s="13">
        <v>1318344.2012999998</v>
      </c>
      <c r="L11" s="13">
        <v>23757.16</v>
      </c>
      <c r="M11" s="13">
        <v>42.5</v>
      </c>
      <c r="N11" s="17">
        <v>572434.154260554</v>
      </c>
      <c r="O11" s="17">
        <f t="shared" si="1"/>
        <v>10990735.761802636</v>
      </c>
      <c r="P11" s="17">
        <v>29216.880000000001</v>
      </c>
      <c r="Q11" s="18">
        <v>0</v>
      </c>
      <c r="R11" s="17">
        <f t="shared" si="6"/>
        <v>0</v>
      </c>
      <c r="S11" s="17">
        <f t="shared" si="5"/>
        <v>2198147.1523605273</v>
      </c>
    </row>
    <row r="12" spans="1:19" ht="15.75" x14ac:dyDescent="0.25">
      <c r="A12" s="19" t="s">
        <v>15</v>
      </c>
      <c r="B12" s="12">
        <f t="shared" si="2"/>
        <v>7350303.5199999996</v>
      </c>
      <c r="C12" s="13">
        <v>170187899.99999997</v>
      </c>
      <c r="D12" s="13">
        <v>3846757.52</v>
      </c>
      <c r="E12" s="14">
        <f t="shared" si="3"/>
        <v>3846757.5166309224</v>
      </c>
      <c r="F12" s="14">
        <v>3503546</v>
      </c>
      <c r="G12" s="14">
        <f t="shared" si="0"/>
        <v>3503546.2315462315</v>
      </c>
      <c r="H12" s="14">
        <v>80519000</v>
      </c>
      <c r="I12" s="15">
        <v>128.69999999999999</v>
      </c>
      <c r="J12" s="21">
        <v>5.6</v>
      </c>
      <c r="K12" s="13">
        <v>1318344.2012999998</v>
      </c>
      <c r="L12" s="13">
        <v>23757.16</v>
      </c>
      <c r="M12" s="13">
        <v>42.5</v>
      </c>
      <c r="N12" s="17">
        <v>572434.154260554</v>
      </c>
      <c r="O12" s="17">
        <f t="shared" si="1"/>
        <v>3205631.263859102</v>
      </c>
      <c r="P12" s="17">
        <v>29216.880000000001</v>
      </c>
      <c r="Q12" s="18">
        <v>0</v>
      </c>
      <c r="R12" s="17">
        <f t="shared" si="6"/>
        <v>0</v>
      </c>
      <c r="S12" s="17">
        <f t="shared" si="5"/>
        <v>641126.25277182041</v>
      </c>
    </row>
    <row r="13" spans="1:19" ht="15.75" x14ac:dyDescent="0.25">
      <c r="A13" s="22" t="s">
        <v>16</v>
      </c>
      <c r="B13" s="12">
        <f t="shared" si="2"/>
        <v>5512728.1400000006</v>
      </c>
      <c r="C13" s="13">
        <v>170187899.99999997</v>
      </c>
      <c r="D13" s="13">
        <v>2885068.14</v>
      </c>
      <c r="E13" s="14">
        <f t="shared" si="3"/>
        <v>2885068.1374731921</v>
      </c>
      <c r="F13" s="14">
        <v>2627660</v>
      </c>
      <c r="G13" s="14">
        <f t="shared" si="0"/>
        <v>2627659.6736596739</v>
      </c>
      <c r="H13" s="14">
        <v>80519000</v>
      </c>
      <c r="I13" s="15">
        <v>128.69999999999999</v>
      </c>
      <c r="J13" s="21">
        <v>4.2</v>
      </c>
      <c r="K13" s="13">
        <v>1318344.2012999998</v>
      </c>
      <c r="L13" s="13">
        <v>23757.16</v>
      </c>
      <c r="M13" s="13">
        <v>42.5</v>
      </c>
      <c r="N13" s="17">
        <v>572434.154260554</v>
      </c>
      <c r="O13" s="17">
        <f t="shared" si="1"/>
        <v>2404223.4478943269</v>
      </c>
      <c r="P13" s="17">
        <v>29216.880000000001</v>
      </c>
      <c r="Q13" s="18">
        <v>0</v>
      </c>
      <c r="R13" s="17">
        <f>P13*Q13*12</f>
        <v>0</v>
      </c>
      <c r="S13" s="17">
        <f t="shared" si="5"/>
        <v>480844.68957886542</v>
      </c>
    </row>
    <row r="14" spans="1:19" ht="15.75" x14ac:dyDescent="0.25">
      <c r="A14" s="19" t="s">
        <v>17</v>
      </c>
      <c r="B14" s="12">
        <f t="shared" si="2"/>
        <v>8558559.1799999997</v>
      </c>
      <c r="C14" s="13">
        <v>170187899.99999997</v>
      </c>
      <c r="D14" s="13">
        <v>4679633.18</v>
      </c>
      <c r="E14" s="14">
        <f t="shared" si="3"/>
        <v>4679633.1796985222</v>
      </c>
      <c r="F14" s="14">
        <v>3878926</v>
      </c>
      <c r="G14" s="14">
        <f t="shared" si="0"/>
        <v>3878926.1849261853</v>
      </c>
      <c r="H14" s="14">
        <v>80519000</v>
      </c>
      <c r="I14" s="15">
        <v>128.69999999999999</v>
      </c>
      <c r="J14" s="21">
        <v>6.2</v>
      </c>
      <c r="K14" s="13">
        <v>1318344.2012999998</v>
      </c>
      <c r="L14" s="13">
        <v>23757.16</v>
      </c>
      <c r="M14" s="13">
        <v>42.5</v>
      </c>
      <c r="N14" s="17">
        <v>572434.154260554</v>
      </c>
      <c r="O14" s="17">
        <f t="shared" si="1"/>
        <v>3549091.7564154351</v>
      </c>
      <c r="P14" s="17">
        <v>29216.880000000001</v>
      </c>
      <c r="Q14" s="18">
        <v>1</v>
      </c>
      <c r="R14" s="17">
        <f>P14*Q14*12</f>
        <v>350602.56</v>
      </c>
      <c r="S14" s="17">
        <f t="shared" si="5"/>
        <v>779938.86328308703</v>
      </c>
    </row>
    <row r="15" spans="1:19" ht="31.5" x14ac:dyDescent="0.25">
      <c r="A15" s="19" t="s">
        <v>18</v>
      </c>
      <c r="B15" s="12">
        <f t="shared" si="2"/>
        <v>4200173.1500000004</v>
      </c>
      <c r="C15" s="13">
        <v>170187899.99999997</v>
      </c>
      <c r="D15" s="13">
        <v>2198147.15</v>
      </c>
      <c r="E15" s="14">
        <f t="shared" si="3"/>
        <v>2198147.1523605278</v>
      </c>
      <c r="F15" s="14">
        <v>2002026</v>
      </c>
      <c r="G15" s="14">
        <f t="shared" si="0"/>
        <v>2002026.4180264184</v>
      </c>
      <c r="H15" s="14">
        <v>80519000</v>
      </c>
      <c r="I15" s="15">
        <v>128.69999999999999</v>
      </c>
      <c r="J15" s="21">
        <v>3.2</v>
      </c>
      <c r="K15" s="13">
        <v>1318344.2012999998</v>
      </c>
      <c r="L15" s="13">
        <v>23757.16</v>
      </c>
      <c r="M15" s="13">
        <v>42.5</v>
      </c>
      <c r="N15" s="17">
        <v>572434.154260554</v>
      </c>
      <c r="O15" s="17">
        <f t="shared" si="1"/>
        <v>1831789.293633773</v>
      </c>
      <c r="P15" s="17">
        <v>29216.880000000001</v>
      </c>
      <c r="Q15" s="18">
        <v>0</v>
      </c>
      <c r="R15" s="17">
        <f t="shared" ref="R15:R18" si="7">P15*Q15</f>
        <v>0</v>
      </c>
      <c r="S15" s="17">
        <f t="shared" si="5"/>
        <v>366357.85872675461</v>
      </c>
    </row>
    <row r="16" spans="1:19" ht="15.75" x14ac:dyDescent="0.25">
      <c r="A16" s="19" t="s">
        <v>19</v>
      </c>
      <c r="B16" s="12">
        <f t="shared" si="2"/>
        <v>6169004.6299999999</v>
      </c>
      <c r="C16" s="13">
        <v>170187899.99999997</v>
      </c>
      <c r="D16" s="13">
        <v>3228528.63</v>
      </c>
      <c r="E16" s="14">
        <f t="shared" si="3"/>
        <v>3228528.6300295247</v>
      </c>
      <c r="F16" s="14">
        <v>2940476</v>
      </c>
      <c r="G16" s="14">
        <f t="shared" si="0"/>
        <v>2940476.3014763021</v>
      </c>
      <c r="H16" s="14">
        <v>80519000</v>
      </c>
      <c r="I16" s="15">
        <v>128.69999999999999</v>
      </c>
      <c r="J16" s="21">
        <v>4.7</v>
      </c>
      <c r="K16" s="13">
        <v>1318344.2012999998</v>
      </c>
      <c r="L16" s="13">
        <v>23757.16</v>
      </c>
      <c r="M16" s="13">
        <v>42.5</v>
      </c>
      <c r="N16" s="17">
        <v>572434.154260554</v>
      </c>
      <c r="O16" s="17">
        <f t="shared" si="1"/>
        <v>2690440.5250246041</v>
      </c>
      <c r="P16" s="17">
        <v>29216.880000000001</v>
      </c>
      <c r="Q16" s="18">
        <v>0</v>
      </c>
      <c r="R16" s="17">
        <f t="shared" si="7"/>
        <v>0</v>
      </c>
      <c r="S16" s="17">
        <f t="shared" si="5"/>
        <v>538088.10500492086</v>
      </c>
    </row>
    <row r="17" spans="1:19" ht="15.75" x14ac:dyDescent="0.25">
      <c r="A17" s="19" t="s">
        <v>20</v>
      </c>
      <c r="B17" s="12">
        <f t="shared" si="2"/>
        <v>7875324.9100000001</v>
      </c>
      <c r="C17" s="13">
        <v>170187899.99999997</v>
      </c>
      <c r="D17" s="13">
        <v>4121525.91</v>
      </c>
      <c r="E17" s="14">
        <f t="shared" si="3"/>
        <v>4121525.910675989</v>
      </c>
      <c r="F17" s="14">
        <v>3753799</v>
      </c>
      <c r="G17" s="14">
        <f t="shared" si="0"/>
        <v>3753799.5337995342</v>
      </c>
      <c r="H17" s="14">
        <v>80519000</v>
      </c>
      <c r="I17" s="15">
        <v>128.69999999999999</v>
      </c>
      <c r="J17" s="21">
        <v>6</v>
      </c>
      <c r="K17" s="13">
        <v>1318344.2012999998</v>
      </c>
      <c r="L17" s="13">
        <v>23757.16</v>
      </c>
      <c r="M17" s="13">
        <v>42.5</v>
      </c>
      <c r="N17" s="17">
        <v>572434.154260554</v>
      </c>
      <c r="O17" s="17">
        <f t="shared" si="1"/>
        <v>3434604.9255633242</v>
      </c>
      <c r="P17" s="17">
        <v>29216.880000000001</v>
      </c>
      <c r="Q17" s="18">
        <v>0</v>
      </c>
      <c r="R17" s="17">
        <f t="shared" si="7"/>
        <v>0</v>
      </c>
      <c r="S17" s="17">
        <f t="shared" si="5"/>
        <v>686920.98511266487</v>
      </c>
    </row>
    <row r="18" spans="1:19" ht="15.75" x14ac:dyDescent="0.25">
      <c r="A18" s="19" t="s">
        <v>21</v>
      </c>
      <c r="B18" s="12">
        <f t="shared" si="2"/>
        <v>4200173.1500000004</v>
      </c>
      <c r="C18" s="13">
        <v>170187899.99999997</v>
      </c>
      <c r="D18" s="13">
        <v>2198147.15</v>
      </c>
      <c r="E18" s="14">
        <f t="shared" si="3"/>
        <v>2198147.1523605278</v>
      </c>
      <c r="F18" s="14">
        <v>2002026</v>
      </c>
      <c r="G18" s="14">
        <f t="shared" si="0"/>
        <v>2002026.4180264184</v>
      </c>
      <c r="H18" s="14">
        <v>80519000</v>
      </c>
      <c r="I18" s="15">
        <v>128.69999999999999</v>
      </c>
      <c r="J18" s="21">
        <v>3.2</v>
      </c>
      <c r="K18" s="13">
        <v>1318344.2012999998</v>
      </c>
      <c r="L18" s="13">
        <v>23757.16</v>
      </c>
      <c r="M18" s="13">
        <v>42.5</v>
      </c>
      <c r="N18" s="17">
        <v>572434.154260554</v>
      </c>
      <c r="O18" s="17">
        <f t="shared" si="1"/>
        <v>1831789.293633773</v>
      </c>
      <c r="P18" s="17">
        <v>29216.880000000001</v>
      </c>
      <c r="Q18" s="18">
        <v>0</v>
      </c>
      <c r="R18" s="17">
        <f t="shared" si="7"/>
        <v>0</v>
      </c>
      <c r="S18" s="17">
        <f t="shared" si="5"/>
        <v>366357.85872675461</v>
      </c>
    </row>
    <row r="19" spans="1:19" ht="15.75" x14ac:dyDescent="0.25">
      <c r="A19" s="19" t="s">
        <v>22</v>
      </c>
      <c r="B19" s="12">
        <f t="shared" si="2"/>
        <v>6562770.9299999997</v>
      </c>
      <c r="C19" s="13">
        <v>170187899.99999997</v>
      </c>
      <c r="D19" s="13">
        <v>3434604.93</v>
      </c>
      <c r="E19" s="14">
        <f t="shared" si="3"/>
        <v>3434604.9255633238</v>
      </c>
      <c r="F19" s="14">
        <v>3128166</v>
      </c>
      <c r="G19" s="14">
        <f t="shared" si="0"/>
        <v>3128166.2781662783</v>
      </c>
      <c r="H19" s="14">
        <v>80519000</v>
      </c>
      <c r="I19" s="15">
        <v>128.69999999999999</v>
      </c>
      <c r="J19" s="21">
        <v>5</v>
      </c>
      <c r="K19" s="13">
        <v>1318344.2012999998</v>
      </c>
      <c r="L19" s="13">
        <v>23757.16</v>
      </c>
      <c r="M19" s="13">
        <v>42.5</v>
      </c>
      <c r="N19" s="17">
        <v>572434.154260554</v>
      </c>
      <c r="O19" s="17">
        <f t="shared" si="1"/>
        <v>2862170.7713027699</v>
      </c>
      <c r="P19" s="17">
        <v>29216.880000000001</v>
      </c>
      <c r="Q19" s="18">
        <v>0</v>
      </c>
      <c r="R19" s="17">
        <f>P19*Q19*12</f>
        <v>0</v>
      </c>
      <c r="S19" s="17">
        <f t="shared" si="5"/>
        <v>572434.154260554</v>
      </c>
    </row>
    <row r="20" spans="1:19" ht="15.75" x14ac:dyDescent="0.25">
      <c r="A20" s="19" t="s">
        <v>23</v>
      </c>
      <c r="B20" s="12">
        <f t="shared" si="2"/>
        <v>6300260.7300000004</v>
      </c>
      <c r="C20" s="13">
        <v>170187899.99999997</v>
      </c>
      <c r="D20" s="13">
        <v>3297220.73</v>
      </c>
      <c r="E20" s="14">
        <f t="shared" si="3"/>
        <v>3297220.7285407907</v>
      </c>
      <c r="F20" s="14">
        <v>3003040</v>
      </c>
      <c r="G20" s="14">
        <f t="shared" si="0"/>
        <v>3003039.6270396272</v>
      </c>
      <c r="H20" s="14">
        <v>80519000</v>
      </c>
      <c r="I20" s="15">
        <v>128.69999999999999</v>
      </c>
      <c r="J20" s="21">
        <v>4.8</v>
      </c>
      <c r="K20" s="13">
        <v>1318344.2012999998</v>
      </c>
      <c r="L20" s="13">
        <v>23757.16</v>
      </c>
      <c r="M20" s="13">
        <v>42.5</v>
      </c>
      <c r="N20" s="17">
        <v>572434.154260554</v>
      </c>
      <c r="O20" s="17">
        <f t="shared" si="1"/>
        <v>2747683.940450659</v>
      </c>
      <c r="P20" s="17">
        <v>29216.880000000001</v>
      </c>
      <c r="Q20" s="18">
        <v>0</v>
      </c>
      <c r="R20" s="17">
        <f t="shared" ref="R20:R21" si="8">P20*Q20</f>
        <v>0</v>
      </c>
      <c r="S20" s="17">
        <f t="shared" si="5"/>
        <v>549536.78809013183</v>
      </c>
    </row>
    <row r="21" spans="1:19" ht="15.75" x14ac:dyDescent="0.25">
      <c r="A21" s="19" t="s">
        <v>24</v>
      </c>
      <c r="B21" s="12">
        <f t="shared" si="2"/>
        <v>7087793.3200000003</v>
      </c>
      <c r="C21" s="13">
        <v>170187899.99999997</v>
      </c>
      <c r="D21" s="13">
        <v>3709373.32</v>
      </c>
      <c r="E21" s="14">
        <f t="shared" si="3"/>
        <v>3709373.3196083899</v>
      </c>
      <c r="F21" s="14">
        <v>3378420</v>
      </c>
      <c r="G21" s="14">
        <f t="shared" si="0"/>
        <v>3378419.5804195809</v>
      </c>
      <c r="H21" s="14">
        <v>80519000</v>
      </c>
      <c r="I21" s="15">
        <v>128.69999999999999</v>
      </c>
      <c r="J21" s="21">
        <v>5.4</v>
      </c>
      <c r="K21" s="13">
        <v>1318344.2012999998</v>
      </c>
      <c r="L21" s="13">
        <v>23757.16</v>
      </c>
      <c r="M21" s="13">
        <v>42.5</v>
      </c>
      <c r="N21" s="17">
        <v>572434.154260554</v>
      </c>
      <c r="O21" s="17">
        <f t="shared" si="1"/>
        <v>3091144.4330069916</v>
      </c>
      <c r="P21" s="17">
        <v>29216.880000000001</v>
      </c>
      <c r="Q21" s="18">
        <v>0</v>
      </c>
      <c r="R21" s="17">
        <f t="shared" si="8"/>
        <v>0</v>
      </c>
      <c r="S21" s="17">
        <f t="shared" si="5"/>
        <v>618228.88660139835</v>
      </c>
    </row>
    <row r="22" spans="1:19" ht="15.75" x14ac:dyDescent="0.25">
      <c r="A22" s="19" t="s">
        <v>25</v>
      </c>
      <c r="B22" s="12">
        <f t="shared" si="2"/>
        <v>10396135.559999999</v>
      </c>
      <c r="C22" s="13">
        <v>170187899.99999997</v>
      </c>
      <c r="D22" s="13">
        <v>5641322.5599999996</v>
      </c>
      <c r="E22" s="14">
        <f t="shared" si="3"/>
        <v>5641322.5588562516</v>
      </c>
      <c r="F22" s="14">
        <v>4754813</v>
      </c>
      <c r="G22" s="14">
        <f t="shared" si="0"/>
        <v>4754812.7428127434</v>
      </c>
      <c r="H22" s="14">
        <v>80519000</v>
      </c>
      <c r="I22" s="15">
        <v>128.69999999999999</v>
      </c>
      <c r="J22" s="21">
        <v>7.6</v>
      </c>
      <c r="K22" s="13">
        <v>1318344.2012999998</v>
      </c>
      <c r="L22" s="13">
        <v>23757.16</v>
      </c>
      <c r="M22" s="13">
        <v>42.5</v>
      </c>
      <c r="N22" s="17">
        <v>572434.154260554</v>
      </c>
      <c r="O22" s="17">
        <f t="shared" si="1"/>
        <v>4350499.5723802103</v>
      </c>
      <c r="P22" s="17">
        <v>29216.880000000001</v>
      </c>
      <c r="Q22" s="18">
        <v>1</v>
      </c>
      <c r="R22" s="17">
        <f>P22*Q22*12</f>
        <v>350602.56</v>
      </c>
      <c r="S22" s="17">
        <f t="shared" si="5"/>
        <v>940220.42647604202</v>
      </c>
    </row>
    <row r="23" spans="1:19" ht="31.5" x14ac:dyDescent="0.25">
      <c r="A23" s="19" t="s">
        <v>26</v>
      </c>
      <c r="B23" s="12">
        <f t="shared" si="2"/>
        <v>7219048.4199999999</v>
      </c>
      <c r="C23" s="13">
        <v>170187899.99999997</v>
      </c>
      <c r="D23" s="13">
        <v>3778065.42</v>
      </c>
      <c r="E23" s="14">
        <f t="shared" si="3"/>
        <v>3778065.4181196564</v>
      </c>
      <c r="F23" s="14">
        <v>3440983</v>
      </c>
      <c r="G23" s="14">
        <f t="shared" si="0"/>
        <v>3440982.9059829065</v>
      </c>
      <c r="H23" s="14">
        <v>80519000</v>
      </c>
      <c r="I23" s="15">
        <v>128.69999999999999</v>
      </c>
      <c r="J23" s="21">
        <v>5.5</v>
      </c>
      <c r="K23" s="13">
        <v>1318344.2012999998</v>
      </c>
      <c r="L23" s="13">
        <v>23757.16</v>
      </c>
      <c r="M23" s="13">
        <v>42.5</v>
      </c>
      <c r="N23" s="17">
        <v>572434.154260554</v>
      </c>
      <c r="O23" s="17">
        <f t="shared" si="1"/>
        <v>3148387.8484330471</v>
      </c>
      <c r="P23" s="17">
        <v>29216.880000000001</v>
      </c>
      <c r="Q23" s="18">
        <v>0</v>
      </c>
      <c r="R23" s="17">
        <f t="shared" ref="R23" si="9">P23*Q23</f>
        <v>0</v>
      </c>
      <c r="S23" s="17">
        <f t="shared" si="5"/>
        <v>629677.56968660944</v>
      </c>
    </row>
    <row r="24" spans="1:19" s="29" customFormat="1" ht="15.75" x14ac:dyDescent="0.25">
      <c r="A24" s="30" t="s">
        <v>34</v>
      </c>
      <c r="B24" s="31">
        <f>SUM(B6:B23)</f>
        <v>170187899.99999997</v>
      </c>
      <c r="C24" s="32">
        <v>170187899.99999997</v>
      </c>
      <c r="D24" s="32">
        <f>SUM(D6:D23)</f>
        <v>89668900.000000015</v>
      </c>
      <c r="E24" s="33">
        <f>SUM(E6:E23)</f>
        <v>89668899.999999955</v>
      </c>
      <c r="F24" s="33">
        <f>SUM(F6:F23)</f>
        <v>80519000</v>
      </c>
      <c r="G24" s="33">
        <f>SUM(G6:G23)</f>
        <v>80519000.000000015</v>
      </c>
      <c r="H24" s="33"/>
      <c r="I24" s="34">
        <v>128.69999999999999</v>
      </c>
      <c r="J24" s="35">
        <f>SUM(J6:J23)</f>
        <v>128.69999999999999</v>
      </c>
      <c r="K24" s="36"/>
      <c r="L24" s="32">
        <v>23757.16</v>
      </c>
      <c r="M24" s="36"/>
      <c r="N24" s="37">
        <v>572434.154260554</v>
      </c>
      <c r="O24" s="37">
        <f>SUM(O6:O23)</f>
        <v>73672275.653333291</v>
      </c>
      <c r="P24" s="37"/>
      <c r="Q24" s="38">
        <v>2</v>
      </c>
      <c r="R24" s="37">
        <f>SUM(R6:R23)</f>
        <v>1051807.68</v>
      </c>
      <c r="S24" s="37">
        <f>SUM(S6:S23)</f>
        <v>14944816.666666662</v>
      </c>
    </row>
  </sheetData>
  <mergeCells count="1">
    <mergeCell ref="A3:S3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год</vt:lpstr>
      <vt:lpstr>2027 год</vt:lpstr>
      <vt:lpstr>2028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Николаевна Ивановская</dc:creator>
  <cp:lastModifiedBy>Старостина Рузанна Левоновна</cp:lastModifiedBy>
  <cp:lastPrinted>2025-08-14T09:16:38Z</cp:lastPrinted>
  <dcterms:created xsi:type="dcterms:W3CDTF">2023-11-16T13:31:18Z</dcterms:created>
  <dcterms:modified xsi:type="dcterms:W3CDTF">2025-10-06T06:59:27Z</dcterms:modified>
</cp:coreProperties>
</file>