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30" yWindow="495" windowWidth="15450" windowHeight="10080"/>
  </bookViews>
  <sheets>
    <sheet name="2024 год" sheetId="5" r:id="rId1"/>
  </sheets>
  <definedNames>
    <definedName name="_xlnm._FilterDatabase" localSheetId="0" hidden="1">'2024 год'!$A$7:$J$77</definedName>
    <definedName name="_xlnm.Print_Titles" localSheetId="0">'2024 год'!$7:$7</definedName>
  </definedNames>
  <calcPr calcId="145621"/>
</workbook>
</file>

<file path=xl/calcChain.xml><?xml version="1.0" encoding="utf-8"?>
<calcChain xmlns="http://schemas.openxmlformats.org/spreadsheetml/2006/main">
  <c r="G35" i="5" l="1"/>
  <c r="G34" i="5"/>
  <c r="F34" i="5"/>
  <c r="E75" i="5" l="1"/>
  <c r="E73" i="5"/>
  <c r="E71" i="5"/>
  <c r="E69" i="5"/>
  <c r="E67" i="5"/>
  <c r="E62" i="5"/>
  <c r="E61" i="5" s="1"/>
  <c r="E58" i="5"/>
  <c r="E50" i="5"/>
  <c r="E47" i="5"/>
  <c r="E44" i="5"/>
  <c r="E41" i="5"/>
  <c r="E37" i="5"/>
  <c r="E29" i="5"/>
  <c r="E24" i="5"/>
  <c r="E21" i="5"/>
  <c r="E17" i="5"/>
  <c r="E15" i="5"/>
  <c r="E13" i="5"/>
  <c r="E9" i="5" s="1"/>
  <c r="E10" i="5"/>
  <c r="D75" i="5"/>
  <c r="C75" i="5"/>
  <c r="D73" i="5"/>
  <c r="C73" i="5"/>
  <c r="D71" i="5"/>
  <c r="C71" i="5"/>
  <c r="D69" i="5"/>
  <c r="C69" i="5"/>
  <c r="D67" i="5"/>
  <c r="C67" i="5"/>
  <c r="D62" i="5"/>
  <c r="C62" i="5"/>
  <c r="D58" i="5"/>
  <c r="C58" i="5"/>
  <c r="D50" i="5"/>
  <c r="C50" i="5"/>
  <c r="D47" i="5"/>
  <c r="C47" i="5"/>
  <c r="D44" i="5"/>
  <c r="C44" i="5"/>
  <c r="D41" i="5"/>
  <c r="C41" i="5"/>
  <c r="D37" i="5"/>
  <c r="C37" i="5"/>
  <c r="D29" i="5"/>
  <c r="C29" i="5"/>
  <c r="D24" i="5"/>
  <c r="C24" i="5"/>
  <c r="D21" i="5"/>
  <c r="C21" i="5"/>
  <c r="D17" i="5"/>
  <c r="C17" i="5"/>
  <c r="D15" i="5"/>
  <c r="C15" i="5"/>
  <c r="D13" i="5"/>
  <c r="C13" i="5"/>
  <c r="D10" i="5"/>
  <c r="C10" i="5"/>
  <c r="C9" i="5"/>
  <c r="D61" i="5" l="1"/>
  <c r="C61" i="5"/>
  <c r="C8" i="5" s="1"/>
  <c r="E8" i="5"/>
  <c r="D9" i="5"/>
  <c r="D8" i="5" s="1"/>
  <c r="G56" i="5"/>
  <c r="F56" i="5"/>
  <c r="G76" i="5" l="1"/>
  <c r="G75" i="5"/>
  <c r="G74" i="5"/>
  <c r="G73" i="5"/>
  <c r="G72" i="5"/>
  <c r="G71" i="5"/>
  <c r="G70" i="5"/>
  <c r="G69" i="5"/>
  <c r="G68" i="5"/>
  <c r="F68" i="5"/>
  <c r="G67" i="5"/>
  <c r="F67" i="5"/>
  <c r="G66" i="5"/>
  <c r="F66" i="5"/>
  <c r="G65" i="5"/>
  <c r="F65" i="5"/>
  <c r="G64" i="5"/>
  <c r="F64" i="5"/>
  <c r="G63" i="5"/>
  <c r="G62" i="5"/>
  <c r="F62" i="5"/>
  <c r="G61" i="5"/>
  <c r="F61" i="5"/>
  <c r="G60" i="5"/>
  <c r="F60" i="5"/>
  <c r="G55" i="5"/>
  <c r="F55" i="5"/>
  <c r="G54" i="5"/>
  <c r="F54" i="5"/>
  <c r="G53" i="5"/>
  <c r="F53" i="5"/>
  <c r="G52" i="5"/>
  <c r="F52" i="5"/>
  <c r="G51" i="5"/>
  <c r="F51" i="5"/>
  <c r="G49" i="5"/>
  <c r="F49" i="5"/>
  <c r="G48" i="5"/>
  <c r="F48" i="5"/>
  <c r="G46" i="5"/>
  <c r="F46" i="5"/>
  <c r="G45" i="5"/>
  <c r="F45" i="5"/>
  <c r="G43" i="5"/>
  <c r="F43" i="5"/>
  <c r="G42" i="5"/>
  <c r="F42" i="5"/>
  <c r="G40" i="5"/>
  <c r="F40" i="5"/>
  <c r="G39" i="5"/>
  <c r="F39" i="5"/>
  <c r="G38" i="5"/>
  <c r="F38" i="5"/>
  <c r="G36" i="5"/>
  <c r="F36" i="5"/>
  <c r="G33" i="5"/>
  <c r="F33" i="5"/>
  <c r="G32" i="5"/>
  <c r="F32" i="5"/>
  <c r="G31" i="5"/>
  <c r="G30" i="5"/>
  <c r="F30" i="5"/>
  <c r="G27" i="5"/>
  <c r="F27" i="5"/>
  <c r="G26" i="5"/>
  <c r="F26" i="5"/>
  <c r="G23" i="5"/>
  <c r="F23" i="5"/>
  <c r="G22" i="5"/>
  <c r="F22" i="5"/>
  <c r="G20" i="5"/>
  <c r="F20" i="5"/>
  <c r="G19" i="5"/>
  <c r="F19" i="5"/>
  <c r="G18" i="5"/>
  <c r="F18" i="5"/>
  <c r="G16" i="5"/>
  <c r="F16" i="5"/>
  <c r="G14" i="5"/>
  <c r="F14" i="5"/>
  <c r="G12" i="5"/>
  <c r="F12" i="5"/>
  <c r="G11" i="5"/>
  <c r="F11" i="5"/>
  <c r="G9" i="5"/>
  <c r="F9" i="5"/>
  <c r="F58" i="5"/>
  <c r="F50" i="5"/>
  <c r="G47" i="5"/>
  <c r="G44" i="5"/>
  <c r="G41" i="5"/>
  <c r="G37" i="5"/>
  <c r="F29" i="5"/>
  <c r="G24" i="5"/>
  <c r="F21" i="5"/>
  <c r="F17" i="5"/>
  <c r="F15" i="5"/>
  <c r="F13" i="5"/>
  <c r="G10" i="5"/>
  <c r="G15" i="5" l="1"/>
  <c r="G8" i="5"/>
  <c r="F10" i="5"/>
  <c r="G29" i="5"/>
  <c r="G50" i="5"/>
  <c r="G13" i="5"/>
  <c r="G17" i="5"/>
  <c r="G21" i="5"/>
  <c r="F47" i="5"/>
  <c r="F44" i="5"/>
  <c r="F8" i="5"/>
  <c r="F24" i="5"/>
  <c r="G58" i="5"/>
  <c r="F37" i="5"/>
  <c r="F41" i="5"/>
</calcChain>
</file>

<file path=xl/sharedStrings.xml><?xml version="1.0" encoding="utf-8"?>
<sst xmlns="http://schemas.openxmlformats.org/spreadsheetml/2006/main" count="246" uniqueCount="194">
  <si>
    <t>2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</si>
  <si>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</si>
  <si>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</si>
  <si>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</si>
  <si>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</si>
  <si>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</si>
  <si>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</si>
  <si>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</si>
  <si>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</si>
  <si>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</si>
  <si>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</si>
  <si>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</si>
  <si>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БЕЗВОЗМЕЗДНЫЕ ПОСТУПЛЕНИЯ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</si>
  <si>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</si>
  <si>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</si>
  <si>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>БЕЗВОЗМЕЗДНЫЕ ПОСТУПЛЕНИЯ ОТ ДРУГИХ БЮДЖЕТОВ БЮДЖЕТНОЙ СИСТЕМЫ РОССИЙСКОЙ ФЕДЕРАЦИИ</t>
  </si>
  <si>
    <t>Приложение 4</t>
  </si>
  <si>
    <t>% исполнения уточненного плана</t>
  </si>
  <si>
    <t>3</t>
  </si>
  <si>
    <t>4</t>
  </si>
  <si>
    <t>6=5/3</t>
  </si>
  <si>
    <t>7=5/4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</si>
  <si>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</si>
  <si>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</si>
  <si>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</si>
  <si>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</si>
  <si>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</si>
  <si>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</si>
  <si>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</si>
  <si>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2 00 00000 00 0000 000</t>
  </si>
  <si>
    <t>2 02 00000 00 0000 000</t>
  </si>
  <si>
    <t>1 06 00000 00 0000 000</t>
  </si>
  <si>
    <t>1 06 02000 02 0000 110</t>
  </si>
  <si>
    <t>1 06 04000 02 0000 110</t>
  </si>
  <si>
    <t>1 06 05000 02 0000 110</t>
  </si>
  <si>
    <t>2 03 00000 00 0000 000</t>
  </si>
  <si>
    <t>2 18 00000 00 0000 000</t>
  </si>
  <si>
    <t>Всего доходов</t>
  </si>
  <si>
    <t>1 07 00000 00 0000 000</t>
  </si>
  <si>
    <t>1 07 01000 01 0000 110</t>
  </si>
  <si>
    <t>Налог на добычу полезных ископаемых</t>
  </si>
  <si>
    <t>1 07 04000 01 0000 110</t>
  </si>
  <si>
    <t>1 08 00000 00 0000 000</t>
  </si>
  <si>
    <t>ГОСУДАРСТВЕННАЯ ПОШЛИНА</t>
  </si>
  <si>
    <t>1 08 06000 01 0000 110</t>
  </si>
  <si>
    <t>1 08 07000 01 0000 110</t>
  </si>
  <si>
    <t>1 11 00000 00 0000 000</t>
  </si>
  <si>
    <t>1 11 01000 00 0000 120</t>
  </si>
  <si>
    <t>1 11 03000 00 0000 120</t>
  </si>
  <si>
    <t>Проценты, полученные от предоставления бюджетных кредитов внутри страны</t>
  </si>
  <si>
    <t>1 11 05000 00 0000 120</t>
  </si>
  <si>
    <t>1 11 07000 00 0000 120</t>
  </si>
  <si>
    <t>Платежи от государственных и муниципальных унитарных предприятий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</si>
  <si>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</si>
  <si>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</si>
  <si>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</si>
  <si>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</si>
  <si>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Платежи при пользовании недрами</t>
  </si>
  <si>
    <t>1 12 04000 00 0000 120</t>
  </si>
  <si>
    <t>Плата за использование лесов</t>
  </si>
  <si>
    <t>1 13 00000 00 0000 000</t>
  </si>
  <si>
    <t>1 13 01000 00 0000 130</t>
  </si>
  <si>
    <t>Доходы от оказания платных услуг (работ)</t>
  </si>
  <si>
    <t>1 13 02000 00 0000 130</t>
  </si>
  <si>
    <t>Доходы от компенсации затрат государства</t>
  </si>
  <si>
    <t>1 14 00000 00 0000 000</t>
  </si>
  <si>
    <t>1 14 02000 00 0000 000</t>
  </si>
  <si>
    <t>1 14 06000 00 0000 430</t>
  </si>
  <si>
    <t>1 15 00000 00 0000 000</t>
  </si>
  <si>
    <t>АДМИНИСТРАТИВНЫЕ ПЛАТЕЖИ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</si>
  <si>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</si>
  <si>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</si>
  <si>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1 15 07000 01 0000 140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</si>
  <si>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</si>
  <si>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</si>
  <si>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</si>
  <si>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</si>
  <si>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</si>
  <si>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</si>
  <si>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1 16 07000 01 0000 140</t>
  </si>
  <si>
    <t>1 16 10000 00 0000 140</t>
  </si>
  <si>
    <t>Платежи в целях возмещения причиненного ущерба (убытков)</t>
  </si>
  <si>
    <t>1 16 11000 01 0000 140</t>
  </si>
  <si>
    <t>Платежи, уплачиваемые в целях возмещения вреда</t>
  </si>
  <si>
    <t>1 17 00000 00 0000 000</t>
  </si>
  <si>
    <t>ПРОЧИЕ НЕНАЛОГОВЫЕ ДОХОДЫ</t>
  </si>
  <si>
    <t>1 17 05000 00 0000 180</t>
  </si>
  <si>
    <t>Прочие неналоговые доходы</t>
  </si>
  <si>
    <t>2 02 20000 00 0000 150</t>
  </si>
  <si>
    <t>2 02 30000 00 0000 150</t>
  </si>
  <si>
    <t>Субвенции бюджетам бюджетной системы Российской Федерации</t>
  </si>
  <si>
    <t>2 02 40000 00 0000 150</t>
  </si>
  <si>
    <t>1 05 06000 01 0000 110</t>
  </si>
  <si>
    <t>Налог на профессиональный доход</t>
  </si>
  <si>
    <t>1 11 02000 00 0000 120</t>
  </si>
  <si>
    <t>Доходы от размещения средств бюджетов</t>
  </si>
  <si>
    <t>Пояснения отклонений от первоначальных плановых значений ( при наличии отклонений 5% и более )</t>
  </si>
  <si>
    <t>2 03 02000 02 0000 150</t>
  </si>
  <si>
    <t>Безвозмездные поступления от государственных (муниципальных) организаций в бюджеты субъектов Российской Федерации</t>
  </si>
  <si>
    <t>Безвозмездные поступления от негосударственных организаций в бюджеты субъектов Российской Федерации</t>
  </si>
  <si>
    <t>ПРОЧИЕ БЕЗВОЗМЕЗДНЫЕ ПОСТУПЛЕНИЯ</t>
  </si>
  <si>
    <t>Прочие безвозмездные поступления в бюджеты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</si>
  <si>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</si>
  <si>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1 12 02000 00 0000 120</t>
  </si>
  <si>
    <t>2 02 10000 00 0000 150</t>
  </si>
  <si>
    <t>Дотации бюджетам бюджетной системы Российской Федерации</t>
  </si>
  <si>
    <t>2 04 00000 00 0000 000</t>
  </si>
  <si>
    <t>2 04 02000 02 0000 150</t>
  </si>
  <si>
    <t>2 07 00000 00 0000 000</t>
  </si>
  <si>
    <t>2 07 02000 02 0000 150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</si>
  <si>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</si>
  <si>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ЗАДОЛЖЕННОСТЬ И ПЕРЕРАСЧЕТЫ ПО ОТМЕНЕННЫМ НАЛОГАМ, СБОРАМ И ИНЫМ ОБЯЗАТЕЛЬНЫМ ПЛАТЕЖАМ</t>
  </si>
  <si>
    <t>1 09 00000 00 0000 000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</si>
  <si>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</si>
  <si>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</si>
  <si>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1 11 05300 00 0000 120</t>
  </si>
  <si>
    <t>1 11 05400 00 0000 120</t>
  </si>
  <si>
    <t>Невыясненные поступления</t>
  </si>
  <si>
    <t>1 17 01000 00 0000 180</t>
  </si>
  <si>
    <t>Пояснения отклонений от плановых значений (при наличии отклонений 5% и более )</t>
  </si>
  <si>
    <t>Уровень выполнения плановых показателей обусловлен объемами денежных взысканий по результатам фактически проведенных контрольных мероприятий</t>
  </si>
  <si>
    <t>Уровень выполнения плановых показателей зависит от количества фактически совершенных юридически значимых действий</t>
  </si>
  <si>
    <t>Доходы от компенсации затрат бюджета формируются за счет возврата в областной бюджет неиспользованных бюджетных ассигнований и, по этой причине, носят разовый характер.</t>
  </si>
  <si>
    <t>Отклонение от плановых показателей составило менее 5%</t>
  </si>
  <si>
    <t>Уровень выполнения плановых показателей обусловлен объёмом реализации единых социальных проездных билетов на территории Ленинградской области</t>
  </si>
  <si>
    <t>Уровень выполнения плановых показателей обусловлен количеством заключенных договоров по пользованию недрами при пользовании недрами на территории Российской Федерации, а также количеством участников, планирующих принято участие в конкурсе (аукционе) на право пользования участками недр местного значения</t>
  </si>
  <si>
    <t>Уровень выполнения плановых показтелей обусловлен количеством заключенных договоров по пользованию недрами при пользовании недрами на территории Российской Федерации, а также количеством участников, планирующих принято участие в конкурсе (аукционе) на право пользования участками недр местного значения</t>
  </si>
  <si>
    <t>Уровень выполнения плановых показателей обусловлен достигнутыми результатами финансово-хозяйственной деятельности государственных унитарных предприятий</t>
  </si>
  <si>
    <t>Уровень поступлений обусловлен количеством заключенных соглашений об установлении публичного сервитута в отношении земельных участков, которые находятся в федеральной собственности,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которые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</si>
  <si>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Отражены суммы перерасчетов с бюджетом по отмененным налогам и сборам</t>
  </si>
  <si>
    <t>Уровень выполнения обусловлен количеством фактически совершенных юридически значимых действий</t>
  </si>
  <si>
    <t>(тысяч рублей)</t>
  </si>
  <si>
    <t>НАЛОГИ, СБОРЫ И РЕГУЛЯРНЫЕ ПЛАТЕЖИ ЗА ПОЛЬЗОВАНИЕ ПРИРОДНЫМИ РЕСУРСАМИ</t>
  </si>
  <si>
    <t>Сборы за пользование объектами животного мира и за пользование объектами водных биологических ресурсов</t>
  </si>
  <si>
    <t>1 08 05000 01 0000 110</t>
  </si>
  <si>
    <t>Государственная пошлина за государственную регистрацию актов гражданского состояния и другие юридически значимые действия, совершаемые органами записи актов гражданского состояния и иными уполномоченными органами (за исключением консульских учреждений Российской Федерации)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</si>
  <si>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</si>
  <si>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</si>
  <si>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</si>
  <si>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</si>
  <si>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</si>
  <si>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</si>
  <si>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</si>
  <si>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</si>
  <si>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</si>
  <si>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Сборы, вносимые заказчиками документации, подлежащей государственной экологической экспертизе, рассчитанные в соответствии со сметой расходов на проведение государственной экологической экспертизы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</si>
  <si>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</si>
  <si>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1 16 18000 02 0000 140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</si>
  <si>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</si>
  <si>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</si>
  <si>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</si>
  <si>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2 18 00000 02 0000 150</t>
  </si>
  <si>
    <t>Доходы бюджетов субъектов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</si>
  <si>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2 19 00000 00 0000 000</t>
  </si>
  <si>
    <t>2 19 00000 02 0000 150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</si>
  <si>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</si>
  <si>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Код бюджетной классификации                        (без указания кода главного администратора доходов бюджета)</t>
  </si>
  <si>
    <t>Наименование доходов</t>
  </si>
  <si>
    <t>В соответствии с  методиками прогнозирования доходов главных администраторов областного бюджета  плановые показатели устанавливаются при формировании Проекта с учетом фактически поступивших  средств.  По средствам, поступившим после формирования Проекта, плановые показатели не устанавливались</t>
  </si>
  <si>
    <t>Увеличение количества налогоплательщиков, уплачивающих налог на профессиональный доход.</t>
  </si>
  <si>
    <t>Уровень выполнения обусловлен количеством обращений на получение права пользования объектами биологических ресурсов</t>
  </si>
  <si>
    <t xml:space="preserve">Плановые показатели по доходам от размещения средств бюджетов изначально не прогнозировались в соответствии с методикой прогнозирования поступлений доходов в областной бюджет Ленинградской области, утвержденной главным администратором данного доходного источника (комитет финансов Ленинградской области) </t>
  </si>
  <si>
    <t>Аналитические данные об исполнении доходов областного бюджета Ленинградской области за 2024 год</t>
  </si>
  <si>
    <t>Уточненные бюджетные назначения 
(в редакции от 02.11.2024      № 135-оз)</t>
  </si>
  <si>
    <t>Факт по состоянию на 01.01.2025</t>
  </si>
  <si>
    <t>1 16 17000 01 0000 140</t>
  </si>
  <si>
    <t>Суммы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</si>
  <si>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План по закону о бюджете от 19.11.2023      № 145-оз</t>
  </si>
  <si>
    <t>% исполнения первона-чального плана</t>
  </si>
  <si>
    <t>Объём поступления государственной пошлины обусловлен количеством фактически совершенных юридически значимых действий</t>
  </si>
  <si>
    <t>Уровень поступлений обусловлен количеством заключенных соглашений об установлении сервитута в отношении земельного участка, находящегося в государственной или муниципальной собственности, если соглашение заключено с уполномоченным органом, государственным или муниципальным предприятием, государственным или муниципальным учреждением</t>
  </si>
  <si>
    <t>В соответстии с методиками прогнозирования доходов главных администрторов доходов областного бюджета Ленинградской области возвраты остатков субсидий, субвенций и иных межбюджетных трансфертов, имеющих целевое назначение, прошлых лет не прогнозировались; отражены суммы фактических возвратов по указанным доходам по состоянию на 01.01.2025</t>
  </si>
  <si>
    <t>Отражены суммы фактических возвратов остатков субсидий, субвенций и иных межбюджетных трансфертов, имеющих целевое назначение, прошлых лет из бюджетов субъектов Российской Федерации по состоянию на 01.01.2025</t>
  </si>
  <si>
    <t>Отражены суммы фактически поступивших доходов бюджетов субъектов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 по состоянию на 01.01.2025</t>
  </si>
  <si>
    <t>Положительная динамика поступления налога на доходы физических лиц в основном обусловлена увеличением налогооблагаемой базы, в том числе за счет доходов от долевого участия в организации, полученных в виде дивидендов</t>
  </si>
  <si>
    <t>Уровень поступления налога на прибыль организаций обусловлен результатами финансово-хозяйственной деятельности предприятий и организаций.</t>
  </si>
  <si>
    <t>Рост поступлений транспортного налога, в основном, обусловлен увеличением налогооблагаемой базы</t>
  </si>
  <si>
    <t>Перевыполнение первоначальных прогнозных показателей по налогу на добычу полезных испопаемых обусловлен применением нового способа оценки стоимости добытого полезного ископаемого  в соответствии с пп.2 п. 1 ст. 340 НК РФ</t>
  </si>
  <si>
    <t>Уровень выполнения плановых показателей обусловлено принятием решений советом директоров хозяйственных товариществ и обществ о выплате дивидендов на основании результатов финансово-хозяйственной деятельности данных организаций. Задолженность по перечислению части прибыли и дивидендов на конец отчетного периода отсутствует.</t>
  </si>
  <si>
    <t>Невыполнение первоначальных прогнозных показателей по доходам от процентов, полученные от предоставления бюджетных кредитов внутри страны, обусловлено досрочным погашением кредитов в декабре 2023 года</t>
  </si>
  <si>
    <t>Перевыполнение плана, в основном, обусловлено поступлением задолженности по арендным платежам за предыдущие периоды</t>
  </si>
  <si>
    <t>Перевыполнение плана обусловлено погашением задолженности по арендным платежам за предыдушие периоды в результате проведенной работы с недоимщиками (подача исков в Арбитражный суд, направление исполнительных листов в службу судебных приставов).</t>
  </si>
  <si>
    <t xml:space="preserve">Основное влияние на уровень выполнения плановых показателей оказывают доходы по оказанию платных услуг в сфере лесных отношений, удельный вес которых составил от общей суммы доходов от оказания платных услуг 84,5%. Поступление данного вида доходов связано с потребностью заказчиков в изготовлении проектной документации лесных участков, в обосновании назначения лесохозяйственных мероприятий в сфере лесных отношений, оказании услуг по выращиванию посадочного материала. </t>
  </si>
  <si>
    <t>Перевыполнение плановых показателей обусловлено поступлением незапланированных доходов от реализации имущества (материалы, преданные подрядчикам для  проведении работ на автомобильных дорогах), а также возмещение ущерба ООО «СКА» элементам обустройства автомобильных дорог общего пользования регионального значения, причиненного в результате ДТП</t>
  </si>
  <si>
    <t>Перевыполнение плана обусловлено отказом от выкупа арендованного имущества в рамках 159-ФЗ  на этапе подписания договора и смещение сроков подписания договора выкупа, а также поступлением сумм долгов прошлых периодов и доходов будущих периодов</t>
  </si>
  <si>
    <t>В соответствии  с методиками прогнозирования доходов главных администраторов областного бюджета плановые показатели по дотациям бюджетам бюджетной системы Российской Федерации устанавливаются при формировании Проекта с учетом фактически поступивших  средств из федерального бюджета.  Средства поступили в областной бюджет  поступили в июне и ноябре 2024 года</t>
  </si>
  <si>
    <t>Отражены фактически поступившие субвенциии бюджетам бюджетной системы Российской Федерации по состоянию на 01.01.2025</t>
  </si>
  <si>
    <t>Отражены фактически поступившие иные межбюджетные трансферты по состоянию на 01.01.2025</t>
  </si>
  <si>
    <t>Отражены фактически поступившие безвозмездные поступления от государственных (муниципальных) организаций в бюджеты субъектов Российской Федерации по состоянию на 01.01.2025</t>
  </si>
  <si>
    <t>В соответствии с  методиками прогнозирования доходов главных администраторов областного бюджета  плановые показатели устанавливаются при формировании Проекта с учетом фактически поступивших  средств.   Отражены фактически поступившие безвозмездные поступления от негосударственных организаций в бюджеты субъектов Российской Федерации по состоянию на 01.01.2025</t>
  </si>
  <si>
    <t>В соответствии с  методиками прогнозирования доходов главных администраторов областного бюджета  первоначальные плановые показатели не прогнозируются</t>
  </si>
  <si>
    <t>В соответствии с  методиками прогнозирования доходов главных администраторов областного бюджета  плановые показатели устанавливаются при формировании Проекта с учетом фактически поступивших  средств.  По средствам, поступившим после формирования Проекта, плановые показатели не устанавливались.  Отражены прочие безвозмездные поступления в бюджеты субъектов Российской Федерации по состоянию на 01.01.2025</t>
  </si>
  <si>
    <t>Первеполлнение первоначальных прогнозных показателей обусловлено ростом ставок акцизав в среднем на 4,9%, увеличением норматива отчислений от отдельных видов акцизов, установленного на федеральном уровне, а также объемов реализации подакцизных товаров</t>
  </si>
  <si>
    <t xml:space="preserve">Перевыполнение прогнозных показателей по доходам от размещения  средств бюджетов обусловлен  увеличением ключевой ставки Центрального Банка Российской Федерации в 2024 году по сравнению с 2023 годом в 1,3 раза, а также увеличением объёма временно свободных средств областного бюджета в 1,5 раза.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</si>
</sst>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##\ ###\ ###\ ###\ ##0.00"/>
  </numFmts>
  <fonts count="12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164" fontId="3" fillId="0" borderId="0" xfId="0" applyNumberFormat="1" applyFont="1" applyFill="1" applyAlignment="1">
      <alignment horizontal="center" vertical="top" wrapText="1"/>
    </xf>
    <xf numFmtId="0" fontId="3" fillId="0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64" fontId="4" fillId="0" borderId="0" xfId="0" applyNumberFormat="1" applyFont="1" applyFill="1" applyAlignment="1">
      <alignment vertical="top" wrapText="1"/>
    </xf>
    <xf numFmtId="164" fontId="3" fillId="0" borderId="0" xfId="0" applyNumberFormat="1" applyFont="1" applyFill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 vertical="top"/>
    </xf>
    <xf numFmtId="164" fontId="8" fillId="0" borderId="1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7" fillId="0" borderId="1" xfId="0" applyNumberFormat="1" applyFont="1" applyFill="1" applyBorder="1" applyAlignment="1">
      <alignment vertical="top" wrapText="1"/>
    </xf>
    <xf numFmtId="164" fontId="2" fillId="0" borderId="0" xfId="0" applyNumberFormat="1" applyFont="1" applyFill="1" applyAlignment="1">
      <alignment horizontal="center" vertical="top"/>
    </xf>
    <xf numFmtId="164" fontId="9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vertical="top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vertical="top"/>
    </xf>
    <xf numFmtId="0" fontId="11" fillId="0" borderId="1" xfId="0" applyFont="1" applyFill="1" applyBorder="1" applyAlignment="1">
      <alignment vertical="top" wrapText="1"/>
    </xf>
    <xf numFmtId="165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center" vertical="top"/>
    </xf>
    <xf numFmtId="164" fontId="7" fillId="2" borderId="1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ECFF"/>
      <color rgb="FFFFCCFF"/>
      <color rgb="FFFFFF99"/>
      <color rgb="FFFFFFCC"/>
      <color rgb="FFFF99CC"/>
      <color rgb="FFCCFF99"/>
      <color rgb="FFCCFF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abSelected="1" zoomScale="118" zoomScaleNormal="118" workbookViewId="0">
      <selection activeCell="H19" sqref="H19:I19"/>
    </sheetView>
  </sheetViews>
  <sheetFormatPr defaultColWidth="9.140625" defaultRowHeight="12.75" x14ac:dyDescent="0.2"/>
  <cols>
    <col min="1" max="1" width="22.85546875" style="17" customWidth="1"/>
    <col min="2" max="2" width="35.7109375" style="17" customWidth="1"/>
    <col min="3" max="3" width="15.28515625" style="17" customWidth="1"/>
    <col min="4" max="4" width="15.5703125" style="17" customWidth="1"/>
    <col min="5" max="5" width="17.28515625" style="17" customWidth="1"/>
    <col min="6" max="6" width="14.28515625" style="17" customWidth="1"/>
    <col min="7" max="7" width="16.42578125" style="17" customWidth="1"/>
    <col min="8" max="8" width="34.85546875" style="17" customWidth="1"/>
    <col min="9" max="9" width="34.28515625" style="17" customWidth="1"/>
    <col min="10" max="10" width="3" style="17" customWidth="1"/>
    <col min="11" max="11" width="1.7109375" style="17" customWidth="1"/>
    <col min="12" max="16384" width="9.140625" style="17"/>
  </cols>
  <sheetData>
    <row r="1" spans="1:10" s="9" customFormat="1" ht="15.75" x14ac:dyDescent="0.25">
      <c r="A1" s="6"/>
      <c r="B1" s="7"/>
      <c r="C1" s="8"/>
      <c r="D1" s="8"/>
      <c r="E1" s="8"/>
      <c r="F1" s="8"/>
      <c r="G1" s="8"/>
      <c r="H1" s="18"/>
      <c r="I1" s="19" t="s">
        <v>16</v>
      </c>
    </row>
    <row r="2" spans="1:10" s="9" customFormat="1" ht="15.75" x14ac:dyDescent="0.25">
      <c r="A2" s="6"/>
      <c r="B2" s="7"/>
      <c r="C2" s="8"/>
      <c r="D2" s="8"/>
      <c r="E2" s="8"/>
      <c r="F2" s="8"/>
      <c r="G2" s="8"/>
      <c r="H2" s="18"/>
      <c r="I2" s="19"/>
    </row>
    <row r="3" spans="1:10" s="9" customFormat="1" ht="21.75" customHeight="1" x14ac:dyDescent="0.25">
      <c r="A3" s="49" t="s">
        <v>162</v>
      </c>
      <c r="B3" s="49"/>
      <c r="C3" s="49"/>
      <c r="D3" s="49"/>
      <c r="E3" s="49"/>
      <c r="F3" s="49"/>
      <c r="G3" s="49"/>
      <c r="H3" s="49"/>
      <c r="I3" s="49"/>
    </row>
    <row r="4" spans="1:10" s="9" customFormat="1" ht="15.75" x14ac:dyDescent="0.25">
      <c r="A4" s="10"/>
      <c r="B4" s="11"/>
      <c r="C4" s="10"/>
      <c r="D4" s="10"/>
      <c r="E4" s="10"/>
      <c r="F4" s="10"/>
      <c r="G4" s="10"/>
      <c r="H4" s="10"/>
      <c r="I4" s="10"/>
    </row>
    <row r="5" spans="1:10" s="9" customFormat="1" ht="15.75" x14ac:dyDescent="0.25">
      <c r="A5" s="12"/>
      <c r="B5" s="13"/>
      <c r="C5" s="14"/>
      <c r="D5" s="14"/>
      <c r="E5" s="14"/>
      <c r="F5" s="14"/>
      <c r="G5" s="14"/>
      <c r="H5" s="14"/>
      <c r="I5" s="15" t="s">
        <v>131</v>
      </c>
    </row>
    <row r="6" spans="1:10" s="16" customFormat="1" ht="94.5" x14ac:dyDescent="0.2">
      <c r="A6" s="20" t="s">
        <v>156</v>
      </c>
      <c r="B6" s="21" t="s">
        <v>157</v>
      </c>
      <c r="C6" s="22" t="s">
        <v>167</v>
      </c>
      <c r="D6" s="22" t="s">
        <v>163</v>
      </c>
      <c r="E6" s="22" t="s">
        <v>164</v>
      </c>
      <c r="F6" s="22" t="s">
        <v>168</v>
      </c>
      <c r="G6" s="22" t="s">
        <v>17</v>
      </c>
      <c r="H6" s="22" t="s">
        <v>96</v>
      </c>
      <c r="I6" s="22" t="s">
        <v>119</v>
      </c>
    </row>
    <row r="7" spans="1:10" s="16" customFormat="1" ht="15.75" customHeight="1" x14ac:dyDescent="0.2">
      <c r="A7" s="5">
        <v>1</v>
      </c>
      <c r="B7" s="5" t="s">
        <v>0</v>
      </c>
      <c r="C7" s="1" t="s">
        <v>18</v>
      </c>
      <c r="D7" s="1" t="s">
        <v>19</v>
      </c>
      <c r="E7" s="2">
        <v>5</v>
      </c>
      <c r="F7" s="2" t="s">
        <v>20</v>
      </c>
      <c r="G7" s="2" t="s">
        <v>21</v>
      </c>
      <c r="H7" s="2">
        <v>8</v>
      </c>
      <c r="I7" s="3">
        <v>9</v>
      </c>
    </row>
    <row r="8" spans="1:10" s="27" customFormat="1" ht="19.5" customHeight="1" x14ac:dyDescent="0.2">
      <c r="A8" s="23"/>
      <c r="B8" s="43" t="s">
        <v>37</v>
      </c>
      <c r="C8" s="25">
        <f>C9+C61</f>
        <v>215723786.60000005</v>
      </c>
      <c r="D8" s="25">
        <f>D9+D61</f>
        <v>261498758</v>
      </c>
      <c r="E8" s="25">
        <f>E9+E61</f>
        <v>271149109.5</v>
      </c>
      <c r="F8" s="25">
        <f>E8/C8*100</f>
        <v>125.69272669164242</v>
      </c>
      <c r="G8" s="25">
        <f>E8/D8*100</f>
        <v>103.69040051042995</v>
      </c>
      <c r="H8" s="26"/>
      <c r="I8" s="26"/>
    </row>
    <row r="9" spans="1:10" s="29" customFormat="1" ht="25.5" x14ac:dyDescent="0.2">
      <c r="A9" s="28" t="s">
        <v>22</v>
      </c>
      <c r="B9" s="24" t="s">
        <v>1</v>
      </c>
      <c r="C9" s="25">
        <f>C10+C13+C15+C17+C21+C24+C28+C29+C37+C41+C44+C47+C50+C58</f>
        <v>200008535.60000005</v>
      </c>
      <c r="D9" s="25">
        <f>D10+D13+D15+D17+D21+D24+D28+D29+D37+D41+D44+D47+D50+D58</f>
        <v>241836862.69999999</v>
      </c>
      <c r="E9" s="25">
        <f>E10+E13+E15+E17+E21+E24+E28+E29+E37+E41+E44+E47+E50+E58</f>
        <v>250944479.5</v>
      </c>
      <c r="F9" s="25">
        <f t="shared" ref="F9:F68" si="0">E9/C9*100</f>
        <v>125.46688507427876</v>
      </c>
      <c r="G9" s="25">
        <f t="shared" ref="G9:G71" si="1">E9/D9*100</f>
        <v>103.76601676779858</v>
      </c>
      <c r="H9" s="26"/>
      <c r="I9" s="26"/>
    </row>
    <row r="10" spans="1:10" s="29" customFormat="1" ht="15.75" x14ac:dyDescent="0.2">
      <c r="A10" s="30" t="s">
        <v>23</v>
      </c>
      <c r="B10" s="31" t="s">
        <v>2</v>
      </c>
      <c r="C10" s="32">
        <f>C11+C12</f>
        <v>146223703</v>
      </c>
      <c r="D10" s="32">
        <f>D11+D12</f>
        <v>174802247.09999999</v>
      </c>
      <c r="E10" s="32">
        <f>E11+E12</f>
        <v>177633349.69999999</v>
      </c>
      <c r="F10" s="32">
        <f t="shared" si="0"/>
        <v>121.48054388965926</v>
      </c>
      <c r="G10" s="32">
        <f t="shared" si="1"/>
        <v>101.6196030926195</v>
      </c>
      <c r="H10" s="33"/>
      <c r="I10" s="33"/>
      <c r="J10" s="34"/>
    </row>
    <row r="11" spans="1:10" s="27" customFormat="1" ht="45" x14ac:dyDescent="0.2">
      <c r="A11" s="44" t="s">
        <v>24</v>
      </c>
      <c r="B11" s="45" t="s">
        <v>3</v>
      </c>
      <c r="C11" s="46">
        <v>98508895.200000003</v>
      </c>
      <c r="D11" s="46">
        <v>116786585</v>
      </c>
      <c r="E11" s="46">
        <v>114578631.40000001</v>
      </c>
      <c r="F11" s="46">
        <f t="shared" si="0"/>
        <v>116.31297982519655</v>
      </c>
      <c r="G11" s="46">
        <f t="shared" si="1"/>
        <v>98.109411624631377</v>
      </c>
      <c r="H11" s="33" t="s">
        <v>175</v>
      </c>
      <c r="I11" s="33" t="s">
        <v>123</v>
      </c>
    </row>
    <row r="12" spans="1:10" s="27" customFormat="1" ht="58.5" customHeight="1" x14ac:dyDescent="0.2">
      <c r="A12" s="44" t="s">
        <v>25</v>
      </c>
      <c r="B12" s="45" t="s">
        <v>4</v>
      </c>
      <c r="C12" s="46">
        <v>47714807.799999997</v>
      </c>
      <c r="D12" s="46">
        <v>58015662.100000001</v>
      </c>
      <c r="E12" s="46">
        <v>63054718.299999997</v>
      </c>
      <c r="F12" s="46">
        <f t="shared" si="0"/>
        <v>132.14916125052483</v>
      </c>
      <c r="G12" s="46">
        <f t="shared" si="1"/>
        <v>108.68568248228266</v>
      </c>
      <c r="H12" s="33" t="s">
        <v>174</v>
      </c>
      <c r="I12" s="33" t="s">
        <v>174</v>
      </c>
    </row>
    <row r="13" spans="1:10" s="29" customFormat="1" ht="51" x14ac:dyDescent="0.2">
      <c r="A13" s="30" t="s">
        <v>26</v>
      </c>
      <c r="B13" s="31" t="s">
        <v>5</v>
      </c>
      <c r="C13" s="32">
        <f>C14</f>
        <v>13968010.1</v>
      </c>
      <c r="D13" s="32">
        <f>D14</f>
        <v>14774401.300000001</v>
      </c>
      <c r="E13" s="32">
        <f>E14</f>
        <v>15044353.199999999</v>
      </c>
      <c r="F13" s="32">
        <f t="shared" si="0"/>
        <v>107.70577263543073</v>
      </c>
      <c r="G13" s="32">
        <f t="shared" si="1"/>
        <v>101.82715965620888</v>
      </c>
      <c r="H13" s="33"/>
      <c r="I13" s="33"/>
    </row>
    <row r="14" spans="1:10" s="27" customFormat="1" ht="78.75" x14ac:dyDescent="0.2">
      <c r="A14" s="44" t="s">
        <v>27</v>
      </c>
      <c r="B14" s="45" t="s">
        <v>6</v>
      </c>
      <c r="C14" s="46">
        <v>13968010.1</v>
      </c>
      <c r="D14" s="46">
        <v>14774401.300000001</v>
      </c>
      <c r="E14" s="46">
        <v>15044353.199999999</v>
      </c>
      <c r="F14" s="46">
        <f t="shared" si="0"/>
        <v>107.70577263543073</v>
      </c>
      <c r="G14" s="46">
        <f t="shared" si="1"/>
        <v>101.82715965620888</v>
      </c>
      <c r="H14" s="33" t="s">
        <v>192</v>
      </c>
      <c r="I14" s="33" t="s">
        <v>123</v>
      </c>
    </row>
    <row r="15" spans="1:10" s="27" customFormat="1" ht="15.75" x14ac:dyDescent="0.2">
      <c r="A15" s="30" t="s">
        <v>28</v>
      </c>
      <c r="B15" s="31" t="s">
        <v>7</v>
      </c>
      <c r="C15" s="32">
        <f>C16</f>
        <v>280491</v>
      </c>
      <c r="D15" s="32">
        <f>D16</f>
        <v>498301</v>
      </c>
      <c r="E15" s="32">
        <f>E16</f>
        <v>726566.9</v>
      </c>
      <c r="F15" s="32">
        <f t="shared" si="0"/>
        <v>259.03394404811564</v>
      </c>
      <c r="G15" s="32">
        <f t="shared" si="1"/>
        <v>145.80883843299532</v>
      </c>
      <c r="H15" s="33"/>
      <c r="I15" s="33"/>
    </row>
    <row r="16" spans="1:10" s="27" customFormat="1" ht="33.75" x14ac:dyDescent="0.2">
      <c r="A16" s="44" t="s">
        <v>92</v>
      </c>
      <c r="B16" s="45" t="s">
        <v>93</v>
      </c>
      <c r="C16" s="46">
        <v>280491</v>
      </c>
      <c r="D16" s="46">
        <v>498301</v>
      </c>
      <c r="E16" s="46">
        <v>726566.9</v>
      </c>
      <c r="F16" s="46">
        <f t="shared" si="0"/>
        <v>259.03394404811564</v>
      </c>
      <c r="G16" s="46">
        <f t="shared" si="1"/>
        <v>145.80883843299532</v>
      </c>
      <c r="H16" s="4" t="s">
        <v>159</v>
      </c>
      <c r="I16" s="4" t="s">
        <v>159</v>
      </c>
    </row>
    <row r="17" spans="1:9" s="27" customFormat="1" ht="29.25" customHeight="1" x14ac:dyDescent="0.2">
      <c r="A17" s="30" t="s">
        <v>31</v>
      </c>
      <c r="B17" s="31" t="s">
        <v>8</v>
      </c>
      <c r="C17" s="32">
        <f>C18+C19+C20</f>
        <v>36127532</v>
      </c>
      <c r="D17" s="32">
        <f>D18+D19+D20</f>
        <v>36132490</v>
      </c>
      <c r="E17" s="32">
        <f>E18+E19+E20</f>
        <v>36157062.299999997</v>
      </c>
      <c r="F17" s="32">
        <f t="shared" si="0"/>
        <v>100.0817390459996</v>
      </c>
      <c r="G17" s="32">
        <f t="shared" si="1"/>
        <v>100.06800610752262</v>
      </c>
      <c r="H17" s="33"/>
      <c r="I17" s="33"/>
    </row>
    <row r="18" spans="1:9" s="29" customFormat="1" ht="22.5" x14ac:dyDescent="0.2">
      <c r="A18" s="44" t="s">
        <v>32</v>
      </c>
      <c r="B18" s="45" t="s">
        <v>9</v>
      </c>
      <c r="C18" s="46">
        <v>32835415</v>
      </c>
      <c r="D18" s="46">
        <v>32588597</v>
      </c>
      <c r="E18" s="46">
        <v>32308456.5</v>
      </c>
      <c r="F18" s="46">
        <f t="shared" si="0"/>
        <v>98.395152002799406</v>
      </c>
      <c r="G18" s="46">
        <f t="shared" si="1"/>
        <v>99.140372627885768</v>
      </c>
      <c r="H18" s="33" t="s">
        <v>123</v>
      </c>
      <c r="I18" s="33" t="s">
        <v>123</v>
      </c>
    </row>
    <row r="19" spans="1:9" s="27" customFormat="1" ht="33.75" x14ac:dyDescent="0.2">
      <c r="A19" s="44" t="s">
        <v>33</v>
      </c>
      <c r="B19" s="45" t="s">
        <v>10</v>
      </c>
      <c r="C19" s="46">
        <v>3259097</v>
      </c>
      <c r="D19" s="46">
        <v>3510873</v>
      </c>
      <c r="E19" s="46">
        <v>3815565.8</v>
      </c>
      <c r="F19" s="46">
        <f t="shared" si="0"/>
        <v>117.07432457518141</v>
      </c>
      <c r="G19" s="46">
        <f t="shared" si="1"/>
        <v>108.67854804203969</v>
      </c>
      <c r="H19" s="48" t="s">
        <v>176</v>
      </c>
      <c r="I19" s="48" t="s">
        <v>176</v>
      </c>
    </row>
    <row r="20" spans="1:9" s="27" customFormat="1" ht="22.5" x14ac:dyDescent="0.2">
      <c r="A20" s="44" t="s">
        <v>34</v>
      </c>
      <c r="B20" s="45" t="s">
        <v>11</v>
      </c>
      <c r="C20" s="46">
        <v>33020</v>
      </c>
      <c r="D20" s="46">
        <v>33020</v>
      </c>
      <c r="E20" s="46">
        <v>33040</v>
      </c>
      <c r="F20" s="46">
        <f t="shared" si="0"/>
        <v>100.06056935190793</v>
      </c>
      <c r="G20" s="46">
        <f t="shared" si="1"/>
        <v>100.06056935190793</v>
      </c>
      <c r="H20" s="33" t="s">
        <v>123</v>
      </c>
      <c r="I20" s="33" t="s">
        <v>123</v>
      </c>
    </row>
    <row r="21" spans="1:9" s="27" customFormat="1" ht="38.25" x14ac:dyDescent="0.2">
      <c r="A21" s="30" t="s">
        <v>38</v>
      </c>
      <c r="B21" s="31" t="s">
        <v>132</v>
      </c>
      <c r="C21" s="32">
        <f>C22+C23</f>
        <v>580365</v>
      </c>
      <c r="D21" s="32">
        <f>D22+D23</f>
        <v>1031196</v>
      </c>
      <c r="E21" s="32">
        <f>E22+E23</f>
        <v>1158784.1000000001</v>
      </c>
      <c r="F21" s="32">
        <f t="shared" si="0"/>
        <v>199.66471100083569</v>
      </c>
      <c r="G21" s="32">
        <f t="shared" si="1"/>
        <v>112.37282728016788</v>
      </c>
      <c r="H21" s="33"/>
      <c r="I21" s="33"/>
    </row>
    <row r="22" spans="1:9" s="29" customFormat="1" ht="67.5" x14ac:dyDescent="0.2">
      <c r="A22" s="44" t="s">
        <v>39</v>
      </c>
      <c r="B22" s="45" t="s">
        <v>40</v>
      </c>
      <c r="C22" s="46">
        <v>580065</v>
      </c>
      <c r="D22" s="46">
        <v>1029557</v>
      </c>
      <c r="E22" s="46">
        <v>1156102.3</v>
      </c>
      <c r="F22" s="46">
        <f t="shared" si="0"/>
        <v>199.3056467809642</v>
      </c>
      <c r="G22" s="46">
        <f t="shared" si="1"/>
        <v>112.29123788192399</v>
      </c>
      <c r="H22" s="33" t="s">
        <v>177</v>
      </c>
      <c r="I22" s="33" t="s">
        <v>177</v>
      </c>
    </row>
    <row r="23" spans="1:9" s="27" customFormat="1" ht="36" x14ac:dyDescent="0.2">
      <c r="A23" s="44" t="s">
        <v>41</v>
      </c>
      <c r="B23" s="45" t="s">
        <v>133</v>
      </c>
      <c r="C23" s="46">
        <v>300</v>
      </c>
      <c r="D23" s="46">
        <v>1639</v>
      </c>
      <c r="E23" s="46">
        <v>2681.8</v>
      </c>
      <c r="F23" s="46">
        <f t="shared" si="0"/>
        <v>893.93333333333339</v>
      </c>
      <c r="G23" s="46">
        <f t="shared" si="1"/>
        <v>163.62416107382552</v>
      </c>
      <c r="H23" s="4" t="s">
        <v>160</v>
      </c>
      <c r="I23" s="4" t="s">
        <v>160</v>
      </c>
    </row>
    <row r="24" spans="1:9" s="27" customFormat="1" ht="15.75" x14ac:dyDescent="0.2">
      <c r="A24" s="30" t="s">
        <v>42</v>
      </c>
      <c r="B24" s="31" t="s">
        <v>43</v>
      </c>
      <c r="C24" s="32">
        <f>C25+C26+C27</f>
        <v>305906.30000000005</v>
      </c>
      <c r="D24" s="32">
        <f>D25+D26+D27</f>
        <v>368353</v>
      </c>
      <c r="E24" s="32">
        <f>E25+E26+E27</f>
        <v>458100.3</v>
      </c>
      <c r="F24" s="32">
        <f t="shared" si="0"/>
        <v>149.75183577454925</v>
      </c>
      <c r="G24" s="32">
        <f t="shared" si="1"/>
        <v>124.36448189644172</v>
      </c>
      <c r="H24" s="33"/>
      <c r="I24" s="33"/>
    </row>
    <row r="25" spans="1:9" s="29" customFormat="1" ht="96" x14ac:dyDescent="0.2">
      <c r="A25" s="44" t="s">
        <v>134</v>
      </c>
      <c r="B25" s="45" t="s">
        <v>135</v>
      </c>
      <c r="C25" s="46">
        <v>0</v>
      </c>
      <c r="D25" s="46">
        <v>0</v>
      </c>
      <c r="E25" s="46">
        <v>3258.8</v>
      </c>
      <c r="F25" s="46"/>
      <c r="G25" s="46"/>
      <c r="H25" s="4" t="s">
        <v>169</v>
      </c>
      <c r="I25" s="4" t="s">
        <v>169</v>
      </c>
    </row>
    <row r="26" spans="1:9" s="29" customFormat="1" ht="84" x14ac:dyDescent="0.2">
      <c r="A26" s="44" t="s">
        <v>44</v>
      </c>
      <c r="B26" s="45" t="s">
        <v>136</v>
      </c>
      <c r="C26" s="46">
        <v>16637.400000000001</v>
      </c>
      <c r="D26" s="46">
        <v>28151.5</v>
      </c>
      <c r="E26" s="46">
        <v>27070.7</v>
      </c>
      <c r="F26" s="46">
        <f t="shared" si="0"/>
        <v>162.7099186170916</v>
      </c>
      <c r="G26" s="46">
        <f t="shared" si="1"/>
        <v>96.160772960588247</v>
      </c>
      <c r="H26" s="4" t="s">
        <v>130</v>
      </c>
      <c r="I26" s="33" t="s">
        <v>123</v>
      </c>
    </row>
    <row r="27" spans="1:9" s="27" customFormat="1" ht="48" x14ac:dyDescent="0.2">
      <c r="A27" s="44" t="s">
        <v>45</v>
      </c>
      <c r="B27" s="45" t="s">
        <v>137</v>
      </c>
      <c r="C27" s="46">
        <v>289268.90000000002</v>
      </c>
      <c r="D27" s="46">
        <v>340201.5</v>
      </c>
      <c r="E27" s="46">
        <v>427770.8</v>
      </c>
      <c r="F27" s="46">
        <f t="shared" si="0"/>
        <v>147.87998295012011</v>
      </c>
      <c r="G27" s="46">
        <f t="shared" si="1"/>
        <v>125.74042148550197</v>
      </c>
      <c r="H27" s="4" t="s">
        <v>130</v>
      </c>
      <c r="I27" s="4" t="s">
        <v>130</v>
      </c>
    </row>
    <row r="28" spans="1:9" s="27" customFormat="1" ht="38.25" x14ac:dyDescent="0.2">
      <c r="A28" s="30" t="s">
        <v>112</v>
      </c>
      <c r="B28" s="31" t="s">
        <v>111</v>
      </c>
      <c r="C28" s="32">
        <v>0</v>
      </c>
      <c r="D28" s="32">
        <v>0</v>
      </c>
      <c r="E28" s="32">
        <v>-12</v>
      </c>
      <c r="F28" s="32"/>
      <c r="G28" s="32"/>
      <c r="H28" s="4" t="s">
        <v>129</v>
      </c>
      <c r="I28" s="4" t="s">
        <v>129</v>
      </c>
    </row>
    <row r="29" spans="1:9" s="27" customFormat="1" ht="51" x14ac:dyDescent="0.2">
      <c r="A29" s="30" t="s">
        <v>46</v>
      </c>
      <c r="B29" s="31" t="s">
        <v>138</v>
      </c>
      <c r="C29" s="32">
        <f>C30+C31+C32+C33+C34+C35+C36</f>
        <v>81727.399999999994</v>
      </c>
      <c r="D29" s="32">
        <f>D30+D31+D32+D33+D34+D35+D36</f>
        <v>10878102.5</v>
      </c>
      <c r="E29" s="32">
        <f>E30+E31+E32+E33+E34+E35+E36</f>
        <v>14244130.800000001</v>
      </c>
      <c r="F29" s="32">
        <f t="shared" si="0"/>
        <v>17428.831456769702</v>
      </c>
      <c r="G29" s="32">
        <f t="shared" si="1"/>
        <v>130.94315667645162</v>
      </c>
      <c r="H29" s="33"/>
      <c r="I29" s="33"/>
    </row>
    <row r="30" spans="1:9" s="27" customFormat="1" ht="108.75" customHeight="1" x14ac:dyDescent="0.2">
      <c r="A30" s="44" t="s">
        <v>47</v>
      </c>
      <c r="B30" s="45" t="s">
        <v>139</v>
      </c>
      <c r="C30" s="46">
        <v>20749.400000000001</v>
      </c>
      <c r="D30" s="46">
        <v>66473.7</v>
      </c>
      <c r="E30" s="46">
        <v>103870.5</v>
      </c>
      <c r="F30" s="46">
        <f t="shared" si="0"/>
        <v>500.59519793343424</v>
      </c>
      <c r="G30" s="46">
        <f t="shared" si="1"/>
        <v>156.25803889357746</v>
      </c>
      <c r="H30" s="33" t="s">
        <v>178</v>
      </c>
      <c r="I30" s="33" t="s">
        <v>178</v>
      </c>
    </row>
    <row r="31" spans="1:9" s="27" customFormat="1" ht="90" x14ac:dyDescent="0.2">
      <c r="A31" s="44" t="s">
        <v>94</v>
      </c>
      <c r="B31" s="45" t="s">
        <v>95</v>
      </c>
      <c r="C31" s="46">
        <v>0</v>
      </c>
      <c r="D31" s="46">
        <v>10723201.1</v>
      </c>
      <c r="E31" s="46">
        <v>14045345.1</v>
      </c>
      <c r="F31" s="46"/>
      <c r="G31" s="46">
        <f t="shared" si="1"/>
        <v>130.98089804545398</v>
      </c>
      <c r="H31" s="4" t="s">
        <v>161</v>
      </c>
      <c r="I31" s="4" t="s">
        <v>193</v>
      </c>
    </row>
    <row r="32" spans="1:9" s="27" customFormat="1" ht="59.25" customHeight="1" x14ac:dyDescent="0.2">
      <c r="A32" s="44" t="s">
        <v>48</v>
      </c>
      <c r="B32" s="45" t="s">
        <v>49</v>
      </c>
      <c r="C32" s="46">
        <v>131</v>
      </c>
      <c r="D32" s="46">
        <v>17.5</v>
      </c>
      <c r="E32" s="46">
        <v>18.3</v>
      </c>
      <c r="F32" s="46">
        <f t="shared" si="0"/>
        <v>13.969465648854962</v>
      </c>
      <c r="G32" s="46">
        <f t="shared" si="1"/>
        <v>104.57142857142858</v>
      </c>
      <c r="H32" s="33" t="s">
        <v>179</v>
      </c>
      <c r="I32" s="33" t="s">
        <v>123</v>
      </c>
    </row>
    <row r="33" spans="1:9" s="27" customFormat="1" ht="96" x14ac:dyDescent="0.2">
      <c r="A33" s="44" t="s">
        <v>50</v>
      </c>
      <c r="B33" s="45" t="s">
        <v>140</v>
      </c>
      <c r="C33" s="46">
        <v>56800</v>
      </c>
      <c r="D33" s="46">
        <v>59618</v>
      </c>
      <c r="E33" s="46">
        <v>65852.600000000006</v>
      </c>
      <c r="F33" s="46">
        <f t="shared" si="0"/>
        <v>115.93767605633805</v>
      </c>
      <c r="G33" s="46">
        <f t="shared" si="1"/>
        <v>110.45757992552585</v>
      </c>
      <c r="H33" s="4" t="s">
        <v>180</v>
      </c>
      <c r="I33" s="4" t="s">
        <v>180</v>
      </c>
    </row>
    <row r="34" spans="1:9" s="27" customFormat="1" ht="112.5" x14ac:dyDescent="0.2">
      <c r="A34" s="44" t="s">
        <v>115</v>
      </c>
      <c r="B34" s="45" t="s">
        <v>113</v>
      </c>
      <c r="C34" s="46">
        <v>107.7</v>
      </c>
      <c r="D34" s="46">
        <v>174</v>
      </c>
      <c r="E34" s="46">
        <v>353</v>
      </c>
      <c r="F34" s="46">
        <f t="shared" ref="F34" si="2">E34/C34*100</f>
        <v>327.76230269266483</v>
      </c>
      <c r="G34" s="46">
        <f t="shared" ref="G34:G35" si="3">E34/D34*100</f>
        <v>202.87356321839081</v>
      </c>
      <c r="H34" s="4" t="s">
        <v>170</v>
      </c>
      <c r="I34" s="4" t="s">
        <v>170</v>
      </c>
    </row>
    <row r="35" spans="1:9" s="27" customFormat="1" ht="180" x14ac:dyDescent="0.2">
      <c r="A35" s="44" t="s">
        <v>116</v>
      </c>
      <c r="B35" s="45" t="s">
        <v>114</v>
      </c>
      <c r="C35" s="46">
        <v>0</v>
      </c>
      <c r="D35" s="46">
        <v>0.4</v>
      </c>
      <c r="E35" s="46">
        <v>73.5</v>
      </c>
      <c r="F35" s="46"/>
      <c r="G35" s="46">
        <f t="shared" si="3"/>
        <v>18375</v>
      </c>
      <c r="H35" s="4" t="s">
        <v>128</v>
      </c>
      <c r="I35" s="4" t="s">
        <v>128</v>
      </c>
    </row>
    <row r="36" spans="1:9" s="27" customFormat="1" ht="51" customHeight="1" x14ac:dyDescent="0.2">
      <c r="A36" s="30" t="s">
        <v>51</v>
      </c>
      <c r="B36" s="31" t="s">
        <v>52</v>
      </c>
      <c r="C36" s="46">
        <v>3939.3</v>
      </c>
      <c r="D36" s="46">
        <v>28617.8</v>
      </c>
      <c r="E36" s="46">
        <v>28617.8</v>
      </c>
      <c r="F36" s="46">
        <f t="shared" si="0"/>
        <v>726.46916964943</v>
      </c>
      <c r="G36" s="46">
        <f t="shared" si="1"/>
        <v>100</v>
      </c>
      <c r="H36" s="4" t="s">
        <v>127</v>
      </c>
      <c r="I36" s="33" t="s">
        <v>123</v>
      </c>
    </row>
    <row r="37" spans="1:9" s="27" customFormat="1" ht="56.25" customHeight="1" x14ac:dyDescent="0.2">
      <c r="A37" s="30" t="s">
        <v>53</v>
      </c>
      <c r="B37" s="31" t="s">
        <v>54</v>
      </c>
      <c r="C37" s="32">
        <f>C38+C39+C40</f>
        <v>391897.8</v>
      </c>
      <c r="D37" s="32">
        <f>D38+D39+D40</f>
        <v>408008.2</v>
      </c>
      <c r="E37" s="32">
        <f>E38+E39+E40</f>
        <v>461853.9</v>
      </c>
      <c r="F37" s="32">
        <f t="shared" si="0"/>
        <v>117.8505977834017</v>
      </c>
      <c r="G37" s="32">
        <f t="shared" si="1"/>
        <v>113.19721025214689</v>
      </c>
      <c r="H37" s="33"/>
      <c r="I37" s="33"/>
    </row>
    <row r="38" spans="1:9" s="27" customFormat="1" ht="25.5" x14ac:dyDescent="0.2">
      <c r="A38" s="30" t="s">
        <v>55</v>
      </c>
      <c r="B38" s="31" t="s">
        <v>56</v>
      </c>
      <c r="C38" s="35">
        <v>114697</v>
      </c>
      <c r="D38" s="35">
        <v>114697</v>
      </c>
      <c r="E38" s="35">
        <v>118029.2</v>
      </c>
      <c r="F38" s="35">
        <f t="shared" si="0"/>
        <v>102.90521984010044</v>
      </c>
      <c r="G38" s="35">
        <f t="shared" si="1"/>
        <v>102.90521984010044</v>
      </c>
      <c r="H38" s="33" t="s">
        <v>123</v>
      </c>
      <c r="I38" s="33" t="s">
        <v>123</v>
      </c>
    </row>
    <row r="39" spans="1:9" s="29" customFormat="1" ht="98.25" customHeight="1" x14ac:dyDescent="0.2">
      <c r="A39" s="30" t="s">
        <v>103</v>
      </c>
      <c r="B39" s="31" t="s">
        <v>57</v>
      </c>
      <c r="C39" s="35">
        <v>9553.7000000000007</v>
      </c>
      <c r="D39" s="35">
        <v>24071.3</v>
      </c>
      <c r="E39" s="35">
        <v>40773.4</v>
      </c>
      <c r="F39" s="35">
        <f t="shared" si="0"/>
        <v>426.78124705611441</v>
      </c>
      <c r="G39" s="35">
        <f t="shared" si="1"/>
        <v>169.38594924245888</v>
      </c>
      <c r="H39" s="4" t="s">
        <v>125</v>
      </c>
      <c r="I39" s="4" t="s">
        <v>126</v>
      </c>
    </row>
    <row r="40" spans="1:9" s="27" customFormat="1" ht="78.75" x14ac:dyDescent="0.2">
      <c r="A40" s="30" t="s">
        <v>58</v>
      </c>
      <c r="B40" s="31" t="s">
        <v>59</v>
      </c>
      <c r="C40" s="35">
        <v>267647.09999999998</v>
      </c>
      <c r="D40" s="35">
        <v>269239.90000000002</v>
      </c>
      <c r="E40" s="35">
        <v>303051.3</v>
      </c>
      <c r="F40" s="35">
        <f t="shared" si="0"/>
        <v>113.22794082207504</v>
      </c>
      <c r="G40" s="35">
        <f t="shared" si="1"/>
        <v>112.55809410120861</v>
      </c>
      <c r="H40" s="33" t="s">
        <v>181</v>
      </c>
      <c r="I40" s="33" t="s">
        <v>181</v>
      </c>
    </row>
    <row r="41" spans="1:9" s="27" customFormat="1" ht="76.5" customHeight="1" x14ac:dyDescent="0.2">
      <c r="A41" s="28" t="s">
        <v>60</v>
      </c>
      <c r="B41" s="24" t="s">
        <v>141</v>
      </c>
      <c r="C41" s="25">
        <f>C42+C43</f>
        <v>175108.8</v>
      </c>
      <c r="D41" s="25">
        <f>D42+D43</f>
        <v>631402</v>
      </c>
      <c r="E41" s="25">
        <f>E42+E43</f>
        <v>711584.8</v>
      </c>
      <c r="F41" s="25">
        <f t="shared" si="0"/>
        <v>406.36724139506413</v>
      </c>
      <c r="G41" s="25">
        <f t="shared" si="1"/>
        <v>112.69916788353538</v>
      </c>
      <c r="H41" s="26"/>
      <c r="I41" s="26"/>
    </row>
    <row r="42" spans="1:9" s="27" customFormat="1" ht="139.5" customHeight="1" x14ac:dyDescent="0.2">
      <c r="A42" s="44" t="s">
        <v>61</v>
      </c>
      <c r="B42" s="45" t="s">
        <v>62</v>
      </c>
      <c r="C42" s="46">
        <v>154843</v>
      </c>
      <c r="D42" s="46">
        <v>142170</v>
      </c>
      <c r="E42" s="46">
        <v>199119.1</v>
      </c>
      <c r="F42" s="46">
        <f t="shared" si="0"/>
        <v>128.59418895268112</v>
      </c>
      <c r="G42" s="46">
        <f t="shared" si="1"/>
        <v>140.05704438348457</v>
      </c>
      <c r="H42" s="4" t="s">
        <v>182</v>
      </c>
      <c r="I42" s="4" t="s">
        <v>182</v>
      </c>
    </row>
    <row r="43" spans="1:9" s="29" customFormat="1" ht="56.25" x14ac:dyDescent="0.2">
      <c r="A43" s="44" t="s">
        <v>63</v>
      </c>
      <c r="B43" s="45" t="s">
        <v>64</v>
      </c>
      <c r="C43" s="46">
        <v>20265.8</v>
      </c>
      <c r="D43" s="46">
        <v>489232</v>
      </c>
      <c r="E43" s="46">
        <v>512465.7</v>
      </c>
      <c r="F43" s="46">
        <f t="shared" si="0"/>
        <v>2528.7217874448579</v>
      </c>
      <c r="G43" s="46">
        <f t="shared" si="1"/>
        <v>104.74901478235275</v>
      </c>
      <c r="H43" s="4" t="s">
        <v>122</v>
      </c>
      <c r="I43" s="33" t="s">
        <v>123</v>
      </c>
    </row>
    <row r="44" spans="1:9" s="27" customFormat="1" ht="38.25" x14ac:dyDescent="0.2">
      <c r="A44" s="30" t="s">
        <v>65</v>
      </c>
      <c r="B44" s="31" t="s">
        <v>142</v>
      </c>
      <c r="C44" s="32">
        <f>C45+C46</f>
        <v>19777.900000000001</v>
      </c>
      <c r="D44" s="32">
        <f>D45+D46</f>
        <v>63663.199999999997</v>
      </c>
      <c r="E44" s="32">
        <f>E45+E46</f>
        <v>150031.1</v>
      </c>
      <c r="F44" s="32">
        <f t="shared" si="0"/>
        <v>758.57952563214496</v>
      </c>
      <c r="G44" s="32">
        <f t="shared" si="1"/>
        <v>235.66377436258313</v>
      </c>
      <c r="H44" s="33"/>
      <c r="I44" s="33"/>
    </row>
    <row r="45" spans="1:9" s="27" customFormat="1" ht="106.5" customHeight="1" x14ac:dyDescent="0.2">
      <c r="A45" s="44" t="s">
        <v>66</v>
      </c>
      <c r="B45" s="45" t="s">
        <v>143</v>
      </c>
      <c r="C45" s="46">
        <v>18686.7</v>
      </c>
      <c r="D45" s="46">
        <v>33821.699999999997</v>
      </c>
      <c r="E45" s="46">
        <v>50141.3</v>
      </c>
      <c r="F45" s="46">
        <f t="shared" si="0"/>
        <v>268.32613570079252</v>
      </c>
      <c r="G45" s="46">
        <f t="shared" si="1"/>
        <v>148.25186197027352</v>
      </c>
      <c r="H45" s="33" t="s">
        <v>183</v>
      </c>
      <c r="I45" s="33" t="s">
        <v>183</v>
      </c>
    </row>
    <row r="46" spans="1:9" s="27" customFormat="1" ht="75" customHeight="1" x14ac:dyDescent="0.2">
      <c r="A46" s="44" t="s">
        <v>67</v>
      </c>
      <c r="B46" s="45" t="s">
        <v>144</v>
      </c>
      <c r="C46" s="46">
        <v>1091.2</v>
      </c>
      <c r="D46" s="46">
        <v>29841.5</v>
      </c>
      <c r="E46" s="46">
        <v>99889.8</v>
      </c>
      <c r="F46" s="46">
        <f t="shared" si="0"/>
        <v>9154.1239002932562</v>
      </c>
      <c r="G46" s="46">
        <f t="shared" si="1"/>
        <v>334.7345140157164</v>
      </c>
      <c r="H46" s="33" t="s">
        <v>184</v>
      </c>
      <c r="I46" s="33" t="s">
        <v>184</v>
      </c>
    </row>
    <row r="47" spans="1:9" s="27" customFormat="1" ht="20.25" customHeight="1" x14ac:dyDescent="0.2">
      <c r="A47" s="30" t="s">
        <v>68</v>
      </c>
      <c r="B47" s="31" t="s">
        <v>69</v>
      </c>
      <c r="C47" s="32">
        <f>C48+C49</f>
        <v>9150.2999999999993</v>
      </c>
      <c r="D47" s="32">
        <f>D48+D49</f>
        <v>9150.2999999999993</v>
      </c>
      <c r="E47" s="32">
        <f>E48+E49</f>
        <v>12649</v>
      </c>
      <c r="F47" s="32">
        <f t="shared" si="0"/>
        <v>138.23590483372129</v>
      </c>
      <c r="G47" s="32">
        <f t="shared" si="1"/>
        <v>138.23590483372129</v>
      </c>
      <c r="H47" s="33"/>
      <c r="I47" s="33"/>
    </row>
    <row r="48" spans="1:9" s="27" customFormat="1" ht="37.5" customHeight="1" x14ac:dyDescent="0.2">
      <c r="A48" s="44" t="s">
        <v>70</v>
      </c>
      <c r="B48" s="45" t="s">
        <v>71</v>
      </c>
      <c r="C48" s="46">
        <v>8735</v>
      </c>
      <c r="D48" s="46">
        <v>8735</v>
      </c>
      <c r="E48" s="46">
        <v>12233.7</v>
      </c>
      <c r="F48" s="46">
        <f t="shared" si="0"/>
        <v>140.05380652547225</v>
      </c>
      <c r="G48" s="46">
        <f t="shared" si="1"/>
        <v>140.05380652547225</v>
      </c>
      <c r="H48" s="4" t="s">
        <v>121</v>
      </c>
      <c r="I48" s="4" t="s">
        <v>121</v>
      </c>
    </row>
    <row r="49" spans="1:9" s="27" customFormat="1" ht="60" x14ac:dyDescent="0.2">
      <c r="A49" s="47" t="s">
        <v>72</v>
      </c>
      <c r="B49" s="45" t="s">
        <v>145</v>
      </c>
      <c r="C49" s="46">
        <v>415.3</v>
      </c>
      <c r="D49" s="46">
        <v>415.3</v>
      </c>
      <c r="E49" s="46">
        <v>415.3</v>
      </c>
      <c r="F49" s="46">
        <f t="shared" si="0"/>
        <v>100</v>
      </c>
      <c r="G49" s="46">
        <f t="shared" si="1"/>
        <v>100</v>
      </c>
      <c r="H49" s="33" t="s">
        <v>123</v>
      </c>
      <c r="I49" s="33" t="s">
        <v>123</v>
      </c>
    </row>
    <row r="50" spans="1:9" s="29" customFormat="1" ht="25.5" x14ac:dyDescent="0.2">
      <c r="A50" s="36" t="s">
        <v>73</v>
      </c>
      <c r="B50" s="31" t="s">
        <v>74</v>
      </c>
      <c r="C50" s="32">
        <f>SUM(C51:C57)</f>
        <v>1167851.2</v>
      </c>
      <c r="D50" s="32">
        <f>SUM(D51:D57)</f>
        <v>1553853.5</v>
      </c>
      <c r="E50" s="32">
        <f>SUM(E51:E57)</f>
        <v>3447904.8999999994</v>
      </c>
      <c r="F50" s="32">
        <f t="shared" si="0"/>
        <v>295.23494945246449</v>
      </c>
      <c r="G50" s="32">
        <f t="shared" si="1"/>
        <v>221.89382074951078</v>
      </c>
      <c r="H50" s="33"/>
      <c r="I50" s="33"/>
    </row>
    <row r="51" spans="1:9" s="29" customFormat="1" ht="45" x14ac:dyDescent="0.2">
      <c r="A51" s="47" t="s">
        <v>75</v>
      </c>
      <c r="B51" s="45" t="s">
        <v>76</v>
      </c>
      <c r="C51" s="46">
        <v>1038258.9</v>
      </c>
      <c r="D51" s="46">
        <v>1408333.1</v>
      </c>
      <c r="E51" s="46">
        <v>2550805.4</v>
      </c>
      <c r="F51" s="46">
        <f t="shared" si="0"/>
        <v>245.68105315543164</v>
      </c>
      <c r="G51" s="46">
        <f t="shared" si="1"/>
        <v>181.12230693150647</v>
      </c>
      <c r="H51" s="4" t="s">
        <v>120</v>
      </c>
      <c r="I51" s="4" t="s">
        <v>120</v>
      </c>
    </row>
    <row r="52" spans="1:9" s="29" customFormat="1" ht="45" x14ac:dyDescent="0.2">
      <c r="A52" s="47" t="s">
        <v>77</v>
      </c>
      <c r="B52" s="45" t="s">
        <v>78</v>
      </c>
      <c r="C52" s="46">
        <v>2192.9</v>
      </c>
      <c r="D52" s="46">
        <v>1538</v>
      </c>
      <c r="E52" s="46">
        <v>3314.4</v>
      </c>
      <c r="F52" s="46">
        <f t="shared" si="0"/>
        <v>151.14232295134298</v>
      </c>
      <c r="G52" s="46">
        <f t="shared" si="1"/>
        <v>215.50065019505854</v>
      </c>
      <c r="H52" s="4" t="s">
        <v>120</v>
      </c>
      <c r="I52" s="4" t="s">
        <v>120</v>
      </c>
    </row>
    <row r="53" spans="1:9" s="29" customFormat="1" ht="120" x14ac:dyDescent="0.2">
      <c r="A53" s="47" t="s">
        <v>79</v>
      </c>
      <c r="B53" s="45" t="s">
        <v>146</v>
      </c>
      <c r="C53" s="46">
        <v>12213.4</v>
      </c>
      <c r="D53" s="46">
        <v>17281.5</v>
      </c>
      <c r="E53" s="46">
        <v>51280.800000000003</v>
      </c>
      <c r="F53" s="46">
        <f t="shared" si="0"/>
        <v>419.87325396695434</v>
      </c>
      <c r="G53" s="46">
        <f t="shared" si="1"/>
        <v>296.73813037062757</v>
      </c>
      <c r="H53" s="4" t="s">
        <v>120</v>
      </c>
      <c r="I53" s="4" t="s">
        <v>120</v>
      </c>
    </row>
    <row r="54" spans="1:9" s="29" customFormat="1" ht="45" x14ac:dyDescent="0.2">
      <c r="A54" s="47" t="s">
        <v>80</v>
      </c>
      <c r="B54" s="45" t="s">
        <v>81</v>
      </c>
      <c r="C54" s="46">
        <v>40601</v>
      </c>
      <c r="D54" s="46">
        <v>52115.9</v>
      </c>
      <c r="E54" s="46">
        <v>85388.800000000003</v>
      </c>
      <c r="F54" s="46">
        <f t="shared" si="0"/>
        <v>210.31206127927885</v>
      </c>
      <c r="G54" s="46">
        <f t="shared" si="1"/>
        <v>163.84404759392049</v>
      </c>
      <c r="H54" s="4" t="s">
        <v>120</v>
      </c>
      <c r="I54" s="4" t="s">
        <v>120</v>
      </c>
    </row>
    <row r="55" spans="1:9" s="29" customFormat="1" ht="45" x14ac:dyDescent="0.2">
      <c r="A55" s="47" t="s">
        <v>82</v>
      </c>
      <c r="B55" s="45" t="s">
        <v>83</v>
      </c>
      <c r="C55" s="46">
        <v>29000</v>
      </c>
      <c r="D55" s="46">
        <v>29000</v>
      </c>
      <c r="E55" s="46">
        <v>39302.5</v>
      </c>
      <c r="F55" s="46">
        <f t="shared" si="0"/>
        <v>135.52586206896549</v>
      </c>
      <c r="G55" s="46">
        <f t="shared" si="1"/>
        <v>135.52586206896549</v>
      </c>
      <c r="H55" s="4" t="s">
        <v>120</v>
      </c>
      <c r="I55" s="4" t="s">
        <v>120</v>
      </c>
    </row>
    <row r="56" spans="1:9" s="29" customFormat="1" ht="60" x14ac:dyDescent="0.2">
      <c r="A56" s="47" t="s">
        <v>165</v>
      </c>
      <c r="B56" s="45" t="s">
        <v>166</v>
      </c>
      <c r="C56" s="46">
        <v>45585</v>
      </c>
      <c r="D56" s="46">
        <v>45585</v>
      </c>
      <c r="E56" s="46">
        <v>0</v>
      </c>
      <c r="F56" s="46">
        <f t="shared" ref="F56" si="4">E56/C56*100</f>
        <v>0</v>
      </c>
      <c r="G56" s="46">
        <f t="shared" ref="G56" si="5">E56/D56*100</f>
        <v>0</v>
      </c>
      <c r="H56" s="4" t="s">
        <v>120</v>
      </c>
      <c r="I56" s="4" t="s">
        <v>120</v>
      </c>
    </row>
    <row r="57" spans="1:9" s="29" customFormat="1" ht="120" x14ac:dyDescent="0.2">
      <c r="A57" s="47" t="s">
        <v>147</v>
      </c>
      <c r="B57" s="45" t="s">
        <v>148</v>
      </c>
      <c r="C57" s="46">
        <v>0</v>
      </c>
      <c r="D57" s="46">
        <v>0</v>
      </c>
      <c r="E57" s="46">
        <v>717813</v>
      </c>
      <c r="F57" s="46"/>
      <c r="G57" s="46"/>
      <c r="H57" s="4" t="s">
        <v>120</v>
      </c>
      <c r="I57" s="4" t="s">
        <v>120</v>
      </c>
    </row>
    <row r="58" spans="1:9" s="29" customFormat="1" ht="15.75" x14ac:dyDescent="0.2">
      <c r="A58" s="36" t="s">
        <v>84</v>
      </c>
      <c r="B58" s="31" t="s">
        <v>85</v>
      </c>
      <c r="C58" s="32">
        <f>C59+C60</f>
        <v>677014.8</v>
      </c>
      <c r="D58" s="32">
        <f>D59+D60</f>
        <v>685694.6</v>
      </c>
      <c r="E58" s="32">
        <f>E59+E60</f>
        <v>738120.5</v>
      </c>
      <c r="F58" s="32">
        <f t="shared" si="0"/>
        <v>109.02575541923159</v>
      </c>
      <c r="G58" s="32">
        <f t="shared" si="1"/>
        <v>107.64566324424898</v>
      </c>
      <c r="H58" s="33"/>
      <c r="I58" s="33"/>
    </row>
    <row r="59" spans="1:9" s="29" customFormat="1" ht="15" x14ac:dyDescent="0.2">
      <c r="A59" s="36" t="s">
        <v>118</v>
      </c>
      <c r="B59" s="31" t="s">
        <v>117</v>
      </c>
      <c r="C59" s="35">
        <v>0</v>
      </c>
      <c r="D59" s="35">
        <v>0</v>
      </c>
      <c r="E59" s="35">
        <v>-147.1</v>
      </c>
      <c r="F59" s="35"/>
      <c r="G59" s="35"/>
      <c r="H59" s="4"/>
      <c r="I59" s="4"/>
    </row>
    <row r="60" spans="1:9" s="29" customFormat="1" ht="52.5" customHeight="1" x14ac:dyDescent="0.2">
      <c r="A60" s="36" t="s">
        <v>86</v>
      </c>
      <c r="B60" s="31" t="s">
        <v>87</v>
      </c>
      <c r="C60" s="35">
        <v>677014.8</v>
      </c>
      <c r="D60" s="35">
        <v>685694.6</v>
      </c>
      <c r="E60" s="35">
        <v>738267.6</v>
      </c>
      <c r="F60" s="35">
        <f t="shared" si="0"/>
        <v>109.04748315694131</v>
      </c>
      <c r="G60" s="35">
        <f t="shared" si="1"/>
        <v>107.66711594345355</v>
      </c>
      <c r="H60" s="4" t="s">
        <v>124</v>
      </c>
      <c r="I60" s="4" t="s">
        <v>124</v>
      </c>
    </row>
    <row r="61" spans="1:9" s="29" customFormat="1" ht="15.75" x14ac:dyDescent="0.2">
      <c r="A61" s="37" t="s">
        <v>29</v>
      </c>
      <c r="B61" s="24" t="s">
        <v>12</v>
      </c>
      <c r="C61" s="25">
        <f>C62+C67+C69+C71+C75+C73</f>
        <v>15715251</v>
      </c>
      <c r="D61" s="25">
        <f>D62+D67+D69+D71+D75+D73</f>
        <v>19661895.300000001</v>
      </c>
      <c r="E61" s="25">
        <f>E62+E67+E69+E71+E75+E73</f>
        <v>20204630</v>
      </c>
      <c r="F61" s="25">
        <f t="shared" si="0"/>
        <v>128.56702066037636</v>
      </c>
      <c r="G61" s="25">
        <f t="shared" si="1"/>
        <v>102.76033765676699</v>
      </c>
      <c r="H61" s="26"/>
      <c r="I61" s="26"/>
    </row>
    <row r="62" spans="1:9" s="29" customFormat="1" ht="38.25" x14ac:dyDescent="0.2">
      <c r="A62" s="36" t="s">
        <v>30</v>
      </c>
      <c r="B62" s="31" t="s">
        <v>15</v>
      </c>
      <c r="C62" s="32">
        <f>C63+C64+C65+C66</f>
        <v>15241787.699999999</v>
      </c>
      <c r="D62" s="32">
        <f>D63+D64+D65+D66</f>
        <v>16707355.800000001</v>
      </c>
      <c r="E62" s="32">
        <f>E63+E64+E65+E66</f>
        <v>16576659</v>
      </c>
      <c r="F62" s="32">
        <f t="shared" si="0"/>
        <v>108.7579706939495</v>
      </c>
      <c r="G62" s="32">
        <f t="shared" si="1"/>
        <v>99.217728995751671</v>
      </c>
      <c r="H62" s="33"/>
      <c r="I62" s="33"/>
    </row>
    <row r="63" spans="1:9" s="27" customFormat="1" ht="110.25" customHeight="1" x14ac:dyDescent="0.2">
      <c r="A63" s="38" t="s">
        <v>104</v>
      </c>
      <c r="B63" s="31" t="s">
        <v>105</v>
      </c>
      <c r="C63" s="35">
        <v>0</v>
      </c>
      <c r="D63" s="35">
        <v>184771.9</v>
      </c>
      <c r="E63" s="35">
        <v>209771.9</v>
      </c>
      <c r="F63" s="35"/>
      <c r="G63" s="35">
        <f t="shared" si="1"/>
        <v>113.53019587935178</v>
      </c>
      <c r="H63" s="33" t="s">
        <v>185</v>
      </c>
      <c r="I63" s="33" t="s">
        <v>185</v>
      </c>
    </row>
    <row r="64" spans="1:9" s="27" customFormat="1" ht="38.25" x14ac:dyDescent="0.2">
      <c r="A64" s="30" t="s">
        <v>88</v>
      </c>
      <c r="B64" s="31" t="s">
        <v>13</v>
      </c>
      <c r="C64" s="39">
        <v>10778271.9</v>
      </c>
      <c r="D64" s="39">
        <v>11290618.1</v>
      </c>
      <c r="E64" s="39">
        <v>10968607.699999999</v>
      </c>
      <c r="F64" s="39">
        <f t="shared" si="0"/>
        <v>101.76592130692119</v>
      </c>
      <c r="G64" s="39">
        <f t="shared" si="1"/>
        <v>97.147982536049099</v>
      </c>
      <c r="H64" s="33" t="s">
        <v>123</v>
      </c>
      <c r="I64" s="33" t="s">
        <v>123</v>
      </c>
    </row>
    <row r="65" spans="1:9" s="27" customFormat="1" ht="37.5" customHeight="1" x14ac:dyDescent="0.2">
      <c r="A65" s="30" t="s">
        <v>89</v>
      </c>
      <c r="B65" s="40" t="s">
        <v>90</v>
      </c>
      <c r="C65" s="39">
        <v>3075005.8</v>
      </c>
      <c r="D65" s="39">
        <v>3160297.8</v>
      </c>
      <c r="E65" s="39">
        <v>3263188.2</v>
      </c>
      <c r="F65" s="39">
        <f t="shared" si="0"/>
        <v>106.11974130260178</v>
      </c>
      <c r="G65" s="39">
        <f t="shared" si="1"/>
        <v>103.25571849589619</v>
      </c>
      <c r="H65" s="33" t="s">
        <v>186</v>
      </c>
      <c r="I65" s="33" t="s">
        <v>123</v>
      </c>
    </row>
    <row r="66" spans="1:9" s="27" customFormat="1" ht="33.75" x14ac:dyDescent="0.2">
      <c r="A66" s="41" t="s">
        <v>91</v>
      </c>
      <c r="B66" s="40" t="s">
        <v>14</v>
      </c>
      <c r="C66" s="39">
        <v>1388510</v>
      </c>
      <c r="D66" s="39">
        <v>2071668</v>
      </c>
      <c r="E66" s="39">
        <v>2135091.2000000002</v>
      </c>
      <c r="F66" s="39">
        <f t="shared" si="0"/>
        <v>153.76851445074217</v>
      </c>
      <c r="G66" s="39">
        <f t="shared" si="1"/>
        <v>103.06145579310973</v>
      </c>
      <c r="H66" s="33" t="s">
        <v>187</v>
      </c>
      <c r="I66" s="33" t="s">
        <v>123</v>
      </c>
    </row>
    <row r="67" spans="1:9" s="27" customFormat="1" ht="38.25" x14ac:dyDescent="0.2">
      <c r="A67" s="41" t="s">
        <v>35</v>
      </c>
      <c r="B67" s="40" t="s">
        <v>149</v>
      </c>
      <c r="C67" s="42">
        <f>C68</f>
        <v>473463.3</v>
      </c>
      <c r="D67" s="42">
        <f>D68</f>
        <v>2305755.5</v>
      </c>
      <c r="E67" s="42">
        <f>E68</f>
        <v>2653210.7000000002</v>
      </c>
      <c r="F67" s="42">
        <f t="shared" si="0"/>
        <v>560.38360312193151</v>
      </c>
      <c r="G67" s="42">
        <f t="shared" si="1"/>
        <v>115.06903919344442</v>
      </c>
      <c r="H67" s="33"/>
      <c r="I67" s="33"/>
    </row>
    <row r="68" spans="1:9" s="27" customFormat="1" ht="56.25" x14ac:dyDescent="0.2">
      <c r="A68" s="41" t="s">
        <v>97</v>
      </c>
      <c r="B68" s="40" t="s">
        <v>98</v>
      </c>
      <c r="C68" s="39">
        <v>473463.3</v>
      </c>
      <c r="D68" s="39">
        <v>2305755.5</v>
      </c>
      <c r="E68" s="39">
        <v>2653210.7000000002</v>
      </c>
      <c r="F68" s="39">
        <f t="shared" si="0"/>
        <v>560.38360312193151</v>
      </c>
      <c r="G68" s="39">
        <f t="shared" si="1"/>
        <v>115.06903919344442</v>
      </c>
      <c r="H68" s="33" t="s">
        <v>188</v>
      </c>
      <c r="I68" s="33" t="s">
        <v>188</v>
      </c>
    </row>
    <row r="69" spans="1:9" s="27" customFormat="1" ht="38.25" x14ac:dyDescent="0.2">
      <c r="A69" s="41" t="s">
        <v>106</v>
      </c>
      <c r="B69" s="40" t="s">
        <v>150</v>
      </c>
      <c r="C69" s="42">
        <f>C70</f>
        <v>0</v>
      </c>
      <c r="D69" s="42">
        <f>D70</f>
        <v>55853.5</v>
      </c>
      <c r="E69" s="42">
        <f>E70</f>
        <v>55853.5</v>
      </c>
      <c r="F69" s="42"/>
      <c r="G69" s="42">
        <f t="shared" si="1"/>
        <v>100</v>
      </c>
      <c r="H69" s="33"/>
      <c r="I69" s="33"/>
    </row>
    <row r="70" spans="1:9" s="27" customFormat="1" ht="112.5" x14ac:dyDescent="0.2">
      <c r="A70" s="41" t="s">
        <v>107</v>
      </c>
      <c r="B70" s="40" t="s">
        <v>99</v>
      </c>
      <c r="C70" s="39">
        <v>0</v>
      </c>
      <c r="D70" s="39">
        <v>55853.5</v>
      </c>
      <c r="E70" s="39">
        <v>55853.5</v>
      </c>
      <c r="F70" s="39"/>
      <c r="G70" s="39">
        <f t="shared" si="1"/>
        <v>100</v>
      </c>
      <c r="H70" s="33" t="s">
        <v>190</v>
      </c>
      <c r="I70" s="33" t="s">
        <v>189</v>
      </c>
    </row>
    <row r="71" spans="1:9" s="27" customFormat="1" ht="25.5" x14ac:dyDescent="0.2">
      <c r="A71" s="41" t="s">
        <v>108</v>
      </c>
      <c r="B71" s="40" t="s">
        <v>100</v>
      </c>
      <c r="C71" s="42">
        <f>C72</f>
        <v>0</v>
      </c>
      <c r="D71" s="42">
        <f>D72</f>
        <v>25398.3</v>
      </c>
      <c r="E71" s="42">
        <f>E72</f>
        <v>248898.3</v>
      </c>
      <c r="F71" s="42"/>
      <c r="G71" s="42">
        <f t="shared" si="1"/>
        <v>979.98015615218344</v>
      </c>
      <c r="H71" s="33"/>
      <c r="I71" s="33"/>
    </row>
    <row r="72" spans="1:9" s="27" customFormat="1" ht="123.75" x14ac:dyDescent="0.2">
      <c r="A72" s="41" t="s">
        <v>109</v>
      </c>
      <c r="B72" s="40" t="s">
        <v>101</v>
      </c>
      <c r="C72" s="39">
        <v>0</v>
      </c>
      <c r="D72" s="39">
        <v>25398.3</v>
      </c>
      <c r="E72" s="39">
        <v>248898.3</v>
      </c>
      <c r="F72" s="39"/>
      <c r="G72" s="39">
        <f t="shared" ref="G72:G76" si="6">E72/D72*100</f>
        <v>979.98015615218344</v>
      </c>
      <c r="H72" s="33" t="s">
        <v>190</v>
      </c>
      <c r="I72" s="33" t="s">
        <v>191</v>
      </c>
    </row>
    <row r="73" spans="1:9" s="27" customFormat="1" ht="89.25" x14ac:dyDescent="0.2">
      <c r="A73" s="41" t="s">
        <v>36</v>
      </c>
      <c r="B73" s="40" t="s">
        <v>110</v>
      </c>
      <c r="C73" s="42">
        <f>C74</f>
        <v>0</v>
      </c>
      <c r="D73" s="42">
        <f>D74</f>
        <v>619307.19999999995</v>
      </c>
      <c r="E73" s="42">
        <f>E74</f>
        <v>781789.8</v>
      </c>
      <c r="F73" s="42"/>
      <c r="G73" s="42">
        <f t="shared" si="6"/>
        <v>126.23618779177768</v>
      </c>
      <c r="H73" s="33"/>
      <c r="I73" s="33"/>
    </row>
    <row r="74" spans="1:9" s="27" customFormat="1" ht="105.75" customHeight="1" x14ac:dyDescent="0.2">
      <c r="A74" s="41" t="s">
        <v>151</v>
      </c>
      <c r="B74" s="40" t="s">
        <v>152</v>
      </c>
      <c r="C74" s="39">
        <v>0</v>
      </c>
      <c r="D74" s="39">
        <v>619307.19999999995</v>
      </c>
      <c r="E74" s="39">
        <v>781789.8</v>
      </c>
      <c r="F74" s="39"/>
      <c r="G74" s="39">
        <f t="shared" si="6"/>
        <v>126.23618779177768</v>
      </c>
      <c r="H74" s="33" t="s">
        <v>158</v>
      </c>
      <c r="I74" s="33" t="s">
        <v>173</v>
      </c>
    </row>
    <row r="75" spans="1:9" s="27" customFormat="1" ht="63.75" x14ac:dyDescent="0.2">
      <c r="A75" s="41" t="s">
        <v>153</v>
      </c>
      <c r="B75" s="40" t="s">
        <v>102</v>
      </c>
      <c r="C75" s="42">
        <f>C76</f>
        <v>0</v>
      </c>
      <c r="D75" s="42">
        <f>D76</f>
        <v>-51775</v>
      </c>
      <c r="E75" s="42">
        <f>E76</f>
        <v>-111781.3</v>
      </c>
      <c r="F75" s="42"/>
      <c r="G75" s="42">
        <f t="shared" si="6"/>
        <v>215.8982134234669</v>
      </c>
      <c r="H75" s="33"/>
      <c r="I75" s="33"/>
    </row>
    <row r="76" spans="1:9" s="27" customFormat="1" ht="94.5" customHeight="1" x14ac:dyDescent="0.2">
      <c r="A76" s="41" t="s">
        <v>154</v>
      </c>
      <c r="B76" s="40" t="s">
        <v>155</v>
      </c>
      <c r="C76" s="39">
        <v>0</v>
      </c>
      <c r="D76" s="39">
        <v>-51775</v>
      </c>
      <c r="E76" s="39">
        <v>-111781.3</v>
      </c>
      <c r="F76" s="39"/>
      <c r="G76" s="39">
        <f t="shared" si="6"/>
        <v>215.8982134234669</v>
      </c>
      <c r="H76" s="33" t="s">
        <v>171</v>
      </c>
      <c r="I76" s="33" t="s">
        <v>172</v>
      </c>
    </row>
    <row r="77" spans="1:9" s="27" customFormat="1" ht="96.7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</row>
  </sheetData>
  <mergeCells count="1">
    <mergeCell ref="A3:I3"/>
  </mergeCells>
  <pageMargins left="0.78740157480314965" right="0.39370078740157483" top="0.78740157480314965" bottom="0.78740157480314965" header="0.31496062992125984" footer="0.31496062992125984"/>
  <pageSetup paperSize="9" scale="66" fitToHeight="1000" orientation="landscape" r:id="rId1"/>
  <headerFooter>
    <oddHeader xml:space="preserve">&amp;C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 год</vt:lpstr>
      <vt:lpstr>'2024 год'!Заголовки_для_печати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Васютина Ольга Валерьевна</cp:lastModifiedBy>
  <cp:lastPrinted>2025-03-20T09:12:14Z</cp:lastPrinted>
  <dcterms:created xsi:type="dcterms:W3CDTF">2002-03-11T10:22:12Z</dcterms:created>
  <dcterms:modified xsi:type="dcterms:W3CDTF">2025-03-20T09:12:20Z</dcterms:modified>
</cp:coreProperties>
</file>