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0050"/>
  </bookViews>
  <sheets>
    <sheet name="2024 год" sheetId="1" r:id="rId1"/>
  </sheets>
  <definedNames>
    <definedName name="_xlnm._FilterDatabase" localSheetId="0" hidden="1">'2024 год'!$A$23:$J$40</definedName>
    <definedName name="_xlnm.Print_Area" localSheetId="0">'2024 год'!$A$1:$J$59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D40" i="1" s="1"/>
  <c r="E9" i="1"/>
  <c r="F9" i="1"/>
  <c r="G9" i="1"/>
  <c r="H9" i="1" s="1"/>
  <c r="E10" i="1"/>
  <c r="H10" i="1"/>
  <c r="I10" i="1"/>
  <c r="J10" i="1"/>
  <c r="E11" i="1"/>
  <c r="H11" i="1"/>
  <c r="I11" i="1"/>
  <c r="J11" i="1"/>
  <c r="E12" i="1"/>
  <c r="H12" i="1"/>
  <c r="I12" i="1"/>
  <c r="J12" i="1"/>
  <c r="E13" i="1"/>
  <c r="H13" i="1"/>
  <c r="I13" i="1"/>
  <c r="J13" i="1"/>
  <c r="E14" i="1"/>
  <c r="H14" i="1"/>
  <c r="I14" i="1"/>
  <c r="J14" i="1"/>
  <c r="E15" i="1"/>
  <c r="H15" i="1"/>
  <c r="I15" i="1"/>
  <c r="J15" i="1"/>
  <c r="E16" i="1"/>
  <c r="H16" i="1"/>
  <c r="I16" i="1"/>
  <c r="J16" i="1"/>
  <c r="E17" i="1"/>
  <c r="H17" i="1"/>
  <c r="I17" i="1"/>
  <c r="J17" i="1"/>
  <c r="E18" i="1"/>
  <c r="H18" i="1"/>
  <c r="I18" i="1"/>
  <c r="J18" i="1"/>
  <c r="E19" i="1"/>
  <c r="H19" i="1"/>
  <c r="I19" i="1"/>
  <c r="J19" i="1"/>
  <c r="I20" i="1"/>
  <c r="J20" i="1"/>
  <c r="I21" i="1"/>
  <c r="J21" i="1"/>
  <c r="C23" i="1"/>
  <c r="D23" i="1"/>
  <c r="E23" i="1" s="1"/>
  <c r="F23" i="1"/>
  <c r="G23" i="1"/>
  <c r="H23" i="1"/>
  <c r="I23" i="1"/>
  <c r="J23" i="1"/>
  <c r="E24" i="1"/>
  <c r="H24" i="1"/>
  <c r="I24" i="1"/>
  <c r="J24" i="1"/>
  <c r="E25" i="1"/>
  <c r="H25" i="1"/>
  <c r="I25" i="1"/>
  <c r="J25" i="1"/>
  <c r="E26" i="1"/>
  <c r="H26" i="1"/>
  <c r="I26" i="1"/>
  <c r="J26" i="1"/>
  <c r="E27" i="1"/>
  <c r="H27" i="1"/>
  <c r="I27" i="1"/>
  <c r="J27" i="1"/>
  <c r="E28" i="1"/>
  <c r="H28" i="1"/>
  <c r="I28" i="1"/>
  <c r="J28" i="1"/>
  <c r="E29" i="1"/>
  <c r="H29" i="1"/>
  <c r="I29" i="1"/>
  <c r="J29" i="1"/>
  <c r="E30" i="1"/>
  <c r="H30" i="1"/>
  <c r="I30" i="1"/>
  <c r="J30" i="1"/>
  <c r="E31" i="1"/>
  <c r="H31" i="1"/>
  <c r="I31" i="1"/>
  <c r="J31" i="1"/>
  <c r="E32" i="1"/>
  <c r="H32" i="1"/>
  <c r="I32" i="1"/>
  <c r="J32" i="1"/>
  <c r="E33" i="1"/>
  <c r="H33" i="1"/>
  <c r="I33" i="1"/>
  <c r="J33" i="1"/>
  <c r="E34" i="1"/>
  <c r="H34" i="1"/>
  <c r="I34" i="1"/>
  <c r="J34" i="1"/>
  <c r="E35" i="1"/>
  <c r="H35" i="1"/>
  <c r="I35" i="1"/>
  <c r="J35" i="1"/>
  <c r="C36" i="1"/>
  <c r="D36" i="1"/>
  <c r="E36" i="1" s="1"/>
  <c r="F36" i="1"/>
  <c r="G36" i="1"/>
  <c r="H36" i="1"/>
  <c r="I36" i="1"/>
  <c r="J36" i="1"/>
  <c r="E37" i="1"/>
  <c r="H37" i="1"/>
  <c r="I37" i="1"/>
  <c r="J37" i="1"/>
  <c r="E38" i="1"/>
  <c r="H38" i="1"/>
  <c r="I38" i="1"/>
  <c r="J38" i="1"/>
  <c r="I39" i="1"/>
  <c r="G40" i="1"/>
  <c r="C42" i="1"/>
  <c r="C39" i="1" s="1"/>
  <c r="D42" i="1"/>
  <c r="F42" i="1"/>
  <c r="F39" i="1" s="1"/>
  <c r="G42" i="1"/>
  <c r="I42" i="1" s="1"/>
  <c r="I43" i="1"/>
  <c r="I44" i="1"/>
  <c r="I45" i="1"/>
  <c r="I46" i="1"/>
  <c r="I47" i="1"/>
  <c r="I48" i="1"/>
  <c r="I49" i="1"/>
  <c r="I50" i="1"/>
  <c r="I51" i="1"/>
  <c r="I53" i="1"/>
  <c r="D54" i="1"/>
  <c r="G54" i="1"/>
  <c r="I55" i="1"/>
  <c r="D56" i="1"/>
  <c r="G56" i="1"/>
  <c r="I58" i="1"/>
  <c r="I40" i="1" l="1"/>
  <c r="J40" i="1"/>
  <c r="J9" i="1"/>
  <c r="I9" i="1"/>
</calcChain>
</file>

<file path=xl/sharedStrings.xml><?xml version="1.0" encoding="utf-8"?>
<sst xmlns="http://schemas.openxmlformats.org/spreadsheetml/2006/main" count="79" uniqueCount="74">
  <si>
    <t>ОСТАТКИ СРЕДСТВ БЮДЖЕТОВ НА ОТЧЕТНУЮ ДАТУ</t>
  </si>
  <si>
    <t>% от налоговых и неналоговых доходов</t>
  </si>
  <si>
    <t>в т.ч. рыночные заимствования</t>
  </si>
  <si>
    <t>Объем государственного долга Ленинградской области</t>
  </si>
  <si>
    <t>Изменения финансовых активов в государственной собственности за счет приобретения ценных бумаг по договорам репо</t>
  </si>
  <si>
    <t>Увеличение финансовых активов в собственности субъектов Российской Федерации за счет средств организаций</t>
  </si>
  <si>
    <t>Бюджетные кредиты, предоставленные внутри страны в валюте Российской Федерации</t>
  </si>
  <si>
    <t>Акции и иные формы участия в капитале, находящегося в государственной муниципальной собственности</t>
  </si>
  <si>
    <t>Изменение иных финансовых активов за счет средств, размещенных в депозиты</t>
  </si>
  <si>
    <t>Изменение остатков средств на счетах по учету средств бюджета</t>
  </si>
  <si>
    <t>Бюджетные кредиты из других бюджетов бюджетной системы Российской Федерации</t>
  </si>
  <si>
    <t xml:space="preserve">Кредиты кредитных организаций в валюте Российской Федерации
</t>
  </si>
  <si>
    <t>Государственные ценные бумаги</t>
  </si>
  <si>
    <t>ИСТОЧНИКИ ФИНАНСИРОВАНИЯ ДЕФИЦИТА (всего)</t>
  </si>
  <si>
    <t>Дефицит (-), профицит (+)</t>
  </si>
  <si>
    <t>Межбюджетные трансферты общего характера</t>
  </si>
  <si>
    <t>1400</t>
  </si>
  <si>
    <t>Обслуживание внутреннего государственного и муниципального долга</t>
  </si>
  <si>
    <t>1300</t>
  </si>
  <si>
    <t>ВСЕГО ПО СОЦИАЛЬНО-КУЛЬТУРНОЙ СФЕРЕ</t>
  </si>
  <si>
    <t>Средства массовой информации</t>
  </si>
  <si>
    <t>1200</t>
  </si>
  <si>
    <t>Физическая культура и спорт</t>
  </si>
  <si>
    <t>1100</t>
  </si>
  <si>
    <t>Социальная политика</t>
  </si>
  <si>
    <t>1000</t>
  </si>
  <si>
    <t>Здравоохранение</t>
  </si>
  <si>
    <t>0900</t>
  </si>
  <si>
    <t>Культура, кинематография</t>
  </si>
  <si>
    <t>0800</t>
  </si>
  <si>
    <t>Образование</t>
  </si>
  <si>
    <t>0700</t>
  </si>
  <si>
    <t>Охрана окружающей среды</t>
  </si>
  <si>
    <t>0600</t>
  </si>
  <si>
    <t>Жилищно-коммунальное хозяйство</t>
  </si>
  <si>
    <t>0500</t>
  </si>
  <si>
    <t>Национальная экономика</t>
  </si>
  <si>
    <t>0400</t>
  </si>
  <si>
    <t>Национальная безопасность и правоохранительная деятельность</t>
  </si>
  <si>
    <t>0300</t>
  </si>
  <si>
    <t xml:space="preserve">Национальная оборона </t>
  </si>
  <si>
    <t>0200</t>
  </si>
  <si>
    <t>Общегосударственные вопросы</t>
  </si>
  <si>
    <t>0100</t>
  </si>
  <si>
    <t>РАСХОДЫ (всего), в том числе:</t>
  </si>
  <si>
    <r>
      <t xml:space="preserve"> - </t>
    </r>
    <r>
      <rPr>
        <sz val="10"/>
        <color indexed="8"/>
        <rFont val="Arial Cyr"/>
        <charset val="204"/>
      </rPr>
      <t xml:space="preserve">возврат межбюджетных трансфертов, имеющих целевое назначение, прошлых лет </t>
    </r>
  </si>
  <si>
    <t xml:space="preserve"> - доходы от возврата межбюджетных трансфертов, имеющих целевое назначение, прошлых лет</t>
  </si>
  <si>
    <t xml:space="preserve"> - безвозмездные поступления от других бюджетов бюджетной системы Российской Федерации</t>
  </si>
  <si>
    <t>Безвозмездные поступления, в том числе:</t>
  </si>
  <si>
    <t>Неналоговые доходы</t>
  </si>
  <si>
    <t xml:space="preserve"> - акцизы</t>
  </si>
  <si>
    <t xml:space="preserve"> - налоги на имущество</t>
  </si>
  <si>
    <t>- налоги на совокупный доход</t>
  </si>
  <si>
    <t xml:space="preserve"> - налог на доходы физических лиц</t>
  </si>
  <si>
    <t xml:space="preserve"> - налог на прибыль организаций</t>
  </si>
  <si>
    <t>Налоговые доходы, в том числе:</t>
  </si>
  <si>
    <t>Налоговые и неналоговые доходы, в том числе:</t>
  </si>
  <si>
    <t>ДОХОДЫ (всего), в том числе:</t>
  </si>
  <si>
    <t>10=7/4*100</t>
  </si>
  <si>
    <t>9=7-4</t>
  </si>
  <si>
    <t>8=7/6*100</t>
  </si>
  <si>
    <t>% исполнения плана года</t>
  </si>
  <si>
    <t>Исполнено</t>
  </si>
  <si>
    <t>Назначено на год</t>
  </si>
  <si>
    <t>Темп роста</t>
  </si>
  <si>
    <t>Отклонение</t>
  </si>
  <si>
    <t>на 01.01.2025</t>
  </si>
  <si>
    <t>на 01.01.2024</t>
  </si>
  <si>
    <t>Наименование раздела, подраздела</t>
  </si>
  <si>
    <t>Раздел, подраздел</t>
  </si>
  <si>
    <t>тыс.руб.</t>
  </si>
  <si>
    <t>(по данным годового отчета)</t>
  </si>
  <si>
    <t>Информация об исполнении областного бюджета Ленинградской области на 01.01.2025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</si>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</sst>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0.000"/>
    <numFmt numFmtId="167" formatCode="#,##0.0"/>
    <numFmt numFmtId="168" formatCode="#,##0.000000"/>
  </numFmts>
  <fonts count="26" x14ac:knownFonts="1">
    <font>
      <sz val="8"/>
      <name val="Helv"/>
      <charset val="204"/>
    </font>
    <font>
      <sz val="8"/>
      <name val="Helv"/>
      <charset val="204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color theme="1"/>
      <name val="Arial Cyr"/>
      <charset val="204"/>
    </font>
    <font>
      <b/>
      <sz val="10"/>
      <color theme="1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sz val="8"/>
      <name val="Arial Cyr"/>
      <charset val="204"/>
    </font>
    <font>
      <i/>
      <sz val="10"/>
      <color indexed="8"/>
      <name val="Arial CYR"/>
      <family val="2"/>
      <charset val="204"/>
    </font>
    <font>
      <sz val="10"/>
      <color indexed="8"/>
      <name val="Arial Cyr"/>
      <charset val="204"/>
    </font>
    <font>
      <b/>
      <sz val="12"/>
      <color indexed="8"/>
      <name val="Arial Cyr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7"/>
      <color rgb="FF000000"/>
      <name val="Arial Cy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3">
    <xf numFmtId="0" fontId="0" fillId="0" borderId="0"/>
    <xf numFmtId="0" fontId="16" fillId="0" borderId="0"/>
    <xf numFmtId="0" fontId="1" fillId="0" borderId="0"/>
    <xf numFmtId="4" fontId="20" fillId="0" borderId="8">
      <alignment horizontal="right"/>
    </xf>
    <xf numFmtId="0" fontId="21" fillId="0" borderId="0"/>
    <xf numFmtId="4" fontId="20" fillId="0" borderId="9">
      <alignment horizontal="right"/>
    </xf>
    <xf numFmtId="4" fontId="20" fillId="0" borderId="9">
      <alignment horizontal="right"/>
    </xf>
    <xf numFmtId="0" fontId="22" fillId="0" borderId="10"/>
    <xf numFmtId="4" fontId="20" fillId="0" borderId="8">
      <alignment horizontal="right"/>
    </xf>
    <xf numFmtId="4" fontId="23" fillId="0" borderId="9">
      <alignment horizontal="right" vertical="center" shrinkToFit="1"/>
    </xf>
    <xf numFmtId="4" fontId="20" fillId="0" borderId="8">
      <alignment horizontal="right"/>
    </xf>
    <xf numFmtId="4" fontId="24" fillId="0" borderId="9">
      <alignment horizontal="right" vertical="center"/>
    </xf>
    <xf numFmtId="0" fontId="1" fillId="0" borderId="0"/>
  </cellStyleXfs>
  <cellXfs count="101">
    <xf numFmtId="0" fontId="0" fillId="0" borderId="0" xfId="0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165" fontId="3" fillId="2" borderId="0" xfId="0" applyNumberFormat="1" applyFont="1" applyFill="1" applyAlignment="1">
      <alignment horizontal="center" vertical="top"/>
    </xf>
    <xf numFmtId="166" fontId="3" fillId="2" borderId="0" xfId="0" applyNumberFormat="1" applyFont="1" applyFill="1" applyAlignment="1">
      <alignment horizontal="center" vertical="top"/>
    </xf>
    <xf numFmtId="167" fontId="2" fillId="2" borderId="0" xfId="0" applyNumberFormat="1" applyFont="1" applyFill="1" applyAlignment="1">
      <alignment horizontal="center" vertical="top"/>
    </xf>
    <xf numFmtId="167" fontId="3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167" fontId="5" fillId="2" borderId="1" xfId="0" applyNumberFormat="1" applyFont="1" applyFill="1" applyBorder="1" applyAlignment="1">
      <alignment horizontal="center" vertical="top" shrinkToFit="1"/>
    </xf>
    <xf numFmtId="167" fontId="2" fillId="2" borderId="1" xfId="0" applyNumberFormat="1" applyFont="1" applyFill="1" applyBorder="1" applyAlignment="1">
      <alignment horizontal="center" vertical="top" shrinkToFit="1"/>
    </xf>
    <xf numFmtId="167" fontId="2" fillId="0" borderId="1" xfId="0" applyNumberFormat="1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vertical="top" shrinkToFit="1"/>
    </xf>
    <xf numFmtId="0" fontId="5" fillId="2" borderId="1" xfId="0" applyFont="1" applyFill="1" applyBorder="1" applyAlignment="1">
      <alignment horizontal="center" vertical="top" shrinkToFit="1"/>
    </xf>
    <xf numFmtId="167" fontId="5" fillId="2" borderId="1" xfId="0" applyNumberFormat="1" applyFont="1" applyFill="1" applyBorder="1" applyAlignment="1">
      <alignment horizontal="center" vertical="top" wrapText="1" shrinkToFit="1"/>
    </xf>
    <xf numFmtId="167" fontId="6" fillId="2" borderId="1" xfId="0" applyNumberFormat="1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vertical="top" shrinkToFit="1"/>
    </xf>
    <xf numFmtId="167" fontId="8" fillId="2" borderId="0" xfId="0" applyNumberFormat="1" applyFont="1" applyFill="1" applyBorder="1" applyAlignment="1">
      <alignment horizontal="center" vertical="top" shrinkToFit="1"/>
    </xf>
    <xf numFmtId="167" fontId="3" fillId="2" borderId="0" xfId="0" applyNumberFormat="1" applyFont="1" applyFill="1" applyBorder="1" applyAlignment="1">
      <alignment horizontal="center" vertical="top" shrinkToFit="1"/>
    </xf>
    <xf numFmtId="0" fontId="8" fillId="2" borderId="0" xfId="0" applyFont="1" applyFill="1" applyBorder="1" applyAlignment="1">
      <alignment vertical="top" shrinkToFit="1"/>
    </xf>
    <xf numFmtId="0" fontId="8" fillId="2" borderId="0" xfId="0" applyFont="1" applyFill="1" applyBorder="1" applyAlignment="1">
      <alignment horizontal="center" vertical="top" shrinkToFit="1"/>
    </xf>
    <xf numFmtId="167" fontId="9" fillId="2" borderId="1" xfId="0" applyNumberFormat="1" applyFont="1" applyFill="1" applyBorder="1" applyAlignment="1">
      <alignment horizontal="center" vertical="top" wrapText="1" shrinkToFit="1"/>
    </xf>
    <xf numFmtId="167" fontId="3" fillId="2" borderId="1" xfId="0" applyNumberFormat="1" applyFont="1" applyFill="1" applyBorder="1" applyAlignment="1">
      <alignment horizontal="center" vertical="top" shrinkToFit="1"/>
    </xf>
    <xf numFmtId="0" fontId="8" fillId="2" borderId="1" xfId="0" applyFont="1" applyFill="1" applyBorder="1" applyAlignment="1">
      <alignment vertical="top" shrinkToFit="1"/>
    </xf>
    <xf numFmtId="0" fontId="8" fillId="2" borderId="1" xfId="0" applyFont="1" applyFill="1" applyBorder="1" applyAlignment="1">
      <alignment horizontal="center" vertical="top" shrinkToFit="1"/>
    </xf>
    <xf numFmtId="0" fontId="8" fillId="2" borderId="1" xfId="0" applyNumberFormat="1" applyFont="1" applyFill="1" applyBorder="1" applyAlignment="1">
      <alignment horizontal="left" vertical="top" wrapText="1" shrinkToFit="1"/>
    </xf>
    <xf numFmtId="49" fontId="8" fillId="2" borderId="1" xfId="0" applyNumberFormat="1" applyFont="1" applyFill="1" applyBorder="1" applyAlignment="1">
      <alignment horizontal="center" vertical="top" shrinkToFit="1"/>
    </xf>
    <xf numFmtId="0" fontId="2" fillId="0" borderId="0" xfId="0" applyFont="1" applyFill="1" applyAlignment="1">
      <alignment vertical="top"/>
    </xf>
    <xf numFmtId="167" fontId="9" fillId="0" borderId="1" xfId="0" applyNumberFormat="1" applyFont="1" applyFill="1" applyBorder="1" applyAlignment="1">
      <alignment horizontal="center" vertical="top" wrapText="1" shrinkToFit="1"/>
    </xf>
    <xf numFmtId="167" fontId="3" fillId="0" borderId="1" xfId="0" applyNumberFormat="1" applyFont="1" applyFill="1" applyBorder="1" applyAlignment="1">
      <alignment horizontal="center" vertical="top" shrinkToFit="1"/>
    </xf>
    <xf numFmtId="0" fontId="8" fillId="0" borderId="1" xfId="0" applyNumberFormat="1" applyFont="1" applyFill="1" applyBorder="1" applyAlignment="1">
      <alignment horizontal="left" vertical="top" wrapText="1" shrinkToFit="1"/>
    </xf>
    <xf numFmtId="49" fontId="8" fillId="0" borderId="1" xfId="0" applyNumberFormat="1" applyFont="1" applyFill="1" applyBorder="1" applyAlignment="1">
      <alignment horizontal="center" vertical="top" shrinkToFit="1"/>
    </xf>
    <xf numFmtId="0" fontId="2" fillId="3" borderId="0" xfId="0" applyFont="1" applyFill="1" applyAlignment="1">
      <alignment vertical="top"/>
    </xf>
    <xf numFmtId="167" fontId="9" fillId="3" borderId="1" xfId="0" applyNumberFormat="1" applyFont="1" applyFill="1" applyBorder="1" applyAlignment="1">
      <alignment horizontal="center" vertical="top" wrapText="1" shrinkToFit="1"/>
    </xf>
    <xf numFmtId="167" fontId="2" fillId="3" borderId="1" xfId="0" applyNumberFormat="1" applyFont="1" applyFill="1" applyBorder="1" applyAlignment="1">
      <alignment horizontal="center" vertical="top" shrinkToFit="1"/>
    </xf>
    <xf numFmtId="167" fontId="3" fillId="3" borderId="1" xfId="0" applyNumberFormat="1" applyFont="1" applyFill="1" applyBorder="1" applyAlignment="1">
      <alignment horizontal="center" vertical="top" shrinkToFit="1"/>
    </xf>
    <xf numFmtId="0" fontId="8" fillId="3" borderId="1" xfId="0" applyNumberFormat="1" applyFont="1" applyFill="1" applyBorder="1" applyAlignment="1">
      <alignment horizontal="left" vertical="top" wrapText="1" shrinkToFit="1"/>
    </xf>
    <xf numFmtId="49" fontId="8" fillId="3" borderId="1" xfId="0" applyNumberFormat="1" applyFont="1" applyFill="1" applyBorder="1" applyAlignment="1">
      <alignment horizontal="center" vertical="top" shrinkToFit="1"/>
    </xf>
    <xf numFmtId="167" fontId="7" fillId="2" borderId="1" xfId="0" applyNumberFormat="1" applyFont="1" applyFill="1" applyBorder="1" applyAlignment="1">
      <alignment horizontal="center" vertical="top" shrinkToFit="1"/>
    </xf>
    <xf numFmtId="167" fontId="10" fillId="2" borderId="1" xfId="0" applyNumberFormat="1" applyFont="1" applyFill="1" applyBorder="1" applyAlignment="1">
      <alignment horizontal="center" vertical="top" shrinkToFit="1"/>
    </xf>
    <xf numFmtId="0" fontId="11" fillId="2" borderId="1" xfId="0" applyFont="1" applyFill="1" applyBorder="1" applyAlignment="1">
      <alignment horizontal="left" vertical="top" wrapText="1" shrinkToFit="1"/>
    </xf>
    <xf numFmtId="49" fontId="8" fillId="2" borderId="1" xfId="0" applyNumberFormat="1" applyFont="1" applyFill="1" applyBorder="1" applyAlignment="1">
      <alignment horizontal="center" vertical="top" wrapText="1" shrinkToFit="1"/>
    </xf>
    <xf numFmtId="0" fontId="12" fillId="2" borderId="0" xfId="0" applyFont="1" applyFill="1" applyAlignment="1">
      <alignment vertical="top"/>
    </xf>
    <xf numFmtId="0" fontId="13" fillId="2" borderId="1" xfId="0" applyFont="1" applyFill="1" applyBorder="1" applyAlignment="1">
      <alignment horizontal="left" vertical="top" wrapText="1" shrinkToFit="1"/>
    </xf>
    <xf numFmtId="49" fontId="13" fillId="2" borderId="1" xfId="0" applyNumberFormat="1" applyFont="1" applyFill="1" applyBorder="1" applyAlignment="1">
      <alignment horizontal="center" vertical="top" wrapText="1" shrinkToFit="1"/>
    </xf>
    <xf numFmtId="0" fontId="7" fillId="2" borderId="1" xfId="0" applyFont="1" applyFill="1" applyBorder="1" applyAlignment="1">
      <alignment horizontal="left" vertical="top" wrapText="1" shrinkToFit="1"/>
    </xf>
    <xf numFmtId="49" fontId="7" fillId="2" borderId="1" xfId="0" applyNumberFormat="1" applyFont="1" applyFill="1" applyBorder="1" applyAlignment="1">
      <alignment horizontal="center" vertical="top" wrapText="1" shrinkToFit="1"/>
    </xf>
    <xf numFmtId="167" fontId="10" fillId="0" borderId="1" xfId="0" applyNumberFormat="1" applyFont="1" applyFill="1" applyBorder="1" applyAlignment="1">
      <alignment horizontal="center" vertical="top" shrinkToFit="1"/>
    </xf>
    <xf numFmtId="167" fontId="10" fillId="0" borderId="1" xfId="0" applyNumberFormat="1" applyFont="1" applyFill="1" applyBorder="1" applyAlignment="1">
      <alignment horizontal="center" vertical="top" wrapText="1"/>
    </xf>
    <xf numFmtId="167" fontId="10" fillId="2" borderId="1" xfId="0" applyNumberFormat="1" applyFont="1" applyFill="1" applyBorder="1" applyAlignment="1">
      <alignment horizontal="center" vertical="top" wrapText="1"/>
    </xf>
    <xf numFmtId="167" fontId="7" fillId="2" borderId="1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 shrinkToFit="1"/>
    </xf>
    <xf numFmtId="0" fontId="14" fillId="2" borderId="0" xfId="0" applyFont="1" applyFill="1" applyAlignment="1">
      <alignment vertical="top"/>
    </xf>
    <xf numFmtId="0" fontId="15" fillId="2" borderId="1" xfId="0" applyFont="1" applyFill="1" applyBorder="1" applyAlignment="1">
      <alignment horizontal="left" vertical="top" wrapText="1" shrinkToFit="1"/>
    </xf>
    <xf numFmtId="49" fontId="15" fillId="2" borderId="1" xfId="0" applyNumberFormat="1" applyFont="1" applyFill="1" applyBorder="1" applyAlignment="1">
      <alignment horizontal="center" vertical="top" wrapText="1" shrinkToFit="1"/>
    </xf>
    <xf numFmtId="167" fontId="7" fillId="0" borderId="1" xfId="0" applyNumberFormat="1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horizontal="center" vertical="top" shrinkToFit="1"/>
    </xf>
    <xf numFmtId="167" fontId="10" fillId="0" borderId="1" xfId="1" applyNumberFormat="1" applyFont="1" applyFill="1" applyBorder="1" applyAlignment="1">
      <alignment horizontal="center" vertical="top"/>
    </xf>
    <xf numFmtId="167" fontId="10" fillId="2" borderId="1" xfId="1" applyNumberFormat="1" applyFont="1" applyFill="1" applyBorder="1" applyAlignment="1">
      <alignment horizontal="center" vertical="top"/>
    </xf>
    <xf numFmtId="167" fontId="7" fillId="2" borderId="1" xfId="1" applyNumberFormat="1" applyFont="1" applyFill="1" applyBorder="1" applyAlignment="1">
      <alignment horizontal="center" vertical="top"/>
    </xf>
    <xf numFmtId="167" fontId="9" fillId="2" borderId="1" xfId="0" applyNumberFormat="1" applyFont="1" applyFill="1" applyBorder="1" applyAlignment="1">
      <alignment horizontal="center" vertical="top" wrapText="1"/>
    </xf>
    <xf numFmtId="167" fontId="10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 shrinkToFit="1"/>
    </xf>
    <xf numFmtId="167" fontId="3" fillId="2" borderId="1" xfId="0" applyNumberFormat="1" applyFont="1" applyFill="1" applyBorder="1" applyAlignment="1">
      <alignment horizontal="center" vertical="top" wrapText="1" shrinkToFit="1"/>
    </xf>
    <xf numFmtId="167" fontId="3" fillId="2" borderId="1" xfId="1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left" vertical="top" wrapText="1" shrinkToFit="1"/>
    </xf>
    <xf numFmtId="0" fontId="8" fillId="2" borderId="1" xfId="0" applyFont="1" applyFill="1" applyBorder="1" applyAlignment="1">
      <alignment horizontal="left" vertical="top" wrapText="1" shrinkToFit="1"/>
    </xf>
    <xf numFmtId="49" fontId="8" fillId="2" borderId="1" xfId="0" applyNumberFormat="1" applyFont="1" applyFill="1" applyBorder="1" applyAlignment="1">
      <alignment horizontal="left" vertical="top" wrapText="1" shrinkToFit="1"/>
    </xf>
    <xf numFmtId="167" fontId="2" fillId="2" borderId="0" xfId="0" applyNumberFormat="1" applyFont="1" applyFill="1" applyAlignment="1">
      <alignment vertical="top"/>
    </xf>
    <xf numFmtId="0" fontId="2" fillId="2" borderId="5" xfId="0" applyNumberFormat="1" applyFont="1" applyFill="1" applyBorder="1" applyAlignment="1">
      <alignment horizontal="center" vertical="top" wrapText="1" shrinkToFit="1"/>
    </xf>
    <xf numFmtId="0" fontId="3" fillId="2" borderId="5" xfId="0" applyNumberFormat="1" applyFont="1" applyFill="1" applyBorder="1" applyAlignment="1">
      <alignment horizontal="center" vertical="top" wrapText="1" shrinkToFit="1"/>
    </xf>
    <xf numFmtId="0" fontId="8" fillId="2" borderId="5" xfId="0" applyNumberFormat="1" applyFont="1" applyFill="1" applyBorder="1" applyAlignment="1">
      <alignment horizontal="center" vertical="top" wrapText="1" shrinkToFit="1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right" vertical="top" shrinkToFit="1"/>
    </xf>
    <xf numFmtId="0" fontId="3" fillId="2" borderId="0" xfId="0" applyFont="1" applyFill="1" applyAlignment="1">
      <alignment horizontal="right" vertical="top" shrinkToFit="1"/>
    </xf>
    <xf numFmtId="0" fontId="8" fillId="2" borderId="0" xfId="0" applyFont="1" applyFill="1" applyAlignment="1">
      <alignment horizontal="center" vertical="top" shrinkToFit="1"/>
    </xf>
    <xf numFmtId="168" fontId="3" fillId="2" borderId="0" xfId="0" applyNumberFormat="1" applyFont="1" applyFill="1" applyAlignment="1">
      <alignment horizontal="center" vertical="top"/>
    </xf>
    <xf numFmtId="168" fontId="2" fillId="2" borderId="0" xfId="0" applyNumberFormat="1" applyFont="1" applyFill="1" applyAlignment="1">
      <alignment horizontal="center" vertical="top"/>
    </xf>
    <xf numFmtId="0" fontId="5" fillId="2" borderId="4" xfId="0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center" vertical="top" shrinkToFit="1"/>
    </xf>
    <xf numFmtId="0" fontId="5" fillId="2" borderId="2" xfId="0" applyFont="1" applyFill="1" applyBorder="1" applyAlignment="1">
      <alignment horizontal="center" vertical="top" shrinkToFit="1"/>
    </xf>
    <xf numFmtId="0" fontId="25" fillId="2" borderId="0" xfId="0" applyFont="1" applyFill="1" applyAlignment="1">
      <alignment horizontal="right" vertical="top"/>
    </xf>
    <xf numFmtId="0" fontId="19" fillId="2" borderId="0" xfId="0" applyFont="1" applyFill="1" applyAlignment="1">
      <alignment horizontal="center" vertical="top" shrinkToFit="1"/>
    </xf>
    <xf numFmtId="0" fontId="15" fillId="2" borderId="0" xfId="0" applyFont="1" applyFill="1" applyBorder="1" applyAlignment="1">
      <alignment horizontal="center" vertical="top" shrinkToFit="1"/>
    </xf>
    <xf numFmtId="0" fontId="8" fillId="2" borderId="7" xfId="0" applyNumberFormat="1" applyFont="1" applyFill="1" applyBorder="1" applyAlignment="1">
      <alignment horizontal="center" vertical="top" wrapText="1" shrinkToFit="1"/>
    </xf>
    <xf numFmtId="0" fontId="8" fillId="2" borderId="6" xfId="0" applyNumberFormat="1" applyFont="1" applyFill="1" applyBorder="1" applyAlignment="1">
      <alignment horizontal="center" vertical="top" wrapText="1" shrinkToFit="1"/>
    </xf>
    <xf numFmtId="0" fontId="8" fillId="2" borderId="5" xfId="0" applyNumberFormat="1" applyFont="1" applyFill="1" applyBorder="1" applyAlignment="1">
      <alignment horizontal="center" vertical="top" wrapText="1" shrinkToFit="1"/>
    </xf>
    <xf numFmtId="0" fontId="3" fillId="2" borderId="4" xfId="0" applyNumberFormat="1" applyFont="1" applyFill="1" applyBorder="1" applyAlignment="1">
      <alignment horizontal="center" vertical="top" wrapText="1" shrinkToFit="1"/>
    </xf>
    <xf numFmtId="0" fontId="3" fillId="2" borderId="3" xfId="0" applyNumberFormat="1" applyFont="1" applyFill="1" applyBorder="1" applyAlignment="1">
      <alignment horizontal="center" vertical="top" wrapText="1" shrinkToFit="1"/>
    </xf>
    <xf numFmtId="0" fontId="3" fillId="2" borderId="2" xfId="0" applyNumberFormat="1" applyFont="1" applyFill="1" applyBorder="1" applyAlignment="1">
      <alignment horizontal="center" vertical="top" wrapText="1" shrinkToFit="1"/>
    </xf>
    <xf numFmtId="0" fontId="2" fillId="2" borderId="7" xfId="0" applyNumberFormat="1" applyFont="1" applyFill="1" applyBorder="1" applyAlignment="1">
      <alignment horizontal="center" vertical="top" wrapText="1" shrinkToFit="1"/>
    </xf>
    <xf numFmtId="0" fontId="2" fillId="2" borderId="6" xfId="0" applyNumberFormat="1" applyFont="1" applyFill="1" applyBorder="1" applyAlignment="1">
      <alignment horizontal="center" vertical="top" wrapText="1" shrinkToFit="1"/>
    </xf>
    <xf numFmtId="0" fontId="2" fillId="2" borderId="5" xfId="0" applyNumberFormat="1" applyFont="1" applyFill="1" applyBorder="1" applyAlignment="1">
      <alignment horizontal="center" vertical="top" wrapText="1" shrinkToFit="1"/>
    </xf>
    <xf numFmtId="0" fontId="2" fillId="2" borderId="7" xfId="0" applyFont="1" applyFill="1" applyBorder="1" applyAlignment="1">
      <alignment horizontal="center" vertical="top" wrapText="1" shrinkToFit="1"/>
    </xf>
    <xf numFmtId="0" fontId="2" fillId="2" borderId="6" xfId="0" applyFont="1" applyFill="1" applyBorder="1" applyAlignment="1">
      <alignment horizontal="center" vertical="top" wrapText="1" shrinkToFit="1"/>
    </xf>
    <xf numFmtId="0" fontId="2" fillId="2" borderId="5" xfId="0" applyFont="1" applyFill="1" applyBorder="1" applyAlignment="1">
      <alignment horizontal="center" vertical="top" wrapText="1" shrinkToFit="1"/>
    </xf>
    <xf numFmtId="0" fontId="3" fillId="2" borderId="7" xfId="0" applyNumberFormat="1" applyFont="1" applyFill="1" applyBorder="1" applyAlignment="1">
      <alignment horizontal="center" vertical="top" wrapText="1" shrinkToFit="1"/>
    </xf>
    <xf numFmtId="0" fontId="3" fillId="2" borderId="5" xfId="0" applyNumberFormat="1" applyFont="1" applyFill="1" applyBorder="1" applyAlignment="1">
      <alignment horizontal="center" vertical="top" wrapText="1" shrinkToFit="1"/>
    </xf>
    <xf numFmtId="167" fontId="3" fillId="2" borderId="7" xfId="0" applyNumberFormat="1" applyFont="1" applyFill="1" applyBorder="1" applyAlignment="1">
      <alignment horizontal="center" vertical="top" wrapText="1" shrinkToFit="1"/>
    </xf>
    <xf numFmtId="167" fontId="3" fillId="2" borderId="5" xfId="0" applyNumberFormat="1" applyFont="1" applyFill="1" applyBorder="1" applyAlignment="1">
      <alignment horizontal="center" vertical="top" wrapText="1" shrinkToFit="1"/>
    </xf>
  </cellXfs>
  <cellStyles count="13">
    <cellStyle name="_Книга1" xfId="2"/>
    <cellStyle name="xl105" xfId="3"/>
    <cellStyle name="xl32" xfId="4"/>
    <cellStyle name="xl45" xfId="5"/>
    <cellStyle name="xl46" xfId="6"/>
    <cellStyle name="xl68" xfId="7"/>
    <cellStyle name="xl91" xfId="8"/>
    <cellStyle name="xl92" xfId="9"/>
    <cellStyle name="xl95" xfId="10"/>
    <cellStyle name="xl99" xfId="11"/>
    <cellStyle name="Обычный" xfId="0" builtinId="0"/>
    <cellStyle name="Обычный 4" xfId="12"/>
    <cellStyle name="Обычный_на 01.03.09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93"/>
  <sheetViews>
    <sheetView tabSelected="1" topLeftCell="A31" zoomScale="120" zoomScaleNormal="120" workbookViewId="0">
      <selection sqref="A1:J59"/>
    </sheetView>
  </sheetViews>
  <sheetFormatPr defaultRowHeight="12.75" x14ac:dyDescent="0.15"/>
  <cols>
    <col min="1" max="1" width="12.6640625" style="2" customWidth="1"/>
    <col min="2" max="2" width="123.1640625" style="1" customWidth="1"/>
    <col min="3" max="3" width="23.6640625" style="2" customWidth="1"/>
    <col min="4" max="4" width="20.83203125" style="2" customWidth="1"/>
    <col min="5" max="5" width="16.6640625" style="2" customWidth="1"/>
    <col min="6" max="6" width="23.1640625" style="3" customWidth="1"/>
    <col min="7" max="7" width="22.83203125" style="3" customWidth="1"/>
    <col min="8" max="8" width="16.6640625" style="3" customWidth="1"/>
    <col min="9" max="9" width="19.1640625" style="2" customWidth="1"/>
    <col min="10" max="10" width="13.33203125" style="1" customWidth="1"/>
    <col min="11" max="16384" width="9.33203125" style="1"/>
  </cols>
  <sheetData>
    <row r="1" spans="1:11" ht="15" customHeight="1" x14ac:dyDescent="0.15">
      <c r="C1" s="78"/>
      <c r="D1" s="78"/>
      <c r="E1" s="78"/>
      <c r="F1" s="77"/>
      <c r="G1" s="77"/>
      <c r="H1" s="82" t="s">
        <v>73</v>
      </c>
      <c r="I1" s="82"/>
      <c r="J1" s="82"/>
    </row>
    <row r="2" spans="1:11" ht="15.75" x14ac:dyDescent="0.15">
      <c r="A2" s="83" t="s">
        <v>72</v>
      </c>
      <c r="B2" s="83"/>
      <c r="C2" s="83"/>
      <c r="D2" s="83"/>
      <c r="E2" s="83"/>
      <c r="F2" s="83"/>
      <c r="G2" s="83"/>
      <c r="H2" s="83"/>
      <c r="I2" s="83"/>
      <c r="J2" s="83"/>
    </row>
    <row r="3" spans="1:11" x14ac:dyDescent="0.15">
      <c r="A3" s="84" t="s">
        <v>71</v>
      </c>
      <c r="B3" s="84"/>
      <c r="C3" s="84"/>
      <c r="D3" s="84"/>
      <c r="E3" s="84"/>
      <c r="F3" s="84"/>
      <c r="G3" s="84"/>
      <c r="H3" s="84"/>
      <c r="I3" s="84"/>
      <c r="J3" s="84"/>
    </row>
    <row r="4" spans="1:11" x14ac:dyDescent="0.15">
      <c r="A4" s="76"/>
      <c r="C4" s="7"/>
      <c r="E4" s="1"/>
      <c r="F4" s="8"/>
      <c r="G4" s="8"/>
      <c r="H4" s="75"/>
      <c r="I4" s="74"/>
      <c r="J4" s="73" t="s">
        <v>70</v>
      </c>
    </row>
    <row r="5" spans="1:11" s="2" customFormat="1" ht="12.75" customHeight="1" x14ac:dyDescent="0.15">
      <c r="A5" s="85" t="s">
        <v>69</v>
      </c>
      <c r="B5" s="85" t="s">
        <v>68</v>
      </c>
      <c r="C5" s="88" t="s">
        <v>67</v>
      </c>
      <c r="D5" s="89"/>
      <c r="E5" s="90"/>
      <c r="F5" s="88" t="s">
        <v>66</v>
      </c>
      <c r="G5" s="89"/>
      <c r="H5" s="90"/>
      <c r="I5" s="91" t="s">
        <v>65</v>
      </c>
      <c r="J5" s="94" t="s">
        <v>64</v>
      </c>
    </row>
    <row r="6" spans="1:11" s="2" customFormat="1" ht="12.75" customHeight="1" x14ac:dyDescent="0.15">
      <c r="A6" s="86"/>
      <c r="B6" s="86"/>
      <c r="C6" s="97" t="s">
        <v>63</v>
      </c>
      <c r="D6" s="97" t="s">
        <v>62</v>
      </c>
      <c r="E6" s="99" t="s">
        <v>61</v>
      </c>
      <c r="F6" s="97" t="s">
        <v>63</v>
      </c>
      <c r="G6" s="97" t="s">
        <v>62</v>
      </c>
      <c r="H6" s="99" t="s">
        <v>61</v>
      </c>
      <c r="I6" s="92"/>
      <c r="J6" s="95"/>
    </row>
    <row r="7" spans="1:11" s="2" customFormat="1" ht="13.5" customHeight="1" x14ac:dyDescent="0.15">
      <c r="A7" s="87"/>
      <c r="B7" s="87"/>
      <c r="C7" s="98"/>
      <c r="D7" s="98"/>
      <c r="E7" s="100"/>
      <c r="F7" s="98"/>
      <c r="G7" s="98"/>
      <c r="H7" s="100"/>
      <c r="I7" s="93"/>
      <c r="J7" s="96"/>
    </row>
    <row r="8" spans="1:11" s="2" customFormat="1" ht="13.5" customHeight="1" x14ac:dyDescent="0.15">
      <c r="A8" s="72">
        <v>1</v>
      </c>
      <c r="B8" s="72">
        <v>2</v>
      </c>
      <c r="C8" s="71">
        <v>6</v>
      </c>
      <c r="D8" s="71">
        <v>7</v>
      </c>
      <c r="E8" s="71" t="s">
        <v>60</v>
      </c>
      <c r="F8" s="71">
        <v>6</v>
      </c>
      <c r="G8" s="71">
        <v>7</v>
      </c>
      <c r="H8" s="71" t="s">
        <v>60</v>
      </c>
      <c r="I8" s="70" t="s">
        <v>59</v>
      </c>
      <c r="J8" s="70" t="s">
        <v>58</v>
      </c>
    </row>
    <row r="9" spans="1:11" x14ac:dyDescent="0.15">
      <c r="A9" s="63"/>
      <c r="B9" s="41" t="s">
        <v>57</v>
      </c>
      <c r="C9" s="59">
        <f>C10+C18</f>
        <v>220682072.89999998</v>
      </c>
      <c r="D9" s="59">
        <f>D10+D18</f>
        <v>252484025.69999999</v>
      </c>
      <c r="E9" s="40">
        <f t="shared" ref="E9:E19" si="0">D9/C9*100</f>
        <v>114.41075497528554</v>
      </c>
      <c r="F9" s="59">
        <f>F10+F18</f>
        <v>261498758</v>
      </c>
      <c r="G9" s="59">
        <f>G10+G18</f>
        <v>271149109.5</v>
      </c>
      <c r="H9" s="40">
        <f t="shared" ref="H9:H19" si="1">G9/F9*100</f>
        <v>103.69040051042995</v>
      </c>
      <c r="I9" s="39">
        <f t="shared" ref="I9:I21" si="2">G9-D9</f>
        <v>18665083.800000012</v>
      </c>
      <c r="J9" s="22">
        <f t="shared" ref="J9:J21" si="3">G9/D9*100</f>
        <v>107.39258008432493</v>
      </c>
    </row>
    <row r="10" spans="1:11" x14ac:dyDescent="0.15">
      <c r="A10" s="63"/>
      <c r="B10" s="67" t="s">
        <v>56</v>
      </c>
      <c r="C10" s="65">
        <v>198922499.19999999</v>
      </c>
      <c r="D10" s="65">
        <v>228711888</v>
      </c>
      <c r="E10" s="23">
        <f t="shared" si="0"/>
        <v>114.97537428888288</v>
      </c>
      <c r="F10" s="65">
        <v>241836862.69999999</v>
      </c>
      <c r="G10" s="65">
        <v>250944479.5</v>
      </c>
      <c r="H10" s="23">
        <f t="shared" si="1"/>
        <v>103.76601676779858</v>
      </c>
      <c r="I10" s="11">
        <f t="shared" si="2"/>
        <v>22232591.5</v>
      </c>
      <c r="J10" s="64">
        <f t="shared" si="3"/>
        <v>109.72078526149896</v>
      </c>
      <c r="K10" s="69"/>
    </row>
    <row r="11" spans="1:11" x14ac:dyDescent="0.15">
      <c r="A11" s="63"/>
      <c r="B11" s="67" t="s">
        <v>55</v>
      </c>
      <c r="C11" s="65">
        <v>192821570.40000001</v>
      </c>
      <c r="D11" s="65">
        <v>221363960.5</v>
      </c>
      <c r="E11" s="23">
        <f t="shared" si="0"/>
        <v>114.80248814527857</v>
      </c>
      <c r="F11" s="65">
        <v>227606988.40000001</v>
      </c>
      <c r="G11" s="65">
        <v>231178204.5</v>
      </c>
      <c r="H11" s="23">
        <f t="shared" si="1"/>
        <v>101.56902743852658</v>
      </c>
      <c r="I11" s="11">
        <f t="shared" si="2"/>
        <v>9814244</v>
      </c>
      <c r="J11" s="64">
        <f t="shared" si="3"/>
        <v>104.43353289208972</v>
      </c>
    </row>
    <row r="12" spans="1:11" x14ac:dyDescent="0.15">
      <c r="A12" s="63"/>
      <c r="B12" s="67" t="s">
        <v>54</v>
      </c>
      <c r="C12" s="65">
        <v>101719540.40000001</v>
      </c>
      <c r="D12" s="65">
        <v>124470473.2</v>
      </c>
      <c r="E12" s="23">
        <f t="shared" si="0"/>
        <v>122.36633463986826</v>
      </c>
      <c r="F12" s="65">
        <v>116786585</v>
      </c>
      <c r="G12" s="65">
        <v>114578631.40000001</v>
      </c>
      <c r="H12" s="23">
        <f t="shared" si="1"/>
        <v>98.109411624631377</v>
      </c>
      <c r="I12" s="11">
        <f t="shared" si="2"/>
        <v>-9891841.799999997</v>
      </c>
      <c r="J12" s="64">
        <f t="shared" si="3"/>
        <v>92.052860774373599</v>
      </c>
    </row>
    <row r="13" spans="1:11" x14ac:dyDescent="0.15">
      <c r="A13" s="63"/>
      <c r="B13" s="68" t="s">
        <v>53</v>
      </c>
      <c r="C13" s="65">
        <v>43059001.600000001</v>
      </c>
      <c r="D13" s="65">
        <v>47974218.100000001</v>
      </c>
      <c r="E13" s="23">
        <f t="shared" si="0"/>
        <v>111.41507307963221</v>
      </c>
      <c r="F13" s="65">
        <v>58015662.100000001</v>
      </c>
      <c r="G13" s="65">
        <v>63054718.299999997</v>
      </c>
      <c r="H13" s="23">
        <f t="shared" si="1"/>
        <v>108.68568248228266</v>
      </c>
      <c r="I13" s="11">
        <f t="shared" si="2"/>
        <v>15080500.199999996</v>
      </c>
      <c r="J13" s="64">
        <f t="shared" si="3"/>
        <v>131.43459299027117</v>
      </c>
    </row>
    <row r="14" spans="1:11" x14ac:dyDescent="0.15">
      <c r="A14" s="63"/>
      <c r="B14" s="68" t="s">
        <v>52</v>
      </c>
      <c r="C14" s="65">
        <v>314325</v>
      </c>
      <c r="D14" s="65">
        <v>461269.3</v>
      </c>
      <c r="E14" s="23">
        <f t="shared" si="0"/>
        <v>146.74916090034199</v>
      </c>
      <c r="F14" s="65">
        <v>498301</v>
      </c>
      <c r="G14" s="65">
        <v>726566.9</v>
      </c>
      <c r="H14" s="23">
        <f t="shared" si="1"/>
        <v>145.80883843299532</v>
      </c>
      <c r="I14" s="11">
        <f t="shared" si="2"/>
        <v>265297.60000000003</v>
      </c>
      <c r="J14" s="64">
        <f t="shared" si="3"/>
        <v>157.51468827429008</v>
      </c>
    </row>
    <row r="15" spans="1:11" x14ac:dyDescent="0.15">
      <c r="A15" s="63"/>
      <c r="B15" s="68" t="s">
        <v>51</v>
      </c>
      <c r="C15" s="65">
        <v>33077713</v>
      </c>
      <c r="D15" s="65">
        <v>32742689.699999999</v>
      </c>
      <c r="E15" s="23">
        <f t="shared" si="0"/>
        <v>98.987163048424776</v>
      </c>
      <c r="F15" s="65">
        <v>36132490</v>
      </c>
      <c r="G15" s="65">
        <v>36157062.299999997</v>
      </c>
      <c r="H15" s="23">
        <f t="shared" si="1"/>
        <v>100.06800610752262</v>
      </c>
      <c r="I15" s="11">
        <f t="shared" si="2"/>
        <v>3414372.5999999978</v>
      </c>
      <c r="J15" s="64">
        <f t="shared" si="3"/>
        <v>110.42789285572955</v>
      </c>
    </row>
    <row r="16" spans="1:11" x14ac:dyDescent="0.15">
      <c r="A16" s="63"/>
      <c r="B16" s="68" t="s">
        <v>50</v>
      </c>
      <c r="C16" s="65">
        <v>13316030.199999999</v>
      </c>
      <c r="D16" s="65">
        <v>14050454.9</v>
      </c>
      <c r="E16" s="23">
        <f t="shared" si="0"/>
        <v>105.51534270326303</v>
      </c>
      <c r="F16" s="65">
        <v>14774401.300000001</v>
      </c>
      <c r="G16" s="65">
        <v>15044353.199999999</v>
      </c>
      <c r="H16" s="23">
        <f t="shared" si="1"/>
        <v>101.82715965620888</v>
      </c>
      <c r="I16" s="11">
        <f t="shared" si="2"/>
        <v>993898.29999999888</v>
      </c>
      <c r="J16" s="64">
        <f t="shared" si="3"/>
        <v>107.0737802233008</v>
      </c>
    </row>
    <row r="17" spans="1:10" ht="14.25" customHeight="1" x14ac:dyDescent="0.15">
      <c r="A17" s="63"/>
      <c r="B17" s="68" t="s">
        <v>49</v>
      </c>
      <c r="C17" s="65">
        <v>6100928.7999999998</v>
      </c>
      <c r="D17" s="65">
        <v>7347927.5</v>
      </c>
      <c r="E17" s="23">
        <f t="shared" si="0"/>
        <v>120.43948947576639</v>
      </c>
      <c r="F17" s="65">
        <v>14229874.300000001</v>
      </c>
      <c r="G17" s="65">
        <v>19766275</v>
      </c>
      <c r="H17" s="23">
        <f t="shared" si="1"/>
        <v>138.90688408962262</v>
      </c>
      <c r="I17" s="11">
        <f t="shared" si="2"/>
        <v>12418347.5</v>
      </c>
      <c r="J17" s="64">
        <f t="shared" si="3"/>
        <v>269.00476358810022</v>
      </c>
    </row>
    <row r="18" spans="1:10" x14ac:dyDescent="0.15">
      <c r="A18" s="63"/>
      <c r="B18" s="67" t="s">
        <v>48</v>
      </c>
      <c r="C18" s="65">
        <v>21759573.699999999</v>
      </c>
      <c r="D18" s="65">
        <v>23772137.699999999</v>
      </c>
      <c r="E18" s="23">
        <f t="shared" si="0"/>
        <v>109.24909664016073</v>
      </c>
      <c r="F18" s="65">
        <v>19661895.300000001</v>
      </c>
      <c r="G18" s="65">
        <v>20204630</v>
      </c>
      <c r="H18" s="23">
        <f t="shared" si="1"/>
        <v>102.76033765676699</v>
      </c>
      <c r="I18" s="11">
        <f t="shared" si="2"/>
        <v>-3567507.6999999993</v>
      </c>
      <c r="J18" s="64">
        <f t="shared" si="3"/>
        <v>84.992903267592965</v>
      </c>
    </row>
    <row r="19" spans="1:10" x14ac:dyDescent="0.15">
      <c r="A19" s="63"/>
      <c r="B19" s="67" t="s">
        <v>47</v>
      </c>
      <c r="C19" s="65">
        <v>18068068.199999999</v>
      </c>
      <c r="D19" s="65">
        <v>17842705.300000001</v>
      </c>
      <c r="E19" s="23">
        <f t="shared" si="0"/>
        <v>98.752700634592472</v>
      </c>
      <c r="F19" s="65">
        <v>16707355.800000001</v>
      </c>
      <c r="G19" s="65">
        <v>16576659</v>
      </c>
      <c r="H19" s="23">
        <f t="shared" si="1"/>
        <v>99.217728995751671</v>
      </c>
      <c r="I19" s="11">
        <f t="shared" si="2"/>
        <v>-1266046.3000000007</v>
      </c>
      <c r="J19" s="64">
        <f t="shared" si="3"/>
        <v>92.904403907853577</v>
      </c>
    </row>
    <row r="20" spans="1:10" x14ac:dyDescent="0.15">
      <c r="A20" s="63"/>
      <c r="B20" s="67" t="s">
        <v>46</v>
      </c>
      <c r="C20" s="65">
        <v>500403.20000000001</v>
      </c>
      <c r="D20" s="65">
        <v>565658.30000000005</v>
      </c>
      <c r="E20" s="23"/>
      <c r="F20" s="65">
        <v>619307.19999999995</v>
      </c>
      <c r="G20" s="65">
        <v>781789.8</v>
      </c>
      <c r="H20" s="23"/>
      <c r="I20" s="11">
        <f t="shared" si="2"/>
        <v>216131.5</v>
      </c>
      <c r="J20" s="64">
        <f t="shared" si="3"/>
        <v>138.20884445609656</v>
      </c>
    </row>
    <row r="21" spans="1:10" x14ac:dyDescent="0.15">
      <c r="A21" s="63"/>
      <c r="B21" s="66" t="s">
        <v>45</v>
      </c>
      <c r="C21" s="65">
        <v>-38739.1</v>
      </c>
      <c r="D21" s="65">
        <v>-136963.5</v>
      </c>
      <c r="E21" s="23"/>
      <c r="F21" s="65">
        <v>-51775</v>
      </c>
      <c r="G21" s="65">
        <v>-111781.3</v>
      </c>
      <c r="H21" s="23"/>
      <c r="I21" s="11">
        <f t="shared" si="2"/>
        <v>25182.199999999997</v>
      </c>
      <c r="J21" s="64">
        <f t="shared" si="3"/>
        <v>81.613933639254256</v>
      </c>
    </row>
    <row r="22" spans="1:10" x14ac:dyDescent="0.15">
      <c r="A22" s="63"/>
      <c r="B22" s="66"/>
      <c r="C22" s="65"/>
      <c r="D22" s="65"/>
      <c r="E22" s="23"/>
      <c r="F22" s="65"/>
      <c r="G22" s="65"/>
      <c r="H22" s="23"/>
      <c r="I22" s="11"/>
      <c r="J22" s="64"/>
    </row>
    <row r="23" spans="1:10" x14ac:dyDescent="0.15">
      <c r="A23" s="63"/>
      <c r="B23" s="41" t="s">
        <v>44</v>
      </c>
      <c r="C23" s="62">
        <f>C24+C25+C26+C27+C28+C29+C30+C31+C32+C33+C34+C35+C37+C38</f>
        <v>224369309.40000001</v>
      </c>
      <c r="D23" s="62">
        <f>D24+D25+D26+D27+D28+D29+D30+D31+D32+D33+D34+D35+D37+D38</f>
        <v>215318586.39999998</v>
      </c>
      <c r="E23" s="40">
        <f t="shared" ref="E23:E38" si="4">D23/C23*100</f>
        <v>95.966149281199321</v>
      </c>
      <c r="F23" s="62">
        <f>F24+F25+F26+F27+F28+F29+F30+F31+F32+F33+F34+F35+F37+F38</f>
        <v>270926822.19999999</v>
      </c>
      <c r="G23" s="62">
        <f>G24+G25+G26+G27+G28+G29+G30+G31+G32+G33+G34+G35+G37+G38</f>
        <v>256089613.50000003</v>
      </c>
      <c r="H23" s="40">
        <f t="shared" ref="H23:H38" si="5">G23/F23*100</f>
        <v>94.523536437065275</v>
      </c>
      <c r="I23" s="39">
        <f t="shared" ref="I23:I40" si="6">G23-D23</f>
        <v>40771027.100000054</v>
      </c>
      <c r="J23" s="22">
        <f t="shared" ref="J23:J38" si="7">G23/D23*100</f>
        <v>118.93521027685887</v>
      </c>
    </row>
    <row r="24" spans="1:10" x14ac:dyDescent="0.15">
      <c r="A24" s="52" t="s">
        <v>43</v>
      </c>
      <c r="B24" s="41" t="s">
        <v>42</v>
      </c>
      <c r="C24" s="51">
        <v>10672930.199999999</v>
      </c>
      <c r="D24" s="51">
        <v>10226081.5</v>
      </c>
      <c r="E24" s="40">
        <f t="shared" si="4"/>
        <v>95.813251922138505</v>
      </c>
      <c r="F24" s="61">
        <v>19593098.699999999</v>
      </c>
      <c r="G24" s="50">
        <v>11843864.699999999</v>
      </c>
      <c r="H24" s="40">
        <f t="shared" si="5"/>
        <v>60.449165705473632</v>
      </c>
      <c r="I24" s="39">
        <f t="shared" si="6"/>
        <v>1617783.1999999993</v>
      </c>
      <c r="J24" s="22">
        <f t="shared" si="7"/>
        <v>115.8201672849957</v>
      </c>
    </row>
    <row r="25" spans="1:10" ht="14.25" customHeight="1" x14ac:dyDescent="0.15">
      <c r="A25" s="52" t="s">
        <v>41</v>
      </c>
      <c r="B25" s="41" t="s">
        <v>40</v>
      </c>
      <c r="C25" s="60">
        <v>159452</v>
      </c>
      <c r="D25" s="60">
        <v>146815.1</v>
      </c>
      <c r="E25" s="40">
        <f t="shared" si="4"/>
        <v>92.074793668313987</v>
      </c>
      <c r="F25" s="59">
        <v>881651.4</v>
      </c>
      <c r="G25" s="58">
        <v>826433.4</v>
      </c>
      <c r="H25" s="40">
        <f t="shared" si="5"/>
        <v>93.736980398375138</v>
      </c>
      <c r="I25" s="39">
        <f t="shared" si="6"/>
        <v>679618.3</v>
      </c>
      <c r="J25" s="22">
        <f t="shared" si="7"/>
        <v>562.90763007347334</v>
      </c>
    </row>
    <row r="26" spans="1:10" ht="13.5" customHeight="1" x14ac:dyDescent="0.15">
      <c r="A26" s="52" t="s">
        <v>39</v>
      </c>
      <c r="B26" s="41" t="s">
        <v>38</v>
      </c>
      <c r="C26" s="51">
        <v>3741693.4</v>
      </c>
      <c r="D26" s="51">
        <v>3654564.8</v>
      </c>
      <c r="E26" s="40">
        <f t="shared" si="4"/>
        <v>97.671412628303528</v>
      </c>
      <c r="F26" s="56">
        <v>4818796.5</v>
      </c>
      <c r="G26" s="49">
        <v>4764692.2</v>
      </c>
      <c r="H26" s="40">
        <f t="shared" si="5"/>
        <v>98.877223804740467</v>
      </c>
      <c r="I26" s="39">
        <f t="shared" si="6"/>
        <v>1110127.4000000004</v>
      </c>
      <c r="J26" s="22">
        <f t="shared" si="7"/>
        <v>130.37645959923876</v>
      </c>
    </row>
    <row r="27" spans="1:10" x14ac:dyDescent="0.15">
      <c r="A27" s="52" t="s">
        <v>37</v>
      </c>
      <c r="B27" s="41" t="s">
        <v>36</v>
      </c>
      <c r="C27" s="51">
        <v>49118801.299999997</v>
      </c>
      <c r="D27" s="51">
        <v>43776219.799999997</v>
      </c>
      <c r="E27" s="40">
        <f t="shared" si="4"/>
        <v>89.1231435649876</v>
      </c>
      <c r="F27" s="49">
        <v>55416598.700000003</v>
      </c>
      <c r="G27" s="49">
        <v>53845718.299999997</v>
      </c>
      <c r="H27" s="40">
        <f t="shared" si="5"/>
        <v>97.165325124870932</v>
      </c>
      <c r="I27" s="39">
        <f t="shared" si="6"/>
        <v>10069498.5</v>
      </c>
      <c r="J27" s="22">
        <f t="shared" si="7"/>
        <v>123.00221112285259</v>
      </c>
    </row>
    <row r="28" spans="1:10" x14ac:dyDescent="0.15">
      <c r="A28" s="52" t="s">
        <v>35</v>
      </c>
      <c r="B28" s="41" t="s">
        <v>34</v>
      </c>
      <c r="C28" s="51">
        <v>23124149.100000001</v>
      </c>
      <c r="D28" s="51">
        <v>22848990.399999999</v>
      </c>
      <c r="E28" s="40">
        <f t="shared" si="4"/>
        <v>98.810080756657968</v>
      </c>
      <c r="F28" s="49">
        <v>23349380.5</v>
      </c>
      <c r="G28" s="49">
        <v>22294725.5</v>
      </c>
      <c r="H28" s="40">
        <f t="shared" si="5"/>
        <v>95.48315639466324</v>
      </c>
      <c r="I28" s="39">
        <f t="shared" si="6"/>
        <v>-554264.89999999851</v>
      </c>
      <c r="J28" s="22">
        <f t="shared" si="7"/>
        <v>97.57422586163807</v>
      </c>
    </row>
    <row r="29" spans="1:10" x14ac:dyDescent="0.15">
      <c r="A29" s="52" t="s">
        <v>33</v>
      </c>
      <c r="B29" s="41" t="s">
        <v>32</v>
      </c>
      <c r="C29" s="51">
        <v>606645.9</v>
      </c>
      <c r="D29" s="51">
        <v>598390.6</v>
      </c>
      <c r="E29" s="40">
        <f t="shared" si="4"/>
        <v>98.639189682152292</v>
      </c>
      <c r="F29" s="49">
        <v>790181.2</v>
      </c>
      <c r="G29" s="49">
        <v>784858.9</v>
      </c>
      <c r="H29" s="40">
        <f t="shared" si="5"/>
        <v>99.326445630445278</v>
      </c>
      <c r="I29" s="39">
        <f t="shared" si="6"/>
        <v>186468.30000000005</v>
      </c>
      <c r="J29" s="22">
        <f t="shared" si="7"/>
        <v>131.1616358946815</v>
      </c>
    </row>
    <row r="30" spans="1:10" ht="12" customHeight="1" x14ac:dyDescent="0.15">
      <c r="A30" s="52" t="s">
        <v>31</v>
      </c>
      <c r="B30" s="41" t="s">
        <v>30</v>
      </c>
      <c r="C30" s="51">
        <v>45182347.100000001</v>
      </c>
      <c r="D30" s="51">
        <v>44676044.200000003</v>
      </c>
      <c r="E30" s="40">
        <f t="shared" si="4"/>
        <v>98.87942319844646</v>
      </c>
      <c r="F30" s="49">
        <v>57664110</v>
      </c>
      <c r="G30" s="49">
        <v>56818290.899999999</v>
      </c>
      <c r="H30" s="40">
        <f t="shared" si="5"/>
        <v>98.533196645192305</v>
      </c>
      <c r="I30" s="39">
        <f t="shared" si="6"/>
        <v>12142246.699999996</v>
      </c>
      <c r="J30" s="22">
        <f t="shared" si="7"/>
        <v>127.17842843391223</v>
      </c>
    </row>
    <row r="31" spans="1:10" x14ac:dyDescent="0.15">
      <c r="A31" s="52" t="s">
        <v>29</v>
      </c>
      <c r="B31" s="41" t="s">
        <v>28</v>
      </c>
      <c r="C31" s="51">
        <v>4830127.5999999996</v>
      </c>
      <c r="D31" s="51">
        <v>4461763.8</v>
      </c>
      <c r="E31" s="40">
        <f t="shared" si="4"/>
        <v>92.373621765188986</v>
      </c>
      <c r="F31" s="49">
        <v>5989767.5999999996</v>
      </c>
      <c r="G31" s="49">
        <v>5567927.4000000004</v>
      </c>
      <c r="H31" s="57">
        <f t="shared" si="5"/>
        <v>92.957319412526132</v>
      </c>
      <c r="I31" s="39">
        <f t="shared" si="6"/>
        <v>1106163.6000000006</v>
      </c>
      <c r="J31" s="22">
        <f t="shared" si="7"/>
        <v>124.79206989845586</v>
      </c>
    </row>
    <row r="32" spans="1:10" x14ac:dyDescent="0.15">
      <c r="A32" s="52" t="s">
        <v>27</v>
      </c>
      <c r="B32" s="41" t="s">
        <v>26</v>
      </c>
      <c r="C32" s="51">
        <v>23773239.300000001</v>
      </c>
      <c r="D32" s="51">
        <v>23413253.199999999</v>
      </c>
      <c r="E32" s="40">
        <f t="shared" si="4"/>
        <v>98.485750740749907</v>
      </c>
      <c r="F32" s="49">
        <v>28158010.800000001</v>
      </c>
      <c r="G32" s="49">
        <v>27002735.300000001</v>
      </c>
      <c r="H32" s="40">
        <f t="shared" si="5"/>
        <v>95.897169341237699</v>
      </c>
      <c r="I32" s="39">
        <f t="shared" si="6"/>
        <v>3589482.1000000015</v>
      </c>
      <c r="J32" s="22">
        <f t="shared" si="7"/>
        <v>115.33098399157961</v>
      </c>
    </row>
    <row r="33" spans="1:10" x14ac:dyDescent="0.15">
      <c r="A33" s="52" t="s">
        <v>25</v>
      </c>
      <c r="B33" s="41" t="s">
        <v>24</v>
      </c>
      <c r="C33" s="51">
        <v>50992092.399999999</v>
      </c>
      <c r="D33" s="51">
        <v>50676502.899999999</v>
      </c>
      <c r="E33" s="40">
        <f t="shared" si="4"/>
        <v>99.381101097942008</v>
      </c>
      <c r="F33" s="50">
        <v>60357827.799999997</v>
      </c>
      <c r="G33" s="49">
        <v>59812524.600000001</v>
      </c>
      <c r="H33" s="40">
        <f t="shared" si="5"/>
        <v>99.096549329430985</v>
      </c>
      <c r="I33" s="39">
        <f t="shared" si="6"/>
        <v>9136021.700000003</v>
      </c>
      <c r="J33" s="22">
        <f t="shared" si="7"/>
        <v>118.02812186552833</v>
      </c>
    </row>
    <row r="34" spans="1:10" x14ac:dyDescent="0.15">
      <c r="A34" s="52" t="s">
        <v>23</v>
      </c>
      <c r="B34" s="41" t="s">
        <v>22</v>
      </c>
      <c r="C34" s="56">
        <v>3229305</v>
      </c>
      <c r="D34" s="51">
        <v>1942221.7</v>
      </c>
      <c r="E34" s="40">
        <f t="shared" si="4"/>
        <v>60.143643910996325</v>
      </c>
      <c r="F34" s="50">
        <v>3938650.8</v>
      </c>
      <c r="G34" s="49">
        <v>2938051.9</v>
      </c>
      <c r="H34" s="40">
        <f t="shared" si="5"/>
        <v>74.595389365312613</v>
      </c>
      <c r="I34" s="39">
        <f t="shared" si="6"/>
        <v>995830.2</v>
      </c>
      <c r="J34" s="22">
        <f t="shared" si="7"/>
        <v>151.27273575411087</v>
      </c>
    </row>
    <row r="35" spans="1:10" x14ac:dyDescent="0.15">
      <c r="A35" s="52" t="s">
        <v>21</v>
      </c>
      <c r="B35" s="41" t="s">
        <v>20</v>
      </c>
      <c r="C35" s="51">
        <v>515545.5</v>
      </c>
      <c r="D35" s="51">
        <v>515545.4</v>
      </c>
      <c r="E35" s="40">
        <f t="shared" si="4"/>
        <v>99.999980603069957</v>
      </c>
      <c r="F35" s="50">
        <v>548193.4</v>
      </c>
      <c r="G35" s="49">
        <v>548193.4</v>
      </c>
      <c r="H35" s="40">
        <f t="shared" si="5"/>
        <v>100</v>
      </c>
      <c r="I35" s="39">
        <f t="shared" si="6"/>
        <v>32648</v>
      </c>
      <c r="J35" s="22">
        <f t="shared" si="7"/>
        <v>106.33271095038381</v>
      </c>
    </row>
    <row r="36" spans="1:10" x14ac:dyDescent="0.15">
      <c r="A36" s="52"/>
      <c r="B36" s="41" t="s">
        <v>19</v>
      </c>
      <c r="C36" s="40">
        <f>C31+C30+C32+C33++C34+C35</f>
        <v>128522656.90000001</v>
      </c>
      <c r="D36" s="40">
        <f>D31+D30+D32+D33++D34+D35</f>
        <v>125685331.2</v>
      </c>
      <c r="E36" s="40">
        <f t="shared" si="4"/>
        <v>97.792353684216437</v>
      </c>
      <c r="F36" s="40">
        <f>F31+F30+F32+F33++F34+F35</f>
        <v>156656560.40000001</v>
      </c>
      <c r="G36" s="48">
        <f>G31+G30+G32+G33++G34+G35</f>
        <v>152687723.5</v>
      </c>
      <c r="H36" s="40">
        <f t="shared" si="5"/>
        <v>97.466536422179743</v>
      </c>
      <c r="I36" s="39">
        <f t="shared" si="6"/>
        <v>27002392.299999997</v>
      </c>
      <c r="J36" s="22">
        <f t="shared" si="7"/>
        <v>121.48412391660229</v>
      </c>
    </row>
    <row r="37" spans="1:10" s="53" customFormat="1" x14ac:dyDescent="0.15">
      <c r="A37" s="55" t="s">
        <v>18</v>
      </c>
      <c r="B37" s="54" t="s">
        <v>17</v>
      </c>
      <c r="C37" s="51">
        <v>148018.1</v>
      </c>
      <c r="D37" s="51">
        <v>142932.20000000001</v>
      </c>
      <c r="E37" s="40">
        <f t="shared" si="4"/>
        <v>96.564001294436295</v>
      </c>
      <c r="F37" s="50">
        <v>223367.9</v>
      </c>
      <c r="G37" s="49">
        <v>222954.1</v>
      </c>
      <c r="H37" s="40">
        <f t="shared" si="5"/>
        <v>99.814745090946374</v>
      </c>
      <c r="I37" s="39">
        <f t="shared" si="6"/>
        <v>80021.899999999994</v>
      </c>
      <c r="J37" s="22">
        <f t="shared" si="7"/>
        <v>155.98591500025884</v>
      </c>
    </row>
    <row r="38" spans="1:10" x14ac:dyDescent="0.15">
      <c r="A38" s="52" t="s">
        <v>16</v>
      </c>
      <c r="B38" s="41" t="s">
        <v>15</v>
      </c>
      <c r="C38" s="51">
        <v>8274962.5</v>
      </c>
      <c r="D38" s="51">
        <v>8239260.7999999998</v>
      </c>
      <c r="E38" s="40">
        <f t="shared" si="4"/>
        <v>99.568557561439093</v>
      </c>
      <c r="F38" s="50">
        <v>9197186.9000000004</v>
      </c>
      <c r="G38" s="49">
        <v>8818642.9000000004</v>
      </c>
      <c r="H38" s="40">
        <f t="shared" si="5"/>
        <v>95.884132788472527</v>
      </c>
      <c r="I38" s="39">
        <f t="shared" si="6"/>
        <v>579382.10000000056</v>
      </c>
      <c r="J38" s="22">
        <f t="shared" si="7"/>
        <v>107.03196699393227</v>
      </c>
    </row>
    <row r="39" spans="1:10" x14ac:dyDescent="0.15">
      <c r="A39" s="47"/>
      <c r="B39" s="46" t="s">
        <v>14</v>
      </c>
      <c r="C39" s="39">
        <f>-C42</f>
        <v>-2938722.6</v>
      </c>
      <c r="D39" s="39"/>
      <c r="E39" s="40"/>
      <c r="F39" s="40">
        <f>-F42</f>
        <v>-9474318</v>
      </c>
      <c r="G39" s="48"/>
      <c r="H39" s="40"/>
      <c r="I39" s="39">
        <f t="shared" si="6"/>
        <v>0</v>
      </c>
      <c r="J39" s="22"/>
    </row>
    <row r="40" spans="1:10" x14ac:dyDescent="0.15">
      <c r="A40" s="47"/>
      <c r="B40" s="46"/>
      <c r="C40" s="40"/>
      <c r="D40" s="40">
        <f>D9-D23</f>
        <v>37165439.300000012</v>
      </c>
      <c r="E40" s="40"/>
      <c r="F40" s="40"/>
      <c r="G40" s="40">
        <f>G9-G23</f>
        <v>15059495.99999997</v>
      </c>
      <c r="H40" s="40"/>
      <c r="I40" s="39">
        <f t="shared" si="6"/>
        <v>-22105943.300000042</v>
      </c>
      <c r="J40" s="22">
        <f>G40/D40*100</f>
        <v>40.520161428577453</v>
      </c>
    </row>
    <row r="41" spans="1:10" s="43" customFormat="1" x14ac:dyDescent="0.15">
      <c r="A41" s="45"/>
      <c r="B41" s="44"/>
      <c r="C41" s="40"/>
      <c r="D41" s="40"/>
      <c r="E41" s="40"/>
      <c r="F41" s="40"/>
      <c r="G41" s="40"/>
      <c r="H41" s="40"/>
      <c r="I41" s="39"/>
      <c r="J41" s="22"/>
    </row>
    <row r="42" spans="1:10" x14ac:dyDescent="0.15">
      <c r="A42" s="42"/>
      <c r="B42" s="41" t="s">
        <v>13</v>
      </c>
      <c r="C42" s="40">
        <f>C43+C45+C46+C47+C48+C49+C50+C51+C44</f>
        <v>2938722.6</v>
      </c>
      <c r="D42" s="40">
        <f>D43+D45+D46+D47+D48+D49+D50+D51+D44</f>
        <v>-37165439.300000004</v>
      </c>
      <c r="E42" s="40"/>
      <c r="F42" s="40">
        <f>F43+F45+F46+F47+F48+F49+F50+F51+F44</f>
        <v>9474318</v>
      </c>
      <c r="G42" s="40">
        <f>G43+G45+G46+G47+G48+G49+G50+G51+G44</f>
        <v>-15059496</v>
      </c>
      <c r="H42" s="40"/>
      <c r="I42" s="39">
        <f t="shared" ref="I42:I51" si="8">G42-D42</f>
        <v>22105943.300000004</v>
      </c>
      <c r="J42" s="22"/>
    </row>
    <row r="43" spans="1:10" s="33" customFormat="1" ht="12.75" hidden="1" customHeight="1" x14ac:dyDescent="0.15">
      <c r="A43" s="38"/>
      <c r="B43" s="37" t="s">
        <v>12</v>
      </c>
      <c r="C43" s="23">
        <v>0</v>
      </c>
      <c r="D43" s="23">
        <v>0</v>
      </c>
      <c r="E43" s="36"/>
      <c r="F43" s="23">
        <v>0</v>
      </c>
      <c r="G43" s="23">
        <v>0</v>
      </c>
      <c r="H43" s="36"/>
      <c r="I43" s="35">
        <f t="shared" si="8"/>
        <v>0</v>
      </c>
      <c r="J43" s="34"/>
    </row>
    <row r="44" spans="1:10" ht="13.5" hidden="1" customHeight="1" x14ac:dyDescent="0.15">
      <c r="A44" s="27"/>
      <c r="B44" s="26" t="s">
        <v>11</v>
      </c>
      <c r="C44" s="11">
        <v>0</v>
      </c>
      <c r="D44" s="11">
        <v>0</v>
      </c>
      <c r="E44" s="23"/>
      <c r="F44" s="23"/>
      <c r="G44" s="23"/>
      <c r="H44" s="23"/>
      <c r="I44" s="11">
        <f t="shared" si="8"/>
        <v>0</v>
      </c>
      <c r="J44" s="22"/>
    </row>
    <row r="45" spans="1:10" ht="13.5" customHeight="1" x14ac:dyDescent="0.15">
      <c r="A45" s="27"/>
      <c r="B45" s="26" t="s">
        <v>10</v>
      </c>
      <c r="C45" s="11">
        <v>2878431.14</v>
      </c>
      <c r="D45" s="11">
        <v>2878431.2</v>
      </c>
      <c r="E45" s="23"/>
      <c r="F45" s="23">
        <v>1771316</v>
      </c>
      <c r="G45" s="23">
        <v>1771316.1</v>
      </c>
      <c r="H45" s="23"/>
      <c r="I45" s="11">
        <f t="shared" si="8"/>
        <v>-1107115.1000000001</v>
      </c>
      <c r="J45" s="22"/>
    </row>
    <row r="46" spans="1:10" x14ac:dyDescent="0.15">
      <c r="A46" s="27"/>
      <c r="B46" s="26" t="s">
        <v>9</v>
      </c>
      <c r="C46" s="11">
        <v>-0.04</v>
      </c>
      <c r="D46" s="12">
        <v>-6670086.4000000004</v>
      </c>
      <c r="E46" s="23"/>
      <c r="F46" s="23">
        <v>7687491.5</v>
      </c>
      <c r="G46" s="23">
        <v>-2529587.2999999998</v>
      </c>
      <c r="H46" s="23"/>
      <c r="I46" s="11">
        <f t="shared" si="8"/>
        <v>4140499.1000000006</v>
      </c>
      <c r="J46" s="22"/>
    </row>
    <row r="47" spans="1:10" x14ac:dyDescent="0.15">
      <c r="A47" s="27"/>
      <c r="B47" s="26" t="s">
        <v>8</v>
      </c>
      <c r="C47" s="11">
        <v>0</v>
      </c>
      <c r="D47" s="11">
        <v>-41400000</v>
      </c>
      <c r="E47" s="23"/>
      <c r="F47" s="23">
        <v>0</v>
      </c>
      <c r="G47" s="23">
        <v>-22800000</v>
      </c>
      <c r="H47" s="23"/>
      <c r="I47" s="11">
        <f t="shared" si="8"/>
        <v>18600000</v>
      </c>
      <c r="J47" s="22"/>
    </row>
    <row r="48" spans="1:10" s="28" customFormat="1" ht="12.75" customHeight="1" x14ac:dyDescent="0.15">
      <c r="A48" s="32"/>
      <c r="B48" s="31" t="s">
        <v>7</v>
      </c>
      <c r="C48" s="12">
        <v>0</v>
      </c>
      <c r="D48" s="12">
        <v>4501408.7</v>
      </c>
      <c r="E48" s="30"/>
      <c r="F48" s="12">
        <v>0</v>
      </c>
      <c r="G48" s="12">
        <v>0</v>
      </c>
      <c r="H48" s="30"/>
      <c r="I48" s="12">
        <f t="shared" si="8"/>
        <v>-4501408.7</v>
      </c>
      <c r="J48" s="29"/>
    </row>
    <row r="49" spans="1:10" ht="13.5" customHeight="1" x14ac:dyDescent="0.15">
      <c r="A49" s="27"/>
      <c r="B49" s="26" t="s">
        <v>6</v>
      </c>
      <c r="C49" s="11">
        <v>60291.5</v>
      </c>
      <c r="D49" s="11">
        <v>160291.4</v>
      </c>
      <c r="E49" s="23"/>
      <c r="F49" s="23">
        <v>15510.5</v>
      </c>
      <c r="G49" s="23">
        <v>20582.900000000001</v>
      </c>
      <c r="H49" s="23"/>
      <c r="I49" s="11">
        <f t="shared" si="8"/>
        <v>-139708.5</v>
      </c>
      <c r="J49" s="22"/>
    </row>
    <row r="50" spans="1:10" x14ac:dyDescent="0.15">
      <c r="A50" s="25"/>
      <c r="B50" s="24" t="s">
        <v>5</v>
      </c>
      <c r="C50" s="11">
        <v>0</v>
      </c>
      <c r="D50" s="11">
        <v>1964515.8</v>
      </c>
      <c r="E50" s="23"/>
      <c r="F50" s="23">
        <v>0</v>
      </c>
      <c r="G50" s="23">
        <v>478192.3</v>
      </c>
      <c r="H50" s="23"/>
      <c r="I50" s="11">
        <f t="shared" si="8"/>
        <v>-1486323.5</v>
      </c>
      <c r="J50" s="22"/>
    </row>
    <row r="51" spans="1:10" x14ac:dyDescent="0.15">
      <c r="A51" s="25"/>
      <c r="B51" s="24" t="s">
        <v>4</v>
      </c>
      <c r="C51" s="11">
        <v>0</v>
      </c>
      <c r="D51" s="11">
        <v>1400000</v>
      </c>
      <c r="E51" s="23"/>
      <c r="F51" s="23">
        <v>0</v>
      </c>
      <c r="G51" s="23">
        <v>8000000</v>
      </c>
      <c r="H51" s="23"/>
      <c r="I51" s="11">
        <f t="shared" si="8"/>
        <v>6600000</v>
      </c>
      <c r="J51" s="22"/>
    </row>
    <row r="52" spans="1:10" x14ac:dyDescent="0.15">
      <c r="A52" s="21"/>
      <c r="B52" s="20"/>
      <c r="C52" s="19"/>
      <c r="D52" s="19"/>
      <c r="E52" s="19"/>
      <c r="F52" s="19"/>
      <c r="G52" s="19"/>
      <c r="H52" s="19"/>
      <c r="I52" s="18"/>
      <c r="J52" s="18"/>
    </row>
    <row r="53" spans="1:10" x14ac:dyDescent="0.15">
      <c r="A53" s="14"/>
      <c r="B53" s="17" t="s">
        <v>3</v>
      </c>
      <c r="C53" s="16"/>
      <c r="D53" s="11">
        <v>9400754.0999999996</v>
      </c>
      <c r="E53" s="16"/>
      <c r="F53" s="16"/>
      <c r="G53" s="11">
        <v>11172070.199999999</v>
      </c>
      <c r="H53" s="16"/>
      <c r="I53" s="11">
        <f>G53-D53</f>
        <v>1771316.0999999996</v>
      </c>
      <c r="J53" s="15"/>
    </row>
    <row r="54" spans="1:10" x14ac:dyDescent="0.15">
      <c r="A54" s="14"/>
      <c r="B54" s="13" t="s">
        <v>1</v>
      </c>
      <c r="C54" s="16"/>
      <c r="D54" s="11">
        <f>D53/D10*100</f>
        <v>4.1103040957801023</v>
      </c>
      <c r="E54" s="10"/>
      <c r="F54" s="16"/>
      <c r="G54" s="11">
        <f>G53/G10*100</f>
        <v>4.4520087559846075</v>
      </c>
      <c r="H54" s="10"/>
      <c r="I54" s="11"/>
      <c r="J54" s="15"/>
    </row>
    <row r="55" spans="1:10" x14ac:dyDescent="0.15">
      <c r="A55" s="14"/>
      <c r="B55" s="13" t="s">
        <v>2</v>
      </c>
      <c r="C55" s="10"/>
      <c r="D55" s="11">
        <v>0</v>
      </c>
      <c r="E55" s="10"/>
      <c r="F55" s="10"/>
      <c r="G55" s="11">
        <v>0</v>
      </c>
      <c r="H55" s="10"/>
      <c r="I55" s="11">
        <f>G55-D55</f>
        <v>0</v>
      </c>
      <c r="J55" s="15"/>
    </row>
    <row r="56" spans="1:10" x14ac:dyDescent="0.15">
      <c r="A56" s="14"/>
      <c r="B56" s="13" t="s">
        <v>1</v>
      </c>
      <c r="C56" s="10"/>
      <c r="D56" s="11">
        <f>D55/C11*100</f>
        <v>0</v>
      </c>
      <c r="E56" s="10"/>
      <c r="F56" s="10"/>
      <c r="G56" s="11">
        <f>G55/F10*100</f>
        <v>0</v>
      </c>
      <c r="H56" s="10"/>
      <c r="I56" s="10"/>
      <c r="J56" s="10"/>
    </row>
    <row r="57" spans="1:10" x14ac:dyDescent="0.15">
      <c r="A57" s="79"/>
      <c r="B57" s="80"/>
      <c r="C57" s="80"/>
      <c r="D57" s="80"/>
      <c r="E57" s="80"/>
      <c r="F57" s="80"/>
      <c r="G57" s="80"/>
      <c r="H57" s="80"/>
      <c r="I57" s="80"/>
      <c r="J57" s="81"/>
    </row>
    <row r="58" spans="1:10" x14ac:dyDescent="0.15">
      <c r="A58" s="14"/>
      <c r="B58" s="13" t="s">
        <v>0</v>
      </c>
      <c r="C58" s="10"/>
      <c r="D58" s="12">
        <v>60630954.700000003</v>
      </c>
      <c r="E58" s="10"/>
      <c r="F58" s="10"/>
      <c r="G58" s="12">
        <v>85960541.900000006</v>
      </c>
      <c r="H58" s="10"/>
      <c r="I58" s="11">
        <f>G58-D58</f>
        <v>25329587.200000003</v>
      </c>
      <c r="J58" s="10"/>
    </row>
    <row r="59" spans="1:10" ht="27" customHeight="1" x14ac:dyDescent="0.15">
      <c r="A59" s="9"/>
      <c r="F59" s="8"/>
      <c r="G59" s="8"/>
    </row>
    <row r="60" spans="1:10" x14ac:dyDescent="0.15">
      <c r="F60" s="4"/>
      <c r="G60" s="4"/>
      <c r="H60" s="4"/>
    </row>
    <row r="61" spans="1:10" x14ac:dyDescent="0.15">
      <c r="C61" s="7"/>
    </row>
    <row r="79" spans="7:7" x14ac:dyDescent="0.15">
      <c r="G79" s="4"/>
    </row>
    <row r="80" spans="7:7" x14ac:dyDescent="0.15">
      <c r="G80" s="4"/>
    </row>
    <row r="81" spans="7:8" x14ac:dyDescent="0.15">
      <c r="G81" s="4"/>
    </row>
    <row r="82" spans="7:8" x14ac:dyDescent="0.15">
      <c r="G82" s="4"/>
    </row>
    <row r="83" spans="7:8" x14ac:dyDescent="0.15">
      <c r="G83" s="4"/>
    </row>
    <row r="84" spans="7:8" x14ac:dyDescent="0.15">
      <c r="G84" s="4"/>
    </row>
    <row r="85" spans="7:8" x14ac:dyDescent="0.15">
      <c r="G85" s="4"/>
    </row>
    <row r="86" spans="7:8" x14ac:dyDescent="0.15">
      <c r="G86" s="6"/>
    </row>
    <row r="87" spans="7:8" x14ac:dyDescent="0.15">
      <c r="G87" s="6"/>
    </row>
    <row r="88" spans="7:8" x14ac:dyDescent="0.15">
      <c r="G88" s="6"/>
    </row>
    <row r="89" spans="7:8" x14ac:dyDescent="0.15">
      <c r="G89" s="6"/>
    </row>
    <row r="90" spans="7:8" x14ac:dyDescent="0.15">
      <c r="G90" s="6"/>
      <c r="H90" s="6"/>
    </row>
    <row r="91" spans="7:8" x14ac:dyDescent="0.15">
      <c r="G91" s="5"/>
    </row>
    <row r="92" spans="7:8" x14ac:dyDescent="0.15">
      <c r="G92" s="4"/>
    </row>
    <row r="93" spans="7:8" x14ac:dyDescent="0.15">
      <c r="G93" s="4"/>
    </row>
  </sheetData>
  <autoFilter ref="A23:J40"/>
  <mergeCells count="16">
    <mergeCell ref="A57:J57"/>
    <mergeCell ref="H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9370078740157483" top="0.78740157480314965" bottom="0.39370078740157483" header="0.51181102362204722" footer="0.35433070866141736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год</vt:lpstr>
      <vt:lpstr>'2024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Васютина Ольга Валерьевна</dc:creator>
  <cp:lastModifiedBy>Васютина Ольга Валерьевна</cp:lastModifiedBy>
  <cp:lastPrinted>2025-03-20T08:52:26Z</cp:lastPrinted>
  <dcterms:created xsi:type="dcterms:W3CDTF">2025-03-06T14:35:04Z</dcterms:created>
  <dcterms:modified xsi:type="dcterms:W3CDTF">2025-03-20T08:53:32Z</dcterms:modified>
</cp:coreProperties>
</file>