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750" yWindow="-345" windowWidth="22980" windowHeight="11985"/>
  </bookViews>
  <sheets>
    <sheet name="Лист1" sheetId="1" r:id="rId1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G40" i="1" l="1"/>
  <c r="I39" i="1"/>
  <c r="G39" i="1"/>
  <c r="G29" i="1"/>
  <c r="I28" i="1"/>
  <c r="G28" i="1"/>
  <c r="L50" i="1" l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8" i="1"/>
  <c r="F7" i="1"/>
  <c r="E33" i="1" l="1"/>
  <c r="E38" i="1"/>
  <c r="E41" i="1"/>
  <c r="E35" i="1"/>
  <c r="E17" i="1"/>
  <c r="E26" i="1"/>
  <c r="E42" i="1"/>
  <c r="E11" i="1"/>
  <c r="E21" i="1"/>
  <c r="E27" i="1"/>
  <c r="E40" i="1"/>
  <c r="E39" i="1"/>
  <c r="E12" i="1" l="1"/>
  <c r="G7" i="1" l="1"/>
  <c r="H7" i="1" l="1"/>
  <c r="K7" i="1"/>
  <c r="K52" i="1" s="1"/>
  <c r="G52" i="1"/>
  <c r="D7" i="1"/>
  <c r="D52" i="1" s="1"/>
  <c r="I7" i="1"/>
  <c r="E7" i="1"/>
  <c r="E52" i="1" s="1"/>
  <c r="I52" i="1" l="1"/>
  <c r="L52" i="1" s="1"/>
  <c r="L7" i="1"/>
  <c r="J7" i="1"/>
  <c r="H52" i="1"/>
  <c r="J52" i="1" l="1"/>
</calcChain>
</file>

<file path=xl/sharedStrings.xml><?xml version="1.0" encoding="utf-8"?>
<sst xmlns="http://schemas.openxmlformats.org/spreadsheetml/2006/main" count="105" uniqueCount="105">
  <si>
    <t>Код ГРБСа</t>
  </si>
  <si>
    <t>Главный распорядитель бюджетных средств</t>
  </si>
  <si>
    <t>Проект</t>
  </si>
  <si>
    <t>2025 год</t>
  </si>
  <si>
    <t>ИТОГО</t>
  </si>
  <si>
    <t>029</t>
  </si>
  <si>
    <t>Комитет по дорожному хозяйству Ленинградской области</t>
  </si>
  <si>
    <t>047</t>
  </si>
  <si>
    <t>065</t>
  </si>
  <si>
    <t>Избирательная комиссия Ленинградской области</t>
  </si>
  <si>
    <t>068</t>
  </si>
  <si>
    <t>Комитет общего и профессионального образования Ленинградской области</t>
  </si>
  <si>
    <t>075</t>
  </si>
  <si>
    <t>Комитет по агропромышленному и рыбохозяйственному комплексу Ленинградской области</t>
  </si>
  <si>
    <t>078</t>
  </si>
  <si>
    <t>Контрольно-счетная палата Ленинградской области</t>
  </si>
  <si>
    <t>121</t>
  </si>
  <si>
    <t>Представительство Губернатора и Правительства Ленинградской области при Правительстве Российской Федерации</t>
  </si>
  <si>
    <t>133</t>
  </si>
  <si>
    <t>Управление делами Правительства Ленинградской области</t>
  </si>
  <si>
    <t>252</t>
  </si>
  <si>
    <t>Комитет цифрового развития Ленинградской области</t>
  </si>
  <si>
    <t>253</t>
  </si>
  <si>
    <t>Комитет Ленинградской области по обращению с отходами</t>
  </si>
  <si>
    <t>254</t>
  </si>
  <si>
    <t>Комитет Ленинградской области по транспорту</t>
  </si>
  <si>
    <t>801</t>
  </si>
  <si>
    <t>Ленинградский областной комитет по управлению государственным имуществом</t>
  </si>
  <si>
    <t>931</t>
  </si>
  <si>
    <t>932</t>
  </si>
  <si>
    <t>938</t>
  </si>
  <si>
    <t>Комитет общественных коммуникаций Ленинградской области</t>
  </si>
  <si>
    <t>949</t>
  </si>
  <si>
    <t>Уполномоченный по защите прав предпринимателей в Ленинградской области</t>
  </si>
  <si>
    <t>950</t>
  </si>
  <si>
    <t>Комитет градостроительной политики Ленинградской области</t>
  </si>
  <si>
    <t>960</t>
  </si>
  <si>
    <t>Законодательное собрание Ленинградской области</t>
  </si>
  <si>
    <t>961</t>
  </si>
  <si>
    <t>962</t>
  </si>
  <si>
    <t>970</t>
  </si>
  <si>
    <t>972</t>
  </si>
  <si>
    <t>Комитет правопорядка и безопасности Ленинградской области</t>
  </si>
  <si>
    <t>974</t>
  </si>
  <si>
    <t>Комитет по природным ресурсам Ленинградской области</t>
  </si>
  <si>
    <t>976</t>
  </si>
  <si>
    <t>Комитет по печати Ленинградской области</t>
  </si>
  <si>
    <t>977</t>
  </si>
  <si>
    <t>Комитет экономического развития и инвестиционной деятельности Ленинградской области</t>
  </si>
  <si>
    <t>978</t>
  </si>
  <si>
    <t>Комитет по топливно-энергетическому комплексу Ленинградской области</t>
  </si>
  <si>
    <t>979</t>
  </si>
  <si>
    <t>981</t>
  </si>
  <si>
    <t>982</t>
  </si>
  <si>
    <t>Комитет государственного экологического надзора Ленинградской области</t>
  </si>
  <si>
    <t>983</t>
  </si>
  <si>
    <t>984</t>
  </si>
  <si>
    <t>985</t>
  </si>
  <si>
    <t>Комитет финансов Ленинградской области</t>
  </si>
  <si>
    <t>986</t>
  </si>
  <si>
    <t>Комитет по здравоохранению Ленинградской области</t>
  </si>
  <si>
    <t>987</t>
  </si>
  <si>
    <t>комитет по социальной защите населения Ленинградской области</t>
  </si>
  <si>
    <t>988</t>
  </si>
  <si>
    <t>Архивное управление Ленинградской области</t>
  </si>
  <si>
    <t>989</t>
  </si>
  <si>
    <t>990</t>
  </si>
  <si>
    <t>992</t>
  </si>
  <si>
    <t>993</t>
  </si>
  <si>
    <t>995</t>
  </si>
  <si>
    <t>Уполномоченный по правам человека в Ленинградской области</t>
  </si>
  <si>
    <t>996</t>
  </si>
  <si>
    <t>Управление ветеринарии Ленинградской области</t>
  </si>
  <si>
    <t>997</t>
  </si>
  <si>
    <t>Комитет государственного заказа Ленинградской области</t>
  </si>
  <si>
    <t>998</t>
  </si>
  <si>
    <t>Уполномоченный по правам ребенка в Ленинградской области</t>
  </si>
  <si>
    <t>Условно утвержденные расходы</t>
  </si>
  <si>
    <t>Всего</t>
  </si>
  <si>
    <t>Комитет по местному самоуправлению, межнациональным и межконфессиональным отношениям Ленинградской области</t>
  </si>
  <si>
    <t>Управление Ленинградской области по государственному техническому надзору и контролю</t>
  </si>
  <si>
    <t>Комитет по молодежной политике Ленинградской области</t>
  </si>
  <si>
    <t>Комитет государственного строительного надзора и государственной экспертизы Ленинградской области</t>
  </si>
  <si>
    <t>Комитет по жилищно-коммунальному хозяйству Ленинградской области</t>
  </si>
  <si>
    <t>Комитет по охране, контролю и регулированию использования объектов животного мира Ленинградской области</t>
  </si>
  <si>
    <t>Комитет по строительству Ленинградской области</t>
  </si>
  <si>
    <t>Комитет по развитию малого, среднего бизнеса и потребительского рынка Ленинградской области</t>
  </si>
  <si>
    <t>Комитет по физической культуре и спорту Ленинградской области</t>
  </si>
  <si>
    <t>Комитет по культуре и туризму Ленинградской области</t>
  </si>
  <si>
    <t>Комитет по труду и занятости населения Ленинградской области</t>
  </si>
  <si>
    <t>Государственное казенное учреждение Ленинградской области "Государственный экспертный институт регионального законодательства"</t>
  </si>
  <si>
    <t>Управление записи актов гражданского состояния Ленинградской области</t>
  </si>
  <si>
    <t>Комитет по сохранению культурного наследия Ленинградской области</t>
  </si>
  <si>
    <t>2026 год</t>
  </si>
  <si>
    <t>Отчет за
2023 год</t>
  </si>
  <si>
    <t>Ожидаемое исполнение 2024 года</t>
  </si>
  <si>
    <t>2027 год</t>
  </si>
  <si>
    <t>Приложение 9 к пояснительной записке 2025 года</t>
  </si>
  <si>
    <t>% к 2023 году</t>
  </si>
  <si>
    <t>% к 2024 году</t>
  </si>
  <si>
    <t>% к 2025 году</t>
  </si>
  <si>
    <t>% к 2026 году</t>
  </si>
  <si>
    <t>тыс. рублей</t>
  </si>
  <si>
    <t>Распределение бюджетных ассигнований областного бюджета Ленинградской области на 2023-2027 годы по главным распорядителям бюджетных средств областного бюджета Ленинградской области</t>
  </si>
  <si>
    <t>№
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</si>
</sst>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/>
    <xf numFmtId="164" fontId="2" fillId="2" borderId="3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49" fontId="4" fillId="0" borderId="3" xfId="0" applyNumberFormat="1" applyFont="1" applyBorder="1" applyAlignment="1" applyProtection="1">
      <alignment horizontal="left" vertical="center" wrapText="1"/>
    </xf>
    <xf numFmtId="0" fontId="5" fillId="0" borderId="0" xfId="0" applyFont="1"/>
    <xf numFmtId="49" fontId="2" fillId="0" borderId="3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164" fontId="2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164" fontId="1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right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52"/>
  <sheetViews>
    <sheetView tabSelected="1" zoomScale="110" zoomScaleNormal="110" zoomScaleSheetLayoutView="110" workbookViewId="0">
      <selection activeCell="H29" sqref="H29"/>
    </sheetView>
  </sheetViews>
  <sheetFormatPr defaultRowHeight="15" x14ac:dyDescent="0.25"/>
  <cols>
    <col min="1" max="1" width="5.28515625" customWidth="1"/>
    <col min="2" max="2" width="8.140625" customWidth="1"/>
    <col min="3" max="3" width="44.85546875" customWidth="1"/>
    <col min="4" max="4" width="16.28515625" customWidth="1"/>
    <col min="5" max="5" width="16.28515625" style="16" customWidth="1"/>
    <col min="6" max="6" width="11.7109375" style="16" customWidth="1"/>
    <col min="7" max="7" width="16.28515625" customWidth="1"/>
    <col min="8" max="8" width="11.140625" customWidth="1"/>
    <col min="9" max="9" width="16.28515625" customWidth="1"/>
    <col min="10" max="10" width="11.28515625" customWidth="1"/>
    <col min="11" max="11" width="16.28515625" customWidth="1"/>
    <col min="12" max="12" width="11.5703125" customWidth="1"/>
  </cols>
  <sheetData>
    <row r="1" spans="1:12" ht="15.75" x14ac:dyDescent="0.25">
      <c r="A1" s="1"/>
      <c r="B1" s="2"/>
      <c r="C1" s="2"/>
      <c r="D1" s="1"/>
      <c r="E1" s="3"/>
      <c r="F1" s="3"/>
      <c r="G1" s="2"/>
      <c r="H1" s="2"/>
      <c r="I1" s="2"/>
      <c r="J1" s="2"/>
      <c r="L1" s="4" t="s">
        <v>97</v>
      </c>
    </row>
    <row r="2" spans="1:12" ht="15.75" x14ac:dyDescent="0.25">
      <c r="A2" s="1"/>
      <c r="B2" s="2"/>
      <c r="C2" s="2"/>
      <c r="D2" s="1"/>
      <c r="E2" s="3"/>
      <c r="F2" s="3"/>
      <c r="G2" s="2"/>
      <c r="H2" s="2"/>
      <c r="I2" s="2"/>
      <c r="J2" s="2"/>
      <c r="K2" s="4"/>
      <c r="L2" s="2"/>
    </row>
    <row r="3" spans="1:12" ht="45" customHeight="1" x14ac:dyDescent="0.25">
      <c r="A3" s="33" t="s">
        <v>103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 x14ac:dyDescent="0.25">
      <c r="A4" s="1"/>
      <c r="B4" s="2"/>
      <c r="C4" s="2"/>
      <c r="D4" s="1"/>
      <c r="E4" s="3"/>
      <c r="F4" s="3"/>
      <c r="G4" s="2"/>
      <c r="H4" s="2"/>
      <c r="I4" s="2"/>
      <c r="J4" s="2"/>
      <c r="K4" s="2"/>
      <c r="L4" s="25" t="s">
        <v>102</v>
      </c>
    </row>
    <row r="5" spans="1:12" s="23" customFormat="1" ht="15.75" x14ac:dyDescent="0.25">
      <c r="A5" s="29" t="s">
        <v>104</v>
      </c>
      <c r="B5" s="29" t="s">
        <v>0</v>
      </c>
      <c r="C5" s="29" t="s">
        <v>1</v>
      </c>
      <c r="D5" s="31" t="s">
        <v>94</v>
      </c>
      <c r="E5" s="26" t="s">
        <v>95</v>
      </c>
      <c r="F5" s="26" t="s">
        <v>98</v>
      </c>
      <c r="G5" s="28" t="s">
        <v>2</v>
      </c>
      <c r="H5" s="28"/>
      <c r="I5" s="28"/>
      <c r="J5" s="28"/>
      <c r="K5" s="28"/>
      <c r="L5" s="28"/>
    </row>
    <row r="6" spans="1:12" s="23" customFormat="1" ht="41.25" customHeight="1" x14ac:dyDescent="0.25">
      <c r="A6" s="30"/>
      <c r="B6" s="30"/>
      <c r="C6" s="30"/>
      <c r="D6" s="32"/>
      <c r="E6" s="27"/>
      <c r="F6" s="27"/>
      <c r="G6" s="15" t="s">
        <v>3</v>
      </c>
      <c r="H6" s="15" t="s">
        <v>99</v>
      </c>
      <c r="I6" s="15" t="s">
        <v>93</v>
      </c>
      <c r="J6" s="15" t="s">
        <v>100</v>
      </c>
      <c r="K6" s="15" t="s">
        <v>96</v>
      </c>
      <c r="L6" s="15" t="s">
        <v>101</v>
      </c>
    </row>
    <row r="7" spans="1:12" s="14" customFormat="1" ht="15.75" x14ac:dyDescent="0.25">
      <c r="A7" s="6"/>
      <c r="B7" s="6"/>
      <c r="C7" s="7" t="s">
        <v>4</v>
      </c>
      <c r="D7" s="8">
        <f>SUM(D8:D50)</f>
        <v>215318586.40000007</v>
      </c>
      <c r="E7" s="8">
        <f>SUM(E8:E50)</f>
        <v>252918360.70000002</v>
      </c>
      <c r="F7" s="8">
        <f>E7/D7*100</f>
        <v>117.46239139344451</v>
      </c>
      <c r="G7" s="8">
        <f>SUM(G8:G50)</f>
        <v>263478758.20000002</v>
      </c>
      <c r="H7" s="8">
        <f>G7/E7*100</f>
        <v>104.17541750261708</v>
      </c>
      <c r="I7" s="8">
        <f>SUM(I8:I50)</f>
        <v>247461068.69999999</v>
      </c>
      <c r="J7" s="8">
        <f>I7/G7*100</f>
        <v>93.920690377688274</v>
      </c>
      <c r="K7" s="8">
        <f>SUM(K8:K50)</f>
        <v>232578058.60000002</v>
      </c>
      <c r="L7" s="8">
        <f>K7/I7*100</f>
        <v>93.985716550006984</v>
      </c>
    </row>
    <row r="8" spans="1:12" ht="31.5" x14ac:dyDescent="0.25">
      <c r="A8" s="9">
        <v>1</v>
      </c>
      <c r="B8" s="5" t="s">
        <v>5</v>
      </c>
      <c r="C8" s="10" t="s">
        <v>6</v>
      </c>
      <c r="D8" s="24">
        <v>20727125.800000001</v>
      </c>
      <c r="E8" s="24">
        <v>21505082.5</v>
      </c>
      <c r="F8" s="24">
        <f>E8/D8*100</f>
        <v>103.75332647423792</v>
      </c>
      <c r="G8" s="24">
        <v>26444049.800000001</v>
      </c>
      <c r="H8" s="24">
        <f>G8/E8*100</f>
        <v>122.96651175367496</v>
      </c>
      <c r="I8" s="24">
        <v>26682837.300000001</v>
      </c>
      <c r="J8" s="24">
        <f>I8/G8*100</f>
        <v>100.90299141699543</v>
      </c>
      <c r="K8" s="24">
        <v>19906664</v>
      </c>
      <c r="L8" s="24">
        <f>K8/I8*100</f>
        <v>74.6047497729936</v>
      </c>
    </row>
    <row r="9" spans="1:12" ht="63" x14ac:dyDescent="0.25">
      <c r="A9" s="9">
        <v>2</v>
      </c>
      <c r="B9" s="5" t="s">
        <v>7</v>
      </c>
      <c r="C9" s="10" t="s">
        <v>90</v>
      </c>
      <c r="D9" s="24">
        <v>43767.6</v>
      </c>
      <c r="E9" s="24">
        <v>51999.4</v>
      </c>
      <c r="F9" s="24">
        <f t="shared" ref="F9:F52" si="0">E9/D9*100</f>
        <v>118.80797667681115</v>
      </c>
      <c r="G9" s="24">
        <v>57256</v>
      </c>
      <c r="H9" s="24">
        <f t="shared" ref="H9:L52" si="1">G9/E9*100</f>
        <v>110.10896279572455</v>
      </c>
      <c r="I9" s="24">
        <v>55823.5</v>
      </c>
      <c r="J9" s="24">
        <f t="shared" si="1"/>
        <v>97.498078803968141</v>
      </c>
      <c r="K9" s="24">
        <v>55823.5</v>
      </c>
      <c r="L9" s="24">
        <f t="shared" si="1"/>
        <v>100</v>
      </c>
    </row>
    <row r="10" spans="1:12" ht="31.5" x14ac:dyDescent="0.25">
      <c r="A10" s="9">
        <v>3</v>
      </c>
      <c r="B10" s="5" t="s">
        <v>8</v>
      </c>
      <c r="C10" s="10" t="s">
        <v>9</v>
      </c>
      <c r="D10" s="24">
        <v>132967.1</v>
      </c>
      <c r="E10" s="24">
        <v>360606.8</v>
      </c>
      <c r="F10" s="24">
        <f t="shared" si="0"/>
        <v>271.20001865123027</v>
      </c>
      <c r="G10" s="24">
        <v>327738.7</v>
      </c>
      <c r="H10" s="24">
        <f t="shared" si="1"/>
        <v>90.885335495614612</v>
      </c>
      <c r="I10" s="24">
        <v>149457.29999999999</v>
      </c>
      <c r="J10" s="24">
        <f t="shared" si="1"/>
        <v>45.602579127823475</v>
      </c>
      <c r="K10" s="24">
        <v>149457.29999999999</v>
      </c>
      <c r="L10" s="24">
        <f t="shared" si="1"/>
        <v>100</v>
      </c>
    </row>
    <row r="11" spans="1:12" ht="31.5" x14ac:dyDescent="0.25">
      <c r="A11" s="9">
        <v>4</v>
      </c>
      <c r="B11" s="5" t="s">
        <v>10</v>
      </c>
      <c r="C11" s="10" t="s">
        <v>11</v>
      </c>
      <c r="D11" s="24">
        <v>42961440.299999997</v>
      </c>
      <c r="E11" s="24">
        <f>49735439.6+10531</f>
        <v>49745970.600000001</v>
      </c>
      <c r="F11" s="24">
        <f t="shared" si="0"/>
        <v>115.79213884037311</v>
      </c>
      <c r="G11" s="24">
        <v>52011329</v>
      </c>
      <c r="H11" s="24">
        <f t="shared" si="1"/>
        <v>104.55385305116552</v>
      </c>
      <c r="I11" s="24">
        <v>51344325.5</v>
      </c>
      <c r="J11" s="24">
        <f t="shared" si="1"/>
        <v>98.717580356387359</v>
      </c>
      <c r="K11" s="24">
        <v>49798404</v>
      </c>
      <c r="L11" s="24">
        <f t="shared" si="1"/>
        <v>96.989109341790851</v>
      </c>
    </row>
    <row r="12" spans="1:12" ht="47.25" x14ac:dyDescent="0.25">
      <c r="A12" s="9">
        <v>5</v>
      </c>
      <c r="B12" s="5" t="s">
        <v>12</v>
      </c>
      <c r="C12" s="10" t="s">
        <v>13</v>
      </c>
      <c r="D12" s="24">
        <v>6098346.0999999996</v>
      </c>
      <c r="E12" s="24">
        <f>6210831.6-6600.2</f>
        <v>6204231.3999999994</v>
      </c>
      <c r="F12" s="24">
        <f t="shared" si="0"/>
        <v>101.73629535391571</v>
      </c>
      <c r="G12" s="24">
        <v>5764122.4000000004</v>
      </c>
      <c r="H12" s="24">
        <f t="shared" si="1"/>
        <v>92.90630907157977</v>
      </c>
      <c r="I12" s="24">
        <v>5804571.7000000002</v>
      </c>
      <c r="J12" s="24">
        <f t="shared" si="1"/>
        <v>100.70174255841617</v>
      </c>
      <c r="K12" s="24">
        <v>4846932.5</v>
      </c>
      <c r="L12" s="24">
        <f t="shared" si="1"/>
        <v>83.501983445221285</v>
      </c>
    </row>
    <row r="13" spans="1:12" ht="31.5" x14ac:dyDescent="0.25">
      <c r="A13" s="9">
        <v>6</v>
      </c>
      <c r="B13" s="5" t="s">
        <v>14</v>
      </c>
      <c r="C13" s="10" t="s">
        <v>15</v>
      </c>
      <c r="D13" s="24">
        <v>117724.2</v>
      </c>
      <c r="E13" s="24">
        <v>131019.5</v>
      </c>
      <c r="F13" s="24">
        <f t="shared" si="0"/>
        <v>111.29359978661992</v>
      </c>
      <c r="G13" s="24">
        <v>143014.9</v>
      </c>
      <c r="H13" s="24">
        <f t="shared" si="1"/>
        <v>109.15543106178851</v>
      </c>
      <c r="I13" s="24">
        <v>143014.9</v>
      </c>
      <c r="J13" s="24">
        <f t="shared" si="1"/>
        <v>100</v>
      </c>
      <c r="K13" s="24">
        <v>143014.9</v>
      </c>
      <c r="L13" s="24">
        <f t="shared" si="1"/>
        <v>100</v>
      </c>
    </row>
    <row r="14" spans="1:12" ht="47.25" x14ac:dyDescent="0.25">
      <c r="A14" s="9">
        <v>7</v>
      </c>
      <c r="B14" s="5" t="s">
        <v>16</v>
      </c>
      <c r="C14" s="10" t="s">
        <v>17</v>
      </c>
      <c r="D14" s="24">
        <v>43728</v>
      </c>
      <c r="E14" s="24">
        <v>50269.8</v>
      </c>
      <c r="F14" s="24">
        <f t="shared" si="0"/>
        <v>114.96020856201976</v>
      </c>
      <c r="G14" s="24">
        <v>52380.6</v>
      </c>
      <c r="H14" s="24">
        <f t="shared" si="1"/>
        <v>104.19894250623634</v>
      </c>
      <c r="I14" s="24">
        <v>51604.2</v>
      </c>
      <c r="J14" s="24">
        <f t="shared" si="1"/>
        <v>98.517771846828779</v>
      </c>
      <c r="K14" s="24">
        <v>51604.2</v>
      </c>
      <c r="L14" s="24">
        <f t="shared" si="1"/>
        <v>100</v>
      </c>
    </row>
    <row r="15" spans="1:12" ht="31.5" x14ac:dyDescent="0.25">
      <c r="A15" s="9">
        <v>8</v>
      </c>
      <c r="B15" s="5" t="s">
        <v>18</v>
      </c>
      <c r="C15" s="10" t="s">
        <v>19</v>
      </c>
      <c r="D15" s="24">
        <v>6651295.9000000004</v>
      </c>
      <c r="E15" s="24">
        <v>7138154.9000000004</v>
      </c>
      <c r="F15" s="24">
        <f t="shared" si="0"/>
        <v>107.31976155203078</v>
      </c>
      <c r="G15" s="24">
        <v>7848671.2999999998</v>
      </c>
      <c r="H15" s="24">
        <f t="shared" si="1"/>
        <v>109.95378231425042</v>
      </c>
      <c r="I15" s="24">
        <v>7764940.5</v>
      </c>
      <c r="J15" s="24">
        <f t="shared" si="1"/>
        <v>98.933185034771427</v>
      </c>
      <c r="K15" s="24">
        <v>7732184.0999999996</v>
      </c>
      <c r="L15" s="24">
        <f t="shared" si="1"/>
        <v>99.578150019307927</v>
      </c>
    </row>
    <row r="16" spans="1:12" ht="31.5" x14ac:dyDescent="0.25">
      <c r="A16" s="9">
        <v>9</v>
      </c>
      <c r="B16" s="5" t="s">
        <v>20</v>
      </c>
      <c r="C16" s="10" t="s">
        <v>21</v>
      </c>
      <c r="D16" s="24">
        <v>1969729.8</v>
      </c>
      <c r="E16" s="24">
        <v>2999790.6</v>
      </c>
      <c r="F16" s="24">
        <f t="shared" si="0"/>
        <v>152.29452283252252</v>
      </c>
      <c r="G16" s="24">
        <v>3926446.4</v>
      </c>
      <c r="H16" s="24">
        <f t="shared" si="1"/>
        <v>130.89068283632864</v>
      </c>
      <c r="I16" s="24">
        <v>3567934.2</v>
      </c>
      <c r="J16" s="24">
        <f t="shared" si="1"/>
        <v>90.869295961865177</v>
      </c>
      <c r="K16" s="24">
        <v>3567934.2</v>
      </c>
      <c r="L16" s="24">
        <f t="shared" si="1"/>
        <v>100</v>
      </c>
    </row>
    <row r="17" spans="1:12" ht="31.5" x14ac:dyDescent="0.25">
      <c r="A17" s="9">
        <v>10</v>
      </c>
      <c r="B17" s="5" t="s">
        <v>22</v>
      </c>
      <c r="C17" s="10" t="s">
        <v>23</v>
      </c>
      <c r="D17" s="24">
        <v>291415.7</v>
      </c>
      <c r="E17" s="24">
        <f>318373.4+45985.4</f>
        <v>364358.80000000005</v>
      </c>
      <c r="F17" s="24">
        <f t="shared" si="0"/>
        <v>125.0306006162331</v>
      </c>
      <c r="G17" s="24">
        <v>321811.3</v>
      </c>
      <c r="H17" s="24">
        <f t="shared" si="1"/>
        <v>88.322636917236508</v>
      </c>
      <c r="I17" s="24">
        <v>181575.5</v>
      </c>
      <c r="J17" s="24">
        <f t="shared" si="1"/>
        <v>56.422972095759228</v>
      </c>
      <c r="K17" s="24">
        <v>41029.599999999999</v>
      </c>
      <c r="L17" s="24">
        <f t="shared" si="1"/>
        <v>22.596440599089636</v>
      </c>
    </row>
    <row r="18" spans="1:12" ht="31.5" x14ac:dyDescent="0.25">
      <c r="A18" s="9">
        <v>11</v>
      </c>
      <c r="B18" s="5" t="s">
        <v>24</v>
      </c>
      <c r="C18" s="10" t="s">
        <v>25</v>
      </c>
      <c r="D18" s="24">
        <v>6045168.2000000002</v>
      </c>
      <c r="E18" s="24">
        <v>6420794.5999999996</v>
      </c>
      <c r="F18" s="24">
        <f t="shared" si="0"/>
        <v>106.21366333528981</v>
      </c>
      <c r="G18" s="24">
        <v>5673825.9000000004</v>
      </c>
      <c r="H18" s="24">
        <f t="shared" si="1"/>
        <v>88.366413403101234</v>
      </c>
      <c r="I18" s="24">
        <v>5863497.7000000002</v>
      </c>
      <c r="J18" s="24">
        <f t="shared" si="1"/>
        <v>103.34292597874742</v>
      </c>
      <c r="K18" s="24">
        <v>6001360.2999999998</v>
      </c>
      <c r="L18" s="24">
        <f t="shared" si="1"/>
        <v>102.35120071761945</v>
      </c>
    </row>
    <row r="19" spans="1:12" ht="31.5" x14ac:dyDescent="0.25">
      <c r="A19" s="9">
        <v>12</v>
      </c>
      <c r="B19" s="5" t="s">
        <v>26</v>
      </c>
      <c r="C19" s="10" t="s">
        <v>27</v>
      </c>
      <c r="D19" s="24">
        <v>91043.5</v>
      </c>
      <c r="E19" s="24">
        <v>126819.5</v>
      </c>
      <c r="F19" s="24">
        <f t="shared" si="0"/>
        <v>139.29550160088309</v>
      </c>
      <c r="G19" s="24">
        <v>214037.5</v>
      </c>
      <c r="H19" s="24">
        <f t="shared" si="1"/>
        <v>168.77333533092309</v>
      </c>
      <c r="I19" s="24">
        <v>210772.2</v>
      </c>
      <c r="J19" s="24">
        <f t="shared" si="1"/>
        <v>98.474426210360349</v>
      </c>
      <c r="K19" s="24">
        <v>171758.7</v>
      </c>
      <c r="L19" s="24">
        <f t="shared" si="1"/>
        <v>81.49020601388608</v>
      </c>
    </row>
    <row r="20" spans="1:12" ht="31.5" x14ac:dyDescent="0.25">
      <c r="A20" s="9">
        <v>13</v>
      </c>
      <c r="B20" s="5" t="s">
        <v>28</v>
      </c>
      <c r="C20" s="10" t="s">
        <v>91</v>
      </c>
      <c r="D20" s="24">
        <v>106103.1</v>
      </c>
      <c r="E20" s="24">
        <v>159344</v>
      </c>
      <c r="F20" s="24">
        <f t="shared" si="0"/>
        <v>150.17845849932755</v>
      </c>
      <c r="G20" s="24">
        <v>276573</v>
      </c>
      <c r="H20" s="24">
        <f t="shared" si="1"/>
        <v>173.56976102018277</v>
      </c>
      <c r="I20" s="24">
        <v>269622.2</v>
      </c>
      <c r="J20" s="24">
        <f t="shared" si="1"/>
        <v>97.486811800139577</v>
      </c>
      <c r="K20" s="24">
        <v>197811.20000000001</v>
      </c>
      <c r="L20" s="24">
        <f t="shared" si="1"/>
        <v>73.366065553949184</v>
      </c>
    </row>
    <row r="21" spans="1:12" ht="31.5" x14ac:dyDescent="0.25">
      <c r="A21" s="9">
        <v>14</v>
      </c>
      <c r="B21" s="5" t="s">
        <v>29</v>
      </c>
      <c r="C21" s="10" t="s">
        <v>92</v>
      </c>
      <c r="D21" s="24">
        <v>1155469.8999999999</v>
      </c>
      <c r="E21" s="24">
        <f>1700503.1+12638</f>
        <v>1713141.1</v>
      </c>
      <c r="F21" s="24">
        <f t="shared" si="0"/>
        <v>148.26358523056294</v>
      </c>
      <c r="G21" s="24">
        <v>1639532.6</v>
      </c>
      <c r="H21" s="24">
        <f t="shared" si="1"/>
        <v>95.703301963860426</v>
      </c>
      <c r="I21" s="24">
        <v>1614763.7</v>
      </c>
      <c r="J21" s="24">
        <f t="shared" si="1"/>
        <v>98.48927066165075</v>
      </c>
      <c r="K21" s="24">
        <v>1614763.7</v>
      </c>
      <c r="L21" s="24">
        <f t="shared" si="1"/>
        <v>100</v>
      </c>
    </row>
    <row r="22" spans="1:12" ht="31.5" x14ac:dyDescent="0.25">
      <c r="A22" s="9">
        <v>15</v>
      </c>
      <c r="B22" s="5" t="s">
        <v>30</v>
      </c>
      <c r="C22" s="10" t="s">
        <v>31</v>
      </c>
      <c r="D22" s="24">
        <v>257970</v>
      </c>
      <c r="E22" s="24">
        <v>221977.4</v>
      </c>
      <c r="F22" s="24">
        <f t="shared" si="0"/>
        <v>86.047757491181144</v>
      </c>
      <c r="G22" s="24">
        <v>227932</v>
      </c>
      <c r="H22" s="24">
        <f t="shared" si="1"/>
        <v>102.68252533816506</v>
      </c>
      <c r="I22" s="24">
        <v>234124.9</v>
      </c>
      <c r="J22" s="24">
        <f t="shared" si="1"/>
        <v>102.71699454223189</v>
      </c>
      <c r="K22" s="24">
        <v>240565.4</v>
      </c>
      <c r="L22" s="24">
        <f t="shared" si="1"/>
        <v>102.75088211463196</v>
      </c>
    </row>
    <row r="23" spans="1:12" ht="47.25" x14ac:dyDescent="0.25">
      <c r="A23" s="9">
        <v>16</v>
      </c>
      <c r="B23" s="5" t="s">
        <v>32</v>
      </c>
      <c r="C23" s="10" t="s">
        <v>33</v>
      </c>
      <c r="D23" s="24">
        <v>18752.5</v>
      </c>
      <c r="E23" s="24">
        <v>20509.099999999999</v>
      </c>
      <c r="F23" s="24">
        <f t="shared" si="0"/>
        <v>109.36728436208504</v>
      </c>
      <c r="G23" s="24">
        <v>22338.1</v>
      </c>
      <c r="H23" s="24">
        <f t="shared" si="1"/>
        <v>108.91799250088985</v>
      </c>
      <c r="I23" s="24">
        <v>22068</v>
      </c>
      <c r="J23" s="24">
        <f t="shared" si="1"/>
        <v>98.790855086153258</v>
      </c>
      <c r="K23" s="24">
        <v>22068</v>
      </c>
      <c r="L23" s="24">
        <f t="shared" si="1"/>
        <v>100</v>
      </c>
    </row>
    <row r="24" spans="1:12" ht="31.5" x14ac:dyDescent="0.25">
      <c r="A24" s="9">
        <v>17</v>
      </c>
      <c r="B24" s="5" t="s">
        <v>34</v>
      </c>
      <c r="C24" s="10" t="s">
        <v>35</v>
      </c>
      <c r="D24" s="24">
        <v>59965.5</v>
      </c>
      <c r="E24" s="24">
        <v>62836.2</v>
      </c>
      <c r="F24" s="24">
        <f t="shared" si="0"/>
        <v>104.78725267028541</v>
      </c>
      <c r="G24" s="24">
        <v>69630.8</v>
      </c>
      <c r="H24" s="24">
        <f t="shared" si="1"/>
        <v>110.81319366861777</v>
      </c>
      <c r="I24" s="24">
        <v>69630.8</v>
      </c>
      <c r="J24" s="24">
        <f t="shared" si="1"/>
        <v>100</v>
      </c>
      <c r="K24" s="24">
        <v>69630.8</v>
      </c>
      <c r="L24" s="24">
        <f t="shared" si="1"/>
        <v>100</v>
      </c>
    </row>
    <row r="25" spans="1:12" ht="31.5" x14ac:dyDescent="0.25">
      <c r="A25" s="9">
        <v>18</v>
      </c>
      <c r="B25" s="5" t="s">
        <v>36</v>
      </c>
      <c r="C25" s="10" t="s">
        <v>37</v>
      </c>
      <c r="D25" s="24">
        <v>679670.2</v>
      </c>
      <c r="E25" s="24">
        <v>777259.6</v>
      </c>
      <c r="F25" s="24">
        <f t="shared" si="0"/>
        <v>114.35834615082435</v>
      </c>
      <c r="G25" s="24">
        <v>927943.3</v>
      </c>
      <c r="H25" s="24">
        <f t="shared" si="1"/>
        <v>119.38653443456988</v>
      </c>
      <c r="I25" s="24">
        <v>927943.3</v>
      </c>
      <c r="J25" s="24">
        <f t="shared" si="1"/>
        <v>100</v>
      </c>
      <c r="K25" s="24">
        <v>927943.3</v>
      </c>
      <c r="L25" s="24">
        <f t="shared" si="1"/>
        <v>100</v>
      </c>
    </row>
    <row r="26" spans="1:12" ht="31.5" x14ac:dyDescent="0.25">
      <c r="A26" s="9">
        <v>19</v>
      </c>
      <c r="B26" s="5" t="s">
        <v>38</v>
      </c>
      <c r="C26" s="10" t="s">
        <v>87</v>
      </c>
      <c r="D26" s="24">
        <v>1292175.6000000001</v>
      </c>
      <c r="E26" s="24">
        <f>2730925.4+2726</f>
        <v>2733651.4</v>
      </c>
      <c r="F26" s="24">
        <f t="shared" si="0"/>
        <v>211.55417266817292</v>
      </c>
      <c r="G26" s="24">
        <v>3180583.8</v>
      </c>
      <c r="H26" s="24">
        <f t="shared" si="1"/>
        <v>116.34928286759607</v>
      </c>
      <c r="I26" s="24">
        <v>2763034.5</v>
      </c>
      <c r="J26" s="24">
        <f t="shared" si="1"/>
        <v>86.871928983603581</v>
      </c>
      <c r="K26" s="24">
        <v>1576802.4</v>
      </c>
      <c r="L26" s="24">
        <f t="shared" si="1"/>
        <v>57.067778198209254</v>
      </c>
    </row>
    <row r="27" spans="1:12" ht="31.5" x14ac:dyDescent="0.25">
      <c r="A27" s="9">
        <v>20</v>
      </c>
      <c r="B27" s="5" t="s">
        <v>39</v>
      </c>
      <c r="C27" s="10" t="s">
        <v>88</v>
      </c>
      <c r="D27" s="24">
        <v>3213251.2</v>
      </c>
      <c r="E27" s="24">
        <f>3483332.1+144606</f>
        <v>3627938.1</v>
      </c>
      <c r="F27" s="24">
        <f t="shared" si="0"/>
        <v>112.90552385073411</v>
      </c>
      <c r="G27" s="24">
        <v>3024311</v>
      </c>
      <c r="H27" s="24">
        <f t="shared" si="1"/>
        <v>83.361703442514639</v>
      </c>
      <c r="I27" s="24">
        <v>3547581</v>
      </c>
      <c r="J27" s="24">
        <f t="shared" si="1"/>
        <v>117.30212269836005</v>
      </c>
      <c r="K27" s="24">
        <v>2927782.9</v>
      </c>
      <c r="L27" s="24">
        <f t="shared" si="1"/>
        <v>82.528993700214315</v>
      </c>
    </row>
    <row r="28" spans="1:12" ht="31.5" x14ac:dyDescent="0.25">
      <c r="A28" s="9">
        <v>21</v>
      </c>
      <c r="B28" s="5" t="s">
        <v>40</v>
      </c>
      <c r="C28" s="10" t="s">
        <v>89</v>
      </c>
      <c r="D28" s="24">
        <v>873250.3</v>
      </c>
      <c r="E28" s="24">
        <v>849100.80000000005</v>
      </c>
      <c r="F28" s="24">
        <f t="shared" si="0"/>
        <v>97.234527145309883</v>
      </c>
      <c r="G28" s="24">
        <f>1117224.6+3480</f>
        <v>1120704.6000000001</v>
      </c>
      <c r="H28" s="24">
        <f t="shared" si="1"/>
        <v>131.98722695821274</v>
      </c>
      <c r="I28" s="24">
        <f>1045630.4+3480</f>
        <v>1049110.3999999999</v>
      </c>
      <c r="J28" s="24">
        <f t="shared" si="1"/>
        <v>93.611679652247332</v>
      </c>
      <c r="K28" s="24">
        <v>688905.7</v>
      </c>
      <c r="L28" s="24">
        <f t="shared" si="1"/>
        <v>65.665701150231655</v>
      </c>
    </row>
    <row r="29" spans="1:12" ht="31.5" x14ac:dyDescent="0.25">
      <c r="A29" s="9">
        <v>22</v>
      </c>
      <c r="B29" s="5" t="s">
        <v>41</v>
      </c>
      <c r="C29" s="10" t="s">
        <v>42</v>
      </c>
      <c r="D29" s="24">
        <v>4090033.6</v>
      </c>
      <c r="E29" s="24">
        <v>5499823.2999999998</v>
      </c>
      <c r="F29" s="24">
        <f t="shared" si="0"/>
        <v>134.46890265155767</v>
      </c>
      <c r="G29" s="24">
        <f>6130256+50000</f>
        <v>6180256</v>
      </c>
      <c r="H29" s="24">
        <f t="shared" si="1"/>
        <v>112.37190111180482</v>
      </c>
      <c r="I29" s="24">
        <v>5297795.7</v>
      </c>
      <c r="J29" s="24">
        <f t="shared" si="1"/>
        <v>85.721298599928559</v>
      </c>
      <c r="K29" s="24">
        <v>5181633.4000000004</v>
      </c>
      <c r="L29" s="24">
        <f t="shared" si="1"/>
        <v>97.807346553586427</v>
      </c>
    </row>
    <row r="30" spans="1:12" ht="31.5" x14ac:dyDescent="0.25">
      <c r="A30" s="9">
        <v>23</v>
      </c>
      <c r="B30" s="5" t="s">
        <v>43</v>
      </c>
      <c r="C30" s="10" t="s">
        <v>44</v>
      </c>
      <c r="D30" s="24">
        <v>2020054</v>
      </c>
      <c r="E30" s="24">
        <v>2287046.1</v>
      </c>
      <c r="F30" s="24">
        <f t="shared" si="0"/>
        <v>113.21707736525856</v>
      </c>
      <c r="G30" s="24">
        <v>2446359.7000000002</v>
      </c>
      <c r="H30" s="24">
        <f t="shared" si="1"/>
        <v>106.96591118123942</v>
      </c>
      <c r="I30" s="24">
        <v>2398574.7999999998</v>
      </c>
      <c r="J30" s="24">
        <f t="shared" si="1"/>
        <v>98.046693623999758</v>
      </c>
      <c r="K30" s="24">
        <v>1833548.6</v>
      </c>
      <c r="L30" s="24">
        <f t="shared" si="1"/>
        <v>76.443252885004881</v>
      </c>
    </row>
    <row r="31" spans="1:12" ht="15.75" x14ac:dyDescent="0.25">
      <c r="A31" s="9">
        <v>24</v>
      </c>
      <c r="B31" s="5" t="s">
        <v>45</v>
      </c>
      <c r="C31" s="10" t="s">
        <v>46</v>
      </c>
      <c r="D31" s="24">
        <v>614802</v>
      </c>
      <c r="E31" s="24">
        <v>661882.9</v>
      </c>
      <c r="F31" s="24">
        <f t="shared" si="0"/>
        <v>107.65789636338204</v>
      </c>
      <c r="G31" s="24">
        <v>720078</v>
      </c>
      <c r="H31" s="24">
        <f t="shared" si="1"/>
        <v>108.79235586838698</v>
      </c>
      <c r="I31" s="24">
        <v>645078</v>
      </c>
      <c r="J31" s="24">
        <f t="shared" si="1"/>
        <v>89.584461683317642</v>
      </c>
      <c r="K31" s="24">
        <v>645078</v>
      </c>
      <c r="L31" s="24">
        <f t="shared" si="1"/>
        <v>100</v>
      </c>
    </row>
    <row r="32" spans="1:12" ht="47.25" x14ac:dyDescent="0.25">
      <c r="A32" s="9">
        <v>25</v>
      </c>
      <c r="B32" s="5" t="s">
        <v>47</v>
      </c>
      <c r="C32" s="10" t="s">
        <v>48</v>
      </c>
      <c r="D32" s="24">
        <v>2656037.5</v>
      </c>
      <c r="E32" s="24">
        <v>3097254.7</v>
      </c>
      <c r="F32" s="24">
        <f t="shared" si="0"/>
        <v>116.61185883105942</v>
      </c>
      <c r="G32" s="24">
        <v>3039758.9</v>
      </c>
      <c r="H32" s="24">
        <f t="shared" si="1"/>
        <v>98.143652829068259</v>
      </c>
      <c r="I32" s="24">
        <v>2873003.7</v>
      </c>
      <c r="J32" s="24">
        <f t="shared" si="1"/>
        <v>94.514196504203014</v>
      </c>
      <c r="K32" s="24">
        <v>2851184.3</v>
      </c>
      <c r="L32" s="24">
        <f t="shared" si="1"/>
        <v>99.240537003137149</v>
      </c>
    </row>
    <row r="33" spans="1:12" ht="31.5" x14ac:dyDescent="0.25">
      <c r="A33" s="9">
        <v>26</v>
      </c>
      <c r="B33" s="5" t="s">
        <v>49</v>
      </c>
      <c r="C33" s="10" t="s">
        <v>50</v>
      </c>
      <c r="D33" s="24">
        <v>8315047.2000000002</v>
      </c>
      <c r="E33" s="24">
        <f>8712104.9+181372.8</f>
        <v>8893477.7000000011</v>
      </c>
      <c r="F33" s="24">
        <f t="shared" si="0"/>
        <v>106.95643074641839</v>
      </c>
      <c r="G33" s="24">
        <v>9336867.4000000004</v>
      </c>
      <c r="H33" s="24">
        <f t="shared" si="1"/>
        <v>104.98556037308104</v>
      </c>
      <c r="I33" s="24">
        <v>8258685.0999999996</v>
      </c>
      <c r="J33" s="24">
        <f t="shared" si="1"/>
        <v>88.452419277154988</v>
      </c>
      <c r="K33" s="24">
        <v>8160088.2000000002</v>
      </c>
      <c r="L33" s="24">
        <f t="shared" si="1"/>
        <v>98.806142881025949</v>
      </c>
    </row>
    <row r="34" spans="1:12" ht="47.25" x14ac:dyDescent="0.25">
      <c r="A34" s="9">
        <v>27</v>
      </c>
      <c r="B34" s="5" t="s">
        <v>51</v>
      </c>
      <c r="C34" s="10" t="s">
        <v>86</v>
      </c>
      <c r="D34" s="24">
        <v>1655719.2</v>
      </c>
      <c r="E34" s="24">
        <v>742846.5</v>
      </c>
      <c r="F34" s="24">
        <f t="shared" si="0"/>
        <v>44.865488061019043</v>
      </c>
      <c r="G34" s="24">
        <v>689784.4</v>
      </c>
      <c r="H34" s="24">
        <f t="shared" si="1"/>
        <v>92.856922661680443</v>
      </c>
      <c r="I34" s="24">
        <v>608237.69999999995</v>
      </c>
      <c r="J34" s="24">
        <f t="shared" si="1"/>
        <v>88.177943716906313</v>
      </c>
      <c r="K34" s="24">
        <v>608237.69999999995</v>
      </c>
      <c r="L34" s="24">
        <f t="shared" si="1"/>
        <v>100</v>
      </c>
    </row>
    <row r="35" spans="1:12" ht="31.5" x14ac:dyDescent="0.25">
      <c r="A35" s="9">
        <v>28</v>
      </c>
      <c r="B35" s="5" t="s">
        <v>52</v>
      </c>
      <c r="C35" s="10" t="s">
        <v>85</v>
      </c>
      <c r="D35" s="24">
        <v>23567340.399999999</v>
      </c>
      <c r="E35" s="24">
        <f>32927079.6+5007174.4</f>
        <v>37934254</v>
      </c>
      <c r="F35" s="24">
        <f t="shared" si="0"/>
        <v>160.96111549354123</v>
      </c>
      <c r="G35" s="24">
        <v>16067922</v>
      </c>
      <c r="H35" s="24">
        <f t="shared" si="1"/>
        <v>42.357290062959983</v>
      </c>
      <c r="I35" s="24">
        <v>6134458.5</v>
      </c>
      <c r="J35" s="24">
        <f t="shared" si="1"/>
        <v>38.178293994705726</v>
      </c>
      <c r="K35" s="24">
        <v>8641584.4000000004</v>
      </c>
      <c r="L35" s="24">
        <f t="shared" si="1"/>
        <v>140.86955515307505</v>
      </c>
    </row>
    <row r="36" spans="1:12" ht="31.5" x14ac:dyDescent="0.25">
      <c r="A36" s="9">
        <v>29</v>
      </c>
      <c r="B36" s="5" t="s">
        <v>53</v>
      </c>
      <c r="C36" s="10" t="s">
        <v>54</v>
      </c>
      <c r="D36" s="24">
        <v>148324.70000000001</v>
      </c>
      <c r="E36" s="24">
        <v>201952.5</v>
      </c>
      <c r="F36" s="24">
        <f t="shared" si="0"/>
        <v>136.15567737537981</v>
      </c>
      <c r="G36" s="24">
        <v>228084.1</v>
      </c>
      <c r="H36" s="24">
        <f t="shared" si="1"/>
        <v>112.93947834267959</v>
      </c>
      <c r="I36" s="24">
        <v>206613.3</v>
      </c>
      <c r="J36" s="24">
        <f t="shared" si="1"/>
        <v>90.586454733144478</v>
      </c>
      <c r="K36" s="24">
        <v>206613.3</v>
      </c>
      <c r="L36" s="24">
        <f t="shared" si="1"/>
        <v>100</v>
      </c>
    </row>
    <row r="37" spans="1:12" ht="47.25" x14ac:dyDescent="0.25">
      <c r="A37" s="9">
        <v>30</v>
      </c>
      <c r="B37" s="5" t="s">
        <v>55</v>
      </c>
      <c r="C37" s="10" t="s">
        <v>84</v>
      </c>
      <c r="D37" s="24">
        <v>125121.3</v>
      </c>
      <c r="E37" s="24">
        <v>160089.29999999999</v>
      </c>
      <c r="F37" s="24">
        <f t="shared" si="0"/>
        <v>127.94727995952726</v>
      </c>
      <c r="G37" s="24">
        <v>161585.5</v>
      </c>
      <c r="H37" s="24">
        <f t="shared" si="1"/>
        <v>100.93460337449163</v>
      </c>
      <c r="I37" s="24">
        <v>163265</v>
      </c>
      <c r="J37" s="24">
        <f t="shared" si="1"/>
        <v>101.03938781635729</v>
      </c>
      <c r="K37" s="24">
        <v>155368</v>
      </c>
      <c r="L37" s="24">
        <f t="shared" si="1"/>
        <v>95.163078430772046</v>
      </c>
    </row>
    <row r="38" spans="1:12" ht="31.5" x14ac:dyDescent="0.25">
      <c r="A38" s="9">
        <v>31</v>
      </c>
      <c r="B38" s="5" t="s">
        <v>56</v>
      </c>
      <c r="C38" s="10" t="s">
        <v>83</v>
      </c>
      <c r="D38" s="24">
        <v>10960848.6</v>
      </c>
      <c r="E38" s="24">
        <f>10914614+173386.3</f>
        <v>11088000.300000001</v>
      </c>
      <c r="F38" s="24">
        <f t="shared" si="0"/>
        <v>101.1600534287099</v>
      </c>
      <c r="G38" s="24">
        <v>8573758.8000000007</v>
      </c>
      <c r="H38" s="24">
        <f t="shared" si="1"/>
        <v>77.324662410047011</v>
      </c>
      <c r="I38" s="24">
        <v>7095997.7000000002</v>
      </c>
      <c r="J38" s="24">
        <f t="shared" si="1"/>
        <v>82.764139574348647</v>
      </c>
      <c r="K38" s="24">
        <v>5778889.7999999998</v>
      </c>
      <c r="L38" s="24">
        <f t="shared" si="1"/>
        <v>81.438721435887715</v>
      </c>
    </row>
    <row r="39" spans="1:12" ht="15.75" x14ac:dyDescent="0.25">
      <c r="A39" s="9">
        <v>32</v>
      </c>
      <c r="B39" s="5" t="s">
        <v>57</v>
      </c>
      <c r="C39" s="10" t="s">
        <v>58</v>
      </c>
      <c r="D39" s="24">
        <v>7884411.9000000004</v>
      </c>
      <c r="E39" s="24">
        <f>17734427-7221409-1560041.4</f>
        <v>8952976.5999999996</v>
      </c>
      <c r="F39" s="24">
        <f t="shared" si="0"/>
        <v>113.55287767246152</v>
      </c>
      <c r="G39" s="24">
        <f>29716216.8-77752.5</f>
        <v>29638464.300000001</v>
      </c>
      <c r="H39" s="24">
        <f t="shared" si="1"/>
        <v>331.04592611132261</v>
      </c>
      <c r="I39" s="24">
        <f>29960307.2-3480</f>
        <v>29956827.199999999</v>
      </c>
      <c r="J39" s="24">
        <f t="shared" si="1"/>
        <v>101.07415450671647</v>
      </c>
      <c r="K39" s="24">
        <v>30907363.600000001</v>
      </c>
      <c r="L39" s="24">
        <f t="shared" si="1"/>
        <v>103.17302093994789</v>
      </c>
    </row>
    <row r="40" spans="1:12" ht="31.5" x14ac:dyDescent="0.25">
      <c r="A40" s="9">
        <v>33</v>
      </c>
      <c r="B40" s="5" t="s">
        <v>59</v>
      </c>
      <c r="C40" s="10" t="s">
        <v>60</v>
      </c>
      <c r="D40" s="24">
        <v>29186190.600000001</v>
      </c>
      <c r="E40" s="24">
        <f>30598187.8+430666</f>
        <v>31028853.800000001</v>
      </c>
      <c r="F40" s="24">
        <f t="shared" si="0"/>
        <v>106.31347620953315</v>
      </c>
      <c r="G40" s="24">
        <f>32078015.2+24272.5</f>
        <v>32102287.699999999</v>
      </c>
      <c r="H40" s="24">
        <f t="shared" si="1"/>
        <v>103.45947003688548</v>
      </c>
      <c r="I40" s="24">
        <v>31907873.100000001</v>
      </c>
      <c r="J40" s="24">
        <f t="shared" si="1"/>
        <v>99.394390201044786</v>
      </c>
      <c r="K40" s="24">
        <v>30347256.600000001</v>
      </c>
      <c r="L40" s="24">
        <f t="shared" si="1"/>
        <v>95.108992394732823</v>
      </c>
    </row>
    <row r="41" spans="1:12" ht="31.5" x14ac:dyDescent="0.25">
      <c r="A41" s="9">
        <v>34</v>
      </c>
      <c r="B41" s="5" t="s">
        <v>61</v>
      </c>
      <c r="C41" s="10" t="s">
        <v>62</v>
      </c>
      <c r="D41" s="24">
        <v>29372359.899999999</v>
      </c>
      <c r="E41" s="24">
        <f>32009765.7+1560041.4+96359+9014.6+1104475.5</f>
        <v>34779656.200000003</v>
      </c>
      <c r="F41" s="24">
        <f t="shared" si="0"/>
        <v>118.40947175647267</v>
      </c>
      <c r="G41" s="24">
        <v>38574383.399999999</v>
      </c>
      <c r="H41" s="24">
        <f t="shared" si="1"/>
        <v>110.91076685226116</v>
      </c>
      <c r="I41" s="24">
        <v>37915011.5</v>
      </c>
      <c r="J41" s="24">
        <f t="shared" si="1"/>
        <v>98.290648244036475</v>
      </c>
      <c r="K41" s="24">
        <v>34847457.899999999</v>
      </c>
      <c r="L41" s="24">
        <f t="shared" si="1"/>
        <v>91.909395570142451</v>
      </c>
    </row>
    <row r="42" spans="1:12" ht="31.5" x14ac:dyDescent="0.25">
      <c r="A42" s="9">
        <v>35</v>
      </c>
      <c r="B42" s="5" t="s">
        <v>63</v>
      </c>
      <c r="C42" s="10" t="s">
        <v>64</v>
      </c>
      <c r="D42" s="24">
        <v>89232.9</v>
      </c>
      <c r="E42" s="24">
        <f>98263.6+2474</f>
        <v>100737.60000000001</v>
      </c>
      <c r="F42" s="24">
        <f t="shared" si="0"/>
        <v>112.89289040253092</v>
      </c>
      <c r="G42" s="24">
        <v>103336.3</v>
      </c>
      <c r="H42" s="24">
        <f t="shared" si="1"/>
        <v>102.57967233684344</v>
      </c>
      <c r="I42" s="24">
        <v>103336.3</v>
      </c>
      <c r="J42" s="24">
        <f t="shared" si="1"/>
        <v>100</v>
      </c>
      <c r="K42" s="24">
        <v>103336.3</v>
      </c>
      <c r="L42" s="24">
        <f t="shared" si="1"/>
        <v>100</v>
      </c>
    </row>
    <row r="43" spans="1:12" ht="47.25" x14ac:dyDescent="0.25">
      <c r="A43" s="9">
        <v>36</v>
      </c>
      <c r="B43" s="5" t="s">
        <v>65</v>
      </c>
      <c r="C43" s="10" t="s">
        <v>82</v>
      </c>
      <c r="D43" s="24">
        <v>31991.8</v>
      </c>
      <c r="E43" s="24">
        <v>35409</v>
      </c>
      <c r="F43" s="24">
        <f t="shared" si="0"/>
        <v>110.68148713107735</v>
      </c>
      <c r="G43" s="24">
        <v>38229.199999999997</v>
      </c>
      <c r="H43" s="24">
        <f t="shared" si="1"/>
        <v>107.9646417577452</v>
      </c>
      <c r="I43" s="24">
        <v>38229.199999999997</v>
      </c>
      <c r="J43" s="24">
        <f t="shared" si="1"/>
        <v>100</v>
      </c>
      <c r="K43" s="24">
        <v>38229.199999999997</v>
      </c>
      <c r="L43" s="24">
        <f t="shared" si="1"/>
        <v>100</v>
      </c>
    </row>
    <row r="44" spans="1:12" ht="63" x14ac:dyDescent="0.25">
      <c r="A44" s="9">
        <v>37</v>
      </c>
      <c r="B44" s="5" t="s">
        <v>66</v>
      </c>
      <c r="C44" s="10" t="s">
        <v>79</v>
      </c>
      <c r="D44" s="24">
        <v>615359.80000000005</v>
      </c>
      <c r="E44" s="24">
        <v>626794.19999999995</v>
      </c>
      <c r="F44" s="24">
        <f t="shared" si="0"/>
        <v>101.85816493050082</v>
      </c>
      <c r="G44" s="24">
        <v>643125</v>
      </c>
      <c r="H44" s="24">
        <f t="shared" si="1"/>
        <v>102.60544848691964</v>
      </c>
      <c r="I44" s="24">
        <v>182125</v>
      </c>
      <c r="J44" s="24">
        <f t="shared" si="1"/>
        <v>28.318756073858115</v>
      </c>
      <c r="K44" s="24">
        <v>182125</v>
      </c>
      <c r="L44" s="24">
        <f t="shared" si="1"/>
        <v>100</v>
      </c>
    </row>
    <row r="45" spans="1:12" ht="47.25" x14ac:dyDescent="0.25">
      <c r="A45" s="9">
        <v>38</v>
      </c>
      <c r="B45" s="5" t="s">
        <v>67</v>
      </c>
      <c r="C45" s="10" t="s">
        <v>80</v>
      </c>
      <c r="D45" s="24">
        <v>13363.9</v>
      </c>
      <c r="E45" s="24">
        <v>13447.1</v>
      </c>
      <c r="F45" s="24">
        <f t="shared" si="0"/>
        <v>100.62257275196613</v>
      </c>
      <c r="G45" s="24">
        <v>21947.1</v>
      </c>
      <c r="H45" s="24">
        <f t="shared" si="1"/>
        <v>163.2106550854831</v>
      </c>
      <c r="I45" s="24">
        <v>11947.1</v>
      </c>
      <c r="J45" s="24">
        <f t="shared" si="1"/>
        <v>54.435893580473049</v>
      </c>
      <c r="K45" s="24">
        <v>11947.1</v>
      </c>
      <c r="L45" s="24">
        <f t="shared" si="1"/>
        <v>100</v>
      </c>
    </row>
    <row r="46" spans="1:12" ht="31.5" x14ac:dyDescent="0.25">
      <c r="A46" s="9">
        <v>39</v>
      </c>
      <c r="B46" s="5" t="s">
        <v>68</v>
      </c>
      <c r="C46" s="10" t="s">
        <v>81</v>
      </c>
      <c r="D46" s="24">
        <v>376215.8</v>
      </c>
      <c r="E46" s="24">
        <v>658887.30000000005</v>
      </c>
      <c r="F46" s="24">
        <f t="shared" si="0"/>
        <v>175.13546746308901</v>
      </c>
      <c r="G46" s="24">
        <v>503288.2</v>
      </c>
      <c r="H46" s="24">
        <f t="shared" si="1"/>
        <v>76.38456531185227</v>
      </c>
      <c r="I46" s="24">
        <v>483288.2</v>
      </c>
      <c r="J46" s="24">
        <f t="shared" si="1"/>
        <v>96.026133734110999</v>
      </c>
      <c r="K46" s="24">
        <v>483288.2</v>
      </c>
      <c r="L46" s="24">
        <f t="shared" si="1"/>
        <v>100</v>
      </c>
    </row>
    <row r="47" spans="1:12" ht="31.5" x14ac:dyDescent="0.25">
      <c r="A47" s="9">
        <v>40</v>
      </c>
      <c r="B47" s="5" t="s">
        <v>69</v>
      </c>
      <c r="C47" s="10" t="s">
        <v>70</v>
      </c>
      <c r="D47" s="24">
        <v>33685</v>
      </c>
      <c r="E47" s="24">
        <v>27281.5</v>
      </c>
      <c r="F47" s="24">
        <f t="shared" si="0"/>
        <v>80.990054920587795</v>
      </c>
      <c r="G47" s="24">
        <v>33982.800000000003</v>
      </c>
      <c r="H47" s="24">
        <f t="shared" si="1"/>
        <v>124.5635320638528</v>
      </c>
      <c r="I47" s="24">
        <v>33982.800000000003</v>
      </c>
      <c r="J47" s="24">
        <f t="shared" si="1"/>
        <v>100</v>
      </c>
      <c r="K47" s="24">
        <v>33982.800000000003</v>
      </c>
      <c r="L47" s="24">
        <f t="shared" si="1"/>
        <v>100</v>
      </c>
    </row>
    <row r="48" spans="1:12" ht="31.5" x14ac:dyDescent="0.25">
      <c r="A48" s="9">
        <v>41</v>
      </c>
      <c r="B48" s="5" t="s">
        <v>71</v>
      </c>
      <c r="C48" s="10" t="s">
        <v>72</v>
      </c>
      <c r="D48" s="24">
        <v>658913.30000000005</v>
      </c>
      <c r="E48" s="24">
        <v>776577.3</v>
      </c>
      <c r="F48" s="24">
        <f t="shared" si="0"/>
        <v>117.85728107172827</v>
      </c>
      <c r="G48" s="24">
        <v>1011045.3</v>
      </c>
      <c r="H48" s="24">
        <f t="shared" si="1"/>
        <v>130.19248695525866</v>
      </c>
      <c r="I48" s="24">
        <v>741024.4</v>
      </c>
      <c r="J48" s="24">
        <f t="shared" si="1"/>
        <v>73.292897954226191</v>
      </c>
      <c r="K48" s="24">
        <v>741024.4</v>
      </c>
      <c r="L48" s="24">
        <f t="shared" si="1"/>
        <v>100</v>
      </c>
    </row>
    <row r="49" spans="1:12" ht="31.5" x14ac:dyDescent="0.25">
      <c r="A49" s="9">
        <v>42</v>
      </c>
      <c r="B49" s="5" t="s">
        <v>73</v>
      </c>
      <c r="C49" s="10" t="s">
        <v>74</v>
      </c>
      <c r="D49" s="24">
        <v>51382.5</v>
      </c>
      <c r="E49" s="24">
        <v>59116.3</v>
      </c>
      <c r="F49" s="24">
        <f t="shared" si="0"/>
        <v>115.0514280153749</v>
      </c>
      <c r="G49" s="24">
        <v>58477.2</v>
      </c>
      <c r="H49" s="24">
        <f t="shared" si="1"/>
        <v>98.918910689606747</v>
      </c>
      <c r="I49" s="24">
        <v>58477.2</v>
      </c>
      <c r="J49" s="24">
        <f t="shared" si="1"/>
        <v>100</v>
      </c>
      <c r="K49" s="24">
        <v>58377.2</v>
      </c>
      <c r="L49" s="24">
        <f t="shared" si="1"/>
        <v>99.828993180248034</v>
      </c>
    </row>
    <row r="50" spans="1:12" ht="31.5" x14ac:dyDescent="0.25">
      <c r="A50" s="9">
        <v>43</v>
      </c>
      <c r="B50" s="5" t="s">
        <v>75</v>
      </c>
      <c r="C50" s="10" t="s">
        <v>76</v>
      </c>
      <c r="D50" s="24">
        <v>21790</v>
      </c>
      <c r="E50" s="24">
        <v>27140.400000000001</v>
      </c>
      <c r="F50" s="24">
        <f t="shared" si="0"/>
        <v>124.55438274437816</v>
      </c>
      <c r="G50" s="24">
        <v>31503.9</v>
      </c>
      <c r="H50" s="24">
        <f t="shared" si="1"/>
        <v>116.07750806915152</v>
      </c>
      <c r="I50" s="24">
        <v>29003.9</v>
      </c>
      <c r="J50" s="24">
        <f t="shared" si="1"/>
        <v>92.064474557118331</v>
      </c>
      <c r="K50" s="24">
        <v>29003.9</v>
      </c>
      <c r="L50" s="24">
        <f t="shared" si="1"/>
        <v>100</v>
      </c>
    </row>
    <row r="51" spans="1:12" s="21" customFormat="1" ht="15.75" x14ac:dyDescent="0.25">
      <c r="A51" s="17"/>
      <c r="B51" s="18"/>
      <c r="C51" s="19" t="s">
        <v>77</v>
      </c>
      <c r="D51" s="20"/>
      <c r="E51" s="20"/>
      <c r="F51" s="24"/>
      <c r="G51" s="20"/>
      <c r="H51" s="24"/>
      <c r="I51" s="20">
        <v>5922209</v>
      </c>
      <c r="J51" s="24"/>
      <c r="K51" s="20">
        <v>12137674.699999999</v>
      </c>
      <c r="L51" s="24"/>
    </row>
    <row r="52" spans="1:12" ht="18.75" x14ac:dyDescent="0.25">
      <c r="A52" s="11"/>
      <c r="B52" s="12"/>
      <c r="C52" s="13" t="s">
        <v>78</v>
      </c>
      <c r="D52" s="22">
        <f>D7+D51</f>
        <v>215318586.40000007</v>
      </c>
      <c r="E52" s="22">
        <f>E7+E51</f>
        <v>252918360.70000002</v>
      </c>
      <c r="F52" s="22">
        <f t="shared" si="0"/>
        <v>117.46239139344451</v>
      </c>
      <c r="G52" s="22">
        <f>G7+G51</f>
        <v>263478758.20000002</v>
      </c>
      <c r="H52" s="22">
        <f t="shared" si="1"/>
        <v>104.17541750261708</v>
      </c>
      <c r="I52" s="22">
        <f>I7+I51</f>
        <v>253383277.69999999</v>
      </c>
      <c r="J52" s="22">
        <f t="shared" si="1"/>
        <v>96.168389220835479</v>
      </c>
      <c r="K52" s="22">
        <f>K7+K51</f>
        <v>244715733.30000001</v>
      </c>
      <c r="L52" s="22">
        <f t="shared" si="1"/>
        <v>96.579275286563245</v>
      </c>
    </row>
  </sheetData>
  <mergeCells count="8">
    <mergeCell ref="F5:F6"/>
    <mergeCell ref="G5:L5"/>
    <mergeCell ref="A3:L3"/>
    <mergeCell ref="A5:A6"/>
    <mergeCell ref="B5:B6"/>
    <mergeCell ref="C5:C6"/>
    <mergeCell ref="D5:D6"/>
    <mergeCell ref="E5:E6"/>
  </mergeCells>
  <pageMargins left="0.78740157480314965" right="0.39370078740157483" top="0.78740157480314965" bottom="0.78740157480314965" header="0.31496062992125984" footer="0.31496062992125984"/>
  <pageSetup paperSize="9" scale="72" fitToHeight="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 Дмитрий Анатольевич</dc:creator>
  <cp:lastModifiedBy>Старостина Рузанна Левоновна</cp:lastModifiedBy>
  <cp:lastPrinted>2024-10-03T06:25:47Z</cp:lastPrinted>
  <dcterms:created xsi:type="dcterms:W3CDTF">2022-08-31T12:27:54Z</dcterms:created>
  <dcterms:modified xsi:type="dcterms:W3CDTF">2024-10-03T06:26:00Z</dcterms:modified>
</cp:coreProperties>
</file>