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6975" activeTab="2"/>
  </bookViews>
  <sheets>
    <sheet name="моно 2025 " sheetId="11" r:id="rId1"/>
    <sheet name="моно 2026" sheetId="8" r:id="rId2"/>
    <sheet name="моно 2027" sheetId="12" r:id="rId3"/>
  </sheets>
  <calcPr calcId="145621"/>
</workbook>
</file>

<file path=xl/calcChain.xml><?xml version="1.0" encoding="utf-8"?>
<calcChain xmlns="http://schemas.openxmlformats.org/spreadsheetml/2006/main">
  <c r="L10" i="12" l="1"/>
  <c r="D10" i="12"/>
  <c r="H9" i="12"/>
  <c r="I9" i="12" s="1"/>
  <c r="K9" i="12" s="1"/>
  <c r="G9" i="12"/>
  <c r="C9" i="12"/>
  <c r="M9" i="12" s="1"/>
  <c r="M8" i="12"/>
  <c r="G8" i="12"/>
  <c r="H8" i="12" s="1"/>
  <c r="I8" i="12" s="1"/>
  <c r="K8" i="12" s="1"/>
  <c r="C8" i="12"/>
  <c r="H7" i="12"/>
  <c r="G7" i="12"/>
  <c r="C7" i="12"/>
  <c r="M7" i="12" s="1"/>
  <c r="M10" i="12" s="1"/>
  <c r="L10" i="8"/>
  <c r="F10" i="8"/>
  <c r="E10" i="8"/>
  <c r="D10" i="8"/>
  <c r="G9" i="8"/>
  <c r="H9" i="8" s="1"/>
  <c r="I9" i="8" s="1"/>
  <c r="K9" i="8" s="1"/>
  <c r="C9" i="8"/>
  <c r="M9" i="8" s="1"/>
  <c r="H8" i="8"/>
  <c r="I8" i="8" s="1"/>
  <c r="K8" i="8" s="1"/>
  <c r="G8" i="8"/>
  <c r="C8" i="8"/>
  <c r="M8" i="8" s="1"/>
  <c r="G7" i="8"/>
  <c r="G10" i="8" s="1"/>
  <c r="C7" i="8"/>
  <c r="M7" i="8" s="1"/>
  <c r="M10" i="8" s="1"/>
  <c r="L10" i="11"/>
  <c r="F10" i="11"/>
  <c r="E10" i="11"/>
  <c r="D10" i="11"/>
  <c r="M9" i="11"/>
  <c r="G9" i="11"/>
  <c r="G10" i="11" s="1"/>
  <c r="G8" i="11"/>
  <c r="H8" i="11" s="1"/>
  <c r="I8" i="11" s="1"/>
  <c r="C8" i="11"/>
  <c r="M8" i="11" s="1"/>
  <c r="G7" i="11"/>
  <c r="H7" i="11" s="1"/>
  <c r="C7" i="11"/>
  <c r="M7" i="11" s="1"/>
  <c r="M10" i="11" s="1"/>
  <c r="H10" i="12" l="1"/>
  <c r="I7" i="12"/>
  <c r="G10" i="12"/>
  <c r="H7" i="8"/>
  <c r="I7" i="11"/>
  <c r="K8" i="11"/>
  <c r="J8" i="11"/>
  <c r="J9" i="11"/>
  <c r="J7" i="11"/>
  <c r="H9" i="11"/>
  <c r="I9" i="11" s="1"/>
  <c r="K9" i="11" s="1"/>
  <c r="I10" i="12" l="1"/>
  <c r="K7" i="12"/>
  <c r="K10" i="12" s="1"/>
  <c r="H10" i="8"/>
  <c r="I7" i="8"/>
  <c r="H10" i="11"/>
  <c r="I10" i="11"/>
  <c r="K7" i="11"/>
  <c r="K10" i="11" s="1"/>
  <c r="I10" i="8" l="1"/>
  <c r="K7" i="8"/>
  <c r="K10" i="8" s="1"/>
</calcChain>
</file>

<file path=xl/sharedStrings.xml><?xml version="1.0" encoding="utf-8"?>
<sst xmlns="http://schemas.openxmlformats.org/spreadsheetml/2006/main" count="138" uniqueCount="49">
  <si>
    <t>ИТОГО</t>
  </si>
  <si>
    <t>Предельный уровень софинансирования (%)</t>
  </si>
  <si>
    <t>Предельный уровень софинансирования (%) МБ</t>
  </si>
  <si>
    <t>1</t>
  </si>
  <si>
    <t>3</t>
  </si>
  <si>
    <t>4</t>
  </si>
  <si>
    <t>5</t>
  </si>
  <si>
    <t>PPimo - количество получателей субсидии из бюджета i-го муниципального образования в соответствии со значениями результатов использования субсидии, установленными соглашением о предоставлении субсидии в предыдущем финансовом году.</t>
  </si>
  <si>
    <t>SFPimo - объем средств бюджета i-го муниципального образования, предусмотренный на софинансирование мероприятия муниципальной программы в предыдущем финансовом году, тыс. рублей;</t>
  </si>
  <si>
    <t>SPimo - сумма субсидии, предусмотренная i-му муниципальному образованию в предыдущем финансовом году, тыс. рублей;</t>
  </si>
  <si>
    <t>SRimo - средний размер субсидии на одного получателя i-го муниципального образования в соответствии с обязательствами, принятыми в предыдущем финансовом году:</t>
  </si>
  <si>
    <t>NSi - предполагаемое количество соискателей, претендующих на получение субсидии для организации предпринимательской деятельности в i-м муниципальном районе (городском округе), ед.;</t>
  </si>
  <si>
    <t>РОСi = NSi x SRimo,</t>
  </si>
  <si>
    <t>РОСi определяется по следующей формуле:</t>
  </si>
  <si>
    <t>УСi - предельный уровень софинансирования для i-го муниципального образования. Предельный уровень софинансирования для муниципального образования на очередной финансовый год и на плановый период определяется в соответствии с пунктом 6.4 Правил;</t>
  </si>
  <si>
    <t>РОСi - расчетный объем расходов, необходимый для достижения значений результатов использования субсидии i-м муниципальным образованием;</t>
  </si>
  <si>
    <t>Сi - объем субсидии бюджету i-го муниципального образования (рассчитывается в тысячах рублей с округлением до целых тысяч рублей);</t>
  </si>
  <si>
    <t>где:</t>
  </si>
  <si>
    <t>Сi = РОСi x УСi,</t>
  </si>
  <si>
    <t>9</t>
  </si>
  <si>
    <t xml:space="preserve">Пикалево  </t>
  </si>
  <si>
    <t xml:space="preserve">Сясьстрой </t>
  </si>
  <si>
    <t xml:space="preserve">Сланцы </t>
  </si>
  <si>
    <t>10</t>
  </si>
  <si>
    <t>где</t>
  </si>
  <si>
    <t>SRimo=(SPimo+SFPimo)/PPimo</t>
  </si>
  <si>
    <t>11</t>
  </si>
  <si>
    <t>NSi</t>
  </si>
  <si>
    <t>SPimo+SFPimo, руб</t>
  </si>
  <si>
    <t xml:space="preserve">PPimo </t>
  </si>
  <si>
    <t>SRimo, тыс. руб</t>
  </si>
  <si>
    <t>РОСi, тыс.руб.</t>
  </si>
  <si>
    <t>Eдиный понижающий коэффициент - k</t>
  </si>
  <si>
    <t>Ci с учетом понижающего коэффициента, тыс. руб</t>
  </si>
  <si>
    <t xml:space="preserve">k - единый понижающий коэффициент, рассчитанный как отношение объема выделенных бюджетных ассигнований к расчетной сумме субсидии по всем получателям субсидии.
</t>
  </si>
  <si>
    <t xml:space="preserve">Сi (округление), тыс. руб.
</t>
  </si>
  <si>
    <t>Объем расходов  МБ, тыс. руб</t>
  </si>
  <si>
    <t>6=4/5</t>
  </si>
  <si>
    <t>Справочно:</t>
  </si>
  <si>
    <t>7=3*6</t>
  </si>
  <si>
    <t>8=7*1</t>
  </si>
  <si>
    <t>Расчетный объем субсидии бюджету i-го МО - Сi, тыс. руб</t>
  </si>
  <si>
    <t>Расчет объема субсидий бюджетам муниципальных образований Ленинградской области моногородов Ленинградской области для софинансирования муниципальных программ поддержки и развития субъектов малого и среднего предпринимательства на 2025 год</t>
  </si>
  <si>
    <t>Расчет объема субсидий бюджетам муниципальных образований Ленинградской области моногородов Ленинградской области для софинансирования муниципальных программ поддержки и развития субъектов малого и среднего предпринимательства на 2026 год</t>
  </si>
  <si>
    <t>таблица 1</t>
  </si>
  <si>
    <t>таблица 2</t>
  </si>
  <si>
    <t>таблица 3</t>
  </si>
  <si>
    <t>Приложение 70 к пояснительной записке 2025 года</t>
  </si>
  <si>
    <t>Расчет объема субсидий бюджетам муниципальных образований Ленинградской области моногородов Ленинградской области для софинансирования муниципальных программ поддержки и развития субъектов малого и среднего предпринимательства на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</si>
</sst>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5" formatCode="#,##0.0"/>
    <numFmt numFmtId="166" formatCode="#,##0.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/>
    <xf numFmtId="0" fontId="3" fillId="0" borderId="1" xfId="0" applyFont="1" applyFill="1" applyBorder="1"/>
    <xf numFmtId="43" fontId="2" fillId="0" borderId="0" xfId="0" applyNumberFormat="1" applyFont="1" applyFill="1"/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Protection="1"/>
    <xf numFmtId="165" fontId="2" fillId="0" borderId="1" xfId="1" applyNumberFormat="1" applyFont="1" applyFill="1" applyBorder="1" applyProtection="1"/>
    <xf numFmtId="165" fontId="2" fillId="0" borderId="1" xfId="1" applyNumberFormat="1" applyFont="1" applyFill="1" applyBorder="1"/>
    <xf numFmtId="165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Protection="1"/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165" fontId="2" fillId="0" borderId="0" xfId="0" applyNumberFormat="1" applyFont="1" applyFill="1"/>
    <xf numFmtId="0" fontId="2" fillId="0" borderId="3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0" xfId="0" applyNumberFormat="1" applyFont="1" applyFill="1"/>
    <xf numFmtId="0" fontId="5" fillId="0" borderId="0" xfId="0" applyFont="1" applyFill="1"/>
    <xf numFmtId="4" fontId="2" fillId="0" borderId="0" xfId="0" applyNumberFormat="1" applyFont="1" applyFill="1"/>
    <xf numFmtId="4" fontId="2" fillId="0" borderId="1" xfId="0" applyNumberFormat="1" applyFont="1" applyFill="1" applyBorder="1" applyProtection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30"/>
  <sheetViews>
    <sheetView topLeftCell="A10" zoomScale="90" zoomScaleNormal="90" workbookViewId="0">
      <selection activeCell="B23" sqref="B23"/>
    </sheetView>
  </sheetViews>
  <sheetFormatPr defaultRowHeight="15.75" x14ac:dyDescent="0.25"/>
  <cols>
    <col min="1" max="1" width="28.140625" style="1" customWidth="1"/>
    <col min="2" max="2" width="21.85546875" style="1" customWidth="1"/>
    <col min="3" max="3" width="21" style="1" customWidth="1"/>
    <col min="4" max="4" width="9.85546875" style="7" customWidth="1"/>
    <col min="5" max="5" width="17.28515625" style="1" customWidth="1"/>
    <col min="6" max="6" width="11" style="7" customWidth="1"/>
    <col min="7" max="7" width="17.42578125" style="1" customWidth="1"/>
    <col min="8" max="8" width="16.85546875" style="1" customWidth="1"/>
    <col min="9" max="10" width="17.42578125" style="1" customWidth="1"/>
    <col min="11" max="11" width="17.7109375" style="1" customWidth="1"/>
    <col min="12" max="16384" width="9.140625" style="1"/>
  </cols>
  <sheetData>
    <row r="1" spans="1:15" x14ac:dyDescent="0.25">
      <c r="M1" s="19" t="s">
        <v>47</v>
      </c>
    </row>
    <row r="2" spans="1:15" x14ac:dyDescent="0.25">
      <c r="M2" s="19" t="s">
        <v>44</v>
      </c>
    </row>
    <row r="3" spans="1:15" ht="54" customHeight="1" x14ac:dyDescent="0.25">
      <c r="A3" s="24" t="s">
        <v>42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5" x14ac:dyDescent="0.25">
      <c r="K4" s="20" t="s">
        <v>38</v>
      </c>
    </row>
    <row r="5" spans="1:15" s="3" customFormat="1" ht="94.5" x14ac:dyDescent="0.25">
      <c r="A5" s="26">
        <v>2025</v>
      </c>
      <c r="B5" s="27" t="s">
        <v>1</v>
      </c>
      <c r="C5" s="28" t="s">
        <v>2</v>
      </c>
      <c r="D5" s="5" t="s">
        <v>27</v>
      </c>
      <c r="E5" s="5" t="s">
        <v>28</v>
      </c>
      <c r="F5" s="5" t="s">
        <v>29</v>
      </c>
      <c r="G5" s="5" t="s">
        <v>30</v>
      </c>
      <c r="H5" s="4" t="s">
        <v>31</v>
      </c>
      <c r="I5" s="29" t="s">
        <v>41</v>
      </c>
      <c r="J5" s="6" t="s">
        <v>32</v>
      </c>
      <c r="K5" s="6" t="s">
        <v>33</v>
      </c>
      <c r="L5" s="5" t="s">
        <v>35</v>
      </c>
      <c r="M5" s="5" t="s">
        <v>36</v>
      </c>
    </row>
    <row r="6" spans="1:15" s="2" customFormat="1" x14ac:dyDescent="0.25">
      <c r="A6" s="30"/>
      <c r="B6" s="21" t="s">
        <v>3</v>
      </c>
      <c r="C6" s="21">
        <v>2</v>
      </c>
      <c r="D6" s="21" t="s">
        <v>4</v>
      </c>
      <c r="E6" s="21" t="s">
        <v>5</v>
      </c>
      <c r="F6" s="21" t="s">
        <v>6</v>
      </c>
      <c r="G6" s="21" t="s">
        <v>37</v>
      </c>
      <c r="H6" s="21" t="s">
        <v>39</v>
      </c>
      <c r="I6" s="21" t="s">
        <v>40</v>
      </c>
      <c r="J6" s="21" t="s">
        <v>19</v>
      </c>
      <c r="K6" s="21" t="s">
        <v>23</v>
      </c>
      <c r="L6" s="21" t="s">
        <v>26</v>
      </c>
      <c r="M6" s="21"/>
    </row>
    <row r="7" spans="1:15" s="2" customFormat="1" x14ac:dyDescent="0.25">
      <c r="A7" s="8" t="s">
        <v>20</v>
      </c>
      <c r="B7" s="12">
        <v>89</v>
      </c>
      <c r="C7" s="13">
        <f>100-B7</f>
        <v>11</v>
      </c>
      <c r="D7" s="11">
        <v>7</v>
      </c>
      <c r="E7" s="14">
        <v>11895</v>
      </c>
      <c r="F7" s="15">
        <v>15</v>
      </c>
      <c r="G7" s="13">
        <f>E7/F7</f>
        <v>793</v>
      </c>
      <c r="H7" s="12">
        <f>G7*D7</f>
        <v>5551</v>
      </c>
      <c r="I7" s="12">
        <f>H7*B7/100</f>
        <v>4940.3900000000003</v>
      </c>
      <c r="J7" s="16">
        <f>15044/$I$8</f>
        <v>15.879650740571856</v>
      </c>
      <c r="K7" s="12">
        <f>I7*J7</f>
        <v>78451.667722213795</v>
      </c>
      <c r="L7" s="12">
        <v>4239</v>
      </c>
      <c r="M7" s="12">
        <f>L7/B7*C7</f>
        <v>523.92134831460669</v>
      </c>
      <c r="N7" s="25"/>
      <c r="O7" s="10"/>
    </row>
    <row r="8" spans="1:15" s="2" customFormat="1" x14ac:dyDescent="0.25">
      <c r="A8" s="8" t="s">
        <v>21</v>
      </c>
      <c r="B8" s="12">
        <v>90</v>
      </c>
      <c r="C8" s="13">
        <f t="shared" ref="C8" si="0">100-B8</f>
        <v>10</v>
      </c>
      <c r="D8" s="11">
        <v>2</v>
      </c>
      <c r="E8" s="14">
        <v>2631.6</v>
      </c>
      <c r="F8" s="15">
        <v>5</v>
      </c>
      <c r="G8" s="13">
        <f>(E8/F8)</f>
        <v>526.31999999999994</v>
      </c>
      <c r="H8" s="12">
        <f>G8*D8</f>
        <v>1052.6399999999999</v>
      </c>
      <c r="I8" s="12">
        <f>H8*B8/100</f>
        <v>947.37599999999986</v>
      </c>
      <c r="J8" s="16">
        <f t="shared" ref="J8:J9" si="1">15044/$I$8</f>
        <v>15.879650740571856</v>
      </c>
      <c r="K8" s="12">
        <f t="shared" ref="K8:K9" si="2">I8*J8</f>
        <v>15044</v>
      </c>
      <c r="L8" s="12">
        <v>813</v>
      </c>
      <c r="M8" s="12">
        <f>L8/B8*C8</f>
        <v>90.333333333333329</v>
      </c>
      <c r="N8" s="25"/>
      <c r="O8" s="10"/>
    </row>
    <row r="9" spans="1:15" s="2" customFormat="1" x14ac:dyDescent="0.25">
      <c r="A9" s="8" t="s">
        <v>22</v>
      </c>
      <c r="B9" s="12">
        <v>90</v>
      </c>
      <c r="C9" s="13">
        <v>10</v>
      </c>
      <c r="D9" s="11">
        <v>17</v>
      </c>
      <c r="E9" s="14">
        <v>10625</v>
      </c>
      <c r="F9" s="15">
        <v>14</v>
      </c>
      <c r="G9" s="13">
        <f>(E9/F9)</f>
        <v>758.92857142857144</v>
      </c>
      <c r="H9" s="12">
        <f>G9*D9</f>
        <v>12901.785714285714</v>
      </c>
      <c r="I9" s="12">
        <f>H9*B9/100</f>
        <v>11611.607142857143</v>
      </c>
      <c r="J9" s="16">
        <f t="shared" si="1"/>
        <v>15.879650740571856</v>
      </c>
      <c r="K9" s="12">
        <f t="shared" si="2"/>
        <v>184388.26596530087</v>
      </c>
      <c r="L9" s="12">
        <v>9962</v>
      </c>
      <c r="M9" s="12">
        <f>L9/B9*C9</f>
        <v>1106.8888888888889</v>
      </c>
      <c r="N9" s="25"/>
      <c r="O9" s="10"/>
    </row>
    <row r="10" spans="1:15" s="2" customFormat="1" x14ac:dyDescent="0.25">
      <c r="A10" s="9" t="s">
        <v>0</v>
      </c>
      <c r="B10" s="12"/>
      <c r="C10" s="12"/>
      <c r="D10" s="11">
        <f>SUM(D7:D9)</f>
        <v>26</v>
      </c>
      <c r="E10" s="14">
        <f t="shared" ref="E10:M10" si="3">SUM(E7:E9)</f>
        <v>25151.599999999999</v>
      </c>
      <c r="F10" s="15">
        <f t="shared" si="3"/>
        <v>34</v>
      </c>
      <c r="G10" s="13">
        <f t="shared" si="3"/>
        <v>2078.2485714285713</v>
      </c>
      <c r="H10" s="13">
        <f t="shared" si="3"/>
        <v>19505.425714285713</v>
      </c>
      <c r="I10" s="13">
        <f t="shared" si="3"/>
        <v>17499.373142857145</v>
      </c>
      <c r="J10" s="13"/>
      <c r="K10" s="13">
        <f>SUM(K7:K9)</f>
        <v>277883.93368751468</v>
      </c>
      <c r="L10" s="13">
        <f t="shared" si="3"/>
        <v>15014</v>
      </c>
      <c r="M10" s="13">
        <f t="shared" si="3"/>
        <v>1721.143570536829</v>
      </c>
      <c r="N10" s="25"/>
    </row>
    <row r="11" spans="1:15" s="2" customFormat="1" x14ac:dyDescent="0.25">
      <c r="D11" s="3"/>
      <c r="F11" s="3"/>
      <c r="I11" s="10"/>
      <c r="J11" s="10"/>
    </row>
    <row r="12" spans="1:15" s="2" customFormat="1" x14ac:dyDescent="0.25">
      <c r="A12" s="2" t="s">
        <v>18</v>
      </c>
      <c r="D12" s="3"/>
      <c r="F12" s="3"/>
    </row>
    <row r="13" spans="1:15" s="2" customFormat="1" x14ac:dyDescent="0.25">
      <c r="A13" s="2" t="s">
        <v>17</v>
      </c>
      <c r="D13" s="3"/>
      <c r="F13" s="3"/>
    </row>
    <row r="14" spans="1:15" s="2" customFormat="1" x14ac:dyDescent="0.25">
      <c r="A14" s="2" t="s">
        <v>16</v>
      </c>
      <c r="D14" s="3"/>
      <c r="F14" s="3"/>
    </row>
    <row r="15" spans="1:15" s="2" customFormat="1" x14ac:dyDescent="0.25">
      <c r="A15" s="2" t="s">
        <v>15</v>
      </c>
      <c r="D15" s="3"/>
      <c r="F15" s="3"/>
    </row>
    <row r="16" spans="1:15" s="2" customFormat="1" ht="29.25" customHeight="1" x14ac:dyDescent="0.25">
      <c r="A16" s="22" t="s">
        <v>14</v>
      </c>
      <c r="B16" s="22"/>
      <c r="C16" s="22"/>
      <c r="D16" s="22"/>
      <c r="E16" s="22"/>
      <c r="F16" s="22"/>
      <c r="G16" s="22"/>
      <c r="H16" s="22"/>
    </row>
    <row r="17" spans="1:13" s="2" customFormat="1" x14ac:dyDescent="0.25">
      <c r="A17" s="2" t="s">
        <v>13</v>
      </c>
      <c r="D17" s="3"/>
      <c r="F17" s="3"/>
    </row>
    <row r="18" spans="1:13" s="2" customFormat="1" x14ac:dyDescent="0.25">
      <c r="D18" s="3"/>
      <c r="F18" s="3"/>
    </row>
    <row r="19" spans="1:13" s="2" customFormat="1" x14ac:dyDescent="0.25">
      <c r="A19" s="2" t="s">
        <v>12</v>
      </c>
      <c r="D19" s="3"/>
      <c r="F19" s="3"/>
    </row>
    <row r="20" spans="1:13" s="2" customFormat="1" x14ac:dyDescent="0.25">
      <c r="A20" s="2" t="s">
        <v>24</v>
      </c>
      <c r="D20" s="3"/>
      <c r="F20" s="3"/>
    </row>
    <row r="21" spans="1:13" s="2" customFormat="1" x14ac:dyDescent="0.25">
      <c r="A21" s="2" t="s">
        <v>11</v>
      </c>
      <c r="D21" s="3"/>
      <c r="F21" s="3"/>
    </row>
    <row r="22" spans="1:13" s="2" customFormat="1" x14ac:dyDescent="0.25">
      <c r="A22" s="2" t="s">
        <v>10</v>
      </c>
      <c r="D22" s="3"/>
      <c r="F22" s="3"/>
    </row>
    <row r="23" spans="1:13" s="2" customFormat="1" x14ac:dyDescent="0.25">
      <c r="D23" s="3"/>
      <c r="F23" s="3"/>
    </row>
    <row r="24" spans="1:13" s="2" customFormat="1" x14ac:dyDescent="0.25">
      <c r="A24" s="31" t="s">
        <v>25</v>
      </c>
      <c r="D24" s="3"/>
      <c r="F24" s="3"/>
    </row>
    <row r="25" spans="1:13" s="2" customFormat="1" x14ac:dyDescent="0.25">
      <c r="A25" s="2" t="s">
        <v>17</v>
      </c>
      <c r="D25" s="3"/>
      <c r="F25" s="3"/>
    </row>
    <row r="26" spans="1:13" s="2" customFormat="1" x14ac:dyDescent="0.25">
      <c r="A26" s="2" t="s">
        <v>9</v>
      </c>
      <c r="D26" s="3"/>
      <c r="F26" s="3"/>
    </row>
    <row r="27" spans="1:13" s="2" customFormat="1" x14ac:dyDescent="0.25">
      <c r="A27" s="2" t="s">
        <v>8</v>
      </c>
      <c r="D27" s="3"/>
      <c r="F27" s="3"/>
    </row>
    <row r="28" spans="1:13" s="2" customFormat="1" ht="36" customHeight="1" x14ac:dyDescent="0.25">
      <c r="A28" s="23" t="s">
        <v>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3" s="2" customFormat="1" x14ac:dyDescent="0.25">
      <c r="D29" s="3"/>
      <c r="F29" s="3"/>
    </row>
    <row r="30" spans="1:13" s="2" customFormat="1" x14ac:dyDescent="0.25">
      <c r="A30" s="22" t="s">
        <v>34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</sheetData>
  <mergeCells count="5">
    <mergeCell ref="A30:M30"/>
    <mergeCell ref="A3:M3"/>
    <mergeCell ref="A28:M28"/>
    <mergeCell ref="A5:A6"/>
    <mergeCell ref="A16:H16"/>
  </mergeCells>
  <pageMargins left="0.51181102362204722" right="0.11811023622047245" top="0.78740157480314965" bottom="0.19685039370078741" header="0.11811023622047245" footer="0.11811023622047245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30"/>
  <sheetViews>
    <sheetView topLeftCell="A4" zoomScale="90" zoomScaleNormal="90" workbookViewId="0">
      <selection activeCell="B27" sqref="B27"/>
    </sheetView>
  </sheetViews>
  <sheetFormatPr defaultRowHeight="15.75" x14ac:dyDescent="0.25"/>
  <cols>
    <col min="1" max="1" width="28.140625" style="1" customWidth="1"/>
    <col min="2" max="2" width="16.140625" style="1" customWidth="1"/>
    <col min="3" max="3" width="15.5703125" style="1" customWidth="1"/>
    <col min="4" max="4" width="12.5703125" style="7" customWidth="1"/>
    <col min="5" max="5" width="24" style="1" customWidth="1"/>
    <col min="6" max="6" width="14.85546875" style="7" customWidth="1"/>
    <col min="7" max="7" width="17.42578125" style="1" customWidth="1"/>
    <col min="8" max="8" width="16.85546875" style="1" customWidth="1"/>
    <col min="9" max="11" width="17.42578125" style="1" customWidth="1"/>
    <col min="12" max="12" width="17.42578125" style="2" customWidth="1"/>
    <col min="13" max="13" width="16.7109375" style="2" customWidth="1"/>
    <col min="14" max="14" width="9.140625" style="1"/>
    <col min="15" max="15" width="12.7109375" style="1" bestFit="1" customWidth="1"/>
    <col min="16" max="16384" width="9.140625" style="1"/>
  </cols>
  <sheetData>
    <row r="1" spans="1:15" x14ac:dyDescent="0.25">
      <c r="M1" s="19" t="s">
        <v>47</v>
      </c>
    </row>
    <row r="2" spans="1:15" x14ac:dyDescent="0.25">
      <c r="M2" s="19" t="s">
        <v>45</v>
      </c>
    </row>
    <row r="3" spans="1:15" ht="70.5" customHeight="1" x14ac:dyDescent="0.25">
      <c r="A3" s="24" t="s">
        <v>43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5" s="2" customFormat="1" x14ac:dyDescent="0.25">
      <c r="D4" s="3"/>
      <c r="F4" s="3"/>
      <c r="M4" s="32" t="s">
        <v>38</v>
      </c>
    </row>
    <row r="5" spans="1:15" s="3" customFormat="1" ht="78.75" x14ac:dyDescent="0.25">
      <c r="A5" s="26">
        <v>2026</v>
      </c>
      <c r="B5" s="27" t="s">
        <v>1</v>
      </c>
      <c r="C5" s="28" t="s">
        <v>2</v>
      </c>
      <c r="D5" s="5" t="s">
        <v>27</v>
      </c>
      <c r="E5" s="5" t="s">
        <v>28</v>
      </c>
      <c r="F5" s="5" t="s">
        <v>29</v>
      </c>
      <c r="G5" s="5" t="s">
        <v>30</v>
      </c>
      <c r="H5" s="4" t="s">
        <v>31</v>
      </c>
      <c r="I5" s="29" t="s">
        <v>41</v>
      </c>
      <c r="J5" s="6" t="s">
        <v>32</v>
      </c>
      <c r="K5" s="6" t="s">
        <v>33</v>
      </c>
      <c r="L5" s="5" t="s">
        <v>35</v>
      </c>
      <c r="M5" s="5" t="s">
        <v>36</v>
      </c>
    </row>
    <row r="6" spans="1:15" s="2" customFormat="1" x14ac:dyDescent="0.25">
      <c r="A6" s="30"/>
      <c r="B6" s="21" t="s">
        <v>3</v>
      </c>
      <c r="C6" s="21">
        <v>2</v>
      </c>
      <c r="D6" s="21" t="s">
        <v>4</v>
      </c>
      <c r="E6" s="21" t="s">
        <v>5</v>
      </c>
      <c r="F6" s="21" t="s">
        <v>6</v>
      </c>
      <c r="G6" s="21" t="s">
        <v>37</v>
      </c>
      <c r="H6" s="21" t="s">
        <v>39</v>
      </c>
      <c r="I6" s="21" t="s">
        <v>40</v>
      </c>
      <c r="J6" s="21" t="s">
        <v>19</v>
      </c>
      <c r="K6" s="21" t="s">
        <v>23</v>
      </c>
      <c r="L6" s="21" t="s">
        <v>26</v>
      </c>
      <c r="M6" s="21"/>
    </row>
    <row r="7" spans="1:15" s="2" customFormat="1" x14ac:dyDescent="0.25">
      <c r="A7" s="8" t="s">
        <v>20</v>
      </c>
      <c r="B7" s="12">
        <v>90</v>
      </c>
      <c r="C7" s="13">
        <f>100-B7</f>
        <v>10</v>
      </c>
      <c r="D7" s="17">
        <v>7</v>
      </c>
      <c r="E7" s="14">
        <v>4762.9213499999996</v>
      </c>
      <c r="F7" s="18">
        <v>7</v>
      </c>
      <c r="G7" s="13">
        <f>E7/F7</f>
        <v>680.41733571428563</v>
      </c>
      <c r="H7" s="12">
        <f>G7*D7</f>
        <v>4762.9213499999996</v>
      </c>
      <c r="I7" s="12">
        <f>H7*B7/100</f>
        <v>4286.629214999999</v>
      </c>
      <c r="J7" s="16">
        <v>1</v>
      </c>
      <c r="K7" s="12">
        <f>I7*J7</f>
        <v>4286.629214999999</v>
      </c>
      <c r="L7" s="12">
        <v>4287</v>
      </c>
      <c r="M7" s="12">
        <f>L7/B7*C7</f>
        <v>476.33333333333331</v>
      </c>
      <c r="N7" s="25"/>
      <c r="O7" s="10"/>
    </row>
    <row r="8" spans="1:15" s="2" customFormat="1" x14ac:dyDescent="0.25">
      <c r="A8" s="8" t="s">
        <v>21</v>
      </c>
      <c r="B8" s="12">
        <v>91</v>
      </c>
      <c r="C8" s="13">
        <f t="shared" ref="C8:C9" si="0">100-B8</f>
        <v>9</v>
      </c>
      <c r="D8" s="17">
        <v>2</v>
      </c>
      <c r="E8" s="14">
        <v>903.33333000000005</v>
      </c>
      <c r="F8" s="18">
        <v>2</v>
      </c>
      <c r="G8" s="13">
        <f>(E8/F8)</f>
        <v>451.66666500000002</v>
      </c>
      <c r="H8" s="12">
        <f>G8*D8</f>
        <v>903.33333000000005</v>
      </c>
      <c r="I8" s="12">
        <f t="shared" ref="I8:I9" si="1">H8*B8/100</f>
        <v>822.0333303000001</v>
      </c>
      <c r="J8" s="16">
        <v>1</v>
      </c>
      <c r="K8" s="12">
        <f t="shared" ref="K8:K9" si="2">I8*J8</f>
        <v>822.0333303000001</v>
      </c>
      <c r="L8" s="12">
        <v>822</v>
      </c>
      <c r="M8" s="12">
        <f t="shared" ref="M8:M9" si="3">L8/B8*C8</f>
        <v>81.296703296703299</v>
      </c>
      <c r="N8" s="25"/>
      <c r="O8" s="10"/>
    </row>
    <row r="9" spans="1:15" s="2" customFormat="1" x14ac:dyDescent="0.25">
      <c r="A9" s="8" t="s">
        <v>22</v>
      </c>
      <c r="B9" s="12">
        <v>91</v>
      </c>
      <c r="C9" s="13">
        <f t="shared" si="0"/>
        <v>9</v>
      </c>
      <c r="D9" s="17">
        <v>17</v>
      </c>
      <c r="E9" s="14">
        <v>11068.88889</v>
      </c>
      <c r="F9" s="18">
        <v>17</v>
      </c>
      <c r="G9" s="13">
        <f>(E9/F9)</f>
        <v>651.11111117647056</v>
      </c>
      <c r="H9" s="12">
        <f>G9*D9</f>
        <v>11068.88889</v>
      </c>
      <c r="I9" s="12">
        <f t="shared" si="1"/>
        <v>10072.688889900001</v>
      </c>
      <c r="J9" s="16">
        <v>1</v>
      </c>
      <c r="K9" s="12">
        <f t="shared" si="2"/>
        <v>10072.688889900001</v>
      </c>
      <c r="L9" s="12">
        <v>10073</v>
      </c>
      <c r="M9" s="12">
        <f t="shared" si="3"/>
        <v>996.23076923076928</v>
      </c>
      <c r="N9" s="25"/>
      <c r="O9" s="10"/>
    </row>
    <row r="10" spans="1:15" s="2" customFormat="1" x14ac:dyDescent="0.25">
      <c r="A10" s="9" t="s">
        <v>0</v>
      </c>
      <c r="B10" s="12"/>
      <c r="C10" s="12"/>
      <c r="D10" s="17">
        <f>SUM(D7:D9)</f>
        <v>26</v>
      </c>
      <c r="E10" s="14">
        <f t="shared" ref="E10:M10" si="4">SUM(E7:E9)</f>
        <v>16735.14357</v>
      </c>
      <c r="F10" s="18">
        <f t="shared" si="4"/>
        <v>26</v>
      </c>
      <c r="G10" s="13">
        <f t="shared" si="4"/>
        <v>1783.1951118907562</v>
      </c>
      <c r="H10" s="13">
        <f t="shared" si="4"/>
        <v>16735.14357</v>
      </c>
      <c r="I10" s="13">
        <f t="shared" si="4"/>
        <v>15181.351435199998</v>
      </c>
      <c r="J10" s="13"/>
      <c r="K10" s="13">
        <f>SUM(K7:K9)</f>
        <v>15181.351435199998</v>
      </c>
      <c r="L10" s="13">
        <f t="shared" si="4"/>
        <v>15182</v>
      </c>
      <c r="M10" s="13">
        <f t="shared" si="4"/>
        <v>1553.8608058608058</v>
      </c>
      <c r="N10" s="25"/>
      <c r="O10" s="10"/>
    </row>
    <row r="11" spans="1:15" s="2" customFormat="1" x14ac:dyDescent="0.25">
      <c r="D11" s="3"/>
      <c r="F11" s="3"/>
      <c r="I11" s="10"/>
      <c r="J11" s="10"/>
    </row>
    <row r="12" spans="1:15" s="2" customFormat="1" x14ac:dyDescent="0.25">
      <c r="A12" s="2" t="s">
        <v>18</v>
      </c>
      <c r="D12" s="3"/>
      <c r="F12" s="3"/>
    </row>
    <row r="13" spans="1:15" s="2" customFormat="1" x14ac:dyDescent="0.25">
      <c r="A13" s="2" t="s">
        <v>17</v>
      </c>
      <c r="D13" s="3"/>
      <c r="F13" s="3"/>
    </row>
    <row r="14" spans="1:15" s="2" customFormat="1" x14ac:dyDescent="0.25">
      <c r="A14" s="2" t="s">
        <v>16</v>
      </c>
      <c r="D14" s="3"/>
      <c r="F14" s="3"/>
    </row>
    <row r="15" spans="1:15" s="2" customFormat="1" x14ac:dyDescent="0.25">
      <c r="A15" s="2" t="s">
        <v>15</v>
      </c>
      <c r="D15" s="3"/>
      <c r="F15" s="3"/>
    </row>
    <row r="16" spans="1:15" s="2" customFormat="1" ht="29.25" customHeight="1" x14ac:dyDescent="0.25">
      <c r="A16" s="22" t="s">
        <v>14</v>
      </c>
      <c r="B16" s="22"/>
      <c r="C16" s="22"/>
      <c r="D16" s="22"/>
      <c r="E16" s="22"/>
      <c r="F16" s="22"/>
      <c r="G16" s="22"/>
      <c r="H16" s="22"/>
    </row>
    <row r="17" spans="1:13" s="2" customFormat="1" x14ac:dyDescent="0.25">
      <c r="A17" s="2" t="s">
        <v>13</v>
      </c>
      <c r="D17" s="3"/>
      <c r="F17" s="3"/>
    </row>
    <row r="18" spans="1:13" s="2" customFormat="1" x14ac:dyDescent="0.25">
      <c r="D18" s="3"/>
      <c r="F18" s="3"/>
    </row>
    <row r="19" spans="1:13" s="2" customFormat="1" x14ac:dyDescent="0.25">
      <c r="A19" s="2" t="s">
        <v>12</v>
      </c>
      <c r="D19" s="3"/>
      <c r="F19" s="3"/>
    </row>
    <row r="20" spans="1:13" s="2" customFormat="1" x14ac:dyDescent="0.25">
      <c r="A20" s="2" t="s">
        <v>24</v>
      </c>
      <c r="D20" s="3"/>
      <c r="F20" s="3"/>
    </row>
    <row r="21" spans="1:13" s="2" customFormat="1" x14ac:dyDescent="0.25">
      <c r="A21" s="2" t="s">
        <v>11</v>
      </c>
      <c r="D21" s="3"/>
      <c r="F21" s="3"/>
    </row>
    <row r="22" spans="1:13" s="2" customFormat="1" x14ac:dyDescent="0.25">
      <c r="A22" s="2" t="s">
        <v>10</v>
      </c>
      <c r="D22" s="3"/>
      <c r="F22" s="3"/>
    </row>
    <row r="23" spans="1:13" s="2" customFormat="1" x14ac:dyDescent="0.25">
      <c r="D23" s="3"/>
      <c r="F23" s="3"/>
    </row>
    <row r="24" spans="1:13" s="2" customFormat="1" x14ac:dyDescent="0.25">
      <c r="A24" s="31" t="s">
        <v>25</v>
      </c>
      <c r="D24" s="3"/>
      <c r="F24" s="3"/>
    </row>
    <row r="25" spans="1:13" s="2" customFormat="1" x14ac:dyDescent="0.25">
      <c r="A25" s="2" t="s">
        <v>17</v>
      </c>
      <c r="D25" s="3"/>
      <c r="F25" s="3"/>
    </row>
    <row r="26" spans="1:13" s="2" customFormat="1" x14ac:dyDescent="0.25">
      <c r="A26" s="2" t="s">
        <v>9</v>
      </c>
      <c r="D26" s="3"/>
      <c r="F26" s="3"/>
    </row>
    <row r="27" spans="1:13" s="2" customFormat="1" x14ac:dyDescent="0.25">
      <c r="A27" s="2" t="s">
        <v>8</v>
      </c>
      <c r="D27" s="3"/>
      <c r="F27" s="3"/>
    </row>
    <row r="28" spans="1:13" s="2" customFormat="1" ht="35.25" customHeight="1" x14ac:dyDescent="0.25">
      <c r="A28" s="23" t="s">
        <v>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3" s="2" customFormat="1" x14ac:dyDescent="0.25">
      <c r="D29" s="3"/>
      <c r="F29" s="3"/>
    </row>
    <row r="30" spans="1:13" s="2" customFormat="1" x14ac:dyDescent="0.25">
      <c r="A30" s="22" t="s">
        <v>34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</sheetData>
  <mergeCells count="5">
    <mergeCell ref="A3:M3"/>
    <mergeCell ref="A30:M30"/>
    <mergeCell ref="A16:H16"/>
    <mergeCell ref="A5:A6"/>
    <mergeCell ref="A28:M28"/>
  </mergeCells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Normal="100" workbookViewId="0">
      <selection activeCell="A28" sqref="A28:M28"/>
    </sheetView>
  </sheetViews>
  <sheetFormatPr defaultRowHeight="15.75" x14ac:dyDescent="0.25"/>
  <cols>
    <col min="1" max="1" width="28.140625" style="1" customWidth="1"/>
    <col min="2" max="2" width="16.140625" style="1" customWidth="1"/>
    <col min="3" max="3" width="15.5703125" style="1" customWidth="1"/>
    <col min="4" max="4" width="12.5703125" style="7" customWidth="1"/>
    <col min="5" max="5" width="17.42578125" style="1" customWidth="1"/>
    <col min="6" max="6" width="14.85546875" style="7" customWidth="1"/>
    <col min="7" max="7" width="17.42578125" style="1" customWidth="1"/>
    <col min="8" max="8" width="16.85546875" style="1" customWidth="1"/>
    <col min="9" max="11" width="17.42578125" style="1" customWidth="1"/>
    <col min="12" max="12" width="17.42578125" style="2" customWidth="1"/>
    <col min="13" max="13" width="16.7109375" style="2" customWidth="1"/>
    <col min="14" max="14" width="9.140625" style="1"/>
    <col min="15" max="15" width="12.7109375" style="1" bestFit="1" customWidth="1"/>
    <col min="16" max="16384" width="9.140625" style="1"/>
  </cols>
  <sheetData>
    <row r="1" spans="1:15" x14ac:dyDescent="0.25">
      <c r="M1" s="19" t="s">
        <v>47</v>
      </c>
    </row>
    <row r="2" spans="1:15" x14ac:dyDescent="0.25">
      <c r="M2" s="19" t="s">
        <v>46</v>
      </c>
    </row>
    <row r="3" spans="1:15" ht="70.5" customHeight="1" x14ac:dyDescent="0.25">
      <c r="A3" s="24" t="s">
        <v>48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5" s="2" customFormat="1" x14ac:dyDescent="0.25">
      <c r="D4" s="3"/>
      <c r="F4" s="3"/>
      <c r="M4" s="2" t="s">
        <v>38</v>
      </c>
    </row>
    <row r="5" spans="1:15" s="3" customFormat="1" ht="78.75" x14ac:dyDescent="0.25">
      <c r="A5" s="26">
        <v>2026</v>
      </c>
      <c r="B5" s="27" t="s">
        <v>1</v>
      </c>
      <c r="C5" s="28" t="s">
        <v>2</v>
      </c>
      <c r="D5" s="5" t="s">
        <v>27</v>
      </c>
      <c r="E5" s="5" t="s">
        <v>28</v>
      </c>
      <c r="F5" s="5" t="s">
        <v>29</v>
      </c>
      <c r="G5" s="5" t="s">
        <v>30</v>
      </c>
      <c r="H5" s="4" t="s">
        <v>31</v>
      </c>
      <c r="I5" s="29" t="s">
        <v>41</v>
      </c>
      <c r="J5" s="6" t="s">
        <v>32</v>
      </c>
      <c r="K5" s="6" t="s">
        <v>33</v>
      </c>
      <c r="L5" s="5" t="s">
        <v>35</v>
      </c>
      <c r="M5" s="5" t="s">
        <v>36</v>
      </c>
    </row>
    <row r="6" spans="1:15" s="2" customFormat="1" x14ac:dyDescent="0.25">
      <c r="A6" s="30"/>
      <c r="B6" s="21" t="s">
        <v>3</v>
      </c>
      <c r="C6" s="21">
        <v>2</v>
      </c>
      <c r="D6" s="21" t="s">
        <v>4</v>
      </c>
      <c r="E6" s="21" t="s">
        <v>5</v>
      </c>
      <c r="F6" s="21" t="s">
        <v>6</v>
      </c>
      <c r="G6" s="21" t="s">
        <v>37</v>
      </c>
      <c r="H6" s="21" t="s">
        <v>39</v>
      </c>
      <c r="I6" s="21" t="s">
        <v>40</v>
      </c>
      <c r="J6" s="21" t="s">
        <v>19</v>
      </c>
      <c r="K6" s="21" t="s">
        <v>23</v>
      </c>
      <c r="L6" s="21" t="s">
        <v>26</v>
      </c>
      <c r="M6" s="21"/>
    </row>
    <row r="7" spans="1:15" s="2" customFormat="1" x14ac:dyDescent="0.25">
      <c r="A7" s="8" t="s">
        <v>20</v>
      </c>
      <c r="B7" s="12">
        <v>91</v>
      </c>
      <c r="C7" s="13">
        <f>100-B7</f>
        <v>9</v>
      </c>
      <c r="D7" s="17">
        <v>7</v>
      </c>
      <c r="E7" s="14">
        <v>4763.333333333333</v>
      </c>
      <c r="F7" s="18">
        <v>7</v>
      </c>
      <c r="G7" s="13">
        <f>E7/F7</f>
        <v>680.47619047619048</v>
      </c>
      <c r="H7" s="12">
        <f>G7*D7</f>
        <v>4763.333333333333</v>
      </c>
      <c r="I7" s="12">
        <f>H7*B7/100</f>
        <v>4334.6333333333332</v>
      </c>
      <c r="J7" s="16">
        <v>1</v>
      </c>
      <c r="K7" s="12">
        <f>I7*J7</f>
        <v>4334.6333333333332</v>
      </c>
      <c r="L7" s="34">
        <v>4335</v>
      </c>
      <c r="M7" s="12">
        <f>L7/B7*C7</f>
        <v>428.73626373626371</v>
      </c>
      <c r="O7" s="10"/>
    </row>
    <row r="8" spans="1:15" s="2" customFormat="1" x14ac:dyDescent="0.25">
      <c r="A8" s="8" t="s">
        <v>21</v>
      </c>
      <c r="B8" s="12">
        <v>90</v>
      </c>
      <c r="C8" s="13">
        <f t="shared" ref="C8:C9" si="0">100-B8</f>
        <v>10</v>
      </c>
      <c r="D8" s="17">
        <v>2</v>
      </c>
      <c r="E8" s="14">
        <v>903.2967032967033</v>
      </c>
      <c r="F8" s="18">
        <v>2</v>
      </c>
      <c r="G8" s="13">
        <f>(E8/F8)</f>
        <v>451.64835164835165</v>
      </c>
      <c r="H8" s="12">
        <f>G8*D8</f>
        <v>903.2967032967033</v>
      </c>
      <c r="I8" s="12">
        <f t="shared" ref="I8:I9" si="1">H8*B8/100</f>
        <v>812.96703296703299</v>
      </c>
      <c r="J8" s="16">
        <v>1</v>
      </c>
      <c r="K8" s="12">
        <f t="shared" ref="K8:K9" si="2">I8*J8</f>
        <v>812.96703296703299</v>
      </c>
      <c r="L8" s="34">
        <v>813</v>
      </c>
      <c r="M8" s="12">
        <f>L8/B8*C8</f>
        <v>90.333333333333329</v>
      </c>
      <c r="O8" s="10"/>
    </row>
    <row r="9" spans="1:15" s="2" customFormat="1" x14ac:dyDescent="0.25">
      <c r="A9" s="8" t="s">
        <v>22</v>
      </c>
      <c r="B9" s="12">
        <v>91</v>
      </c>
      <c r="C9" s="13">
        <f t="shared" si="0"/>
        <v>9</v>
      </c>
      <c r="D9" s="17">
        <v>11</v>
      </c>
      <c r="E9" s="14">
        <v>11069.23076923077</v>
      </c>
      <c r="F9" s="18">
        <v>17</v>
      </c>
      <c r="G9" s="13">
        <f>(E9/F9)</f>
        <v>651.13122171945702</v>
      </c>
      <c r="H9" s="12">
        <f>G9*D9</f>
        <v>7162.443438914027</v>
      </c>
      <c r="I9" s="12">
        <f t="shared" si="1"/>
        <v>6517.8235294117649</v>
      </c>
      <c r="J9" s="16">
        <v>1</v>
      </c>
      <c r="K9" s="12">
        <f t="shared" si="2"/>
        <v>6517.8235294117649</v>
      </c>
      <c r="L9" s="34">
        <v>6518</v>
      </c>
      <c r="M9" s="12">
        <f>L9/B9*C9</f>
        <v>644.63736263736257</v>
      </c>
      <c r="O9" s="10"/>
    </row>
    <row r="10" spans="1:15" s="2" customFormat="1" x14ac:dyDescent="0.25">
      <c r="A10" s="9" t="s">
        <v>0</v>
      </c>
      <c r="B10" s="12"/>
      <c r="C10" s="12"/>
      <c r="D10" s="17">
        <f>SUM(D7:D9)</f>
        <v>20</v>
      </c>
      <c r="E10" s="14">
        <v>16735.860805860804</v>
      </c>
      <c r="F10" s="18">
        <v>26</v>
      </c>
      <c r="G10" s="13">
        <f t="shared" ref="G10:I10" si="3">SUM(G7:G9)</f>
        <v>1783.2557638439991</v>
      </c>
      <c r="H10" s="13">
        <f t="shared" si="3"/>
        <v>12829.073475544064</v>
      </c>
      <c r="I10" s="13">
        <f t="shared" si="3"/>
        <v>11665.423895712131</v>
      </c>
      <c r="J10" s="13"/>
      <c r="K10" s="13">
        <f>SUM(K7:K9)</f>
        <v>11665.423895712131</v>
      </c>
      <c r="L10" s="34">
        <f>SUM(L7:L9)</f>
        <v>11666</v>
      </c>
      <c r="M10" s="13">
        <f>SUM(M7:M9)</f>
        <v>1163.7069597069597</v>
      </c>
    </row>
    <row r="11" spans="1:15" s="2" customFormat="1" x14ac:dyDescent="0.25">
      <c r="D11" s="3"/>
      <c r="F11" s="3"/>
      <c r="I11" s="10"/>
      <c r="J11" s="10"/>
      <c r="L11" s="33"/>
    </row>
    <row r="12" spans="1:15" s="2" customFormat="1" x14ac:dyDescent="0.25">
      <c r="A12" s="2" t="s">
        <v>18</v>
      </c>
      <c r="D12" s="3"/>
      <c r="F12" s="3"/>
      <c r="L12" s="33"/>
    </row>
    <row r="13" spans="1:15" s="2" customFormat="1" x14ac:dyDescent="0.25">
      <c r="A13" s="2" t="s">
        <v>17</v>
      </c>
      <c r="D13" s="3"/>
      <c r="F13" s="3"/>
    </row>
    <row r="14" spans="1:15" s="2" customFormat="1" x14ac:dyDescent="0.25">
      <c r="A14" s="2" t="s">
        <v>16</v>
      </c>
      <c r="D14" s="3"/>
      <c r="F14" s="3"/>
    </row>
    <row r="15" spans="1:15" s="2" customFormat="1" x14ac:dyDescent="0.25">
      <c r="A15" s="2" t="s">
        <v>15</v>
      </c>
      <c r="D15" s="3"/>
      <c r="F15" s="3"/>
    </row>
    <row r="16" spans="1:15" s="2" customFormat="1" ht="29.25" customHeight="1" x14ac:dyDescent="0.25">
      <c r="A16" s="22" t="s">
        <v>14</v>
      </c>
      <c r="B16" s="22"/>
      <c r="C16" s="22"/>
      <c r="D16" s="22"/>
      <c r="E16" s="22"/>
      <c r="F16" s="22"/>
      <c r="G16" s="22"/>
      <c r="H16" s="22"/>
    </row>
    <row r="17" spans="1:13" s="2" customFormat="1" x14ac:dyDescent="0.25">
      <c r="A17" s="2" t="s">
        <v>13</v>
      </c>
      <c r="D17" s="3"/>
      <c r="F17" s="3"/>
    </row>
    <row r="18" spans="1:13" s="2" customFormat="1" x14ac:dyDescent="0.25">
      <c r="D18" s="3"/>
      <c r="F18" s="3"/>
    </row>
    <row r="19" spans="1:13" s="2" customFormat="1" x14ac:dyDescent="0.25">
      <c r="A19" s="2" t="s">
        <v>12</v>
      </c>
      <c r="D19" s="3"/>
      <c r="F19" s="3"/>
    </row>
    <row r="20" spans="1:13" s="2" customFormat="1" x14ac:dyDescent="0.25">
      <c r="A20" s="2" t="s">
        <v>24</v>
      </c>
      <c r="D20" s="3"/>
      <c r="F20" s="3"/>
    </row>
    <row r="21" spans="1:13" s="2" customFormat="1" x14ac:dyDescent="0.25">
      <c r="A21" s="2" t="s">
        <v>11</v>
      </c>
      <c r="D21" s="3"/>
      <c r="F21" s="3"/>
    </row>
    <row r="22" spans="1:13" s="2" customFormat="1" x14ac:dyDescent="0.25">
      <c r="A22" s="2" t="s">
        <v>10</v>
      </c>
      <c r="D22" s="3"/>
      <c r="F22" s="3"/>
    </row>
    <row r="23" spans="1:13" s="2" customFormat="1" x14ac:dyDescent="0.25">
      <c r="D23" s="3"/>
      <c r="F23" s="3"/>
    </row>
    <row r="24" spans="1:13" s="2" customFormat="1" x14ac:dyDescent="0.25">
      <c r="A24" s="31" t="s">
        <v>25</v>
      </c>
      <c r="D24" s="3"/>
      <c r="F24" s="3"/>
    </row>
    <row r="25" spans="1:13" s="2" customFormat="1" x14ac:dyDescent="0.25">
      <c r="A25" s="2" t="s">
        <v>17</v>
      </c>
      <c r="D25" s="3"/>
      <c r="F25" s="3"/>
    </row>
    <row r="26" spans="1:13" s="2" customFormat="1" x14ac:dyDescent="0.25">
      <c r="A26" s="2" t="s">
        <v>9</v>
      </c>
      <c r="D26" s="3"/>
      <c r="F26" s="3"/>
    </row>
    <row r="27" spans="1:13" s="2" customFormat="1" x14ac:dyDescent="0.25">
      <c r="A27" s="2" t="s">
        <v>8</v>
      </c>
      <c r="D27" s="3"/>
      <c r="F27" s="3"/>
    </row>
    <row r="28" spans="1:13" s="2" customFormat="1" ht="36" customHeight="1" x14ac:dyDescent="0.25">
      <c r="A28" s="23" t="s">
        <v>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3" s="2" customFormat="1" x14ac:dyDescent="0.25">
      <c r="D29" s="3"/>
      <c r="F29" s="3"/>
    </row>
    <row r="30" spans="1:13" s="2" customFormat="1" x14ac:dyDescent="0.25">
      <c r="A30" s="22" t="s">
        <v>34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 s="2" customFormat="1" x14ac:dyDescent="0.25">
      <c r="D31" s="3"/>
      <c r="F31" s="3"/>
    </row>
  </sheetData>
  <mergeCells count="5">
    <mergeCell ref="A3:M3"/>
    <mergeCell ref="A5:A6"/>
    <mergeCell ref="A16:H16"/>
    <mergeCell ref="A30:M30"/>
    <mergeCell ref="A28:M28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моно 2025 </vt:lpstr>
      <vt:lpstr>моно 2026</vt:lpstr>
      <vt:lpstr>моно 2027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Александровна Лаврик</dc:creator>
  <cp:lastModifiedBy>Старостина Рузанна Левоновна</cp:lastModifiedBy>
  <cp:lastPrinted>2024-08-22T10:00:25Z</cp:lastPrinted>
  <dcterms:created xsi:type="dcterms:W3CDTF">2020-07-27T13:12:11Z</dcterms:created>
  <dcterms:modified xsi:type="dcterms:W3CDTF">2024-08-22T10:00:34Z</dcterms:modified>
</cp:coreProperties>
</file>