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480" windowWidth="2040" windowHeight="5985"/>
  </bookViews>
  <sheets>
    <sheet name="Расчет 48560" sheetId="15" r:id="rId1"/>
  </sheets>
  <definedNames>
    <definedName name="_xlnm._FilterDatabase" localSheetId="0" hidden="1">'Расчет 48560'!#REF!</definedName>
    <definedName name="_xlnm.Print_Titles" localSheetId="0">'Расчет 48560'!$4:$5</definedName>
    <definedName name="_xlnm.Print_Area" localSheetId="0">'Расчет 48560'!$A$1:$Q$181</definedName>
  </definedNames>
  <calcPr calcId="145621"/>
</workbook>
</file>

<file path=xl/calcChain.xml><?xml version="1.0" encoding="utf-8"?>
<calcChain xmlns="http://schemas.openxmlformats.org/spreadsheetml/2006/main">
  <c r="K180" i="15" l="1"/>
  <c r="J180" i="15"/>
  <c r="C180" i="15"/>
  <c r="G179" i="15"/>
  <c r="F179" i="15"/>
  <c r="R179" i="15" s="1"/>
  <c r="G178" i="15"/>
  <c r="F178" i="15"/>
  <c r="R178" i="15" s="1"/>
  <c r="R177" i="15"/>
  <c r="G177" i="15"/>
  <c r="F177" i="15"/>
  <c r="R176" i="15"/>
  <c r="F176" i="15"/>
  <c r="G175" i="15"/>
  <c r="F175" i="15"/>
  <c r="R175" i="15" s="1"/>
  <c r="G174" i="15"/>
  <c r="F174" i="15"/>
  <c r="R174" i="15" s="1"/>
  <c r="R173" i="15"/>
  <c r="G173" i="15"/>
  <c r="F173" i="15"/>
  <c r="R172" i="15"/>
  <c r="F172" i="15"/>
  <c r="R171" i="15"/>
  <c r="G171" i="15"/>
  <c r="F171" i="15"/>
  <c r="G170" i="15"/>
  <c r="F170" i="15"/>
  <c r="R170" i="15" s="1"/>
  <c r="R169" i="15"/>
  <c r="I169" i="15"/>
  <c r="H169" i="15" s="1"/>
  <c r="L169" i="15" s="1"/>
  <c r="N169" i="15" s="1"/>
  <c r="O169" i="15" s="1"/>
  <c r="P169" i="15" s="1"/>
  <c r="F169" i="15"/>
  <c r="F168" i="15"/>
  <c r="F167" i="15"/>
  <c r="F166" i="15"/>
  <c r="Q165" i="15"/>
  <c r="I165" i="15"/>
  <c r="H165" i="15" s="1"/>
  <c r="L165" i="15" s="1"/>
  <c r="N165" i="15" s="1"/>
  <c r="O165" i="15" s="1"/>
  <c r="P165" i="15" s="1"/>
  <c r="F165" i="15"/>
  <c r="R164" i="15"/>
  <c r="I164" i="15"/>
  <c r="H164" i="15" s="1"/>
  <c r="L164" i="15" s="1"/>
  <c r="N164" i="15" s="1"/>
  <c r="O164" i="15" s="1"/>
  <c r="P164" i="15" s="1"/>
  <c r="Q164" i="15" s="1"/>
  <c r="G164" i="15"/>
  <c r="F164" i="15"/>
  <c r="T164" i="15" s="1"/>
  <c r="P163" i="15"/>
  <c r="L163" i="15"/>
  <c r="N163" i="15" s="1"/>
  <c r="O163" i="15" s="1"/>
  <c r="I163" i="15"/>
  <c r="H163" i="15"/>
  <c r="F163" i="15"/>
  <c r="T163" i="15" s="1"/>
  <c r="Q162" i="15"/>
  <c r="O162" i="15"/>
  <c r="P162" i="15" s="1"/>
  <c r="I162" i="15"/>
  <c r="H162" i="15"/>
  <c r="L162" i="15" s="1"/>
  <c r="N162" i="15" s="1"/>
  <c r="F162" i="15"/>
  <c r="T162" i="15" s="1"/>
  <c r="T161" i="15"/>
  <c r="P161" i="15"/>
  <c r="Q161" i="15" s="1"/>
  <c r="I161" i="15"/>
  <c r="H161" i="15" s="1"/>
  <c r="L161" i="15" s="1"/>
  <c r="N161" i="15" s="1"/>
  <c r="O161" i="15" s="1"/>
  <c r="F161" i="15"/>
  <c r="T160" i="15"/>
  <c r="Q160" i="15"/>
  <c r="O160" i="15"/>
  <c r="P160" i="15" s="1"/>
  <c r="N160" i="15"/>
  <c r="I160" i="15"/>
  <c r="F160" i="15"/>
  <c r="R160" i="15" s="1"/>
  <c r="F159" i="15"/>
  <c r="R158" i="15"/>
  <c r="G158" i="15"/>
  <c r="F158" i="15"/>
  <c r="T158" i="15" s="1"/>
  <c r="F157" i="15"/>
  <c r="R156" i="15"/>
  <c r="L156" i="15"/>
  <c r="N156" i="15" s="1"/>
  <c r="O156" i="15" s="1"/>
  <c r="P156" i="15" s="1"/>
  <c r="Q156" i="15" s="1"/>
  <c r="I156" i="15"/>
  <c r="H156" i="15" s="1"/>
  <c r="G156" i="15"/>
  <c r="F156" i="15"/>
  <c r="T156" i="15" s="1"/>
  <c r="R155" i="15"/>
  <c r="I155" i="15"/>
  <c r="H155" i="15" s="1"/>
  <c r="L155" i="15" s="1"/>
  <c r="N155" i="15" s="1"/>
  <c r="O155" i="15" s="1"/>
  <c r="P155" i="15" s="1"/>
  <c r="Q155" i="15" s="1"/>
  <c r="F155" i="15"/>
  <c r="G154" i="15"/>
  <c r="F154" i="15"/>
  <c r="N153" i="15"/>
  <c r="O153" i="15" s="1"/>
  <c r="P153" i="15" s="1"/>
  <c r="Q153" i="15" s="1"/>
  <c r="I153" i="15"/>
  <c r="H153" i="15" s="1"/>
  <c r="L153" i="15" s="1"/>
  <c r="G153" i="15"/>
  <c r="F153" i="15"/>
  <c r="T153" i="15" s="1"/>
  <c r="R152" i="15"/>
  <c r="L152" i="15"/>
  <c r="N152" i="15" s="1"/>
  <c r="O152" i="15" s="1"/>
  <c r="P152" i="15" s="1"/>
  <c r="Q152" i="15" s="1"/>
  <c r="I152" i="15"/>
  <c r="H152" i="15" s="1"/>
  <c r="G152" i="15"/>
  <c r="F152" i="15"/>
  <c r="T152" i="15" s="1"/>
  <c r="F151" i="15"/>
  <c r="G150" i="15"/>
  <c r="F150" i="15"/>
  <c r="R150" i="15" s="1"/>
  <c r="F149" i="15"/>
  <c r="R148" i="15"/>
  <c r="I148" i="15"/>
  <c r="H148" i="15" s="1"/>
  <c r="L148" i="15" s="1"/>
  <c r="N148" i="15" s="1"/>
  <c r="O148" i="15" s="1"/>
  <c r="P148" i="15" s="1"/>
  <c r="Q148" i="15" s="1"/>
  <c r="G148" i="15"/>
  <c r="F148" i="15"/>
  <c r="T148" i="15" s="1"/>
  <c r="I147" i="15"/>
  <c r="H147" i="15" s="1"/>
  <c r="L147" i="15" s="1"/>
  <c r="N147" i="15" s="1"/>
  <c r="O147" i="15" s="1"/>
  <c r="P147" i="15" s="1"/>
  <c r="Q147" i="15" s="1"/>
  <c r="F147" i="15"/>
  <c r="G146" i="15"/>
  <c r="F146" i="15"/>
  <c r="I145" i="15"/>
  <c r="H145" i="15" s="1"/>
  <c r="L145" i="15" s="1"/>
  <c r="N145" i="15" s="1"/>
  <c r="O145" i="15" s="1"/>
  <c r="P145" i="15" s="1"/>
  <c r="Q145" i="15" s="1"/>
  <c r="G145" i="15"/>
  <c r="F145" i="15"/>
  <c r="T145" i="15" s="1"/>
  <c r="R144" i="15"/>
  <c r="P144" i="15"/>
  <c r="Q144" i="15" s="1"/>
  <c r="L144" i="15"/>
  <c r="N144" i="15" s="1"/>
  <c r="O144" i="15" s="1"/>
  <c r="I144" i="15"/>
  <c r="H144" i="15" s="1"/>
  <c r="G144" i="15"/>
  <c r="F144" i="15"/>
  <c r="T144" i="15" s="1"/>
  <c r="R143" i="15"/>
  <c r="F143" i="15"/>
  <c r="F142" i="15"/>
  <c r="F141" i="15"/>
  <c r="R140" i="15"/>
  <c r="L140" i="15"/>
  <c r="N140" i="15" s="1"/>
  <c r="O140" i="15" s="1"/>
  <c r="P140" i="15" s="1"/>
  <c r="Q140" i="15" s="1"/>
  <c r="I140" i="15"/>
  <c r="H140" i="15" s="1"/>
  <c r="G140" i="15"/>
  <c r="F140" i="15"/>
  <c r="T140" i="15" s="1"/>
  <c r="R139" i="15"/>
  <c r="L139" i="15"/>
  <c r="N139" i="15" s="1"/>
  <c r="O139" i="15" s="1"/>
  <c r="P139" i="15" s="1"/>
  <c r="Q139" i="15" s="1"/>
  <c r="I139" i="15"/>
  <c r="H139" i="15" s="1"/>
  <c r="F139" i="15"/>
  <c r="F138" i="15"/>
  <c r="N137" i="15"/>
  <c r="O137" i="15" s="1"/>
  <c r="P137" i="15" s="1"/>
  <c r="Q137" i="15" s="1"/>
  <c r="I137" i="15"/>
  <c r="H137" i="15" s="1"/>
  <c r="L137" i="15" s="1"/>
  <c r="G137" i="15"/>
  <c r="F137" i="15"/>
  <c r="T137" i="15" s="1"/>
  <c r="R136" i="15"/>
  <c r="P136" i="15"/>
  <c r="Q136" i="15" s="1"/>
  <c r="I136" i="15"/>
  <c r="H136" i="15" s="1"/>
  <c r="L136" i="15" s="1"/>
  <c r="N136" i="15" s="1"/>
  <c r="O136" i="15" s="1"/>
  <c r="G136" i="15"/>
  <c r="F136" i="15"/>
  <c r="T136" i="15" s="1"/>
  <c r="F135" i="15"/>
  <c r="G134" i="15"/>
  <c r="F134" i="15"/>
  <c r="I133" i="15"/>
  <c r="H133" i="15" s="1"/>
  <c r="L133" i="15" s="1"/>
  <c r="N133" i="15" s="1"/>
  <c r="O133" i="15" s="1"/>
  <c r="P133" i="15" s="1"/>
  <c r="Q133" i="15" s="1"/>
  <c r="G133" i="15"/>
  <c r="F133" i="15"/>
  <c r="R132" i="15"/>
  <c r="I132" i="15"/>
  <c r="H132" i="15" s="1"/>
  <c r="L132" i="15" s="1"/>
  <c r="N132" i="15" s="1"/>
  <c r="O132" i="15" s="1"/>
  <c r="P132" i="15" s="1"/>
  <c r="Q132" i="15" s="1"/>
  <c r="G132" i="15"/>
  <c r="F132" i="15"/>
  <c r="T132" i="15" s="1"/>
  <c r="F131" i="15"/>
  <c r="R130" i="15"/>
  <c r="P130" i="15"/>
  <c r="Q130" i="15" s="1"/>
  <c r="N130" i="15"/>
  <c r="O130" i="15" s="1"/>
  <c r="I130" i="15"/>
  <c r="F130" i="15"/>
  <c r="T130" i="15" s="1"/>
  <c r="F129" i="15"/>
  <c r="T128" i="15"/>
  <c r="F128" i="15"/>
  <c r="H127" i="15"/>
  <c r="L127" i="15" s="1"/>
  <c r="N127" i="15" s="1"/>
  <c r="O127" i="15" s="1"/>
  <c r="P127" i="15" s="1"/>
  <c r="Q127" i="15" s="1"/>
  <c r="G127" i="15"/>
  <c r="F127" i="15"/>
  <c r="I127" i="15" s="1"/>
  <c r="R126" i="15"/>
  <c r="L126" i="15"/>
  <c r="N126" i="15" s="1"/>
  <c r="O126" i="15" s="1"/>
  <c r="P126" i="15" s="1"/>
  <c r="Q126" i="15" s="1"/>
  <c r="H126" i="15"/>
  <c r="G126" i="15"/>
  <c r="F126" i="15"/>
  <c r="I126" i="15" s="1"/>
  <c r="F125" i="15"/>
  <c r="T124" i="15"/>
  <c r="G124" i="15"/>
  <c r="F124" i="15"/>
  <c r="F123" i="15"/>
  <c r="R122" i="15"/>
  <c r="F122" i="15"/>
  <c r="F121" i="15"/>
  <c r="R121" i="15" s="1"/>
  <c r="R120" i="15"/>
  <c r="G120" i="15"/>
  <c r="F120" i="15"/>
  <c r="R119" i="15"/>
  <c r="I119" i="15"/>
  <c r="H119" i="15" s="1"/>
  <c r="L119" i="15" s="1"/>
  <c r="N119" i="15" s="1"/>
  <c r="O119" i="15" s="1"/>
  <c r="P119" i="15" s="1"/>
  <c r="F119" i="15"/>
  <c r="P118" i="15"/>
  <c r="Q118" i="15" s="1"/>
  <c r="L118" i="15"/>
  <c r="N118" i="15" s="1"/>
  <c r="O118" i="15" s="1"/>
  <c r="I118" i="15"/>
  <c r="H118" i="15" s="1"/>
  <c r="F118" i="15"/>
  <c r="T117" i="15"/>
  <c r="P117" i="15"/>
  <c r="Q117" i="15" s="1"/>
  <c r="I117" i="15"/>
  <c r="H117" i="15" s="1"/>
  <c r="L117" i="15" s="1"/>
  <c r="N117" i="15" s="1"/>
  <c r="O117" i="15" s="1"/>
  <c r="F117" i="15"/>
  <c r="F116" i="15"/>
  <c r="F115" i="15"/>
  <c r="F114" i="15"/>
  <c r="L113" i="15"/>
  <c r="N113" i="15" s="1"/>
  <c r="O113" i="15" s="1"/>
  <c r="P113" i="15" s="1"/>
  <c r="Q113" i="15" s="1"/>
  <c r="I113" i="15"/>
  <c r="H113" i="15"/>
  <c r="F113" i="15"/>
  <c r="F112" i="15"/>
  <c r="T111" i="15"/>
  <c r="I111" i="15"/>
  <c r="H111" i="15"/>
  <c r="L111" i="15" s="1"/>
  <c r="N111" i="15" s="1"/>
  <c r="O111" i="15" s="1"/>
  <c r="P111" i="15" s="1"/>
  <c r="Q111" i="15" s="1"/>
  <c r="F111" i="15"/>
  <c r="I110" i="15"/>
  <c r="H110" i="15" s="1"/>
  <c r="L110" i="15" s="1"/>
  <c r="N110" i="15" s="1"/>
  <c r="O110" i="15" s="1"/>
  <c r="P110" i="15" s="1"/>
  <c r="Q110" i="15" s="1"/>
  <c r="F110" i="15"/>
  <c r="T109" i="15"/>
  <c r="F109" i="15"/>
  <c r="F108" i="15"/>
  <c r="T107" i="15"/>
  <c r="F107" i="15"/>
  <c r="T106" i="15"/>
  <c r="I106" i="15"/>
  <c r="H106" i="15" s="1"/>
  <c r="L106" i="15" s="1"/>
  <c r="N106" i="15" s="1"/>
  <c r="O106" i="15" s="1"/>
  <c r="P106" i="15" s="1"/>
  <c r="Q106" i="15" s="1"/>
  <c r="F106" i="15"/>
  <c r="T105" i="15"/>
  <c r="F105" i="15"/>
  <c r="L104" i="15"/>
  <c r="N104" i="15" s="1"/>
  <c r="O104" i="15" s="1"/>
  <c r="P104" i="15" s="1"/>
  <c r="Q104" i="15" s="1"/>
  <c r="I104" i="15"/>
  <c r="H104" i="15" s="1"/>
  <c r="F104" i="15"/>
  <c r="T103" i="15"/>
  <c r="I103" i="15"/>
  <c r="H103" i="15" s="1"/>
  <c r="L103" i="15" s="1"/>
  <c r="N103" i="15" s="1"/>
  <c r="O103" i="15" s="1"/>
  <c r="P103" i="15" s="1"/>
  <c r="Q103" i="15" s="1"/>
  <c r="F103" i="15"/>
  <c r="F102" i="15"/>
  <c r="T101" i="15"/>
  <c r="F101" i="15"/>
  <c r="R100" i="15"/>
  <c r="I100" i="15"/>
  <c r="H100" i="15"/>
  <c r="L100" i="15" s="1"/>
  <c r="N100" i="15" s="1"/>
  <c r="O100" i="15" s="1"/>
  <c r="P100" i="15" s="1"/>
  <c r="Q100" i="15" s="1"/>
  <c r="G100" i="15"/>
  <c r="F100" i="15"/>
  <c r="T100" i="15" s="1"/>
  <c r="R99" i="15"/>
  <c r="I99" i="15"/>
  <c r="H99" i="15" s="1"/>
  <c r="L99" i="15" s="1"/>
  <c r="N99" i="15" s="1"/>
  <c r="O99" i="15" s="1"/>
  <c r="P99" i="15" s="1"/>
  <c r="Q99" i="15" s="1"/>
  <c r="G99" i="15"/>
  <c r="F99" i="15"/>
  <c r="T99" i="15" s="1"/>
  <c r="R98" i="15"/>
  <c r="N98" i="15"/>
  <c r="O98" i="15" s="1"/>
  <c r="P98" i="15" s="1"/>
  <c r="Q98" i="15" s="1"/>
  <c r="F98" i="15"/>
  <c r="I98" i="15" s="1"/>
  <c r="H98" i="15" s="1"/>
  <c r="L98" i="15" s="1"/>
  <c r="R97" i="15"/>
  <c r="P97" i="15"/>
  <c r="Q97" i="15" s="1"/>
  <c r="O97" i="15"/>
  <c r="L97" i="15"/>
  <c r="N97" i="15" s="1"/>
  <c r="I97" i="15"/>
  <c r="H97" i="15" s="1"/>
  <c r="G97" i="15"/>
  <c r="F97" i="15"/>
  <c r="T97" i="15" s="1"/>
  <c r="R96" i="15"/>
  <c r="F96" i="15"/>
  <c r="R95" i="15"/>
  <c r="L95" i="15"/>
  <c r="N95" i="15" s="1"/>
  <c r="O95" i="15" s="1"/>
  <c r="P95" i="15" s="1"/>
  <c r="Q95" i="15" s="1"/>
  <c r="I95" i="15"/>
  <c r="H95" i="15" s="1"/>
  <c r="G95" i="15"/>
  <c r="F95" i="15"/>
  <c r="T95" i="15" s="1"/>
  <c r="I94" i="15"/>
  <c r="H94" i="15"/>
  <c r="L94" i="15" s="1"/>
  <c r="N94" i="15" s="1"/>
  <c r="O94" i="15" s="1"/>
  <c r="P94" i="15" s="1"/>
  <c r="Q94" i="15" s="1"/>
  <c r="F94" i="15"/>
  <c r="G94" i="15" s="1"/>
  <c r="R93" i="15"/>
  <c r="N93" i="15"/>
  <c r="O93" i="15" s="1"/>
  <c r="P93" i="15" s="1"/>
  <c r="Q93" i="15" s="1"/>
  <c r="L93" i="15"/>
  <c r="I93" i="15"/>
  <c r="H93" i="15" s="1"/>
  <c r="G93" i="15"/>
  <c r="F93" i="15"/>
  <c r="T93" i="15" s="1"/>
  <c r="Q92" i="15"/>
  <c r="P92" i="15"/>
  <c r="I92" i="15"/>
  <c r="H92" i="15" s="1"/>
  <c r="L92" i="15" s="1"/>
  <c r="N92" i="15" s="1"/>
  <c r="O92" i="15" s="1"/>
  <c r="F92" i="15"/>
  <c r="G92" i="15" s="1"/>
  <c r="R91" i="15"/>
  <c r="P91" i="15"/>
  <c r="Q91" i="15" s="1"/>
  <c r="I91" i="15"/>
  <c r="H91" i="15" s="1"/>
  <c r="L91" i="15" s="1"/>
  <c r="N91" i="15" s="1"/>
  <c r="O91" i="15" s="1"/>
  <c r="G91" i="15"/>
  <c r="F91" i="15"/>
  <c r="T91" i="15" s="1"/>
  <c r="G90" i="15"/>
  <c r="F90" i="15"/>
  <c r="R89" i="15"/>
  <c r="I89" i="15"/>
  <c r="H89" i="15" s="1"/>
  <c r="L89" i="15" s="1"/>
  <c r="N89" i="15" s="1"/>
  <c r="O89" i="15" s="1"/>
  <c r="P89" i="15" s="1"/>
  <c r="Q89" i="15" s="1"/>
  <c r="G89" i="15"/>
  <c r="F89" i="15"/>
  <c r="T89" i="15" s="1"/>
  <c r="R88" i="15"/>
  <c r="I88" i="15"/>
  <c r="H88" i="15" s="1"/>
  <c r="L88" i="15" s="1"/>
  <c r="N88" i="15" s="1"/>
  <c r="O88" i="15" s="1"/>
  <c r="P88" i="15" s="1"/>
  <c r="Q88" i="15" s="1"/>
  <c r="G88" i="15"/>
  <c r="F88" i="15"/>
  <c r="T88" i="15" s="1"/>
  <c r="R87" i="15"/>
  <c r="O87" i="15"/>
  <c r="P87" i="15" s="1"/>
  <c r="Q87" i="15" s="1"/>
  <c r="N87" i="15"/>
  <c r="I87" i="15"/>
  <c r="H87" i="15" s="1"/>
  <c r="L87" i="15" s="1"/>
  <c r="G87" i="15"/>
  <c r="F87" i="15"/>
  <c r="T87" i="15" s="1"/>
  <c r="R86" i="15"/>
  <c r="G86" i="15"/>
  <c r="F86" i="15"/>
  <c r="I86" i="15" s="1"/>
  <c r="H86" i="15" s="1"/>
  <c r="L86" i="15" s="1"/>
  <c r="N86" i="15" s="1"/>
  <c r="O86" i="15" s="1"/>
  <c r="P86" i="15" s="1"/>
  <c r="Q86" i="15" s="1"/>
  <c r="R85" i="15"/>
  <c r="I85" i="15"/>
  <c r="H85" i="15"/>
  <c r="L85" i="15" s="1"/>
  <c r="N85" i="15" s="1"/>
  <c r="O85" i="15" s="1"/>
  <c r="P85" i="15" s="1"/>
  <c r="F85" i="15"/>
  <c r="F84" i="15"/>
  <c r="F83" i="15"/>
  <c r="R82" i="15"/>
  <c r="H82" i="15"/>
  <c r="L82" i="15" s="1"/>
  <c r="N82" i="15" s="1"/>
  <c r="O82" i="15" s="1"/>
  <c r="P82" i="15" s="1"/>
  <c r="Q82" i="15" s="1"/>
  <c r="G82" i="15"/>
  <c r="F82" i="15"/>
  <c r="I82" i="15" s="1"/>
  <c r="L81" i="15"/>
  <c r="N81" i="15" s="1"/>
  <c r="O81" i="15" s="1"/>
  <c r="P81" i="15" s="1"/>
  <c r="Q81" i="15" s="1"/>
  <c r="I81" i="15"/>
  <c r="H81" i="15" s="1"/>
  <c r="F81" i="15"/>
  <c r="T81" i="15" s="1"/>
  <c r="T80" i="15"/>
  <c r="R80" i="15"/>
  <c r="O80" i="15"/>
  <c r="P80" i="15" s="1"/>
  <c r="Q80" i="15" s="1"/>
  <c r="N80" i="15"/>
  <c r="I80" i="15"/>
  <c r="F80" i="15"/>
  <c r="P79" i="15"/>
  <c r="Q79" i="15" s="1"/>
  <c r="N79" i="15"/>
  <c r="O79" i="15" s="1"/>
  <c r="I79" i="15"/>
  <c r="H79" i="15" s="1"/>
  <c r="L79" i="15" s="1"/>
  <c r="F79" i="15"/>
  <c r="T79" i="15" s="1"/>
  <c r="F78" i="15"/>
  <c r="I77" i="15"/>
  <c r="H77" i="15" s="1"/>
  <c r="L77" i="15" s="1"/>
  <c r="N77" i="15" s="1"/>
  <c r="O77" i="15" s="1"/>
  <c r="P77" i="15" s="1"/>
  <c r="Q77" i="15" s="1"/>
  <c r="F77" i="15"/>
  <c r="T77" i="15" s="1"/>
  <c r="I76" i="15"/>
  <c r="H76" i="15" s="1"/>
  <c r="L76" i="15" s="1"/>
  <c r="N76" i="15" s="1"/>
  <c r="O76" i="15" s="1"/>
  <c r="P76" i="15" s="1"/>
  <c r="Q76" i="15" s="1"/>
  <c r="F76" i="15"/>
  <c r="T76" i="15" s="1"/>
  <c r="R75" i="15"/>
  <c r="F75" i="15"/>
  <c r="I74" i="15"/>
  <c r="H74" i="15" s="1"/>
  <c r="L74" i="15" s="1"/>
  <c r="N74" i="15" s="1"/>
  <c r="O74" i="15" s="1"/>
  <c r="P74" i="15" s="1"/>
  <c r="Q74" i="15" s="1"/>
  <c r="G74" i="15"/>
  <c r="F74" i="15"/>
  <c r="T74" i="15" s="1"/>
  <c r="F73" i="15"/>
  <c r="I73" i="15" s="1"/>
  <c r="H73" i="15" s="1"/>
  <c r="L73" i="15" s="1"/>
  <c r="N73" i="15" s="1"/>
  <c r="O73" i="15" s="1"/>
  <c r="P73" i="15" s="1"/>
  <c r="Q73" i="15" s="1"/>
  <c r="F72" i="15"/>
  <c r="R72" i="15" s="1"/>
  <c r="T71" i="15"/>
  <c r="R71" i="15"/>
  <c r="I71" i="15"/>
  <c r="H71" i="15"/>
  <c r="L71" i="15" s="1"/>
  <c r="N71" i="15" s="1"/>
  <c r="O71" i="15" s="1"/>
  <c r="P71" i="15" s="1"/>
  <c r="Q71" i="15" s="1"/>
  <c r="G71" i="15"/>
  <c r="F71" i="15"/>
  <c r="N70" i="15"/>
  <c r="O70" i="15" s="1"/>
  <c r="P70" i="15" s="1"/>
  <c r="Q70" i="15" s="1"/>
  <c r="I70" i="15"/>
  <c r="H70" i="15" s="1"/>
  <c r="L70" i="15" s="1"/>
  <c r="F70" i="15"/>
  <c r="T70" i="15" s="1"/>
  <c r="T69" i="15"/>
  <c r="R69" i="15"/>
  <c r="I69" i="15"/>
  <c r="H69" i="15"/>
  <c r="L69" i="15" s="1"/>
  <c r="N69" i="15" s="1"/>
  <c r="O69" i="15" s="1"/>
  <c r="P69" i="15" s="1"/>
  <c r="Q69" i="15" s="1"/>
  <c r="G69" i="15"/>
  <c r="F69" i="15"/>
  <c r="N68" i="15"/>
  <c r="O68" i="15" s="1"/>
  <c r="P68" i="15" s="1"/>
  <c r="Q68" i="15" s="1"/>
  <c r="F68" i="15"/>
  <c r="I68" i="15" s="1"/>
  <c r="T67" i="15"/>
  <c r="R67" i="15"/>
  <c r="P67" i="15"/>
  <c r="Q67" i="15" s="1"/>
  <c r="G67" i="15"/>
  <c r="F67" i="15"/>
  <c r="I67" i="15" s="1"/>
  <c r="H67" i="15" s="1"/>
  <c r="L67" i="15" s="1"/>
  <c r="N67" i="15" s="1"/>
  <c r="O67" i="15" s="1"/>
  <c r="T66" i="15"/>
  <c r="I66" i="15"/>
  <c r="H66" i="15"/>
  <c r="L66" i="15" s="1"/>
  <c r="N66" i="15" s="1"/>
  <c r="O66" i="15" s="1"/>
  <c r="P66" i="15" s="1"/>
  <c r="Q66" i="15" s="1"/>
  <c r="F66" i="15"/>
  <c r="T65" i="15"/>
  <c r="R65" i="15"/>
  <c r="L65" i="15"/>
  <c r="N65" i="15" s="1"/>
  <c r="O65" i="15" s="1"/>
  <c r="P65" i="15" s="1"/>
  <c r="Q65" i="15" s="1"/>
  <c r="G65" i="15"/>
  <c r="F65" i="15"/>
  <c r="I65" i="15" s="1"/>
  <c r="H65" i="15" s="1"/>
  <c r="T64" i="15"/>
  <c r="G64" i="15"/>
  <c r="F64" i="15"/>
  <c r="R64" i="15" s="1"/>
  <c r="F63" i="15"/>
  <c r="T62" i="15"/>
  <c r="R62" i="15"/>
  <c r="G62" i="15"/>
  <c r="F62" i="15"/>
  <c r="I62" i="15" s="1"/>
  <c r="H62" i="15" s="1"/>
  <c r="L62" i="15" s="1"/>
  <c r="N62" i="15" s="1"/>
  <c r="O62" i="15" s="1"/>
  <c r="P62" i="15" s="1"/>
  <c r="Q62" i="15" s="1"/>
  <c r="I61" i="15"/>
  <c r="H61" i="15" s="1"/>
  <c r="L61" i="15" s="1"/>
  <c r="N61" i="15" s="1"/>
  <c r="O61" i="15" s="1"/>
  <c r="P61" i="15" s="1"/>
  <c r="Q61" i="15" s="1"/>
  <c r="F61" i="15"/>
  <c r="T60" i="15"/>
  <c r="R60" i="15"/>
  <c r="H60" i="15"/>
  <c r="L60" i="15" s="1"/>
  <c r="N60" i="15" s="1"/>
  <c r="O60" i="15" s="1"/>
  <c r="P60" i="15" s="1"/>
  <c r="Q60" i="15" s="1"/>
  <c r="G60" i="15"/>
  <c r="F60" i="15"/>
  <c r="I60" i="15" s="1"/>
  <c r="F59" i="15"/>
  <c r="T58" i="15"/>
  <c r="R58" i="15"/>
  <c r="G58" i="15"/>
  <c r="F58" i="15"/>
  <c r="I58" i="15" s="1"/>
  <c r="H58" i="15" s="1"/>
  <c r="L58" i="15" s="1"/>
  <c r="N58" i="15" s="1"/>
  <c r="O58" i="15" s="1"/>
  <c r="P58" i="15" s="1"/>
  <c r="Q58" i="15" s="1"/>
  <c r="I57" i="15"/>
  <c r="H57" i="15" s="1"/>
  <c r="L57" i="15" s="1"/>
  <c r="N57" i="15" s="1"/>
  <c r="O57" i="15" s="1"/>
  <c r="P57" i="15" s="1"/>
  <c r="Q57" i="15" s="1"/>
  <c r="F57" i="15"/>
  <c r="T56" i="15"/>
  <c r="R56" i="15"/>
  <c r="H56" i="15"/>
  <c r="L56" i="15" s="1"/>
  <c r="N56" i="15" s="1"/>
  <c r="O56" i="15" s="1"/>
  <c r="P56" i="15" s="1"/>
  <c r="Q56" i="15" s="1"/>
  <c r="G56" i="15"/>
  <c r="F56" i="15"/>
  <c r="I56" i="15" s="1"/>
  <c r="F55" i="15"/>
  <c r="F54" i="15"/>
  <c r="T53" i="15"/>
  <c r="F53" i="15"/>
  <c r="R52" i="15"/>
  <c r="G52" i="15"/>
  <c r="F52" i="15"/>
  <c r="T52" i="15" s="1"/>
  <c r="T51" i="15"/>
  <c r="F51" i="15"/>
  <c r="R50" i="15"/>
  <c r="F50" i="15"/>
  <c r="F49" i="15"/>
  <c r="T49" i="15" s="1"/>
  <c r="T48" i="15"/>
  <c r="L48" i="15"/>
  <c r="N48" i="15" s="1"/>
  <c r="O48" i="15" s="1"/>
  <c r="P48" i="15" s="1"/>
  <c r="Q48" i="15" s="1"/>
  <c r="I48" i="15"/>
  <c r="H48" i="15"/>
  <c r="F48" i="15"/>
  <c r="R48" i="15" s="1"/>
  <c r="T47" i="15"/>
  <c r="F47" i="15"/>
  <c r="T46" i="15"/>
  <c r="I46" i="15"/>
  <c r="H46" i="15"/>
  <c r="L46" i="15" s="1"/>
  <c r="N46" i="15" s="1"/>
  <c r="O46" i="15" s="1"/>
  <c r="P46" i="15" s="1"/>
  <c r="Q46" i="15" s="1"/>
  <c r="F46" i="15"/>
  <c r="R46" i="15" s="1"/>
  <c r="F45" i="15"/>
  <c r="T45" i="15" s="1"/>
  <c r="T44" i="15"/>
  <c r="I44" i="15"/>
  <c r="H44" i="15"/>
  <c r="L44" i="15" s="1"/>
  <c r="N44" i="15" s="1"/>
  <c r="O44" i="15" s="1"/>
  <c r="P44" i="15" s="1"/>
  <c r="Q44" i="15" s="1"/>
  <c r="F44" i="15"/>
  <c r="R44" i="15" s="1"/>
  <c r="T43" i="15"/>
  <c r="G43" i="15"/>
  <c r="F43" i="15"/>
  <c r="I43" i="15" s="1"/>
  <c r="H43" i="15" s="1"/>
  <c r="L43" i="15" s="1"/>
  <c r="N43" i="15" s="1"/>
  <c r="O43" i="15" s="1"/>
  <c r="P43" i="15" s="1"/>
  <c r="H42" i="15"/>
  <c r="L42" i="15" s="1"/>
  <c r="N42" i="15" s="1"/>
  <c r="O42" i="15" s="1"/>
  <c r="P42" i="15" s="1"/>
  <c r="F42" i="15"/>
  <c r="I42" i="15" s="1"/>
  <c r="F41" i="15"/>
  <c r="T40" i="15"/>
  <c r="H40" i="15"/>
  <c r="L40" i="15" s="1"/>
  <c r="N40" i="15" s="1"/>
  <c r="O40" i="15" s="1"/>
  <c r="P40" i="15" s="1"/>
  <c r="Q40" i="15" s="1"/>
  <c r="F40" i="15"/>
  <c r="I40" i="15" s="1"/>
  <c r="F39" i="15"/>
  <c r="T38" i="15"/>
  <c r="H38" i="15"/>
  <c r="L38" i="15" s="1"/>
  <c r="N38" i="15" s="1"/>
  <c r="O38" i="15" s="1"/>
  <c r="P38" i="15" s="1"/>
  <c r="Q38" i="15" s="1"/>
  <c r="F38" i="15"/>
  <c r="I38" i="15" s="1"/>
  <c r="F37" i="15"/>
  <c r="T36" i="15"/>
  <c r="H36" i="15"/>
  <c r="L36" i="15" s="1"/>
  <c r="N36" i="15" s="1"/>
  <c r="O36" i="15" s="1"/>
  <c r="P36" i="15" s="1"/>
  <c r="Q36" i="15" s="1"/>
  <c r="F36" i="15"/>
  <c r="I36" i="15" s="1"/>
  <c r="F35" i="15"/>
  <c r="T34" i="15"/>
  <c r="H34" i="15"/>
  <c r="L34" i="15" s="1"/>
  <c r="N34" i="15" s="1"/>
  <c r="O34" i="15" s="1"/>
  <c r="P34" i="15" s="1"/>
  <c r="Q34" i="15" s="1"/>
  <c r="F34" i="15"/>
  <c r="I34" i="15" s="1"/>
  <c r="F33" i="15"/>
  <c r="T32" i="15"/>
  <c r="H32" i="15"/>
  <c r="L32" i="15" s="1"/>
  <c r="N32" i="15" s="1"/>
  <c r="O32" i="15" s="1"/>
  <c r="P32" i="15" s="1"/>
  <c r="Q32" i="15" s="1"/>
  <c r="F32" i="15"/>
  <c r="I32" i="15" s="1"/>
  <c r="F31" i="15"/>
  <c r="T30" i="15"/>
  <c r="H30" i="15"/>
  <c r="L30" i="15" s="1"/>
  <c r="N30" i="15" s="1"/>
  <c r="O30" i="15" s="1"/>
  <c r="P30" i="15" s="1"/>
  <c r="Q30" i="15" s="1"/>
  <c r="F30" i="15"/>
  <c r="I30" i="15" s="1"/>
  <c r="F29" i="15"/>
  <c r="T28" i="15"/>
  <c r="H28" i="15"/>
  <c r="L28" i="15" s="1"/>
  <c r="N28" i="15" s="1"/>
  <c r="O28" i="15" s="1"/>
  <c r="P28" i="15" s="1"/>
  <c r="Q28" i="15" s="1"/>
  <c r="F28" i="15"/>
  <c r="I28" i="15" s="1"/>
  <c r="T27" i="15"/>
  <c r="I27" i="15"/>
  <c r="H27" i="15" s="1"/>
  <c r="L27" i="15" s="1"/>
  <c r="N27" i="15" s="1"/>
  <c r="O27" i="15" s="1"/>
  <c r="P27" i="15" s="1"/>
  <c r="G27" i="15"/>
  <c r="F27" i="15"/>
  <c r="R27" i="15" s="1"/>
  <c r="F26" i="15"/>
  <c r="T26" i="15" s="1"/>
  <c r="R25" i="15"/>
  <c r="I25" i="15"/>
  <c r="H25" i="15" s="1"/>
  <c r="L25" i="15" s="1"/>
  <c r="N25" i="15" s="1"/>
  <c r="O25" i="15" s="1"/>
  <c r="P25" i="15" s="1"/>
  <c r="Q25" i="15" s="1"/>
  <c r="G25" i="15"/>
  <c r="F25" i="15"/>
  <c r="T25" i="15" s="1"/>
  <c r="F24" i="15"/>
  <c r="T24" i="15" s="1"/>
  <c r="R23" i="15"/>
  <c r="L23" i="15"/>
  <c r="N23" i="15" s="1"/>
  <c r="O23" i="15" s="1"/>
  <c r="P23" i="15" s="1"/>
  <c r="Q23" i="15" s="1"/>
  <c r="I23" i="15"/>
  <c r="H23" i="15" s="1"/>
  <c r="G23" i="15"/>
  <c r="F23" i="15"/>
  <c r="T23" i="15" s="1"/>
  <c r="I22" i="15"/>
  <c r="H22" i="15" s="1"/>
  <c r="L22" i="15" s="1"/>
  <c r="N22" i="15" s="1"/>
  <c r="O22" i="15" s="1"/>
  <c r="P22" i="15" s="1"/>
  <c r="Q22" i="15" s="1"/>
  <c r="F22" i="15"/>
  <c r="T22" i="15" s="1"/>
  <c r="R21" i="15"/>
  <c r="I21" i="15"/>
  <c r="H21" i="15" s="1"/>
  <c r="L21" i="15" s="1"/>
  <c r="N21" i="15" s="1"/>
  <c r="O21" i="15" s="1"/>
  <c r="P21" i="15" s="1"/>
  <c r="Q21" i="15" s="1"/>
  <c r="G21" i="15"/>
  <c r="F21" i="15"/>
  <c r="T21" i="15" s="1"/>
  <c r="R20" i="15"/>
  <c r="I20" i="15"/>
  <c r="H20" i="15" s="1"/>
  <c r="L20" i="15" s="1"/>
  <c r="N20" i="15" s="1"/>
  <c r="O20" i="15" s="1"/>
  <c r="P20" i="15" s="1"/>
  <c r="Q20" i="15" s="1"/>
  <c r="G20" i="15"/>
  <c r="F20" i="15"/>
  <c r="T20" i="15" s="1"/>
  <c r="R19" i="15"/>
  <c r="I19" i="15"/>
  <c r="H19" i="15" s="1"/>
  <c r="L19" i="15" s="1"/>
  <c r="N19" i="15" s="1"/>
  <c r="O19" i="15" s="1"/>
  <c r="P19" i="15" s="1"/>
  <c r="Q19" i="15" s="1"/>
  <c r="G19" i="15"/>
  <c r="F19" i="15"/>
  <c r="T19" i="15" s="1"/>
  <c r="F18" i="15"/>
  <c r="T18" i="15" s="1"/>
  <c r="R17" i="15"/>
  <c r="I17" i="15"/>
  <c r="H17" i="15" s="1"/>
  <c r="L17" i="15" s="1"/>
  <c r="N17" i="15" s="1"/>
  <c r="O17" i="15" s="1"/>
  <c r="P17" i="15" s="1"/>
  <c r="Q17" i="15" s="1"/>
  <c r="G17" i="15"/>
  <c r="F17" i="15"/>
  <c r="T17" i="15" s="1"/>
  <c r="R16" i="15"/>
  <c r="F16" i="15"/>
  <c r="I16" i="15" s="1"/>
  <c r="H16" i="15" s="1"/>
  <c r="L16" i="15" s="1"/>
  <c r="N16" i="15" s="1"/>
  <c r="O16" i="15" s="1"/>
  <c r="P16" i="15" s="1"/>
  <c r="Q16" i="15" s="1"/>
  <c r="R15" i="15"/>
  <c r="I15" i="15"/>
  <c r="H15" i="15" s="1"/>
  <c r="L15" i="15" s="1"/>
  <c r="N15" i="15" s="1"/>
  <c r="O15" i="15" s="1"/>
  <c r="P15" i="15" s="1"/>
  <c r="F15" i="15"/>
  <c r="R14" i="15"/>
  <c r="F14" i="15"/>
  <c r="I14" i="15" s="1"/>
  <c r="H14" i="15" s="1"/>
  <c r="L14" i="15" s="1"/>
  <c r="N14" i="15" s="1"/>
  <c r="O14" i="15" s="1"/>
  <c r="P14" i="15" s="1"/>
  <c r="Q14" i="15" s="1"/>
  <c r="O13" i="15"/>
  <c r="P13" i="15" s="1"/>
  <c r="Q13" i="15" s="1"/>
  <c r="N13" i="15"/>
  <c r="F13" i="15"/>
  <c r="R13" i="15" s="1"/>
  <c r="I12" i="15"/>
  <c r="H12" i="15" s="1"/>
  <c r="L12" i="15" s="1"/>
  <c r="N12" i="15" s="1"/>
  <c r="O12" i="15" s="1"/>
  <c r="P12" i="15" s="1"/>
  <c r="Q12" i="15" s="1"/>
  <c r="G12" i="15"/>
  <c r="F12" i="15"/>
  <c r="T12" i="15" s="1"/>
  <c r="F11" i="15"/>
  <c r="I11" i="15" s="1"/>
  <c r="H11" i="15" s="1"/>
  <c r="L11" i="15" s="1"/>
  <c r="N11" i="15" s="1"/>
  <c r="O11" i="15" s="1"/>
  <c r="P11" i="15" s="1"/>
  <c r="Q11" i="15" s="1"/>
  <c r="I10" i="15"/>
  <c r="H10" i="15" s="1"/>
  <c r="L10" i="15" s="1"/>
  <c r="N10" i="15" s="1"/>
  <c r="O10" i="15" s="1"/>
  <c r="P10" i="15" s="1"/>
  <c r="Q10" i="15" s="1"/>
  <c r="F10" i="15"/>
  <c r="T10" i="15" s="1"/>
  <c r="T9" i="15"/>
  <c r="I9" i="15"/>
  <c r="H9" i="15"/>
  <c r="L9" i="15" s="1"/>
  <c r="N9" i="15" s="1"/>
  <c r="O9" i="15" s="1"/>
  <c r="P9" i="15" s="1"/>
  <c r="Q9" i="15" s="1"/>
  <c r="G9" i="15"/>
  <c r="F9" i="15"/>
  <c r="R9" i="15" s="1"/>
  <c r="T8" i="15"/>
  <c r="R8" i="15"/>
  <c r="I8" i="15"/>
  <c r="H8" i="15"/>
  <c r="L8" i="15" s="1"/>
  <c r="N8" i="15" s="1"/>
  <c r="O8" i="15" s="1"/>
  <c r="P8" i="15" s="1"/>
  <c r="Q8" i="15" s="1"/>
  <c r="G8" i="15"/>
  <c r="F8" i="15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7" i="15" s="1"/>
  <c r="A178" i="15" s="1"/>
  <c r="A179" i="15" s="1"/>
  <c r="A176" i="15" s="1"/>
  <c r="T7" i="15"/>
  <c r="R7" i="15"/>
  <c r="I7" i="15"/>
  <c r="H7" i="15"/>
  <c r="L7" i="15" s="1"/>
  <c r="N7" i="15" s="1"/>
  <c r="O7" i="15" s="1"/>
  <c r="P7" i="15" s="1"/>
  <c r="Q7" i="15" s="1"/>
  <c r="G7" i="15"/>
  <c r="F7" i="15"/>
  <c r="A7" i="15"/>
  <c r="T6" i="15"/>
  <c r="R6" i="15"/>
  <c r="I6" i="15"/>
  <c r="H6" i="15"/>
  <c r="G6" i="15"/>
  <c r="F6" i="15"/>
  <c r="G3" i="15"/>
  <c r="T55" i="15" l="1"/>
  <c r="R55" i="15"/>
  <c r="G55" i="15"/>
  <c r="R10" i="15"/>
  <c r="I13" i="15"/>
  <c r="G14" i="15"/>
  <c r="T15" i="15"/>
  <c r="G15" i="15"/>
  <c r="T16" i="15"/>
  <c r="G24" i="15"/>
  <c r="I26" i="15"/>
  <c r="H26" i="15" s="1"/>
  <c r="L26" i="15" s="1"/>
  <c r="N26" i="15" s="1"/>
  <c r="O26" i="15" s="1"/>
  <c r="P26" i="15" s="1"/>
  <c r="Q26" i="15" s="1"/>
  <c r="G10" i="15"/>
  <c r="G16" i="15"/>
  <c r="G22" i="15"/>
  <c r="I24" i="15"/>
  <c r="H24" i="15" s="1"/>
  <c r="L24" i="15" s="1"/>
  <c r="N24" i="15" s="1"/>
  <c r="O24" i="15" s="1"/>
  <c r="P24" i="15" s="1"/>
  <c r="Q24" i="15" s="1"/>
  <c r="R28" i="15"/>
  <c r="R180" i="15" s="1"/>
  <c r="G30" i="15"/>
  <c r="R32" i="15"/>
  <c r="G34" i="15"/>
  <c r="R36" i="15"/>
  <c r="G38" i="15"/>
  <c r="R40" i="15"/>
  <c r="G42" i="15"/>
  <c r="I47" i="15"/>
  <c r="H47" i="15" s="1"/>
  <c r="L47" i="15" s="1"/>
  <c r="N47" i="15" s="1"/>
  <c r="O47" i="15" s="1"/>
  <c r="P47" i="15" s="1"/>
  <c r="Q47" i="15" s="1"/>
  <c r="R47" i="15"/>
  <c r="G47" i="15"/>
  <c r="R49" i="15"/>
  <c r="I84" i="15"/>
  <c r="H84" i="15" s="1"/>
  <c r="L84" i="15" s="1"/>
  <c r="N84" i="15" s="1"/>
  <c r="O84" i="15" s="1"/>
  <c r="P84" i="15" s="1"/>
  <c r="Q84" i="15" s="1"/>
  <c r="G84" i="15"/>
  <c r="T84" i="15"/>
  <c r="R84" i="15"/>
  <c r="I96" i="15"/>
  <c r="H96" i="15" s="1"/>
  <c r="L96" i="15" s="1"/>
  <c r="N96" i="15" s="1"/>
  <c r="O96" i="15" s="1"/>
  <c r="P96" i="15" s="1"/>
  <c r="Q96" i="15" s="1"/>
  <c r="G96" i="15"/>
  <c r="T96" i="15"/>
  <c r="T59" i="15"/>
  <c r="R59" i="15"/>
  <c r="G59" i="15"/>
  <c r="I59" i="15"/>
  <c r="H59" i="15" s="1"/>
  <c r="L59" i="15" s="1"/>
  <c r="N59" i="15" s="1"/>
  <c r="O59" i="15" s="1"/>
  <c r="P59" i="15" s="1"/>
  <c r="Q59" i="15" s="1"/>
  <c r="G11" i="15"/>
  <c r="G18" i="15"/>
  <c r="R26" i="15"/>
  <c r="I29" i="15"/>
  <c r="H29" i="15" s="1"/>
  <c r="L29" i="15" s="1"/>
  <c r="N29" i="15" s="1"/>
  <c r="O29" i="15" s="1"/>
  <c r="P29" i="15" s="1"/>
  <c r="Q29" i="15" s="1"/>
  <c r="T29" i="15"/>
  <c r="R29" i="15"/>
  <c r="G29" i="15"/>
  <c r="I41" i="15"/>
  <c r="H41" i="15" s="1"/>
  <c r="L41" i="15" s="1"/>
  <c r="N41" i="15" s="1"/>
  <c r="O41" i="15" s="1"/>
  <c r="P41" i="15" s="1"/>
  <c r="Q41" i="15" s="1"/>
  <c r="T41" i="15"/>
  <c r="R41" i="15"/>
  <c r="G41" i="15"/>
  <c r="R24" i="15"/>
  <c r="R42" i="15"/>
  <c r="I45" i="15"/>
  <c r="H45" i="15" s="1"/>
  <c r="L45" i="15" s="1"/>
  <c r="N45" i="15" s="1"/>
  <c r="O45" i="15" s="1"/>
  <c r="P45" i="15" s="1"/>
  <c r="Q45" i="15" s="1"/>
  <c r="R45" i="15"/>
  <c r="G45" i="15"/>
  <c r="T54" i="15"/>
  <c r="R54" i="15"/>
  <c r="G54" i="15"/>
  <c r="R11" i="15"/>
  <c r="T11" i="15"/>
  <c r="I33" i="15"/>
  <c r="H33" i="15" s="1"/>
  <c r="L33" i="15" s="1"/>
  <c r="N33" i="15" s="1"/>
  <c r="O33" i="15" s="1"/>
  <c r="P33" i="15" s="1"/>
  <c r="Q33" i="15" s="1"/>
  <c r="T33" i="15"/>
  <c r="R33" i="15"/>
  <c r="G33" i="15"/>
  <c r="I37" i="15"/>
  <c r="H37" i="15" s="1"/>
  <c r="L37" i="15" s="1"/>
  <c r="N37" i="15" s="1"/>
  <c r="O37" i="15" s="1"/>
  <c r="P37" i="15" s="1"/>
  <c r="Q37" i="15" s="1"/>
  <c r="T37" i="15"/>
  <c r="R37" i="15"/>
  <c r="G37" i="15"/>
  <c r="T50" i="15"/>
  <c r="I50" i="15"/>
  <c r="H50" i="15" s="1"/>
  <c r="L50" i="15" s="1"/>
  <c r="N50" i="15" s="1"/>
  <c r="O50" i="15" s="1"/>
  <c r="P50" i="15" s="1"/>
  <c r="Q50" i="15" s="1"/>
  <c r="G50" i="15"/>
  <c r="I18" i="15"/>
  <c r="H18" i="15" s="1"/>
  <c r="L18" i="15" s="1"/>
  <c r="N18" i="15" s="1"/>
  <c r="O18" i="15" s="1"/>
  <c r="P18" i="15" s="1"/>
  <c r="Q18" i="15" s="1"/>
  <c r="L6" i="15"/>
  <c r="R12" i="15"/>
  <c r="T13" i="15"/>
  <c r="R22" i="15"/>
  <c r="G28" i="15"/>
  <c r="R30" i="15"/>
  <c r="G32" i="15"/>
  <c r="R34" i="15"/>
  <c r="G36" i="15"/>
  <c r="R38" i="15"/>
  <c r="G40" i="15"/>
  <c r="T42" i="15"/>
  <c r="I54" i="15"/>
  <c r="H54" i="15" s="1"/>
  <c r="L54" i="15" s="1"/>
  <c r="N54" i="15" s="1"/>
  <c r="O54" i="15" s="1"/>
  <c r="P54" i="15" s="1"/>
  <c r="T63" i="15"/>
  <c r="R63" i="15"/>
  <c r="G63" i="15"/>
  <c r="I63" i="15"/>
  <c r="H63" i="15" s="1"/>
  <c r="L63" i="15" s="1"/>
  <c r="N63" i="15" s="1"/>
  <c r="O63" i="15" s="1"/>
  <c r="P63" i="15" s="1"/>
  <c r="Q63" i="15" s="1"/>
  <c r="I49" i="15"/>
  <c r="H49" i="15" s="1"/>
  <c r="L49" i="15" s="1"/>
  <c r="N49" i="15" s="1"/>
  <c r="O49" i="15" s="1"/>
  <c r="P49" i="15" s="1"/>
  <c r="G49" i="15"/>
  <c r="T14" i="15"/>
  <c r="R18" i="15"/>
  <c r="G26" i="15"/>
  <c r="I31" i="15"/>
  <c r="H31" i="15" s="1"/>
  <c r="L31" i="15" s="1"/>
  <c r="N31" i="15" s="1"/>
  <c r="O31" i="15" s="1"/>
  <c r="P31" i="15" s="1"/>
  <c r="Q31" i="15" s="1"/>
  <c r="T31" i="15"/>
  <c r="R31" i="15"/>
  <c r="G31" i="15"/>
  <c r="I35" i="15"/>
  <c r="H35" i="15" s="1"/>
  <c r="L35" i="15" s="1"/>
  <c r="N35" i="15" s="1"/>
  <c r="O35" i="15" s="1"/>
  <c r="P35" i="15" s="1"/>
  <c r="Q35" i="15" s="1"/>
  <c r="T35" i="15"/>
  <c r="R35" i="15"/>
  <c r="G35" i="15"/>
  <c r="I39" i="15"/>
  <c r="H39" i="15" s="1"/>
  <c r="L39" i="15" s="1"/>
  <c r="N39" i="15" s="1"/>
  <c r="O39" i="15" s="1"/>
  <c r="P39" i="15" s="1"/>
  <c r="Q39" i="15" s="1"/>
  <c r="T39" i="15"/>
  <c r="R39" i="15"/>
  <c r="G39" i="15"/>
  <c r="I51" i="15"/>
  <c r="H51" i="15" s="1"/>
  <c r="L51" i="15" s="1"/>
  <c r="N51" i="15" s="1"/>
  <c r="O51" i="15" s="1"/>
  <c r="P51" i="15" s="1"/>
  <c r="Q51" i="15" s="1"/>
  <c r="R51" i="15"/>
  <c r="G51" i="15"/>
  <c r="I55" i="15"/>
  <c r="H55" i="15" s="1"/>
  <c r="L55" i="15" s="1"/>
  <c r="N55" i="15" s="1"/>
  <c r="O55" i="15" s="1"/>
  <c r="P55" i="15" s="1"/>
  <c r="Q55" i="15" s="1"/>
  <c r="R43" i="15"/>
  <c r="I53" i="15"/>
  <c r="H53" i="15" s="1"/>
  <c r="L53" i="15" s="1"/>
  <c r="N53" i="15" s="1"/>
  <c r="O53" i="15" s="1"/>
  <c r="P53" i="15" s="1"/>
  <c r="Q53" i="15" s="1"/>
  <c r="R53" i="15"/>
  <c r="G53" i="15"/>
  <c r="T78" i="15"/>
  <c r="I78" i="15"/>
  <c r="H78" i="15" s="1"/>
  <c r="L78" i="15" s="1"/>
  <c r="N78" i="15" s="1"/>
  <c r="O78" i="15" s="1"/>
  <c r="P78" i="15" s="1"/>
  <c r="Q78" i="15" s="1"/>
  <c r="G78" i="15"/>
  <c r="T141" i="15"/>
  <c r="R141" i="15"/>
  <c r="I141" i="15"/>
  <c r="H141" i="15" s="1"/>
  <c r="L141" i="15" s="1"/>
  <c r="N141" i="15" s="1"/>
  <c r="O141" i="15" s="1"/>
  <c r="P141" i="15" s="1"/>
  <c r="Q141" i="15" s="1"/>
  <c r="G141" i="15"/>
  <c r="T154" i="15"/>
  <c r="I154" i="15"/>
  <c r="H154" i="15" s="1"/>
  <c r="L154" i="15" s="1"/>
  <c r="N154" i="15" s="1"/>
  <c r="O154" i="15" s="1"/>
  <c r="P154" i="15" s="1"/>
  <c r="Q154" i="15" s="1"/>
  <c r="R154" i="15"/>
  <c r="R102" i="15"/>
  <c r="G102" i="15"/>
  <c r="T102" i="15"/>
  <c r="I52" i="15"/>
  <c r="H52" i="15" s="1"/>
  <c r="L52" i="15" s="1"/>
  <c r="N52" i="15" s="1"/>
  <c r="O52" i="15" s="1"/>
  <c r="P52" i="15" s="1"/>
  <c r="Q52" i="15" s="1"/>
  <c r="T57" i="15"/>
  <c r="R57" i="15"/>
  <c r="G57" i="15"/>
  <c r="R78" i="15"/>
  <c r="R90" i="15"/>
  <c r="I90" i="15"/>
  <c r="H90" i="15" s="1"/>
  <c r="L90" i="15" s="1"/>
  <c r="N90" i="15" s="1"/>
  <c r="O90" i="15" s="1"/>
  <c r="P90" i="15" s="1"/>
  <c r="Q90" i="15" s="1"/>
  <c r="I102" i="15"/>
  <c r="H102" i="15" s="1"/>
  <c r="L102" i="15" s="1"/>
  <c r="N102" i="15" s="1"/>
  <c r="O102" i="15" s="1"/>
  <c r="P102" i="15" s="1"/>
  <c r="Q102" i="15" s="1"/>
  <c r="T112" i="15"/>
  <c r="R112" i="15"/>
  <c r="G112" i="15"/>
  <c r="R115" i="15"/>
  <c r="G115" i="15"/>
  <c r="T115" i="15"/>
  <c r="I115" i="15"/>
  <c r="H115" i="15" s="1"/>
  <c r="L115" i="15" s="1"/>
  <c r="N115" i="15" s="1"/>
  <c r="O115" i="15" s="1"/>
  <c r="P115" i="15" s="1"/>
  <c r="Q115" i="15" s="1"/>
  <c r="T134" i="15"/>
  <c r="I134" i="15"/>
  <c r="H134" i="15" s="1"/>
  <c r="L134" i="15" s="1"/>
  <c r="N134" i="15" s="1"/>
  <c r="O134" i="15" s="1"/>
  <c r="P134" i="15" s="1"/>
  <c r="Q134" i="15" s="1"/>
  <c r="R134" i="15"/>
  <c r="I112" i="15"/>
  <c r="H112" i="15" s="1"/>
  <c r="L112" i="15" s="1"/>
  <c r="N112" i="15" s="1"/>
  <c r="O112" i="15" s="1"/>
  <c r="P112" i="15" s="1"/>
  <c r="Q112" i="15" s="1"/>
  <c r="G44" i="15"/>
  <c r="G46" i="15"/>
  <c r="G48" i="15"/>
  <c r="T61" i="15"/>
  <c r="R61" i="15"/>
  <c r="G61" i="15"/>
  <c r="R66" i="15"/>
  <c r="G66" i="15"/>
  <c r="R83" i="15"/>
  <c r="G83" i="15"/>
  <c r="T83" i="15"/>
  <c r="I83" i="15"/>
  <c r="H83" i="15" s="1"/>
  <c r="L83" i="15" s="1"/>
  <c r="N83" i="15" s="1"/>
  <c r="O83" i="15" s="1"/>
  <c r="P83" i="15" s="1"/>
  <c r="Q83" i="15" s="1"/>
  <c r="T90" i="15"/>
  <c r="T123" i="15"/>
  <c r="I123" i="15"/>
  <c r="H123" i="15" s="1"/>
  <c r="L123" i="15" s="1"/>
  <c r="N123" i="15" s="1"/>
  <c r="O123" i="15" s="1"/>
  <c r="P123" i="15" s="1"/>
  <c r="Q123" i="15" s="1"/>
  <c r="R123" i="15"/>
  <c r="G123" i="15"/>
  <c r="I129" i="15"/>
  <c r="H129" i="15" s="1"/>
  <c r="L129" i="15" s="1"/>
  <c r="N129" i="15" s="1"/>
  <c r="O129" i="15" s="1"/>
  <c r="P129" i="15" s="1"/>
  <c r="Q129" i="15" s="1"/>
  <c r="G129" i="15"/>
  <c r="T129" i="15"/>
  <c r="R129" i="15"/>
  <c r="I75" i="15"/>
  <c r="H75" i="15" s="1"/>
  <c r="L75" i="15" s="1"/>
  <c r="N75" i="15" s="1"/>
  <c r="O75" i="15" s="1"/>
  <c r="P75" i="15" s="1"/>
  <c r="Q75" i="15" s="1"/>
  <c r="T75" i="15"/>
  <c r="G75" i="15"/>
  <c r="T151" i="15"/>
  <c r="I151" i="15"/>
  <c r="H151" i="15" s="1"/>
  <c r="L151" i="15" s="1"/>
  <c r="N151" i="15" s="1"/>
  <c r="O151" i="15" s="1"/>
  <c r="P151" i="15" s="1"/>
  <c r="Q151" i="15" s="1"/>
  <c r="G151" i="15"/>
  <c r="R151" i="15"/>
  <c r="I64" i="15"/>
  <c r="H64" i="15" s="1"/>
  <c r="L64" i="15" s="1"/>
  <c r="N64" i="15" s="1"/>
  <c r="O64" i="15" s="1"/>
  <c r="P64" i="15" s="1"/>
  <c r="T85" i="15"/>
  <c r="G85" i="15"/>
  <c r="T86" i="15"/>
  <c r="R92" i="15"/>
  <c r="T108" i="15"/>
  <c r="R108" i="15"/>
  <c r="G108" i="15"/>
  <c r="I108" i="15"/>
  <c r="H108" i="15" s="1"/>
  <c r="L108" i="15" s="1"/>
  <c r="N108" i="15" s="1"/>
  <c r="O108" i="15" s="1"/>
  <c r="P108" i="15" s="1"/>
  <c r="Q108" i="15" s="1"/>
  <c r="R111" i="15"/>
  <c r="G111" i="15"/>
  <c r="T119" i="15"/>
  <c r="G119" i="15"/>
  <c r="T131" i="15"/>
  <c r="G131" i="15"/>
  <c r="I131" i="15"/>
  <c r="H131" i="15" s="1"/>
  <c r="L131" i="15" s="1"/>
  <c r="N131" i="15" s="1"/>
  <c r="O131" i="15" s="1"/>
  <c r="P131" i="15" s="1"/>
  <c r="Q131" i="15" s="1"/>
  <c r="T147" i="15"/>
  <c r="G147" i="15"/>
  <c r="T155" i="15"/>
  <c r="G155" i="15"/>
  <c r="T72" i="15"/>
  <c r="G72" i="15"/>
  <c r="R79" i="15"/>
  <c r="T92" i="15"/>
  <c r="R107" i="15"/>
  <c r="G107" i="15"/>
  <c r="I107" i="15"/>
  <c r="H107" i="15" s="1"/>
  <c r="L107" i="15" s="1"/>
  <c r="N107" i="15" s="1"/>
  <c r="O107" i="15" s="1"/>
  <c r="P107" i="15" s="1"/>
  <c r="Q107" i="15" s="1"/>
  <c r="T114" i="15"/>
  <c r="R114" i="15"/>
  <c r="G114" i="15"/>
  <c r="I125" i="15"/>
  <c r="H125" i="15" s="1"/>
  <c r="L125" i="15" s="1"/>
  <c r="N125" i="15" s="1"/>
  <c r="O125" i="15" s="1"/>
  <c r="P125" i="15" s="1"/>
  <c r="Q125" i="15" s="1"/>
  <c r="G125" i="15"/>
  <c r="R125" i="15"/>
  <c r="T138" i="15"/>
  <c r="I138" i="15"/>
  <c r="H138" i="15" s="1"/>
  <c r="L138" i="15" s="1"/>
  <c r="N138" i="15" s="1"/>
  <c r="O138" i="15" s="1"/>
  <c r="P138" i="15" s="1"/>
  <c r="Q138" i="15" s="1"/>
  <c r="R138" i="15"/>
  <c r="G138" i="15"/>
  <c r="T149" i="15"/>
  <c r="R149" i="15"/>
  <c r="I149" i="15"/>
  <c r="H149" i="15" s="1"/>
  <c r="L149" i="15" s="1"/>
  <c r="N149" i="15" s="1"/>
  <c r="O149" i="15" s="1"/>
  <c r="P149" i="15" s="1"/>
  <c r="Q149" i="15" s="1"/>
  <c r="G149" i="15"/>
  <c r="R68" i="15"/>
  <c r="G70" i="15"/>
  <c r="R70" i="15"/>
  <c r="R73" i="15"/>
  <c r="R76" i="15"/>
  <c r="G79" i="15"/>
  <c r="T98" i="15"/>
  <c r="R106" i="15"/>
  <c r="G106" i="15"/>
  <c r="I114" i="15"/>
  <c r="H114" i="15" s="1"/>
  <c r="L114" i="15" s="1"/>
  <c r="N114" i="15" s="1"/>
  <c r="O114" i="15" s="1"/>
  <c r="P114" i="15" s="1"/>
  <c r="Q114" i="15" s="1"/>
  <c r="I122" i="15"/>
  <c r="H122" i="15" s="1"/>
  <c r="L122" i="15" s="1"/>
  <c r="N122" i="15" s="1"/>
  <c r="O122" i="15" s="1"/>
  <c r="P122" i="15" s="1"/>
  <c r="Q122" i="15" s="1"/>
  <c r="T122" i="15"/>
  <c r="G122" i="15"/>
  <c r="T142" i="15"/>
  <c r="I142" i="15"/>
  <c r="H142" i="15" s="1"/>
  <c r="L142" i="15" s="1"/>
  <c r="N142" i="15" s="1"/>
  <c r="O142" i="15" s="1"/>
  <c r="P142" i="15" s="1"/>
  <c r="Q142" i="15" s="1"/>
  <c r="G142" i="15"/>
  <c r="R142" i="15"/>
  <c r="T157" i="15"/>
  <c r="G157" i="15"/>
  <c r="R157" i="15"/>
  <c r="T68" i="15"/>
  <c r="I72" i="15"/>
  <c r="H72" i="15" s="1"/>
  <c r="L72" i="15" s="1"/>
  <c r="N72" i="15" s="1"/>
  <c r="O72" i="15" s="1"/>
  <c r="P72" i="15" s="1"/>
  <c r="G73" i="15"/>
  <c r="T73" i="15"/>
  <c r="G76" i="15"/>
  <c r="R94" i="15"/>
  <c r="G98" i="15"/>
  <c r="R105" i="15"/>
  <c r="G105" i="15"/>
  <c r="T110" i="15"/>
  <c r="R110" i="15"/>
  <c r="G110" i="15"/>
  <c r="R113" i="15"/>
  <c r="G113" i="15"/>
  <c r="T113" i="15"/>
  <c r="I128" i="15"/>
  <c r="H128" i="15" s="1"/>
  <c r="L128" i="15" s="1"/>
  <c r="N128" i="15" s="1"/>
  <c r="O128" i="15" s="1"/>
  <c r="P128" i="15" s="1"/>
  <c r="Q128" i="15" s="1"/>
  <c r="R128" i="15"/>
  <c r="G128" i="15"/>
  <c r="R131" i="15"/>
  <c r="R147" i="15"/>
  <c r="I157" i="15"/>
  <c r="H157" i="15" s="1"/>
  <c r="L157" i="15" s="1"/>
  <c r="N157" i="15" s="1"/>
  <c r="O157" i="15" s="1"/>
  <c r="P157" i="15" s="1"/>
  <c r="Q157" i="15" s="1"/>
  <c r="R77" i="15"/>
  <c r="R81" i="15"/>
  <c r="G81" i="15"/>
  <c r="T94" i="15"/>
  <c r="R104" i="15"/>
  <c r="G104" i="15"/>
  <c r="T104" i="15"/>
  <c r="T116" i="15"/>
  <c r="R116" i="15"/>
  <c r="G116" i="15"/>
  <c r="T121" i="15"/>
  <c r="G121" i="15"/>
  <c r="R74" i="15"/>
  <c r="G77" i="15"/>
  <c r="T82" i="15"/>
  <c r="I105" i="15"/>
  <c r="H105" i="15" s="1"/>
  <c r="L105" i="15" s="1"/>
  <c r="N105" i="15" s="1"/>
  <c r="O105" i="15" s="1"/>
  <c r="P105" i="15" s="1"/>
  <c r="Q105" i="15" s="1"/>
  <c r="R109" i="15"/>
  <c r="G109" i="15"/>
  <c r="I109" i="15"/>
  <c r="H109" i="15" s="1"/>
  <c r="L109" i="15" s="1"/>
  <c r="N109" i="15" s="1"/>
  <c r="O109" i="15" s="1"/>
  <c r="P109" i="15" s="1"/>
  <c r="Q109" i="15" s="1"/>
  <c r="I116" i="15"/>
  <c r="H116" i="15" s="1"/>
  <c r="L116" i="15" s="1"/>
  <c r="N116" i="15" s="1"/>
  <c r="O116" i="15" s="1"/>
  <c r="P116" i="15" s="1"/>
  <c r="Q116" i="15" s="1"/>
  <c r="I121" i="15"/>
  <c r="H121" i="15" s="1"/>
  <c r="L121" i="15" s="1"/>
  <c r="N121" i="15" s="1"/>
  <c r="O121" i="15" s="1"/>
  <c r="P121" i="15" s="1"/>
  <c r="Q121" i="15" s="1"/>
  <c r="I124" i="15"/>
  <c r="H124" i="15" s="1"/>
  <c r="L124" i="15" s="1"/>
  <c r="N124" i="15" s="1"/>
  <c r="O124" i="15" s="1"/>
  <c r="P124" i="15" s="1"/>
  <c r="Q124" i="15" s="1"/>
  <c r="R124" i="15"/>
  <c r="T125" i="15"/>
  <c r="R101" i="15"/>
  <c r="G101" i="15"/>
  <c r="I120" i="15"/>
  <c r="H120" i="15" s="1"/>
  <c r="L120" i="15" s="1"/>
  <c r="N120" i="15" s="1"/>
  <c r="O120" i="15" s="1"/>
  <c r="P120" i="15" s="1"/>
  <c r="Q120" i="15" s="1"/>
  <c r="T120" i="15"/>
  <c r="T159" i="15"/>
  <c r="R159" i="15"/>
  <c r="I159" i="15"/>
  <c r="H159" i="15" s="1"/>
  <c r="L159" i="15" s="1"/>
  <c r="N159" i="15" s="1"/>
  <c r="O159" i="15" s="1"/>
  <c r="P159" i="15" s="1"/>
  <c r="Q159" i="15" s="1"/>
  <c r="G159" i="15"/>
  <c r="T135" i="15"/>
  <c r="I135" i="15"/>
  <c r="H135" i="15" s="1"/>
  <c r="L135" i="15" s="1"/>
  <c r="N135" i="15" s="1"/>
  <c r="O135" i="15" s="1"/>
  <c r="P135" i="15" s="1"/>
  <c r="Q135" i="15" s="1"/>
  <c r="G135" i="15"/>
  <c r="T176" i="15"/>
  <c r="I176" i="15"/>
  <c r="H176" i="15" s="1"/>
  <c r="L176" i="15" s="1"/>
  <c r="N176" i="15" s="1"/>
  <c r="O176" i="15" s="1"/>
  <c r="P176" i="15" s="1"/>
  <c r="Q176" i="15" s="1"/>
  <c r="G176" i="15"/>
  <c r="I101" i="15"/>
  <c r="H101" i="15" s="1"/>
  <c r="L101" i="15" s="1"/>
  <c r="N101" i="15" s="1"/>
  <c r="O101" i="15" s="1"/>
  <c r="P101" i="15" s="1"/>
  <c r="Q101" i="15" s="1"/>
  <c r="R103" i="15"/>
  <c r="G103" i="15"/>
  <c r="R117" i="15"/>
  <c r="G117" i="15"/>
  <c r="T118" i="15"/>
  <c r="R118" i="15"/>
  <c r="G118" i="15"/>
  <c r="T139" i="15"/>
  <c r="G139" i="15"/>
  <c r="T143" i="15"/>
  <c r="I143" i="15"/>
  <c r="H143" i="15" s="1"/>
  <c r="L143" i="15" s="1"/>
  <c r="N143" i="15" s="1"/>
  <c r="O143" i="15" s="1"/>
  <c r="P143" i="15" s="1"/>
  <c r="Q143" i="15" s="1"/>
  <c r="G143" i="15"/>
  <c r="R166" i="15"/>
  <c r="G166" i="15"/>
  <c r="T166" i="15"/>
  <c r="I166" i="15"/>
  <c r="H166" i="15" s="1"/>
  <c r="L166" i="15" s="1"/>
  <c r="N166" i="15" s="1"/>
  <c r="O166" i="15" s="1"/>
  <c r="P166" i="15" s="1"/>
  <c r="Q166" i="15" s="1"/>
  <c r="T167" i="15"/>
  <c r="R167" i="15"/>
  <c r="G167" i="15"/>
  <c r="I167" i="15"/>
  <c r="H167" i="15" s="1"/>
  <c r="L167" i="15" s="1"/>
  <c r="N167" i="15" s="1"/>
  <c r="O167" i="15" s="1"/>
  <c r="P167" i="15" s="1"/>
  <c r="Q167" i="15" s="1"/>
  <c r="T172" i="15"/>
  <c r="I172" i="15"/>
  <c r="H172" i="15" s="1"/>
  <c r="L172" i="15" s="1"/>
  <c r="N172" i="15" s="1"/>
  <c r="O172" i="15" s="1"/>
  <c r="P172" i="15" s="1"/>
  <c r="Q172" i="15" s="1"/>
  <c r="G172" i="15"/>
  <c r="T133" i="15"/>
  <c r="R133" i="15"/>
  <c r="R135" i="15"/>
  <c r="T146" i="15"/>
  <c r="I146" i="15"/>
  <c r="H146" i="15" s="1"/>
  <c r="L146" i="15" s="1"/>
  <c r="N146" i="15" s="1"/>
  <c r="O146" i="15" s="1"/>
  <c r="P146" i="15" s="1"/>
  <c r="Q146" i="15" s="1"/>
  <c r="R146" i="15"/>
  <c r="T150" i="15"/>
  <c r="I150" i="15"/>
  <c r="H150" i="15" s="1"/>
  <c r="L150" i="15" s="1"/>
  <c r="N150" i="15" s="1"/>
  <c r="O150" i="15" s="1"/>
  <c r="P150" i="15" s="1"/>
  <c r="Q150" i="15" s="1"/>
  <c r="T126" i="15"/>
  <c r="R127" i="15"/>
  <c r="R137" i="15"/>
  <c r="R145" i="15"/>
  <c r="R153" i="15"/>
  <c r="I158" i="15"/>
  <c r="H158" i="15" s="1"/>
  <c r="L158" i="15" s="1"/>
  <c r="N158" i="15" s="1"/>
  <c r="O158" i="15" s="1"/>
  <c r="P158" i="15" s="1"/>
  <c r="Q158" i="15" s="1"/>
  <c r="R161" i="15"/>
  <c r="G161" i="15"/>
  <c r="I173" i="15"/>
  <c r="H173" i="15" s="1"/>
  <c r="L173" i="15" s="1"/>
  <c r="N173" i="15" s="1"/>
  <c r="O173" i="15" s="1"/>
  <c r="P173" i="15" s="1"/>
  <c r="Q173" i="15" s="1"/>
  <c r="T173" i="15"/>
  <c r="I177" i="15"/>
  <c r="H177" i="15" s="1"/>
  <c r="L177" i="15" s="1"/>
  <c r="N177" i="15" s="1"/>
  <c r="O177" i="15" s="1"/>
  <c r="P177" i="15" s="1"/>
  <c r="Q177" i="15" s="1"/>
  <c r="T177" i="15"/>
  <c r="T127" i="15"/>
  <c r="R162" i="15"/>
  <c r="G162" i="15"/>
  <c r="T165" i="15"/>
  <c r="R165" i="15"/>
  <c r="G165" i="15"/>
  <c r="T169" i="15"/>
  <c r="G169" i="15"/>
  <c r="R168" i="15"/>
  <c r="G168" i="15"/>
  <c r="T168" i="15"/>
  <c r="I168" i="15"/>
  <c r="H168" i="15" s="1"/>
  <c r="L168" i="15" s="1"/>
  <c r="N168" i="15" s="1"/>
  <c r="O168" i="15" s="1"/>
  <c r="P168" i="15" s="1"/>
  <c r="Q168" i="15" s="1"/>
  <c r="I171" i="15"/>
  <c r="H171" i="15" s="1"/>
  <c r="L171" i="15" s="1"/>
  <c r="N171" i="15" s="1"/>
  <c r="O171" i="15" s="1"/>
  <c r="P171" i="15" s="1"/>
  <c r="Q171" i="15" s="1"/>
  <c r="T171" i="15"/>
  <c r="I175" i="15"/>
  <c r="H175" i="15" s="1"/>
  <c r="L175" i="15" s="1"/>
  <c r="N175" i="15" s="1"/>
  <c r="O175" i="15" s="1"/>
  <c r="P175" i="15" s="1"/>
  <c r="Q175" i="15" s="1"/>
  <c r="T175" i="15"/>
  <c r="I179" i="15"/>
  <c r="H179" i="15" s="1"/>
  <c r="L179" i="15" s="1"/>
  <c r="N179" i="15" s="1"/>
  <c r="O179" i="15" s="1"/>
  <c r="P179" i="15" s="1"/>
  <c r="Q179" i="15" s="1"/>
  <c r="T179" i="15"/>
  <c r="T170" i="15"/>
  <c r="I170" i="15"/>
  <c r="H170" i="15" s="1"/>
  <c r="L170" i="15" s="1"/>
  <c r="N170" i="15" s="1"/>
  <c r="O170" i="15" s="1"/>
  <c r="P170" i="15" s="1"/>
  <c r="Q170" i="15" s="1"/>
  <c r="T174" i="15"/>
  <c r="I174" i="15"/>
  <c r="H174" i="15" s="1"/>
  <c r="L174" i="15" s="1"/>
  <c r="N174" i="15" s="1"/>
  <c r="O174" i="15" s="1"/>
  <c r="P174" i="15" s="1"/>
  <c r="Q174" i="15" s="1"/>
  <c r="T178" i="15"/>
  <c r="I178" i="15"/>
  <c r="H178" i="15" s="1"/>
  <c r="L178" i="15" s="1"/>
  <c r="N178" i="15" s="1"/>
  <c r="O178" i="15" s="1"/>
  <c r="P178" i="15" s="1"/>
  <c r="Q178" i="15" s="1"/>
  <c r="R163" i="15"/>
  <c r="G163" i="15"/>
  <c r="H180" i="15" l="1"/>
  <c r="L180" i="15"/>
  <c r="N6" i="15"/>
  <c r="N180" i="15" l="1"/>
  <c r="O6" i="15"/>
  <c r="O180" i="15" l="1"/>
  <c r="P6" i="15"/>
  <c r="P180" i="15" l="1"/>
  <c r="Q6" i="15"/>
  <c r="Q180" i="15" s="1"/>
</calcChain>
</file>

<file path=xl/sharedStrings.xml><?xml version="1.0" encoding="utf-8"?>
<sst xmlns="http://schemas.openxmlformats.org/spreadsheetml/2006/main" count="195" uniqueCount="192">
  <si>
    <t>ИТОГО</t>
  </si>
  <si>
    <t>№ п/п</t>
  </si>
  <si>
    <t>Наименование муниципального образования</t>
  </si>
  <si>
    <t>Бокситогорский муниципальный район</t>
  </si>
  <si>
    <t>Город Пикалево</t>
  </si>
  <si>
    <t>Ефимовское городское поселение</t>
  </si>
  <si>
    <t>Большедворское сельское поселение</t>
  </si>
  <si>
    <t>Борское сельское поселение</t>
  </si>
  <si>
    <t>Самойловское сельское поселение</t>
  </si>
  <si>
    <t>Лидское сельское поселение</t>
  </si>
  <si>
    <t>Волосовский муниципальный район</t>
  </si>
  <si>
    <t>Бегуницкое сельское поселение</t>
  </si>
  <si>
    <t>Большеврудское сельское поселение</t>
  </si>
  <si>
    <t>Волосовское городское поселение</t>
  </si>
  <si>
    <t>Калитинское сельское поселение</t>
  </si>
  <si>
    <t>Клопицкое сельское поселение</t>
  </si>
  <si>
    <t>Рабитицкое сельское поселение</t>
  </si>
  <si>
    <t>Сабское сельское поселение</t>
  </si>
  <si>
    <t>Волховский муниципальный район</t>
  </si>
  <si>
    <t>МО г. Волхов</t>
  </si>
  <si>
    <t>Сясьстройское городское поселение</t>
  </si>
  <si>
    <t>Новоладожское городское поселение</t>
  </si>
  <si>
    <t>Бережковское сельское поселение</t>
  </si>
  <si>
    <t>Вындиноостровское сельское поселение</t>
  </si>
  <si>
    <t>Иссадское сельское поселение</t>
  </si>
  <si>
    <t>Кисельнинское сельское  поселение</t>
  </si>
  <si>
    <t>Колчановское сельское поселение</t>
  </si>
  <si>
    <t>Пашское сельское поселение</t>
  </si>
  <si>
    <t>Потанинское сельское поселение</t>
  </si>
  <si>
    <t>Свирицкое сельское поселение</t>
  </si>
  <si>
    <t>Селивановское сельское поселение</t>
  </si>
  <si>
    <t>Староладожское сельское поселение</t>
  </si>
  <si>
    <t>Усадищенское сельское поселение</t>
  </si>
  <si>
    <t>Хваловское сельское поселение</t>
  </si>
  <si>
    <t>Всеволожский муниципальный район</t>
  </si>
  <si>
    <t>Всеволожское городское поселение</t>
  </si>
  <si>
    <t>Дубровское городское поселение</t>
  </si>
  <si>
    <t>Кузьмоловское городское поселение</t>
  </si>
  <si>
    <t>Морозовское городское поселение</t>
  </si>
  <si>
    <t>Рахьинское городское поселение*</t>
  </si>
  <si>
    <t>Свердловское городское поселение</t>
  </si>
  <si>
    <t>Токсовское городское поселение</t>
  </si>
  <si>
    <t>Агалатовское сельское поселение</t>
  </si>
  <si>
    <t>Заневское городское поселение</t>
  </si>
  <si>
    <t>Куйвозовское сельское поселение</t>
  </si>
  <si>
    <t>Лесколовское сельское поселение</t>
  </si>
  <si>
    <t>Новодевяткинское сельское поселение</t>
  </si>
  <si>
    <t>Романовское сельское поселение</t>
  </si>
  <si>
    <t>Щегловское сельское поселение</t>
  </si>
  <si>
    <t>Выборгский район</t>
  </si>
  <si>
    <t>Выборгское городское поселение</t>
  </si>
  <si>
    <t>Высоцкое городское поселение</t>
  </si>
  <si>
    <t>Каменогорское городское поселение</t>
  </si>
  <si>
    <t>Приморское городское поселение * (гр. 11 42+7 (Глебычево)</t>
  </si>
  <si>
    <t>Светогорское городское поселение</t>
  </si>
  <si>
    <t>Рощинское городское поселение</t>
  </si>
  <si>
    <t>Советское городское поселение</t>
  </si>
  <si>
    <t>Гончаровское сельское поселение</t>
  </si>
  <si>
    <t>Красносельское сельское поселение</t>
  </si>
  <si>
    <t>Первомайское сельское поселение</t>
  </si>
  <si>
    <t>Полянское сельское поселение</t>
  </si>
  <si>
    <t>Селезневское сельское поселение</t>
  </si>
  <si>
    <t>Кингисеппский муниципальный район</t>
  </si>
  <si>
    <t>г. Ивангород</t>
  </si>
  <si>
    <t>Кингисеппское городское поселение</t>
  </si>
  <si>
    <t>Большелуцкое сельское поселение</t>
  </si>
  <si>
    <t>Вистинское сельское поселение</t>
  </si>
  <si>
    <t>Котельское сельское поселение</t>
  </si>
  <si>
    <t>Куземкинское сельское поселение</t>
  </si>
  <si>
    <t>Нежновское сельское поселение</t>
  </si>
  <si>
    <t>Опольевское сельское поселение</t>
  </si>
  <si>
    <t>Пустомержское сельское поселение</t>
  </si>
  <si>
    <t>Усть-Лужское сельское поселение</t>
  </si>
  <si>
    <t>Фалилеевское сельское поселение</t>
  </si>
  <si>
    <t>Киришский муниципальный район</t>
  </si>
  <si>
    <t>Кировский муниципальный район</t>
  </si>
  <si>
    <t>Кировское городское поселение</t>
  </si>
  <si>
    <t>Назиевское городское поселение</t>
  </si>
  <si>
    <t>Мгинское городское поселение</t>
  </si>
  <si>
    <t>Отрадненское городское поселение</t>
  </si>
  <si>
    <t>Павловское городское поселение</t>
  </si>
  <si>
    <t>Приладожское городское поселение</t>
  </si>
  <si>
    <t>Синявинское городское поселение</t>
  </si>
  <si>
    <t>Шлиссельбургское городское поселение</t>
  </si>
  <si>
    <t>Путиловское сельское поселение</t>
  </si>
  <si>
    <t>Суховское сельское поселение</t>
  </si>
  <si>
    <t>Шумское сельское поселение</t>
  </si>
  <si>
    <t>Лодейнопольский муниципальный район</t>
  </si>
  <si>
    <t>Лодейнопольское городское поселение</t>
  </si>
  <si>
    <t>Свирьстройское городское поселение</t>
  </si>
  <si>
    <t>Алеховщинское сельское поселение</t>
  </si>
  <si>
    <t>Янегское сельское поселение</t>
  </si>
  <si>
    <t>Доможировское сельское поселение</t>
  </si>
  <si>
    <t>Ломоносовский муниципальный район</t>
  </si>
  <si>
    <t>Лебяженское городское поселение</t>
  </si>
  <si>
    <t>Аннинское городское поселение</t>
  </si>
  <si>
    <t>Вилозское сельское поселение</t>
  </si>
  <si>
    <t>Горбунковское сельское поселение</t>
  </si>
  <si>
    <t>Гостилицкое сельское поселение</t>
  </si>
  <si>
    <t>Кипенское сельское поселение</t>
  </si>
  <si>
    <t>Копорское сельское поселение</t>
  </si>
  <si>
    <t>Лаголовское сельское поселение</t>
  </si>
  <si>
    <t>Лопухинское сельское поселение</t>
  </si>
  <si>
    <t>Низинское сельское поселение</t>
  </si>
  <si>
    <t>Оржицкое сельское поселение</t>
  </si>
  <si>
    <t>Пениковское сельское поселение</t>
  </si>
  <si>
    <t>Ропшинское сельское поселение</t>
  </si>
  <si>
    <t>Русско-Высоцкое сельское поселение</t>
  </si>
  <si>
    <t>Лужский муниципальный район</t>
  </si>
  <si>
    <t>Лужское городское поселение</t>
  </si>
  <si>
    <t>Толмачевское городское поселение</t>
  </si>
  <si>
    <t>Волошовское сельское поселение</t>
  </si>
  <si>
    <t>Володарское сельское поселение</t>
  </si>
  <si>
    <t>Дзержинское сельское поселение</t>
  </si>
  <si>
    <t>Заклинское сельское поселение</t>
  </si>
  <si>
    <t>Мшинское сельское поселение</t>
  </si>
  <si>
    <t>Оредежское сельское поселение</t>
  </si>
  <si>
    <t>Осьминское сельское поселение</t>
  </si>
  <si>
    <t>Ретюнское сельское поселение</t>
  </si>
  <si>
    <t>Серебрянское сельское поселение</t>
  </si>
  <si>
    <t>Скребловское сельское поселение</t>
  </si>
  <si>
    <t>Торковичское сельское поселение</t>
  </si>
  <si>
    <t>Ям-Тёсовское сельское поселение</t>
  </si>
  <si>
    <t>Подпорожский  муниципальный район</t>
  </si>
  <si>
    <t xml:space="preserve"> Подпорожское городское поселение</t>
  </si>
  <si>
    <t>Важинское городское поселение</t>
  </si>
  <si>
    <t>Вознесенское городское поселение</t>
  </si>
  <si>
    <t>Никольское городское поселение</t>
  </si>
  <si>
    <t>Винницкое сельское поселение</t>
  </si>
  <si>
    <t>Приозерский муниципальный район</t>
  </si>
  <si>
    <t>Приозерское городское поселение</t>
  </si>
  <si>
    <t>Кузнечненское городское поселение</t>
  </si>
  <si>
    <t>Громовское сельское поселение</t>
  </si>
  <si>
    <t>Запорожское сельское поселение</t>
  </si>
  <si>
    <t>Красноозерное сельское поселение</t>
  </si>
  <si>
    <t>Ларионовское сельское поселение</t>
  </si>
  <si>
    <t>Мельниковское сельское поселение</t>
  </si>
  <si>
    <t>Мичуринское сельское поселение</t>
  </si>
  <si>
    <t>Петровское сельское поселение</t>
  </si>
  <si>
    <t>Плодовское сельское поселение</t>
  </si>
  <si>
    <t>Раздольевское сельское поселение</t>
  </si>
  <si>
    <t>Ромашкинское сельское поселение</t>
  </si>
  <si>
    <t>Севастьяновское сельское поселение</t>
  </si>
  <si>
    <t>Сосновское сельское поселение</t>
  </si>
  <si>
    <t>Сланцевский муниципальный район</t>
  </si>
  <si>
    <t>Сланцевское городское поселение</t>
  </si>
  <si>
    <t>Выскатское сельское поселение</t>
  </si>
  <si>
    <t>Гостицкое сельское поселение</t>
  </si>
  <si>
    <t>Загривское сельское поселение</t>
  </si>
  <si>
    <t>Новосельское сельское поселение</t>
  </si>
  <si>
    <t>Старопольское сельское поселение</t>
  </si>
  <si>
    <t>Черновское сельское поселение</t>
  </si>
  <si>
    <t>Сосновоборский городской округ</t>
  </si>
  <si>
    <t>Тихвинский  муниципальный район</t>
  </si>
  <si>
    <t>Тихвинское городское поселение</t>
  </si>
  <si>
    <t>Ганьковское сельское поселение</t>
  </si>
  <si>
    <t>Горское сельское поселение</t>
  </si>
  <si>
    <t>Коськовское сельское поселение</t>
  </si>
  <si>
    <t>Мелегежское сельское поселение</t>
  </si>
  <si>
    <t>Пашозерское сельское поселение</t>
  </si>
  <si>
    <t>Цвылевское сельское поселение</t>
  </si>
  <si>
    <t>Шугозерское сельское поселение</t>
  </si>
  <si>
    <t>Тосненский  район</t>
  </si>
  <si>
    <t>Тосненское городское поселение</t>
  </si>
  <si>
    <t>Красноборское городское поселение</t>
  </si>
  <si>
    <t>Ульяновское городское поселение</t>
  </si>
  <si>
    <t>Форносовское городское поселение</t>
  </si>
  <si>
    <t>Рябовское городское поселение</t>
  </si>
  <si>
    <t>Тельмановское сельское поселение</t>
  </si>
  <si>
    <t>Лисинское сельское поселение</t>
  </si>
  <si>
    <t>Федоровское городское поселение</t>
  </si>
  <si>
    <t>С учетом сокращения</t>
  </si>
  <si>
    <t>Размер субсидии в распределение (округление)</t>
  </si>
  <si>
    <t>Численность работников (2024 год)</t>
  </si>
  <si>
    <t>Колтушское городское поселение</t>
  </si>
  <si>
    <t>Расчет распределения субсидий бюджетам муниципальных образований Ленинградской области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
на 2025 год и на плановый период 2026 и 2027 годов</t>
  </si>
  <si>
    <t>Размер субсидии 2024 года</t>
  </si>
  <si>
    <t>Плановое значение показателя заработной платы на 2024 (59 000)</t>
  </si>
  <si>
    <t>Фактическое значение за 2024</t>
  </si>
  <si>
    <t xml:space="preserve">Планируемое значение  на 2025 год 64 070 руб. </t>
  </si>
  <si>
    <t>Размер увеличения среднемесячной заработной платы в 2025 г. 4 %</t>
  </si>
  <si>
    <t>Доп.потребность на 2025 год в связи с увелич СДТД</t>
  </si>
  <si>
    <t>Размер увеличения по сравн.с 2024</t>
  </si>
  <si>
    <t>Численность работников (2025 год)</t>
  </si>
  <si>
    <t>Размер субсидии на 2025 год (гр.3/% софин.*100*гр.12/гр.11+гр.9)*% софин.</t>
  </si>
  <si>
    <t>% передостижения показателей по итогам 2023 года (более 5)</t>
  </si>
  <si>
    <t>Сокращение под КЦ (0,72230)</t>
  </si>
  <si>
    <t>Сокращение под КЦ (0,72230) округление</t>
  </si>
  <si>
    <t>ФЗП</t>
  </si>
  <si>
    <t>Бугровское городское поселение</t>
  </si>
  <si>
    <t>Гатчинский муниципальный округ</t>
  </si>
  <si>
    <t>Приложение 59 к пояснительной записке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</si>
</sst>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₽_-;\-* #,##0.00\ _₽_-;_-* &quot;-&quot;??\ _₽_-;_-@_-"/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,##0.0"/>
    <numFmt numFmtId="169" formatCode="#,##0.000"/>
    <numFmt numFmtId="170" formatCode="0.0"/>
    <numFmt numFmtId="171" formatCode="#,##0.00000000"/>
    <numFmt numFmtId="172" formatCode="#,##0.0000"/>
    <numFmt numFmtId="173" formatCode="0.00_ ;[Red]\-0.00\ "/>
    <numFmt numFmtId="174" formatCode="#,##0.00000"/>
  </numFmts>
  <fonts count="16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Tahoma"/>
      <family val="2"/>
      <charset val="204"/>
    </font>
    <font>
      <sz val="10"/>
      <name val="Arial"/>
      <family val="2"/>
      <charset val="1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8"/>
      <name val="Tahoma"/>
      <family val="2"/>
      <charset val="204"/>
    </font>
    <font>
      <sz val="10"/>
      <name val="Arial Cyr"/>
      <charset val="204"/>
    </font>
    <font>
      <sz val="10"/>
      <color theme="1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ahoma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4" fillId="0" borderId="0"/>
    <xf numFmtId="0" fontId="2" fillId="0" borderId="0"/>
    <xf numFmtId="9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7" fontId="1" fillId="0" borderId="0"/>
    <xf numFmtId="165" fontId="1" fillId="0" borderId="0"/>
    <xf numFmtId="166" fontId="1" fillId="0" borderId="0"/>
    <xf numFmtId="164" fontId="1" fillId="0" borderId="0"/>
    <xf numFmtId="0" fontId="6" fillId="0" borderId="0"/>
    <xf numFmtId="0" fontId="6" fillId="0" borderId="0"/>
    <xf numFmtId="9" fontId="1" fillId="0" borderId="0"/>
    <xf numFmtId="0" fontId="8" fillId="0" borderId="0"/>
    <xf numFmtId="0" fontId="9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3" fillId="0" borderId="0" xfId="2" applyFont="1" applyFill="1" applyBorder="1"/>
    <xf numFmtId="4" fontId="3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center" vertical="center"/>
    </xf>
    <xf numFmtId="4" fontId="3" fillId="0" borderId="0" xfId="2" applyNumberFormat="1" applyFont="1" applyFill="1" applyBorder="1"/>
    <xf numFmtId="168" fontId="3" fillId="0" borderId="0" xfId="2" applyNumberFormat="1" applyFont="1" applyFill="1" applyBorder="1"/>
    <xf numFmtId="0" fontId="5" fillId="0" borderId="0" xfId="2" applyFont="1" applyFill="1" applyBorder="1"/>
    <xf numFmtId="4" fontId="5" fillId="0" borderId="0" xfId="2" applyNumberFormat="1" applyFont="1" applyFill="1" applyBorder="1" applyAlignment="1">
      <alignment horizontal="right" vertical="center"/>
    </xf>
    <xf numFmtId="4" fontId="5" fillId="0" borderId="0" xfId="2" applyNumberFormat="1" applyFont="1" applyFill="1" applyBorder="1"/>
    <xf numFmtId="168" fontId="5" fillId="0" borderId="0" xfId="2" applyNumberFormat="1" applyFont="1" applyFill="1" applyBorder="1"/>
    <xf numFmtId="0" fontId="7" fillId="0" borderId="0" xfId="2" applyFont="1" applyFill="1" applyBorder="1"/>
    <xf numFmtId="169" fontId="3" fillId="0" borderId="0" xfId="2" applyNumberFormat="1" applyFont="1" applyFill="1" applyBorder="1" applyAlignment="1">
      <alignment horizontal="center"/>
    </xf>
    <xf numFmtId="0" fontId="10" fillId="0" borderId="1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left" vertical="center" wrapText="1"/>
    </xf>
    <xf numFmtId="4" fontId="10" fillId="0" borderId="1" xfId="2" applyNumberFormat="1" applyFont="1" applyFill="1" applyBorder="1" applyAlignment="1">
      <alignment horizontal="center" vertical="center"/>
    </xf>
    <xf numFmtId="168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vertical="center" wrapText="1"/>
    </xf>
    <xf numFmtId="0" fontId="10" fillId="0" borderId="1" xfId="2" applyFont="1" applyFill="1" applyBorder="1" applyAlignment="1">
      <alignment vertical="center"/>
    </xf>
    <xf numFmtId="170" fontId="10" fillId="0" borderId="1" xfId="2" applyNumberFormat="1" applyFont="1" applyFill="1" applyBorder="1" applyAlignment="1">
      <alignment horizontal="center" vertical="center"/>
    </xf>
    <xf numFmtId="0" fontId="11" fillId="0" borderId="1" xfId="2" applyFont="1" applyFill="1" applyBorder="1"/>
    <xf numFmtId="168" fontId="11" fillId="0" borderId="1" xfId="2" applyNumberFormat="1" applyFont="1" applyFill="1" applyBorder="1" applyAlignment="1">
      <alignment horizontal="center" vertical="center"/>
    </xf>
    <xf numFmtId="4" fontId="11" fillId="0" borderId="1" xfId="2" applyNumberFormat="1" applyFont="1" applyFill="1" applyBorder="1" applyAlignment="1">
      <alignment horizontal="center" vertical="center"/>
    </xf>
    <xf numFmtId="4" fontId="11" fillId="0" borderId="1" xfId="2" applyNumberFormat="1" applyFont="1" applyFill="1" applyBorder="1" applyAlignment="1">
      <alignment horizontal="center"/>
    </xf>
    <xf numFmtId="2" fontId="11" fillId="0" borderId="1" xfId="2" applyNumberFormat="1" applyFont="1" applyFill="1" applyBorder="1" applyAlignment="1">
      <alignment horizontal="center" vertical="center"/>
    </xf>
    <xf numFmtId="10" fontId="10" fillId="0" borderId="1" xfId="3" applyNumberFormat="1" applyFont="1" applyFill="1" applyBorder="1" applyAlignment="1">
      <alignment horizontal="center" vertical="center"/>
    </xf>
    <xf numFmtId="9" fontId="12" fillId="0" borderId="0" xfId="2" applyNumberFormat="1" applyFont="1" applyFill="1" applyBorder="1"/>
    <xf numFmtId="0" fontId="12" fillId="0" borderId="0" xfId="2" applyFont="1" applyFill="1" applyBorder="1"/>
    <xf numFmtId="0" fontId="5" fillId="0" borderId="0" xfId="2" applyFont="1" applyFill="1" applyBorder="1" applyAlignment="1">
      <alignment horizontal="right"/>
    </xf>
    <xf numFmtId="171" fontId="3" fillId="0" borderId="0" xfId="2" applyNumberFormat="1" applyFont="1" applyFill="1" applyBorder="1" applyAlignment="1">
      <alignment horizontal="right" vertical="center"/>
    </xf>
    <xf numFmtId="1" fontId="5" fillId="0" borderId="1" xfId="2" applyNumberFormat="1" applyFont="1" applyFill="1" applyBorder="1" applyAlignment="1">
      <alignment horizontal="center" vertical="center"/>
    </xf>
    <xf numFmtId="1" fontId="5" fillId="0" borderId="1" xfId="2" applyNumberFormat="1" applyFont="1" applyFill="1" applyBorder="1" applyAlignment="1">
      <alignment horizontal="center" wrapText="1"/>
    </xf>
    <xf numFmtId="1" fontId="5" fillId="0" borderId="1" xfId="2" applyNumberFormat="1" applyFont="1" applyFill="1" applyBorder="1" applyAlignment="1">
      <alignment horizontal="center"/>
    </xf>
    <xf numFmtId="1" fontId="13" fillId="0" borderId="0" xfId="2" applyNumberFormat="1" applyFont="1" applyFill="1" applyBorder="1" applyAlignment="1">
      <alignment horizontal="center"/>
    </xf>
    <xf numFmtId="172" fontId="5" fillId="0" borderId="0" xfId="2" applyNumberFormat="1" applyFont="1" applyFill="1" applyBorder="1"/>
    <xf numFmtId="4" fontId="7" fillId="0" borderId="0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left" vertical="center"/>
    </xf>
    <xf numFmtId="4" fontId="10" fillId="0" borderId="0" xfId="2" applyNumberFormat="1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1" xfId="2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Border="1" applyAlignment="1">
      <alignment horizontal="center" vertical="center"/>
    </xf>
    <xf numFmtId="168" fontId="3" fillId="0" borderId="0" xfId="2" applyNumberFormat="1" applyFont="1" applyFill="1" applyBorder="1" applyAlignment="1">
      <alignment horizontal="center" vertical="center"/>
    </xf>
    <xf numFmtId="4" fontId="13" fillId="0" borderId="0" xfId="2" applyNumberFormat="1" applyFont="1" applyFill="1" applyBorder="1" applyAlignment="1">
      <alignment horizontal="center"/>
    </xf>
    <xf numFmtId="168" fontId="13" fillId="0" borderId="0" xfId="2" applyNumberFormat="1" applyFont="1" applyFill="1" applyBorder="1" applyAlignment="1">
      <alignment horizontal="center"/>
    </xf>
    <xf numFmtId="4" fontId="7" fillId="0" borderId="0" xfId="2" applyNumberFormat="1" applyFont="1" applyFill="1" applyBorder="1"/>
    <xf numFmtId="168" fontId="7" fillId="0" borderId="0" xfId="2" applyNumberFormat="1" applyFont="1" applyFill="1" applyBorder="1"/>
    <xf numFmtId="174" fontId="7" fillId="0" borderId="0" xfId="2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wrapText="1"/>
    </xf>
    <xf numFmtId="173" fontId="3" fillId="0" borderId="0" xfId="2" applyNumberFormat="1" applyFont="1" applyFill="1" applyBorder="1"/>
    <xf numFmtId="1" fontId="14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/>
    <xf numFmtId="0" fontId="11" fillId="0" borderId="1" xfId="2" applyFont="1" applyFill="1" applyBorder="1" applyAlignment="1">
      <alignment horizontal="center" vertical="center"/>
    </xf>
    <xf numFmtId="4" fontId="15" fillId="0" borderId="0" xfId="2" applyNumberFormat="1" applyFont="1" applyFill="1" applyBorder="1" applyAlignment="1">
      <alignment horizontal="right" vertical="center"/>
    </xf>
  </cellXfs>
  <cellStyles count="19">
    <cellStyle name="Comma" xfId="6"/>
    <cellStyle name="Comma [0]" xfId="7"/>
    <cellStyle name="Currency" xfId="8"/>
    <cellStyle name="Currency [0]" xfId="9"/>
    <cellStyle name="Excel Built-in Normal" xfId="1"/>
    <cellStyle name="Normal" xfId="10"/>
    <cellStyle name="Normal 2" xfId="11"/>
    <cellStyle name="Percent" xfId="12"/>
    <cellStyle name="Обычный" xfId="0" builtinId="0"/>
    <cellStyle name="Обычный 2" xfId="2"/>
    <cellStyle name="Обычный 2 2" xfId="14"/>
    <cellStyle name="Обычный 3" xfId="15"/>
    <cellStyle name="Обычный 4" xfId="16"/>
    <cellStyle name="Обычный 5" xfId="13"/>
    <cellStyle name="Обычный 6" xfId="18"/>
    <cellStyle name="Обычный 7" xfId="4"/>
    <cellStyle name="Процентный" xfId="3" builtinId="5"/>
    <cellStyle name="Процентный 2" xfId="17"/>
    <cellStyle name="Финансовый 2" xfId="5"/>
  </cellStyles>
  <dxfs count="6">
    <dxf>
      <font>
        <color rgb="FFC00000"/>
      </font>
    </dxf>
    <dxf>
      <font>
        <color rgb="FF9C0006"/>
      </font>
    </dxf>
    <dxf>
      <font>
        <color rgb="FFC00000"/>
      </font>
    </dxf>
    <dxf>
      <font>
        <color rgb="FF9C0006"/>
      </font>
    </dxf>
    <dxf>
      <font>
        <color rgb="FFC00000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T211"/>
  <sheetViews>
    <sheetView tabSelected="1" zoomScaleNormal="100" workbookViewId="0">
      <selection activeCell="A2" sqref="A2:Q2"/>
    </sheetView>
  </sheetViews>
  <sheetFormatPr defaultColWidth="9.140625" defaultRowHeight="12.75" outlineLevelCol="1" x14ac:dyDescent="0.2"/>
  <cols>
    <col min="1" max="1" width="4.5703125" style="1" customWidth="1"/>
    <col min="2" max="2" width="36" style="1" customWidth="1"/>
    <col min="3" max="3" width="14.7109375" style="1" customWidth="1"/>
    <col min="4" max="5" width="14.85546875" style="4" customWidth="1"/>
    <col min="6" max="6" width="17" style="4" customWidth="1"/>
    <col min="7" max="7" width="14.85546875" style="4" customWidth="1" outlineLevel="1"/>
    <col min="8" max="8" width="14.7109375" style="4" customWidth="1"/>
    <col min="9" max="9" width="15.85546875" style="4" customWidth="1"/>
    <col min="10" max="10" width="15.5703125" style="5" customWidth="1"/>
    <col min="11" max="11" width="15.5703125" style="1" customWidth="1"/>
    <col min="12" max="12" width="19.7109375" style="2" customWidth="1"/>
    <col min="13" max="15" width="16.85546875" style="2" customWidth="1"/>
    <col min="16" max="16" width="19.7109375" style="2" customWidth="1"/>
    <col min="17" max="17" width="16.85546875" style="2" customWidth="1"/>
    <col min="18" max="18" width="18.85546875" style="50" hidden="1" customWidth="1"/>
    <col min="19" max="19" width="0" style="4" hidden="1" customWidth="1"/>
    <col min="20" max="20" width="0" style="5" hidden="1" customWidth="1"/>
    <col min="21" max="16384" width="9.140625" style="1"/>
  </cols>
  <sheetData>
    <row r="1" spans="1:20" ht="15.75" x14ac:dyDescent="0.2">
      <c r="M1" s="36"/>
      <c r="N1" s="37"/>
      <c r="O1" s="37"/>
      <c r="P1" s="48"/>
      <c r="Q1" s="49" t="s">
        <v>191</v>
      </c>
    </row>
    <row r="2" spans="1:20" ht="77.25" customHeight="1" x14ac:dyDescent="0.25">
      <c r="A2" s="47" t="s">
        <v>175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0" x14ac:dyDescent="0.2">
      <c r="A3" s="6"/>
      <c r="B3" s="6"/>
      <c r="C3" s="6"/>
      <c r="D3" s="8"/>
      <c r="E3" s="8"/>
      <c r="F3" s="8"/>
      <c r="G3" s="33">
        <f>64070/59000</f>
        <v>1.0859322033898304</v>
      </c>
      <c r="H3" s="8"/>
      <c r="I3" s="8"/>
      <c r="J3" s="9"/>
      <c r="K3" s="6"/>
      <c r="L3" s="7"/>
      <c r="M3" s="7"/>
      <c r="N3" s="7"/>
      <c r="O3" s="7"/>
      <c r="P3" s="7"/>
      <c r="Q3" s="7"/>
    </row>
    <row r="4" spans="1:20" s="3" customFormat="1" ht="110.25" x14ac:dyDescent="0.2">
      <c r="A4" s="38" t="s">
        <v>1</v>
      </c>
      <c r="B4" s="38" t="s">
        <v>2</v>
      </c>
      <c r="C4" s="38" t="s">
        <v>176</v>
      </c>
      <c r="D4" s="38" t="s">
        <v>177</v>
      </c>
      <c r="E4" s="38" t="s">
        <v>178</v>
      </c>
      <c r="F4" s="39" t="s">
        <v>179</v>
      </c>
      <c r="G4" s="39" t="s">
        <v>180</v>
      </c>
      <c r="H4" s="39" t="s">
        <v>181</v>
      </c>
      <c r="I4" s="39" t="s">
        <v>182</v>
      </c>
      <c r="J4" s="38" t="s">
        <v>173</v>
      </c>
      <c r="K4" s="38" t="s">
        <v>183</v>
      </c>
      <c r="L4" s="39" t="s">
        <v>184</v>
      </c>
      <c r="M4" s="39" t="s">
        <v>185</v>
      </c>
      <c r="N4" s="39" t="s">
        <v>171</v>
      </c>
      <c r="O4" s="39" t="s">
        <v>172</v>
      </c>
      <c r="P4" s="39" t="s">
        <v>186</v>
      </c>
      <c r="Q4" s="39" t="s">
        <v>187</v>
      </c>
      <c r="R4" s="40" t="s">
        <v>188</v>
      </c>
      <c r="S4" s="40"/>
      <c r="T4" s="41"/>
    </row>
    <row r="5" spans="1:20" s="32" customFormat="1" x14ac:dyDescent="0.2">
      <c r="A5" s="29">
        <v>1</v>
      </c>
      <c r="B5" s="30">
        <v>2</v>
      </c>
      <c r="C5" s="31">
        <v>3</v>
      </c>
      <c r="D5" s="31">
        <v>4</v>
      </c>
      <c r="E5" s="31"/>
      <c r="F5" s="31">
        <v>5</v>
      </c>
      <c r="G5" s="31">
        <v>6</v>
      </c>
      <c r="H5" s="31">
        <v>7</v>
      </c>
      <c r="I5" s="31">
        <v>8</v>
      </c>
      <c r="J5" s="31">
        <v>9</v>
      </c>
      <c r="K5" s="31">
        <v>10</v>
      </c>
      <c r="L5" s="29">
        <v>11</v>
      </c>
      <c r="M5" s="29">
        <v>12</v>
      </c>
      <c r="N5" s="29">
        <v>13</v>
      </c>
      <c r="O5" s="29">
        <v>14</v>
      </c>
      <c r="P5" s="29">
        <v>15</v>
      </c>
      <c r="Q5" s="29">
        <v>16</v>
      </c>
      <c r="R5" s="42"/>
      <c r="S5" s="42"/>
      <c r="T5" s="43"/>
    </row>
    <row r="6" spans="1:20" ht="31.5" x14ac:dyDescent="0.15">
      <c r="A6" s="12">
        <v>1</v>
      </c>
      <c r="B6" s="13" t="s">
        <v>3</v>
      </c>
      <c r="C6" s="14">
        <v>14331.1</v>
      </c>
      <c r="D6" s="14">
        <v>54529.204425475684</v>
      </c>
      <c r="E6" s="14">
        <v>54529.204425475684</v>
      </c>
      <c r="F6" s="14">
        <f>IF(E6&gt;64070,E6,IF(E6*1.0859&gt;64070,64070,E6*1.0859))</f>
        <v>59213.26308562405</v>
      </c>
      <c r="G6" s="24">
        <f>F6/E6-100%</f>
        <v>8.5900000000000087E-2</v>
      </c>
      <c r="H6" s="14">
        <f>+I6*K6*12*1.302/1000</f>
        <v>3878.7378228263779</v>
      </c>
      <c r="I6" s="14">
        <f>+F6-E6</f>
        <v>4684.0586601483665</v>
      </c>
      <c r="J6" s="12">
        <v>51</v>
      </c>
      <c r="K6" s="12">
        <v>53</v>
      </c>
      <c r="L6" s="14">
        <f>(C6/50*100*K6/J6+H6)*0.5</f>
        <v>16832.472832981817</v>
      </c>
      <c r="M6" s="14"/>
      <c r="N6" s="14">
        <f>IF(M6&gt;5,L6-((L6/100)*M6),L6)</f>
        <v>16832.472832981817</v>
      </c>
      <c r="O6" s="15">
        <f t="shared" ref="O6:O69" si="0">ROUND(N6,1)</f>
        <v>16832.5</v>
      </c>
      <c r="P6" s="14">
        <f t="shared" ref="P6:P37" si="1">+O6*0.7223</f>
        <v>12158.114750000001</v>
      </c>
      <c r="Q6" s="20">
        <f t="shared" ref="Q6:Q70" si="2">+ROUND(P6,1)</f>
        <v>12158.1</v>
      </c>
      <c r="R6" s="4">
        <f t="shared" ref="R6:R37" si="3">+F6*K6*1</f>
        <v>3138302.9435380748</v>
      </c>
      <c r="S6" s="4">
        <v>43193.200745321497</v>
      </c>
      <c r="T6" s="5">
        <f t="shared" ref="T6:T37" si="4">+F6/64070*100</f>
        <v>92.419639590485474</v>
      </c>
    </row>
    <row r="7" spans="1:20" ht="15.75" x14ac:dyDescent="0.15">
      <c r="A7" s="12">
        <f>+A6+1</f>
        <v>2</v>
      </c>
      <c r="B7" s="16" t="s">
        <v>4</v>
      </c>
      <c r="C7" s="14">
        <v>10582.7</v>
      </c>
      <c r="D7" s="14">
        <v>54209.914199999999</v>
      </c>
      <c r="E7" s="14">
        <v>54209.914199999999</v>
      </c>
      <c r="F7" s="14">
        <f t="shared" ref="F7:F70" si="5">IF(E7&gt;64070,E7,IF(E7*1.0859&gt;64070,64070,E7*1.0859))</f>
        <v>58866.545829780007</v>
      </c>
      <c r="G7" s="24">
        <f t="shared" ref="G7:G67" si="6">F7/E7-100%</f>
        <v>8.5900000000000087E-2</v>
      </c>
      <c r="H7" s="14">
        <f t="shared" ref="H7:H12" si="7">+I7*K7*12*1.302/1000</f>
        <v>2633.7386955293191</v>
      </c>
      <c r="I7" s="14">
        <f t="shared" ref="I7:I70" si="8">+F7-E7</f>
        <v>4656.6316297800076</v>
      </c>
      <c r="J7" s="12">
        <v>36.200000000000003</v>
      </c>
      <c r="K7" s="12">
        <v>36.200000000000003</v>
      </c>
      <c r="L7" s="14">
        <f t="shared" ref="L7:L12" si="9">(C7/50*100*K7/J7+H7)*0.5</f>
        <v>11899.56934776466</v>
      </c>
      <c r="M7" s="14"/>
      <c r="N7" s="14">
        <f t="shared" ref="N7:N70" si="10">IF(M7&gt;5,L7-((L7/100)*M7),L7)</f>
        <v>11899.56934776466</v>
      </c>
      <c r="O7" s="15">
        <f t="shared" si="0"/>
        <v>11899.6</v>
      </c>
      <c r="P7" s="14">
        <f t="shared" si="1"/>
        <v>8595.0810800000017</v>
      </c>
      <c r="Q7" s="20">
        <f t="shared" si="2"/>
        <v>8595.1</v>
      </c>
      <c r="R7" s="4">
        <f t="shared" si="3"/>
        <v>2130968.9590380364</v>
      </c>
      <c r="S7" s="4">
        <v>44641.387612288141</v>
      </c>
      <c r="T7" s="5">
        <f t="shared" si="4"/>
        <v>91.878485765225548</v>
      </c>
    </row>
    <row r="8" spans="1:20" ht="15.75" x14ac:dyDescent="0.15">
      <c r="A8" s="12">
        <f>A7+1</f>
        <v>3</v>
      </c>
      <c r="B8" s="16" t="s">
        <v>5</v>
      </c>
      <c r="C8" s="14">
        <v>5066</v>
      </c>
      <c r="D8" s="14">
        <v>54800.394779661015</v>
      </c>
      <c r="E8" s="14">
        <v>54800.394779661015</v>
      </c>
      <c r="F8" s="14">
        <f t="shared" si="5"/>
        <v>59507.748691233901</v>
      </c>
      <c r="G8" s="24">
        <f t="shared" si="6"/>
        <v>8.5900000000000087E-2</v>
      </c>
      <c r="H8" s="14">
        <f>+I8*K8*12*1.302/1000</f>
        <v>1294.4394762536999</v>
      </c>
      <c r="I8" s="14">
        <f t="shared" si="8"/>
        <v>4707.3539115728854</v>
      </c>
      <c r="J8" s="12">
        <v>17.600000000000001</v>
      </c>
      <c r="K8" s="12">
        <v>17.600000000000001</v>
      </c>
      <c r="L8" s="14">
        <f t="shared" si="9"/>
        <v>5713.2197381268497</v>
      </c>
      <c r="M8" s="14"/>
      <c r="N8" s="14">
        <f t="shared" si="10"/>
        <v>5713.2197381268497</v>
      </c>
      <c r="O8" s="15">
        <f t="shared" si="0"/>
        <v>5713.2</v>
      </c>
      <c r="P8" s="14">
        <f t="shared" si="1"/>
        <v>4126.6443600000002</v>
      </c>
      <c r="Q8" s="20">
        <f t="shared" si="2"/>
        <v>4126.6000000000004</v>
      </c>
      <c r="R8" s="4">
        <f t="shared" si="3"/>
        <v>1047336.3769657167</v>
      </c>
      <c r="S8" s="4">
        <v>44532.844013790476</v>
      </c>
      <c r="T8" s="5">
        <f t="shared" si="4"/>
        <v>92.879270627803805</v>
      </c>
    </row>
    <row r="9" spans="1:20" ht="31.5" x14ac:dyDescent="0.15">
      <c r="A9" s="12">
        <f>A8+1</f>
        <v>4</v>
      </c>
      <c r="B9" s="16" t="s">
        <v>6</v>
      </c>
      <c r="C9" s="14">
        <v>1350.5</v>
      </c>
      <c r="D9" s="14">
        <v>52694.854289999996</v>
      </c>
      <c r="E9" s="14">
        <v>52694.854289999996</v>
      </c>
      <c r="F9" s="14">
        <f t="shared" si="5"/>
        <v>57221.342273511</v>
      </c>
      <c r="G9" s="24">
        <f t="shared" si="6"/>
        <v>8.5900000000000087E-2</v>
      </c>
      <c r="H9" s="14">
        <f t="shared" si="7"/>
        <v>403.11453504994284</v>
      </c>
      <c r="I9" s="14">
        <f t="shared" si="8"/>
        <v>4526.4879835110041</v>
      </c>
      <c r="J9" s="12">
        <v>5</v>
      </c>
      <c r="K9" s="12">
        <v>5.7</v>
      </c>
      <c r="L9" s="14">
        <f t="shared" si="9"/>
        <v>1741.1272675249716</v>
      </c>
      <c r="M9" s="14"/>
      <c r="N9" s="14">
        <f t="shared" si="10"/>
        <v>1741.1272675249716</v>
      </c>
      <c r="O9" s="15">
        <f t="shared" si="0"/>
        <v>1741.1</v>
      </c>
      <c r="P9" s="14">
        <f t="shared" si="1"/>
        <v>1257.59653</v>
      </c>
      <c r="Q9" s="20">
        <f t="shared" si="2"/>
        <v>1257.5999999999999</v>
      </c>
      <c r="R9" s="4">
        <f t="shared" si="3"/>
        <v>326161.65095901268</v>
      </c>
      <c r="S9" s="4">
        <v>42114.419378104583</v>
      </c>
      <c r="T9" s="5">
        <f t="shared" si="4"/>
        <v>89.310663763869201</v>
      </c>
    </row>
    <row r="10" spans="1:20" ht="15.75" x14ac:dyDescent="0.15">
      <c r="A10" s="12">
        <f t="shared" ref="A10:A66" si="11">+A9+1</f>
        <v>5</v>
      </c>
      <c r="B10" s="16" t="s">
        <v>7</v>
      </c>
      <c r="C10" s="14">
        <v>2574.6999999999998</v>
      </c>
      <c r="D10" s="14">
        <v>56324.420053571419</v>
      </c>
      <c r="E10" s="14">
        <v>56324.420053571419</v>
      </c>
      <c r="F10" s="14">
        <f t="shared" si="5"/>
        <v>61162.687736173211</v>
      </c>
      <c r="G10" s="24">
        <f t="shared" si="6"/>
        <v>8.5900000000000087E-2</v>
      </c>
      <c r="H10" s="14">
        <f>+I10*K10*12*1.302/1000</f>
        <v>642.54130132024841</v>
      </c>
      <c r="I10" s="14">
        <f t="shared" si="8"/>
        <v>4838.2676826017923</v>
      </c>
      <c r="J10" s="12">
        <v>8.5</v>
      </c>
      <c r="K10" s="12">
        <v>8.5</v>
      </c>
      <c r="L10" s="14">
        <f t="shared" si="9"/>
        <v>2895.9706506601242</v>
      </c>
      <c r="M10" s="14"/>
      <c r="N10" s="14">
        <f t="shared" si="10"/>
        <v>2895.9706506601242</v>
      </c>
      <c r="O10" s="15">
        <f t="shared" si="0"/>
        <v>2896</v>
      </c>
      <c r="P10" s="14">
        <f t="shared" si="1"/>
        <v>2091.7808</v>
      </c>
      <c r="Q10" s="20">
        <f t="shared" si="2"/>
        <v>2091.8000000000002</v>
      </c>
      <c r="R10" s="4">
        <f t="shared" si="3"/>
        <v>519882.84575747227</v>
      </c>
      <c r="S10" s="4">
        <v>46382.668848000001</v>
      </c>
      <c r="T10" s="5">
        <f t="shared" si="4"/>
        <v>95.462287710587191</v>
      </c>
    </row>
    <row r="11" spans="1:20" ht="15.75" x14ac:dyDescent="0.15">
      <c r="A11" s="12">
        <f t="shared" si="11"/>
        <v>6</v>
      </c>
      <c r="B11" s="16" t="s">
        <v>8</v>
      </c>
      <c r="C11" s="14">
        <v>2977.2</v>
      </c>
      <c r="D11" s="14">
        <v>55989.449625000001</v>
      </c>
      <c r="E11" s="14">
        <v>55989.449625000001</v>
      </c>
      <c r="F11" s="14">
        <f t="shared" si="5"/>
        <v>60798.943347787506</v>
      </c>
      <c r="G11" s="24">
        <f t="shared" si="6"/>
        <v>8.5900000000000087E-2</v>
      </c>
      <c r="H11" s="14">
        <f>+I11*K11*12*1.302/1000</f>
        <v>758.94965224080295</v>
      </c>
      <c r="I11" s="14">
        <f t="shared" si="8"/>
        <v>4809.4937227875052</v>
      </c>
      <c r="J11" s="12">
        <v>10</v>
      </c>
      <c r="K11" s="12">
        <v>10.1</v>
      </c>
      <c r="L11" s="14">
        <f t="shared" si="9"/>
        <v>3386.4468261204011</v>
      </c>
      <c r="M11" s="14"/>
      <c r="N11" s="14">
        <f t="shared" si="10"/>
        <v>3386.4468261204011</v>
      </c>
      <c r="O11" s="15">
        <f t="shared" si="0"/>
        <v>3386.4</v>
      </c>
      <c r="P11" s="14">
        <f t="shared" si="1"/>
        <v>2445.9967200000001</v>
      </c>
      <c r="Q11" s="20">
        <f t="shared" si="2"/>
        <v>2446</v>
      </c>
      <c r="R11" s="4">
        <f t="shared" si="3"/>
        <v>614069.32781265385</v>
      </c>
      <c r="S11" s="4">
        <v>46107.16823557824</v>
      </c>
      <c r="T11" s="5">
        <f t="shared" si="4"/>
        <v>94.894558058041994</v>
      </c>
    </row>
    <row r="12" spans="1:20" ht="15.75" x14ac:dyDescent="0.15">
      <c r="A12" s="12">
        <f t="shared" si="11"/>
        <v>7</v>
      </c>
      <c r="B12" s="16" t="s">
        <v>9</v>
      </c>
      <c r="C12" s="14">
        <v>2153</v>
      </c>
      <c r="D12" s="14">
        <v>54750.734999999993</v>
      </c>
      <c r="E12" s="14">
        <v>54750.734999999993</v>
      </c>
      <c r="F12" s="14">
        <f t="shared" si="5"/>
        <v>59453.823136499996</v>
      </c>
      <c r="G12" s="24">
        <f t="shared" si="6"/>
        <v>8.5900000000000087E-2</v>
      </c>
      <c r="H12" s="14">
        <f t="shared" si="7"/>
        <v>551.10786783507024</v>
      </c>
      <c r="I12" s="14">
        <f t="shared" si="8"/>
        <v>4703.0881365000023</v>
      </c>
      <c r="J12" s="12">
        <v>7.5</v>
      </c>
      <c r="K12" s="12">
        <v>7.5</v>
      </c>
      <c r="L12" s="14">
        <f t="shared" si="9"/>
        <v>2428.5539339175352</v>
      </c>
      <c r="M12" s="14"/>
      <c r="N12" s="14">
        <f t="shared" si="10"/>
        <v>2428.5539339175352</v>
      </c>
      <c r="O12" s="15">
        <f t="shared" si="0"/>
        <v>2428.6</v>
      </c>
      <c r="P12" s="14">
        <f t="shared" si="1"/>
        <v>1754.17778</v>
      </c>
      <c r="Q12" s="20">
        <f>+ROUND(P12,1)</f>
        <v>1754.2</v>
      </c>
      <c r="R12" s="4">
        <f t="shared" si="3"/>
        <v>445903.67352374998</v>
      </c>
      <c r="S12" s="4">
        <v>45081.698247166671</v>
      </c>
      <c r="T12" s="5">
        <f t="shared" si="4"/>
        <v>92.795104005774931</v>
      </c>
    </row>
    <row r="13" spans="1:20" ht="31.5" x14ac:dyDescent="0.15">
      <c r="A13" s="12">
        <f t="shared" si="11"/>
        <v>8</v>
      </c>
      <c r="B13" s="16" t="s">
        <v>10</v>
      </c>
      <c r="C13" s="14">
        <v>0</v>
      </c>
      <c r="D13" s="14">
        <v>0</v>
      </c>
      <c r="E13" s="14">
        <v>0</v>
      </c>
      <c r="F13" s="14">
        <f t="shared" si="5"/>
        <v>0</v>
      </c>
      <c r="G13" s="24"/>
      <c r="H13" s="14"/>
      <c r="I13" s="14">
        <f t="shared" si="8"/>
        <v>0</v>
      </c>
      <c r="J13" s="12"/>
      <c r="K13" s="12"/>
      <c r="L13" s="14"/>
      <c r="M13" s="14"/>
      <c r="N13" s="14">
        <f t="shared" si="10"/>
        <v>0</v>
      </c>
      <c r="O13" s="15">
        <f t="shared" si="0"/>
        <v>0</v>
      </c>
      <c r="P13" s="14">
        <f t="shared" si="1"/>
        <v>0</v>
      </c>
      <c r="Q13" s="15">
        <f t="shared" si="2"/>
        <v>0</v>
      </c>
      <c r="R13" s="4">
        <f t="shared" si="3"/>
        <v>0</v>
      </c>
      <c r="S13" s="4">
        <v>0</v>
      </c>
      <c r="T13" s="5">
        <f t="shared" si="4"/>
        <v>0</v>
      </c>
    </row>
    <row r="14" spans="1:20" ht="15.75" x14ac:dyDescent="0.15">
      <c r="A14" s="12">
        <f t="shared" si="11"/>
        <v>9</v>
      </c>
      <c r="B14" s="16" t="s">
        <v>13</v>
      </c>
      <c r="C14" s="15">
        <v>11170.7</v>
      </c>
      <c r="D14" s="14">
        <v>58968.953974489799</v>
      </c>
      <c r="E14" s="14">
        <v>58968.953974489799</v>
      </c>
      <c r="F14" s="14">
        <f t="shared" si="5"/>
        <v>64034.387120898478</v>
      </c>
      <c r="G14" s="24">
        <f t="shared" si="6"/>
        <v>8.5900000000000087E-2</v>
      </c>
      <c r="H14" s="14">
        <f>+I14*K14*12*1.302/1000</f>
        <v>2532.5544793436547</v>
      </c>
      <c r="I14" s="14">
        <f t="shared" si="8"/>
        <v>5065.433146408679</v>
      </c>
      <c r="J14" s="12">
        <v>30.3</v>
      </c>
      <c r="K14" s="12">
        <v>32</v>
      </c>
      <c r="L14" s="14">
        <f t="shared" ref="L14:L39" si="12">(C14/50*100*K14/J14+H14)*0.5</f>
        <v>13063.716183566219</v>
      </c>
      <c r="M14" s="14"/>
      <c r="N14" s="14">
        <f t="shared" si="10"/>
        <v>13063.716183566219</v>
      </c>
      <c r="O14" s="15">
        <f t="shared" si="0"/>
        <v>13063.7</v>
      </c>
      <c r="P14" s="14">
        <f t="shared" si="1"/>
        <v>9435.9105100000015</v>
      </c>
      <c r="Q14" s="20">
        <f t="shared" si="2"/>
        <v>9435.9</v>
      </c>
      <c r="R14" s="4">
        <f t="shared" si="3"/>
        <v>2049100.3878687513</v>
      </c>
      <c r="S14" s="4">
        <v>48560</v>
      </c>
      <c r="T14" s="5">
        <f t="shared" si="4"/>
        <v>99.944415671762883</v>
      </c>
    </row>
    <row r="15" spans="1:20" ht="15.75" x14ac:dyDescent="0.15">
      <c r="A15" s="12">
        <f>+A14+1</f>
        <v>10</v>
      </c>
      <c r="B15" s="16" t="s">
        <v>11</v>
      </c>
      <c r="C15" s="14">
        <v>6398.9</v>
      </c>
      <c r="D15" s="14">
        <v>59000</v>
      </c>
      <c r="E15" s="14">
        <v>59000</v>
      </c>
      <c r="F15" s="14">
        <f t="shared" si="5"/>
        <v>64068.100000000006</v>
      </c>
      <c r="G15" s="24">
        <f t="shared" si="6"/>
        <v>8.5900000000000087E-2</v>
      </c>
      <c r="H15" s="14">
        <f t="shared" ref="H15:H67" si="13">+I15*K15*12*1.302/1000</f>
        <v>1781.6398740000022</v>
      </c>
      <c r="I15" s="14">
        <f>+F15-E15</f>
        <v>5068.1000000000058</v>
      </c>
      <c r="J15" s="12">
        <v>22.5</v>
      </c>
      <c r="K15" s="12">
        <v>22.5</v>
      </c>
      <c r="L15" s="14">
        <f t="shared" si="12"/>
        <v>7289.7199370000008</v>
      </c>
      <c r="M15" s="14"/>
      <c r="N15" s="14">
        <f t="shared" si="10"/>
        <v>7289.7199370000008</v>
      </c>
      <c r="O15" s="15">
        <f t="shared" si="0"/>
        <v>7289.7</v>
      </c>
      <c r="P15" s="14">
        <f t="shared" si="1"/>
        <v>5265.3503099999998</v>
      </c>
      <c r="Q15" s="20">
        <v>5265.3</v>
      </c>
      <c r="R15" s="4">
        <f t="shared" si="3"/>
        <v>1441532.2500000002</v>
      </c>
      <c r="S15" s="4">
        <v>48560</v>
      </c>
      <c r="T15" s="5">
        <f t="shared" si="4"/>
        <v>99.997034493522719</v>
      </c>
    </row>
    <row r="16" spans="1:20" ht="31.5" x14ac:dyDescent="0.15">
      <c r="A16" s="12">
        <f t="shared" si="11"/>
        <v>11</v>
      </c>
      <c r="B16" s="16" t="s">
        <v>12</v>
      </c>
      <c r="C16" s="14">
        <v>4599.3</v>
      </c>
      <c r="D16" s="14">
        <v>59000</v>
      </c>
      <c r="E16" s="14">
        <v>59000</v>
      </c>
      <c r="F16" s="14">
        <f t="shared" si="5"/>
        <v>64068.100000000006</v>
      </c>
      <c r="G16" s="24">
        <f t="shared" si="6"/>
        <v>8.5900000000000087E-2</v>
      </c>
      <c r="H16" s="14">
        <f t="shared" si="13"/>
        <v>1464.9038964000019</v>
      </c>
      <c r="I16" s="14">
        <f t="shared" si="8"/>
        <v>5068.1000000000058</v>
      </c>
      <c r="J16" s="12">
        <v>18.5</v>
      </c>
      <c r="K16" s="12">
        <v>18.5</v>
      </c>
      <c r="L16" s="14">
        <f t="shared" si="12"/>
        <v>5331.7519482000007</v>
      </c>
      <c r="M16" s="14"/>
      <c r="N16" s="14">
        <f t="shared" si="10"/>
        <v>5331.7519482000007</v>
      </c>
      <c r="O16" s="15">
        <f t="shared" si="0"/>
        <v>5331.8</v>
      </c>
      <c r="P16" s="14">
        <f t="shared" si="1"/>
        <v>3851.1591400000002</v>
      </c>
      <c r="Q16" s="20">
        <f>+ROUND(P16,1)</f>
        <v>3851.2</v>
      </c>
      <c r="R16" s="4">
        <f t="shared" si="3"/>
        <v>1185259.8500000001</v>
      </c>
      <c r="S16" s="4">
        <v>48973.625147929</v>
      </c>
      <c r="T16" s="5">
        <f t="shared" si="4"/>
        <v>99.997034493522719</v>
      </c>
    </row>
    <row r="17" spans="1:20" ht="15.75" x14ac:dyDescent="0.15">
      <c r="A17" s="12">
        <f t="shared" si="11"/>
        <v>12</v>
      </c>
      <c r="B17" s="16" t="s">
        <v>14</v>
      </c>
      <c r="C17" s="15">
        <v>3730</v>
      </c>
      <c r="D17" s="14">
        <v>57692.502765624995</v>
      </c>
      <c r="E17" s="14">
        <v>57692.502765624995</v>
      </c>
      <c r="F17" s="14">
        <f t="shared" si="5"/>
        <v>62648.288753192188</v>
      </c>
      <c r="G17" s="24">
        <f t="shared" si="6"/>
        <v>8.5900000000000087E-2</v>
      </c>
      <c r="H17" s="14">
        <f t="shared" si="13"/>
        <v>1161.4380040462477</v>
      </c>
      <c r="I17" s="14">
        <f t="shared" si="8"/>
        <v>4955.7859875671929</v>
      </c>
      <c r="J17" s="12">
        <v>15</v>
      </c>
      <c r="K17" s="12">
        <v>15</v>
      </c>
      <c r="L17" s="14">
        <f t="shared" si="12"/>
        <v>4310.7190020231237</v>
      </c>
      <c r="M17" s="14"/>
      <c r="N17" s="14">
        <f t="shared" si="10"/>
        <v>4310.7190020231237</v>
      </c>
      <c r="O17" s="15">
        <f t="shared" si="0"/>
        <v>4310.7</v>
      </c>
      <c r="P17" s="14">
        <f t="shared" si="1"/>
        <v>3113.61861</v>
      </c>
      <c r="Q17" s="20">
        <f>+ROUND(P17,1)</f>
        <v>3113.6</v>
      </c>
      <c r="R17" s="4">
        <f t="shared" si="3"/>
        <v>939724.33129788283</v>
      </c>
      <c r="S17" s="4">
        <v>46144.070945066669</v>
      </c>
      <c r="T17" s="5">
        <f t="shared" si="4"/>
        <v>97.781003204607757</v>
      </c>
    </row>
    <row r="18" spans="1:20" ht="15.75" x14ac:dyDescent="0.15">
      <c r="A18" s="12">
        <f t="shared" si="11"/>
        <v>13</v>
      </c>
      <c r="B18" s="16" t="s">
        <v>15</v>
      </c>
      <c r="C18" s="15">
        <v>5676.3</v>
      </c>
      <c r="D18" s="14">
        <v>58968.001885359103</v>
      </c>
      <c r="E18" s="14">
        <v>58968.001885359103</v>
      </c>
      <c r="F18" s="14">
        <f t="shared" si="5"/>
        <v>64033.353247311454</v>
      </c>
      <c r="G18" s="24">
        <f t="shared" si="6"/>
        <v>8.5900000000000087E-2</v>
      </c>
      <c r="H18" s="14">
        <f t="shared" si="13"/>
        <v>1432.4529991924981</v>
      </c>
      <c r="I18" s="14">
        <f t="shared" si="8"/>
        <v>5065.351361952351</v>
      </c>
      <c r="J18" s="12">
        <v>18.100000000000001</v>
      </c>
      <c r="K18" s="12">
        <v>18.100000000000001</v>
      </c>
      <c r="L18" s="14">
        <f t="shared" si="12"/>
        <v>6392.5264995962489</v>
      </c>
      <c r="M18" s="14"/>
      <c r="N18" s="14">
        <f t="shared" si="10"/>
        <v>6392.5264995962489</v>
      </c>
      <c r="O18" s="15">
        <f t="shared" si="0"/>
        <v>6392.5</v>
      </c>
      <c r="P18" s="14">
        <f t="shared" si="1"/>
        <v>4617.3027500000007</v>
      </c>
      <c r="Q18" s="20">
        <f t="shared" si="2"/>
        <v>4617.3</v>
      </c>
      <c r="R18" s="4">
        <f t="shared" si="3"/>
        <v>1159003.6937763374</v>
      </c>
      <c r="S18" s="4">
        <v>48559.721173935177</v>
      </c>
      <c r="T18" s="5">
        <f t="shared" si="4"/>
        <v>99.942802009226554</v>
      </c>
    </row>
    <row r="19" spans="1:20" ht="15.75" x14ac:dyDescent="0.15">
      <c r="A19" s="12">
        <f t="shared" si="11"/>
        <v>14</v>
      </c>
      <c r="B19" s="16" t="s">
        <v>16</v>
      </c>
      <c r="C19" s="14">
        <v>2855</v>
      </c>
      <c r="D19" s="14">
        <v>59000</v>
      </c>
      <c r="E19" s="14">
        <v>59000</v>
      </c>
      <c r="F19" s="14">
        <f t="shared" si="5"/>
        <v>64068.100000000006</v>
      </c>
      <c r="G19" s="24">
        <f t="shared" si="6"/>
        <v>8.5900000000000087E-2</v>
      </c>
      <c r="H19" s="14">
        <f t="shared" si="13"/>
        <v>950.20793280000112</v>
      </c>
      <c r="I19" s="14">
        <f t="shared" si="8"/>
        <v>5068.1000000000058</v>
      </c>
      <c r="J19" s="12">
        <v>10.5</v>
      </c>
      <c r="K19" s="12">
        <v>12</v>
      </c>
      <c r="L19" s="14">
        <f t="shared" si="12"/>
        <v>3737.9611092571431</v>
      </c>
      <c r="M19" s="14"/>
      <c r="N19" s="14">
        <f t="shared" si="10"/>
        <v>3737.9611092571431</v>
      </c>
      <c r="O19" s="15">
        <f t="shared" si="0"/>
        <v>3738</v>
      </c>
      <c r="P19" s="14">
        <f t="shared" si="1"/>
        <v>2699.9574000000002</v>
      </c>
      <c r="Q19" s="20">
        <f t="shared" si="2"/>
        <v>2700</v>
      </c>
      <c r="R19" s="4">
        <f t="shared" si="3"/>
        <v>768817.20000000007</v>
      </c>
      <c r="S19" s="4">
        <v>48560</v>
      </c>
      <c r="T19" s="5">
        <f t="shared" si="4"/>
        <v>99.997034493522719</v>
      </c>
    </row>
    <row r="20" spans="1:20" ht="15.75" x14ac:dyDescent="0.15">
      <c r="A20" s="12">
        <f t="shared" si="11"/>
        <v>15</v>
      </c>
      <c r="B20" s="16" t="s">
        <v>17</v>
      </c>
      <c r="C20" s="15">
        <v>1727.8</v>
      </c>
      <c r="D20" s="14">
        <v>58968</v>
      </c>
      <c r="E20" s="14">
        <v>58968</v>
      </c>
      <c r="F20" s="14">
        <f t="shared" si="5"/>
        <v>64033.351200000005</v>
      </c>
      <c r="G20" s="24">
        <f t="shared" si="6"/>
        <v>8.5900000000000087E-2</v>
      </c>
      <c r="H20" s="14">
        <f t="shared" si="13"/>
        <v>435.27575931840039</v>
      </c>
      <c r="I20" s="14">
        <f t="shared" si="8"/>
        <v>5065.3512000000046</v>
      </c>
      <c r="J20" s="12">
        <v>5.5</v>
      </c>
      <c r="K20" s="12">
        <v>5.5</v>
      </c>
      <c r="L20" s="14">
        <f t="shared" si="12"/>
        <v>1945.4378796592002</v>
      </c>
      <c r="M20" s="14"/>
      <c r="N20" s="14">
        <f t="shared" si="10"/>
        <v>1945.4378796592002</v>
      </c>
      <c r="O20" s="15">
        <f t="shared" si="0"/>
        <v>1945.4</v>
      </c>
      <c r="P20" s="14">
        <f t="shared" si="1"/>
        <v>1405.1624200000001</v>
      </c>
      <c r="Q20" s="20">
        <f t="shared" si="2"/>
        <v>1405.2</v>
      </c>
      <c r="R20" s="4">
        <f t="shared" si="3"/>
        <v>352183.43160000001</v>
      </c>
      <c r="S20" s="4">
        <v>48559.716</v>
      </c>
      <c r="T20" s="5">
        <f t="shared" si="4"/>
        <v>99.942798813797424</v>
      </c>
    </row>
    <row r="21" spans="1:20" ht="31.5" x14ac:dyDescent="0.15">
      <c r="A21" s="12">
        <f t="shared" si="11"/>
        <v>16</v>
      </c>
      <c r="B21" s="16" t="s">
        <v>18</v>
      </c>
      <c r="C21" s="15">
        <v>2170</v>
      </c>
      <c r="D21" s="14">
        <v>59000</v>
      </c>
      <c r="E21" s="14">
        <v>59000</v>
      </c>
      <c r="F21" s="14">
        <f t="shared" si="5"/>
        <v>64068.100000000006</v>
      </c>
      <c r="G21" s="24">
        <f t="shared" si="6"/>
        <v>8.5900000000000087E-2</v>
      </c>
      <c r="H21" s="14">
        <f t="shared" si="13"/>
        <v>633.47195520000082</v>
      </c>
      <c r="I21" s="14">
        <f t="shared" si="8"/>
        <v>5068.1000000000058</v>
      </c>
      <c r="J21" s="12">
        <v>8</v>
      </c>
      <c r="K21" s="12">
        <v>8</v>
      </c>
      <c r="L21" s="14">
        <f t="shared" si="12"/>
        <v>2486.7359776000003</v>
      </c>
      <c r="M21" s="14"/>
      <c r="N21" s="14">
        <f t="shared" si="10"/>
        <v>2486.7359776000003</v>
      </c>
      <c r="O21" s="15">
        <f t="shared" si="0"/>
        <v>2486.6999999999998</v>
      </c>
      <c r="P21" s="14">
        <f t="shared" si="1"/>
        <v>1796.1434099999999</v>
      </c>
      <c r="Q21" s="20">
        <f t="shared" si="2"/>
        <v>1796.1</v>
      </c>
      <c r="R21" s="4">
        <f t="shared" si="3"/>
        <v>512544.80000000005</v>
      </c>
      <c r="S21" s="4">
        <v>48560</v>
      </c>
      <c r="T21" s="5">
        <f t="shared" si="4"/>
        <v>99.997034493522719</v>
      </c>
    </row>
    <row r="22" spans="1:20" ht="15.75" x14ac:dyDescent="0.15">
      <c r="A22" s="12">
        <f t="shared" si="11"/>
        <v>17</v>
      </c>
      <c r="B22" s="16" t="s">
        <v>19</v>
      </c>
      <c r="C22" s="15">
        <v>24714.2</v>
      </c>
      <c r="D22" s="14">
        <v>53582.606999999996</v>
      </c>
      <c r="E22" s="14">
        <v>53582.606999999996</v>
      </c>
      <c r="F22" s="14">
        <f t="shared" si="5"/>
        <v>58185.3529413</v>
      </c>
      <c r="G22" s="24">
        <f t="shared" si="6"/>
        <v>8.5900000000000087E-2</v>
      </c>
      <c r="H22" s="14">
        <f t="shared" si="13"/>
        <v>6184.5440224709273</v>
      </c>
      <c r="I22" s="14">
        <f t="shared" si="8"/>
        <v>4602.7459413000033</v>
      </c>
      <c r="J22" s="12">
        <v>86</v>
      </c>
      <c r="K22" s="12">
        <v>86</v>
      </c>
      <c r="L22" s="14">
        <f t="shared" si="12"/>
        <v>27806.472011235463</v>
      </c>
      <c r="M22" s="14"/>
      <c r="N22" s="14">
        <f t="shared" si="10"/>
        <v>27806.472011235463</v>
      </c>
      <c r="O22" s="15">
        <f t="shared" si="0"/>
        <v>27806.5</v>
      </c>
      <c r="P22" s="14">
        <f t="shared" si="1"/>
        <v>20084.63495</v>
      </c>
      <c r="Q22" s="20">
        <f t="shared" si="2"/>
        <v>20084.599999999999</v>
      </c>
      <c r="R22" s="4">
        <f t="shared" si="3"/>
        <v>5003940.3529517995</v>
      </c>
      <c r="S22" s="4">
        <v>43406.470780000003</v>
      </c>
      <c r="T22" s="5">
        <f t="shared" si="4"/>
        <v>90.815284753082565</v>
      </c>
    </row>
    <row r="23" spans="1:20" ht="31.5" x14ac:dyDescent="0.15">
      <c r="A23" s="12">
        <f t="shared" si="11"/>
        <v>18</v>
      </c>
      <c r="B23" s="16" t="s">
        <v>20</v>
      </c>
      <c r="C23" s="15">
        <v>4508.8999999999996</v>
      </c>
      <c r="D23" s="14">
        <v>58968.395270270266</v>
      </c>
      <c r="E23" s="14">
        <v>58968.395270270266</v>
      </c>
      <c r="F23" s="14">
        <f t="shared" si="5"/>
        <v>64033.780423986485</v>
      </c>
      <c r="G23" s="24">
        <f t="shared" si="6"/>
        <v>8.5900000000000087E-2</v>
      </c>
      <c r="H23" s="14">
        <f t="shared" si="13"/>
        <v>1187.1236646249329</v>
      </c>
      <c r="I23" s="14">
        <f t="shared" si="8"/>
        <v>5065.3851537162191</v>
      </c>
      <c r="J23" s="12">
        <v>15</v>
      </c>
      <c r="K23" s="12">
        <v>15</v>
      </c>
      <c r="L23" s="14">
        <f t="shared" si="12"/>
        <v>5102.461832312466</v>
      </c>
      <c r="M23" s="14"/>
      <c r="N23" s="14">
        <f t="shared" si="10"/>
        <v>5102.461832312466</v>
      </c>
      <c r="O23" s="15">
        <f t="shared" si="0"/>
        <v>5102.5</v>
      </c>
      <c r="P23" s="14">
        <f t="shared" si="1"/>
        <v>3685.5357500000005</v>
      </c>
      <c r="Q23" s="20">
        <f t="shared" si="2"/>
        <v>3685.5</v>
      </c>
      <c r="R23" s="4">
        <f t="shared" si="3"/>
        <v>960506.70635979727</v>
      </c>
      <c r="S23" s="4">
        <v>48560</v>
      </c>
      <c r="T23" s="5">
        <f t="shared" si="4"/>
        <v>99.943468743540635</v>
      </c>
    </row>
    <row r="24" spans="1:20" ht="31.5" x14ac:dyDescent="0.15">
      <c r="A24" s="12">
        <f t="shared" si="11"/>
        <v>19</v>
      </c>
      <c r="B24" s="16" t="s">
        <v>21</v>
      </c>
      <c r="C24" s="15">
        <v>5319.7</v>
      </c>
      <c r="D24" s="14">
        <v>57471.979499999994</v>
      </c>
      <c r="E24" s="14">
        <v>57471.979499999994</v>
      </c>
      <c r="F24" s="14">
        <f t="shared" si="5"/>
        <v>62408.822539050001</v>
      </c>
      <c r="G24" s="24">
        <f t="shared" si="6"/>
        <v>8.5900000000000087E-2</v>
      </c>
      <c r="H24" s="14">
        <f t="shared" si="13"/>
        <v>1388.3982415581117</v>
      </c>
      <c r="I24" s="14">
        <f t="shared" si="8"/>
        <v>4936.8430390500071</v>
      </c>
      <c r="J24" s="12">
        <v>17</v>
      </c>
      <c r="K24" s="12">
        <v>18</v>
      </c>
      <c r="L24" s="14">
        <f t="shared" si="12"/>
        <v>6326.8226501908202</v>
      </c>
      <c r="M24" s="14"/>
      <c r="N24" s="14">
        <f t="shared" si="10"/>
        <v>6326.8226501908202</v>
      </c>
      <c r="O24" s="15">
        <f t="shared" si="0"/>
        <v>6326.8</v>
      </c>
      <c r="P24" s="14">
        <f t="shared" si="1"/>
        <v>4569.8476400000009</v>
      </c>
      <c r="Q24" s="20">
        <f t="shared" si="2"/>
        <v>4569.8</v>
      </c>
      <c r="R24" s="4">
        <f t="shared" si="3"/>
        <v>1123358.8057029</v>
      </c>
      <c r="S24" s="4">
        <v>47123.976419999992</v>
      </c>
      <c r="T24" s="5">
        <f t="shared" si="4"/>
        <v>97.407246041907285</v>
      </c>
    </row>
    <row r="25" spans="1:20" ht="15.75" x14ac:dyDescent="0.15">
      <c r="A25" s="12">
        <f t="shared" si="11"/>
        <v>20</v>
      </c>
      <c r="B25" s="16" t="s">
        <v>22</v>
      </c>
      <c r="C25" s="15">
        <v>1020</v>
      </c>
      <c r="D25" s="14">
        <v>51477.213450000003</v>
      </c>
      <c r="E25" s="14">
        <v>51477.213450000003</v>
      </c>
      <c r="F25" s="14">
        <f t="shared" si="5"/>
        <v>55899.106085355008</v>
      </c>
      <c r="G25" s="24">
        <f t="shared" si="6"/>
        <v>8.5900000000000087E-2</v>
      </c>
      <c r="H25" s="14">
        <f t="shared" si="13"/>
        <v>241.8067768717531</v>
      </c>
      <c r="I25" s="14">
        <f t="shared" si="8"/>
        <v>4421.892635355005</v>
      </c>
      <c r="J25" s="12">
        <v>3.5</v>
      </c>
      <c r="K25" s="12">
        <v>3.5</v>
      </c>
      <c r="L25" s="14">
        <f t="shared" si="12"/>
        <v>1140.9033884358764</v>
      </c>
      <c r="M25" s="14"/>
      <c r="N25" s="14">
        <f t="shared" si="10"/>
        <v>1140.9033884358764</v>
      </c>
      <c r="O25" s="15">
        <f t="shared" si="0"/>
        <v>1140.9000000000001</v>
      </c>
      <c r="P25" s="14">
        <f t="shared" si="1"/>
        <v>824.07207000000017</v>
      </c>
      <c r="Q25" s="20">
        <f t="shared" si="2"/>
        <v>824.1</v>
      </c>
      <c r="R25" s="4">
        <f t="shared" si="3"/>
        <v>195646.87129874254</v>
      </c>
      <c r="S25" s="4">
        <v>42388.847979892482</v>
      </c>
      <c r="T25" s="5">
        <f t="shared" si="4"/>
        <v>87.246926932035279</v>
      </c>
    </row>
    <row r="26" spans="1:20" ht="31.5" x14ac:dyDescent="0.15">
      <c r="A26" s="12">
        <f t="shared" si="11"/>
        <v>21</v>
      </c>
      <c r="B26" s="16" t="s">
        <v>23</v>
      </c>
      <c r="C26" s="14">
        <v>588.79999999999995</v>
      </c>
      <c r="D26" s="14">
        <v>59000</v>
      </c>
      <c r="E26" s="14">
        <v>59000</v>
      </c>
      <c r="F26" s="14">
        <f t="shared" si="5"/>
        <v>64068.100000000006</v>
      </c>
      <c r="G26" s="24">
        <f t="shared" si="6"/>
        <v>8.5900000000000087E-2</v>
      </c>
      <c r="H26" s="14">
        <f t="shared" si="13"/>
        <v>182.12318712000018</v>
      </c>
      <c r="I26" s="14">
        <f t="shared" si="8"/>
        <v>5068.1000000000058</v>
      </c>
      <c r="J26" s="12">
        <v>2</v>
      </c>
      <c r="K26" s="12">
        <v>2.2999999999999998</v>
      </c>
      <c r="L26" s="14">
        <f t="shared" si="12"/>
        <v>768.18159356000001</v>
      </c>
      <c r="M26" s="14"/>
      <c r="N26" s="14">
        <f t="shared" si="10"/>
        <v>768.18159356000001</v>
      </c>
      <c r="O26" s="15">
        <f t="shared" si="0"/>
        <v>768.2</v>
      </c>
      <c r="P26" s="14">
        <f t="shared" si="1"/>
        <v>554.87086000000011</v>
      </c>
      <c r="Q26" s="20">
        <f t="shared" si="2"/>
        <v>554.9</v>
      </c>
      <c r="R26" s="4">
        <f t="shared" si="3"/>
        <v>147356.63</v>
      </c>
      <c r="S26" s="4">
        <v>47524.575760238098</v>
      </c>
      <c r="T26" s="5">
        <f t="shared" si="4"/>
        <v>99.997034493522719</v>
      </c>
    </row>
    <row r="27" spans="1:20" ht="15.75" x14ac:dyDescent="0.15">
      <c r="A27" s="12">
        <f t="shared" si="11"/>
        <v>22</v>
      </c>
      <c r="B27" s="16" t="s">
        <v>24</v>
      </c>
      <c r="C27" s="14">
        <v>792.8</v>
      </c>
      <c r="D27" s="14">
        <v>57665.83658333333</v>
      </c>
      <c r="E27" s="14">
        <v>57665.83658333333</v>
      </c>
      <c r="F27" s="14">
        <f t="shared" si="5"/>
        <v>62619.331945841666</v>
      </c>
      <c r="G27" s="24">
        <f t="shared" si="6"/>
        <v>8.5900000000000087E-2</v>
      </c>
      <c r="H27" s="14">
        <f t="shared" si="13"/>
        <v>255.39825809463983</v>
      </c>
      <c r="I27" s="14">
        <f t="shared" si="8"/>
        <v>4953.4953625083363</v>
      </c>
      <c r="J27" s="12">
        <v>2.8</v>
      </c>
      <c r="K27" s="12">
        <v>3.3</v>
      </c>
      <c r="L27" s="14">
        <f t="shared" si="12"/>
        <v>1062.0705576187484</v>
      </c>
      <c r="M27" s="14"/>
      <c r="N27" s="14">
        <f t="shared" si="10"/>
        <v>1062.0705576187484</v>
      </c>
      <c r="O27" s="15">
        <f t="shared" si="0"/>
        <v>1062.0999999999999</v>
      </c>
      <c r="P27" s="14">
        <f t="shared" si="1"/>
        <v>767.15482999999995</v>
      </c>
      <c r="Q27" s="20">
        <v>767.1</v>
      </c>
      <c r="R27" s="4">
        <f t="shared" si="3"/>
        <v>206643.79542127749</v>
      </c>
      <c r="S27" s="4">
        <v>47467.189333939386</v>
      </c>
      <c r="T27" s="5">
        <f t="shared" si="4"/>
        <v>97.73580762578689</v>
      </c>
    </row>
    <row r="28" spans="1:20" ht="31.5" x14ac:dyDescent="0.15">
      <c r="A28" s="12">
        <f t="shared" si="11"/>
        <v>23</v>
      </c>
      <c r="B28" s="16" t="s">
        <v>25</v>
      </c>
      <c r="C28" s="14">
        <v>1202.3</v>
      </c>
      <c r="D28" s="14">
        <v>48439.216921874991</v>
      </c>
      <c r="E28" s="14">
        <v>48439.216921874991</v>
      </c>
      <c r="F28" s="14">
        <f t="shared" si="5"/>
        <v>52600.145655464061</v>
      </c>
      <c r="G28" s="24">
        <f t="shared" si="6"/>
        <v>8.5900000000000087E-2</v>
      </c>
      <c r="H28" s="14">
        <f t="shared" si="13"/>
        <v>305.54864750789943</v>
      </c>
      <c r="I28" s="14">
        <f t="shared" si="8"/>
        <v>4160.9287335890695</v>
      </c>
      <c r="J28" s="12">
        <v>4.5999999999999996</v>
      </c>
      <c r="K28" s="12">
        <v>4.7</v>
      </c>
      <c r="L28" s="14">
        <f t="shared" si="12"/>
        <v>1381.2112802756892</v>
      </c>
      <c r="M28" s="14"/>
      <c r="N28" s="14">
        <f t="shared" si="10"/>
        <v>1381.2112802756892</v>
      </c>
      <c r="O28" s="15">
        <f t="shared" si="0"/>
        <v>1381.2</v>
      </c>
      <c r="P28" s="14">
        <f t="shared" si="1"/>
        <v>997.64076000000011</v>
      </c>
      <c r="Q28" s="20">
        <f t="shared" si="2"/>
        <v>997.6</v>
      </c>
      <c r="R28" s="4">
        <f t="shared" si="3"/>
        <v>247220.68458068109</v>
      </c>
      <c r="S28" s="4">
        <v>39888.464380000005</v>
      </c>
      <c r="T28" s="5">
        <f t="shared" si="4"/>
        <v>82.097932972473956</v>
      </c>
    </row>
    <row r="29" spans="1:20" ht="15.75" x14ac:dyDescent="0.15">
      <c r="A29" s="12">
        <f t="shared" si="11"/>
        <v>24</v>
      </c>
      <c r="B29" s="16" t="s">
        <v>26</v>
      </c>
      <c r="C29" s="14">
        <v>1726.8</v>
      </c>
      <c r="D29" s="14">
        <v>59000</v>
      </c>
      <c r="E29" s="14">
        <v>59000</v>
      </c>
      <c r="F29" s="14">
        <f t="shared" si="5"/>
        <v>64068.100000000006</v>
      </c>
      <c r="G29" s="24">
        <f t="shared" si="6"/>
        <v>8.5900000000000087E-2</v>
      </c>
      <c r="H29" s="14">
        <f>+I29*K29*12*1.302/1000</f>
        <v>475.10396640000056</v>
      </c>
      <c r="I29" s="14">
        <f t="shared" si="8"/>
        <v>5068.1000000000058</v>
      </c>
      <c r="J29" s="12">
        <v>6</v>
      </c>
      <c r="K29" s="12">
        <v>6</v>
      </c>
      <c r="L29" s="14">
        <f t="shared" si="12"/>
        <v>1964.3519832000004</v>
      </c>
      <c r="M29" s="14"/>
      <c r="N29" s="14">
        <f t="shared" si="10"/>
        <v>1964.3519832000004</v>
      </c>
      <c r="O29" s="15">
        <f t="shared" si="0"/>
        <v>1964.4</v>
      </c>
      <c r="P29" s="14">
        <f t="shared" si="1"/>
        <v>1418.8861200000001</v>
      </c>
      <c r="Q29" s="20">
        <f>+ROUND(P29,1)</f>
        <v>1418.9</v>
      </c>
      <c r="R29" s="4">
        <f t="shared" si="3"/>
        <v>384408.60000000003</v>
      </c>
      <c r="S29" s="4">
        <v>48560</v>
      </c>
      <c r="T29" s="5">
        <f t="shared" si="4"/>
        <v>99.997034493522719</v>
      </c>
    </row>
    <row r="30" spans="1:20" ht="15.75" x14ac:dyDescent="0.15">
      <c r="A30" s="12">
        <f t="shared" si="11"/>
        <v>25</v>
      </c>
      <c r="B30" s="16" t="s">
        <v>27</v>
      </c>
      <c r="C30" s="15">
        <v>3391.7</v>
      </c>
      <c r="D30" s="14">
        <v>57335.323499999991</v>
      </c>
      <c r="E30" s="14">
        <v>57335.323499999991</v>
      </c>
      <c r="F30" s="14">
        <f t="shared" si="5"/>
        <v>62260.427788649999</v>
      </c>
      <c r="G30" s="24">
        <f t="shared" si="6"/>
        <v>8.5900000000000087E-2</v>
      </c>
      <c r="H30" s="14">
        <f t="shared" si="13"/>
        <v>846.44812346454489</v>
      </c>
      <c r="I30" s="14">
        <f t="shared" si="8"/>
        <v>4925.1042886500072</v>
      </c>
      <c r="J30" s="12">
        <v>11</v>
      </c>
      <c r="K30" s="12">
        <v>11</v>
      </c>
      <c r="L30" s="14">
        <f t="shared" si="12"/>
        <v>3814.9240617322725</v>
      </c>
      <c r="M30" s="14"/>
      <c r="N30" s="14">
        <f t="shared" si="10"/>
        <v>3814.9240617322725</v>
      </c>
      <c r="O30" s="15">
        <f t="shared" si="0"/>
        <v>3814.9</v>
      </c>
      <c r="P30" s="14">
        <f t="shared" si="1"/>
        <v>2755.5022700000004</v>
      </c>
      <c r="Q30" s="20">
        <f t="shared" si="2"/>
        <v>2755.5</v>
      </c>
      <c r="R30" s="4">
        <f t="shared" si="3"/>
        <v>684864.70567515003</v>
      </c>
      <c r="S30" s="4">
        <v>47215.170132000007</v>
      </c>
      <c r="T30" s="5">
        <f t="shared" si="4"/>
        <v>97.175632571640392</v>
      </c>
    </row>
    <row r="31" spans="1:20" ht="15.75" x14ac:dyDescent="0.15">
      <c r="A31" s="12">
        <f t="shared" si="11"/>
        <v>26</v>
      </c>
      <c r="B31" s="16" t="s">
        <v>28</v>
      </c>
      <c r="C31" s="14">
        <v>751.1</v>
      </c>
      <c r="D31" s="14">
        <v>49938.056999999993</v>
      </c>
      <c r="E31" s="14">
        <v>49938.056999999993</v>
      </c>
      <c r="F31" s="14">
        <f t="shared" si="5"/>
        <v>54227.736096299996</v>
      </c>
      <c r="G31" s="24">
        <f t="shared" si="6"/>
        <v>8.5900000000000087E-2</v>
      </c>
      <c r="H31" s="14">
        <f t="shared" si="13"/>
        <v>201.06583860177372</v>
      </c>
      <c r="I31" s="14">
        <f t="shared" si="8"/>
        <v>4289.6790963000021</v>
      </c>
      <c r="J31" s="12">
        <v>3</v>
      </c>
      <c r="K31" s="12">
        <v>3</v>
      </c>
      <c r="L31" s="14">
        <f t="shared" si="12"/>
        <v>851.6329193008869</v>
      </c>
      <c r="M31" s="14"/>
      <c r="N31" s="14">
        <f t="shared" si="10"/>
        <v>851.6329193008869</v>
      </c>
      <c r="O31" s="15">
        <f t="shared" si="0"/>
        <v>851.6</v>
      </c>
      <c r="P31" s="14">
        <f t="shared" si="1"/>
        <v>615.11068000000012</v>
      </c>
      <c r="Q31" s="20">
        <f t="shared" si="2"/>
        <v>615.1</v>
      </c>
      <c r="R31" s="4">
        <f t="shared" si="3"/>
        <v>162683.20828889997</v>
      </c>
      <c r="S31" s="4">
        <v>41123.11413200001</v>
      </c>
      <c r="T31" s="5">
        <f t="shared" si="4"/>
        <v>84.638264548618693</v>
      </c>
    </row>
    <row r="32" spans="1:20" ht="15.75" x14ac:dyDescent="0.15">
      <c r="A32" s="12">
        <f t="shared" si="11"/>
        <v>27</v>
      </c>
      <c r="B32" s="16" t="s">
        <v>29</v>
      </c>
      <c r="C32" s="14">
        <v>537.1</v>
      </c>
      <c r="D32" s="14">
        <v>56832.235302631576</v>
      </c>
      <c r="E32" s="14">
        <v>56832.235302631576</v>
      </c>
      <c r="F32" s="14">
        <f t="shared" si="5"/>
        <v>61714.124315127636</v>
      </c>
      <c r="G32" s="24">
        <f t="shared" si="6"/>
        <v>8.5900000000000087E-2</v>
      </c>
      <c r="H32" s="14">
        <f t="shared" si="13"/>
        <v>152.54926786247688</v>
      </c>
      <c r="I32" s="14">
        <f t="shared" si="8"/>
        <v>4881.8890124960599</v>
      </c>
      <c r="J32" s="12">
        <v>2</v>
      </c>
      <c r="K32" s="12">
        <v>2</v>
      </c>
      <c r="L32" s="14">
        <f t="shared" si="12"/>
        <v>613.37463393123846</v>
      </c>
      <c r="M32" s="14"/>
      <c r="N32" s="14">
        <f t="shared" si="10"/>
        <v>613.37463393123846</v>
      </c>
      <c r="O32" s="15">
        <f t="shared" si="0"/>
        <v>613.4</v>
      </c>
      <c r="P32" s="14">
        <f t="shared" si="1"/>
        <v>443.05882000000003</v>
      </c>
      <c r="Q32" s="20">
        <f>+ROUND(P32,1)</f>
        <v>443.1</v>
      </c>
      <c r="R32" s="4">
        <f t="shared" si="3"/>
        <v>123428.24863025527</v>
      </c>
      <c r="S32" s="4">
        <v>44871.735000000001</v>
      </c>
      <c r="T32" s="5">
        <f t="shared" si="4"/>
        <v>96.322965998326254</v>
      </c>
    </row>
    <row r="33" spans="1:20" ht="31.5" x14ac:dyDescent="0.15">
      <c r="A33" s="12">
        <f t="shared" si="11"/>
        <v>28</v>
      </c>
      <c r="B33" s="16" t="s">
        <v>30</v>
      </c>
      <c r="C33" s="15">
        <v>679.6</v>
      </c>
      <c r="D33" s="14">
        <v>44617.856214285712</v>
      </c>
      <c r="E33" s="14">
        <v>44617.856214285712</v>
      </c>
      <c r="F33" s="14">
        <f t="shared" si="5"/>
        <v>48450.530063092861</v>
      </c>
      <c r="G33" s="24">
        <f t="shared" si="6"/>
        <v>8.5900000000000087E-2</v>
      </c>
      <c r="H33" s="14">
        <f t="shared" si="13"/>
        <v>179.64508864128871</v>
      </c>
      <c r="I33" s="14">
        <f t="shared" si="8"/>
        <v>3832.6738488071496</v>
      </c>
      <c r="J33" s="12">
        <v>3</v>
      </c>
      <c r="K33" s="12">
        <v>3</v>
      </c>
      <c r="L33" s="14">
        <f t="shared" si="12"/>
        <v>769.42254432064442</v>
      </c>
      <c r="M33" s="14"/>
      <c r="N33" s="14">
        <f t="shared" si="10"/>
        <v>769.42254432064442</v>
      </c>
      <c r="O33" s="15">
        <f t="shared" si="0"/>
        <v>769.4</v>
      </c>
      <c r="P33" s="14">
        <f t="shared" si="1"/>
        <v>555.73761999999999</v>
      </c>
      <c r="Q33" s="20">
        <f t="shared" si="2"/>
        <v>555.70000000000005</v>
      </c>
      <c r="R33" s="4">
        <f t="shared" si="3"/>
        <v>145351.59018927859</v>
      </c>
      <c r="S33" s="4">
        <v>35038.36652000001</v>
      </c>
      <c r="T33" s="5">
        <f t="shared" si="4"/>
        <v>75.621242489609585</v>
      </c>
    </row>
    <row r="34" spans="1:20" ht="31.5" x14ac:dyDescent="0.15">
      <c r="A34" s="12">
        <f t="shared" si="11"/>
        <v>29</v>
      </c>
      <c r="B34" s="16" t="s">
        <v>31</v>
      </c>
      <c r="C34" s="15">
        <v>1408.3</v>
      </c>
      <c r="D34" s="14">
        <v>58508.119718750007</v>
      </c>
      <c r="E34" s="14">
        <v>58508.119718750007</v>
      </c>
      <c r="F34" s="14">
        <f t="shared" si="5"/>
        <v>63533.96720259064</v>
      </c>
      <c r="G34" s="24">
        <f t="shared" si="6"/>
        <v>8.5900000000000087E-2</v>
      </c>
      <c r="H34" s="14">
        <f t="shared" si="13"/>
        <v>376.91443722012497</v>
      </c>
      <c r="I34" s="14">
        <f t="shared" si="8"/>
        <v>5025.8474838406328</v>
      </c>
      <c r="J34" s="12">
        <v>4.8</v>
      </c>
      <c r="K34" s="12">
        <v>4.8</v>
      </c>
      <c r="L34" s="14">
        <f t="shared" si="12"/>
        <v>1596.7572186100624</v>
      </c>
      <c r="M34" s="14"/>
      <c r="N34" s="14">
        <f t="shared" si="10"/>
        <v>1596.7572186100624</v>
      </c>
      <c r="O34" s="15">
        <f t="shared" si="0"/>
        <v>1596.8</v>
      </c>
      <c r="P34" s="14">
        <f t="shared" si="1"/>
        <v>1153.3686400000001</v>
      </c>
      <c r="Q34" s="20">
        <f t="shared" si="2"/>
        <v>1153.4000000000001</v>
      </c>
      <c r="R34" s="4">
        <f t="shared" si="3"/>
        <v>304963.04257243505</v>
      </c>
      <c r="S34" s="4">
        <v>46772.976235902781</v>
      </c>
      <c r="T34" s="5">
        <f t="shared" si="4"/>
        <v>99.163363824864419</v>
      </c>
    </row>
    <row r="35" spans="1:20" ht="15.75" x14ac:dyDescent="0.15">
      <c r="A35" s="12">
        <f t="shared" si="11"/>
        <v>30</v>
      </c>
      <c r="B35" s="16" t="s">
        <v>32</v>
      </c>
      <c r="C35" s="14">
        <v>1286.0999999999999</v>
      </c>
      <c r="D35" s="14">
        <v>58969.357290697662</v>
      </c>
      <c r="E35" s="14">
        <v>58969.357290697662</v>
      </c>
      <c r="F35" s="14">
        <f t="shared" si="5"/>
        <v>64034.8250819686</v>
      </c>
      <c r="G35" s="24">
        <f t="shared" si="6"/>
        <v>8.5900000000000087E-2</v>
      </c>
      <c r="H35" s="14">
        <f t="shared" si="13"/>
        <v>340.31433571451362</v>
      </c>
      <c r="I35" s="14">
        <f t="shared" si="8"/>
        <v>5065.4677912709376</v>
      </c>
      <c r="J35" s="12">
        <v>4.3</v>
      </c>
      <c r="K35" s="12">
        <v>4.3</v>
      </c>
      <c r="L35" s="14">
        <f t="shared" si="12"/>
        <v>1456.2571678572567</v>
      </c>
      <c r="M35" s="14"/>
      <c r="N35" s="14">
        <f t="shared" si="10"/>
        <v>1456.2571678572567</v>
      </c>
      <c r="O35" s="15">
        <f t="shared" si="0"/>
        <v>1456.3</v>
      </c>
      <c r="P35" s="14">
        <f t="shared" si="1"/>
        <v>1051.8854900000001</v>
      </c>
      <c r="Q35" s="20">
        <f t="shared" si="2"/>
        <v>1051.9000000000001</v>
      </c>
      <c r="R35" s="4">
        <f t="shared" si="3"/>
        <v>275349.74785246496</v>
      </c>
      <c r="S35" s="4">
        <v>48560</v>
      </c>
      <c r="T35" s="5">
        <f t="shared" si="4"/>
        <v>99.945099238284058</v>
      </c>
    </row>
    <row r="36" spans="1:20" ht="15.75" x14ac:dyDescent="0.15">
      <c r="A36" s="12">
        <f t="shared" si="11"/>
        <v>31</v>
      </c>
      <c r="B36" s="16" t="s">
        <v>33</v>
      </c>
      <c r="C36" s="14">
        <v>547.6</v>
      </c>
      <c r="D36" s="14">
        <v>57585.9375</v>
      </c>
      <c r="E36" s="14">
        <v>57585.9375</v>
      </c>
      <c r="F36" s="14">
        <f t="shared" si="5"/>
        <v>62532.569531250003</v>
      </c>
      <c r="G36" s="24">
        <f t="shared" si="6"/>
        <v>8.5900000000000087E-2</v>
      </c>
      <c r="H36" s="14">
        <f t="shared" si="13"/>
        <v>177.75821136937509</v>
      </c>
      <c r="I36" s="14">
        <f t="shared" si="8"/>
        <v>4946.6320312500029</v>
      </c>
      <c r="J36" s="12">
        <v>2.2999999999999998</v>
      </c>
      <c r="K36" s="12">
        <v>2.2999999999999998</v>
      </c>
      <c r="L36" s="14">
        <f t="shared" si="12"/>
        <v>636.47910568468751</v>
      </c>
      <c r="M36" s="14"/>
      <c r="N36" s="14">
        <f t="shared" si="10"/>
        <v>636.47910568468751</v>
      </c>
      <c r="O36" s="15">
        <f t="shared" si="0"/>
        <v>636.5</v>
      </c>
      <c r="P36" s="14">
        <f t="shared" si="1"/>
        <v>459.74395000000004</v>
      </c>
      <c r="Q36" s="20">
        <f t="shared" si="2"/>
        <v>459.7</v>
      </c>
      <c r="R36" s="4">
        <f t="shared" si="3"/>
        <v>143824.90992187499</v>
      </c>
      <c r="S36" s="4">
        <v>47379.770000000004</v>
      </c>
      <c r="T36" s="5">
        <f t="shared" si="4"/>
        <v>97.60038946659904</v>
      </c>
    </row>
    <row r="37" spans="1:20" ht="31.5" x14ac:dyDescent="0.15">
      <c r="A37" s="12">
        <f t="shared" si="11"/>
        <v>32</v>
      </c>
      <c r="B37" s="16" t="s">
        <v>34</v>
      </c>
      <c r="C37" s="14">
        <v>9381.4</v>
      </c>
      <c r="D37" s="14">
        <v>62820.964062499996</v>
      </c>
      <c r="E37" s="14">
        <v>62820.964062499996</v>
      </c>
      <c r="F37" s="14">
        <f t="shared" si="5"/>
        <v>64070</v>
      </c>
      <c r="G37" s="24">
        <f t="shared" si="6"/>
        <v>1.9882470066160618E-2</v>
      </c>
      <c r="H37" s="14">
        <f t="shared" si="13"/>
        <v>1676.3331301762562</v>
      </c>
      <c r="I37" s="14">
        <f t="shared" si="8"/>
        <v>1249.0359375000044</v>
      </c>
      <c r="J37" s="12">
        <v>80</v>
      </c>
      <c r="K37" s="12">
        <v>85.9</v>
      </c>
      <c r="L37" s="14">
        <f t="shared" si="12"/>
        <v>10911.444815088127</v>
      </c>
      <c r="M37" s="14"/>
      <c r="N37" s="14">
        <f t="shared" si="10"/>
        <v>10911.444815088127</v>
      </c>
      <c r="O37" s="15">
        <f t="shared" si="0"/>
        <v>10911.4</v>
      </c>
      <c r="P37" s="14">
        <f t="shared" si="1"/>
        <v>7881.30422</v>
      </c>
      <c r="Q37" s="20">
        <f t="shared" si="2"/>
        <v>7881.3</v>
      </c>
      <c r="R37" s="4">
        <f t="shared" si="3"/>
        <v>5503613</v>
      </c>
      <c r="S37" s="4">
        <v>54522.596468253971</v>
      </c>
      <c r="T37" s="5">
        <f t="shared" si="4"/>
        <v>100</v>
      </c>
    </row>
    <row r="38" spans="1:20" ht="31.5" x14ac:dyDescent="0.15">
      <c r="A38" s="12">
        <f t="shared" si="11"/>
        <v>33</v>
      </c>
      <c r="B38" s="16" t="s">
        <v>35</v>
      </c>
      <c r="C38" s="14">
        <v>891.9</v>
      </c>
      <c r="D38" s="14">
        <v>70888.064919941782</v>
      </c>
      <c r="E38" s="14">
        <v>70888.064919941782</v>
      </c>
      <c r="F38" s="14">
        <f t="shared" si="5"/>
        <v>70888.064919941782</v>
      </c>
      <c r="G38" s="24">
        <f t="shared" si="6"/>
        <v>0</v>
      </c>
      <c r="H38" s="14">
        <f t="shared" si="13"/>
        <v>0</v>
      </c>
      <c r="I38" s="14">
        <f t="shared" si="8"/>
        <v>0</v>
      </c>
      <c r="J38" s="12">
        <v>22.9</v>
      </c>
      <c r="K38" s="12">
        <v>24.5</v>
      </c>
      <c r="L38" s="14">
        <f t="shared" si="12"/>
        <v>954.21615720524039</v>
      </c>
      <c r="M38" s="14">
        <v>8.1</v>
      </c>
      <c r="N38" s="14">
        <f t="shared" si="10"/>
        <v>876.92464847161591</v>
      </c>
      <c r="O38" s="15">
        <f t="shared" si="0"/>
        <v>876.9</v>
      </c>
      <c r="P38" s="14">
        <f t="shared" ref="P38:P69" si="14">+O38*0.7223</f>
        <v>633.38486999999998</v>
      </c>
      <c r="Q38" s="20">
        <f t="shared" si="2"/>
        <v>633.4</v>
      </c>
      <c r="R38" s="4">
        <f t="shared" ref="R38:R69" si="15">+F38*K38*1</f>
        <v>1736757.5905385737</v>
      </c>
      <c r="S38" s="4">
        <v>65575.146296296298</v>
      </c>
      <c r="T38" s="5">
        <f t="shared" ref="T38:T69" si="16">+F38/64070*100</f>
        <v>110.64158720140749</v>
      </c>
    </row>
    <row r="39" spans="1:20" ht="15.75" x14ac:dyDescent="0.15">
      <c r="A39" s="12">
        <f t="shared" si="11"/>
        <v>34</v>
      </c>
      <c r="B39" s="16" t="s">
        <v>36</v>
      </c>
      <c r="C39" s="14">
        <v>1858</v>
      </c>
      <c r="D39" s="14">
        <v>59000</v>
      </c>
      <c r="E39" s="14">
        <v>59000</v>
      </c>
      <c r="F39" s="14">
        <f t="shared" si="5"/>
        <v>64068.100000000006</v>
      </c>
      <c r="G39" s="24">
        <f t="shared" si="6"/>
        <v>8.5900000000000087E-2</v>
      </c>
      <c r="H39" s="14">
        <f t="shared" si="13"/>
        <v>1068.9839244000013</v>
      </c>
      <c r="I39" s="14">
        <f t="shared" si="8"/>
        <v>5068.1000000000058</v>
      </c>
      <c r="J39" s="12">
        <v>13.5</v>
      </c>
      <c r="K39" s="12">
        <v>13.5</v>
      </c>
      <c r="L39" s="14">
        <f t="shared" si="12"/>
        <v>2392.4919622000007</v>
      </c>
      <c r="M39" s="14"/>
      <c r="N39" s="14">
        <f t="shared" si="10"/>
        <v>2392.4919622000007</v>
      </c>
      <c r="O39" s="15">
        <f t="shared" si="0"/>
        <v>2392.5</v>
      </c>
      <c r="P39" s="14">
        <f t="shared" si="14"/>
        <v>1728.10275</v>
      </c>
      <c r="Q39" s="20">
        <f t="shared" si="2"/>
        <v>1728.1</v>
      </c>
      <c r="R39" s="4">
        <f t="shared" si="15"/>
        <v>864919.35000000009</v>
      </c>
      <c r="S39" s="4">
        <v>49952.254566210053</v>
      </c>
      <c r="T39" s="5">
        <f t="shared" si="16"/>
        <v>99.997034493522719</v>
      </c>
    </row>
    <row r="40" spans="1:20" ht="31.5" x14ac:dyDescent="0.15">
      <c r="A40" s="12">
        <f t="shared" si="11"/>
        <v>35</v>
      </c>
      <c r="B40" s="16" t="s">
        <v>37</v>
      </c>
      <c r="C40" s="14">
        <v>8211.5</v>
      </c>
      <c r="D40" s="14">
        <v>59000</v>
      </c>
      <c r="E40" s="14">
        <v>59000</v>
      </c>
      <c r="F40" s="14">
        <f t="shared" si="5"/>
        <v>64068.100000000006</v>
      </c>
      <c r="G40" s="24">
        <f t="shared" si="6"/>
        <v>8.5900000000000087E-2</v>
      </c>
      <c r="H40" s="14">
        <f t="shared" si="13"/>
        <v>2850.6237984000036</v>
      </c>
      <c r="I40" s="14">
        <f t="shared" si="8"/>
        <v>5068.1000000000058</v>
      </c>
      <c r="J40" s="12">
        <v>41</v>
      </c>
      <c r="K40" s="12">
        <v>36</v>
      </c>
      <c r="L40" s="14">
        <f>(C40/49*100*K40/J40+H40)*0.5</f>
        <v>8782.5543083587872</v>
      </c>
      <c r="M40" s="14"/>
      <c r="N40" s="14">
        <f t="shared" si="10"/>
        <v>8782.5543083587872</v>
      </c>
      <c r="O40" s="15">
        <f t="shared" si="0"/>
        <v>8782.6</v>
      </c>
      <c r="P40" s="14">
        <f t="shared" si="14"/>
        <v>6343.671980000001</v>
      </c>
      <c r="Q40" s="20">
        <f t="shared" si="2"/>
        <v>6343.7</v>
      </c>
      <c r="R40" s="4">
        <f t="shared" si="15"/>
        <v>2306451.6</v>
      </c>
      <c r="S40" s="4">
        <v>48978.743348170123</v>
      </c>
      <c r="T40" s="5">
        <f t="shared" si="16"/>
        <v>99.997034493522719</v>
      </c>
    </row>
    <row r="41" spans="1:20" ht="15.75" x14ac:dyDescent="0.15">
      <c r="A41" s="12">
        <f t="shared" si="11"/>
        <v>36</v>
      </c>
      <c r="B41" s="16" t="s">
        <v>38</v>
      </c>
      <c r="C41" s="14">
        <v>7307</v>
      </c>
      <c r="D41" s="14">
        <v>59000</v>
      </c>
      <c r="E41" s="14">
        <v>59000</v>
      </c>
      <c r="F41" s="14">
        <f t="shared" si="5"/>
        <v>64068.100000000006</v>
      </c>
      <c r="G41" s="24">
        <f t="shared" si="6"/>
        <v>8.5900000000000087E-2</v>
      </c>
      <c r="H41" s="14">
        <f t="shared" si="13"/>
        <v>2692.255809600003</v>
      </c>
      <c r="I41" s="14">
        <f t="shared" si="8"/>
        <v>5068.1000000000058</v>
      </c>
      <c r="J41" s="12">
        <v>34</v>
      </c>
      <c r="K41" s="12">
        <v>34</v>
      </c>
      <c r="L41" s="14">
        <f>(C41/50*100*K41/J41+H41)*0.5</f>
        <v>8653.1279047999997</v>
      </c>
      <c r="M41" s="14">
        <v>7.5</v>
      </c>
      <c r="N41" s="14">
        <f t="shared" si="10"/>
        <v>8004.1433119399999</v>
      </c>
      <c r="O41" s="15">
        <f t="shared" si="0"/>
        <v>8004.1</v>
      </c>
      <c r="P41" s="14">
        <f t="shared" si="14"/>
        <v>5781.3614300000008</v>
      </c>
      <c r="Q41" s="20">
        <f t="shared" si="2"/>
        <v>5781.4</v>
      </c>
      <c r="R41" s="4">
        <f t="shared" si="15"/>
        <v>2178315.4000000004</v>
      </c>
      <c r="S41" s="4">
        <v>48961.13057142857</v>
      </c>
      <c r="T41" s="5">
        <f t="shared" si="16"/>
        <v>99.997034493522719</v>
      </c>
    </row>
    <row r="42" spans="1:20" ht="15.75" x14ac:dyDescent="0.15">
      <c r="A42" s="12">
        <f t="shared" si="11"/>
        <v>37</v>
      </c>
      <c r="B42" s="16" t="s">
        <v>39</v>
      </c>
      <c r="C42" s="14">
        <v>1323.4</v>
      </c>
      <c r="D42" s="14">
        <v>59000</v>
      </c>
      <c r="E42" s="14">
        <v>59000</v>
      </c>
      <c r="F42" s="14">
        <f t="shared" si="5"/>
        <v>64068.100000000006</v>
      </c>
      <c r="G42" s="24">
        <f t="shared" si="6"/>
        <v>8.5900000000000087E-2</v>
      </c>
      <c r="H42" s="14">
        <f t="shared" si="13"/>
        <v>973.96313112000132</v>
      </c>
      <c r="I42" s="14">
        <f t="shared" si="8"/>
        <v>5068.1000000000058</v>
      </c>
      <c r="J42" s="12">
        <v>12.3</v>
      </c>
      <c r="K42" s="12">
        <v>12.3</v>
      </c>
      <c r="L42" s="14">
        <f>(C42/50*100*K42/J42+H42)*0.5</f>
        <v>1810.3815655600008</v>
      </c>
      <c r="M42" s="14"/>
      <c r="N42" s="14">
        <f t="shared" si="10"/>
        <v>1810.3815655600008</v>
      </c>
      <c r="O42" s="15">
        <f t="shared" si="0"/>
        <v>1810.4</v>
      </c>
      <c r="P42" s="14">
        <f t="shared" si="14"/>
        <v>1307.6519200000002</v>
      </c>
      <c r="Q42" s="20">
        <v>1307.5999999999999</v>
      </c>
      <c r="R42" s="4">
        <f t="shared" si="15"/>
        <v>788037.63000000012</v>
      </c>
      <c r="S42" s="4">
        <v>48560</v>
      </c>
      <c r="T42" s="5">
        <f t="shared" si="16"/>
        <v>99.997034493522719</v>
      </c>
    </row>
    <row r="43" spans="1:20" ht="31.5" x14ac:dyDescent="0.15">
      <c r="A43" s="12">
        <f t="shared" si="11"/>
        <v>38</v>
      </c>
      <c r="B43" s="16" t="s">
        <v>40</v>
      </c>
      <c r="C43" s="14">
        <v>1781.6</v>
      </c>
      <c r="D43" s="14">
        <v>89212.800959079279</v>
      </c>
      <c r="E43" s="14">
        <v>89212.800959079279</v>
      </c>
      <c r="F43" s="14">
        <f t="shared" si="5"/>
        <v>89212.800959079279</v>
      </c>
      <c r="G43" s="24">
        <f t="shared" si="6"/>
        <v>0</v>
      </c>
      <c r="H43" s="14">
        <f t="shared" si="13"/>
        <v>0</v>
      </c>
      <c r="I43" s="14">
        <f t="shared" si="8"/>
        <v>0</v>
      </c>
      <c r="J43" s="12">
        <v>39</v>
      </c>
      <c r="K43" s="12">
        <v>41</v>
      </c>
      <c r="L43" s="14">
        <f>(C43/49*100*K43/J43+H43)*0.49</f>
        <v>1872.9641025641026</v>
      </c>
      <c r="M43" s="14">
        <v>10.28</v>
      </c>
      <c r="N43" s="14">
        <f t="shared" si="10"/>
        <v>1680.4233928205128</v>
      </c>
      <c r="O43" s="15">
        <f t="shared" si="0"/>
        <v>1680.4</v>
      </c>
      <c r="P43" s="14">
        <f t="shared" si="14"/>
        <v>1213.7529200000001</v>
      </c>
      <c r="Q43" s="20">
        <v>1213.7</v>
      </c>
      <c r="R43" s="4">
        <f t="shared" si="15"/>
        <v>3657724.8393222503</v>
      </c>
      <c r="S43" s="4">
        <v>80893.787499999991</v>
      </c>
      <c r="T43" s="5">
        <f t="shared" si="16"/>
        <v>139.24270479019708</v>
      </c>
    </row>
    <row r="44" spans="1:20" ht="15.75" x14ac:dyDescent="0.15">
      <c r="A44" s="12">
        <f t="shared" si="11"/>
        <v>39</v>
      </c>
      <c r="B44" s="16" t="s">
        <v>41</v>
      </c>
      <c r="C44" s="14">
        <v>638.1</v>
      </c>
      <c r="D44" s="14">
        <v>73268.024122807008</v>
      </c>
      <c r="E44" s="14">
        <v>73268.024122807008</v>
      </c>
      <c r="F44" s="14">
        <f t="shared" si="5"/>
        <v>73268.024122807008</v>
      </c>
      <c r="G44" s="24">
        <f t="shared" si="6"/>
        <v>0</v>
      </c>
      <c r="H44" s="14">
        <f t="shared" si="13"/>
        <v>0</v>
      </c>
      <c r="I44" s="14">
        <f t="shared" si="8"/>
        <v>0</v>
      </c>
      <c r="J44" s="12">
        <v>19</v>
      </c>
      <c r="K44" s="12">
        <v>21</v>
      </c>
      <c r="L44" s="14">
        <f>(C44/49*100*K44/J44+H44)*0.49</f>
        <v>705.26842105263177</v>
      </c>
      <c r="M44" s="14">
        <v>42.29</v>
      </c>
      <c r="N44" s="14">
        <f t="shared" si="10"/>
        <v>407.01040578947379</v>
      </c>
      <c r="O44" s="15">
        <f t="shared" si="0"/>
        <v>407</v>
      </c>
      <c r="P44" s="14">
        <f t="shared" si="14"/>
        <v>293.97610000000003</v>
      </c>
      <c r="Q44" s="20">
        <f t="shared" si="2"/>
        <v>294</v>
      </c>
      <c r="R44" s="4">
        <f t="shared" si="15"/>
        <v>1538628.5065789472</v>
      </c>
      <c r="S44" s="4">
        <v>51493.818309859162</v>
      </c>
      <c r="T44" s="5">
        <f t="shared" si="16"/>
        <v>114.3562105865569</v>
      </c>
    </row>
    <row r="45" spans="1:20" ht="15.75" x14ac:dyDescent="0.15">
      <c r="A45" s="12">
        <f t="shared" si="11"/>
        <v>40</v>
      </c>
      <c r="B45" s="16" t="s">
        <v>42</v>
      </c>
      <c r="C45" s="14">
        <v>676.7</v>
      </c>
      <c r="D45" s="14">
        <v>59000</v>
      </c>
      <c r="E45" s="14">
        <v>59000</v>
      </c>
      <c r="F45" s="14">
        <f t="shared" si="5"/>
        <v>64068.100000000006</v>
      </c>
      <c r="G45" s="24">
        <f t="shared" si="6"/>
        <v>8.5900000000000087E-2</v>
      </c>
      <c r="H45" s="14">
        <f t="shared" si="13"/>
        <v>712.65594960000089</v>
      </c>
      <c r="I45" s="14">
        <f t="shared" si="8"/>
        <v>5068.1000000000058</v>
      </c>
      <c r="J45" s="12">
        <v>8</v>
      </c>
      <c r="K45" s="12">
        <v>9</v>
      </c>
      <c r="L45" s="14">
        <f>(C45/50*100*K45/J45+H45)*0.5</f>
        <v>1117.6154748000004</v>
      </c>
      <c r="M45" s="14">
        <v>9.07</v>
      </c>
      <c r="N45" s="14">
        <f t="shared" si="10"/>
        <v>1016.2477512356403</v>
      </c>
      <c r="O45" s="15">
        <f t="shared" si="0"/>
        <v>1016.2</v>
      </c>
      <c r="P45" s="14">
        <f t="shared" si="14"/>
        <v>734.00126000000012</v>
      </c>
      <c r="Q45" s="20">
        <f t="shared" si="2"/>
        <v>734</v>
      </c>
      <c r="R45" s="4">
        <f t="shared" si="15"/>
        <v>576612.9</v>
      </c>
      <c r="S45" s="4">
        <v>53585.773958333331</v>
      </c>
      <c r="T45" s="5">
        <f t="shared" si="16"/>
        <v>99.997034493522719</v>
      </c>
    </row>
    <row r="46" spans="1:20" ht="15.75" x14ac:dyDescent="0.15">
      <c r="A46" s="12">
        <f t="shared" si="11"/>
        <v>41</v>
      </c>
      <c r="B46" s="16" t="s">
        <v>189</v>
      </c>
      <c r="C46" s="14">
        <v>3326.1</v>
      </c>
      <c r="D46" s="14">
        <v>59000</v>
      </c>
      <c r="E46" s="14">
        <v>59000</v>
      </c>
      <c r="F46" s="14">
        <f t="shared" si="5"/>
        <v>64068.100000000006</v>
      </c>
      <c r="G46" s="24">
        <f t="shared" si="6"/>
        <v>8.5900000000000087E-2</v>
      </c>
      <c r="H46" s="14">
        <f t="shared" si="13"/>
        <v>3167.3597760000039</v>
      </c>
      <c r="I46" s="14">
        <f t="shared" si="8"/>
        <v>5068.1000000000058</v>
      </c>
      <c r="J46" s="12">
        <v>24</v>
      </c>
      <c r="K46" s="12">
        <v>40</v>
      </c>
      <c r="L46" s="14">
        <f>(C46/49*100*K46/J46+H46)*0.5</f>
        <v>7240.3125410612265</v>
      </c>
      <c r="M46" s="14"/>
      <c r="N46" s="14">
        <f t="shared" si="10"/>
        <v>7240.3125410612265</v>
      </c>
      <c r="O46" s="15">
        <f t="shared" si="0"/>
        <v>7240.3</v>
      </c>
      <c r="P46" s="14">
        <f t="shared" si="14"/>
        <v>5229.6686900000004</v>
      </c>
      <c r="Q46" s="20">
        <f t="shared" si="2"/>
        <v>5229.7</v>
      </c>
      <c r="R46" s="4">
        <f t="shared" si="15"/>
        <v>2562724</v>
      </c>
      <c r="S46" s="4">
        <v>52974.146150793647</v>
      </c>
      <c r="T46" s="5">
        <f t="shared" si="16"/>
        <v>99.997034493522719</v>
      </c>
    </row>
    <row r="47" spans="1:20" ht="15.75" x14ac:dyDescent="0.15">
      <c r="A47" s="12">
        <f t="shared" si="11"/>
        <v>42</v>
      </c>
      <c r="B47" s="16" t="s">
        <v>43</v>
      </c>
      <c r="C47" s="14">
        <v>2003.6</v>
      </c>
      <c r="D47" s="14">
        <v>65345.237499999996</v>
      </c>
      <c r="E47" s="14">
        <v>65345.237499999996</v>
      </c>
      <c r="F47" s="14">
        <f t="shared" si="5"/>
        <v>65345.237499999996</v>
      </c>
      <c r="G47" s="24">
        <f t="shared" si="6"/>
        <v>0</v>
      </c>
      <c r="H47" s="14">
        <f t="shared" si="13"/>
        <v>0</v>
      </c>
      <c r="I47" s="14">
        <f t="shared" si="8"/>
        <v>0</v>
      </c>
      <c r="J47" s="12">
        <v>27</v>
      </c>
      <c r="K47" s="12">
        <v>36</v>
      </c>
      <c r="L47" s="14">
        <f t="shared" ref="L47:L55" si="17">(C47/50*100*K47/J47+H47)*0.5</f>
        <v>2671.4666666666662</v>
      </c>
      <c r="M47" s="14">
        <v>11.2</v>
      </c>
      <c r="N47" s="14">
        <f t="shared" si="10"/>
        <v>2372.2623999999996</v>
      </c>
      <c r="O47" s="15">
        <f t="shared" si="0"/>
        <v>2372.3000000000002</v>
      </c>
      <c r="P47" s="14">
        <f t="shared" si="14"/>
        <v>1713.5122900000003</v>
      </c>
      <c r="Q47" s="20">
        <f t="shared" si="2"/>
        <v>1713.5</v>
      </c>
      <c r="R47" s="4">
        <f t="shared" si="15"/>
        <v>2352428.5499999998</v>
      </c>
      <c r="S47" s="4">
        <v>58764.734246031738</v>
      </c>
      <c r="T47" s="5">
        <f t="shared" si="16"/>
        <v>101.99038161385982</v>
      </c>
    </row>
    <row r="48" spans="1:20" ht="15.75" x14ac:dyDescent="0.15">
      <c r="A48" s="12">
        <f t="shared" si="11"/>
        <v>43</v>
      </c>
      <c r="B48" s="16" t="s">
        <v>174</v>
      </c>
      <c r="C48" s="14">
        <v>16629.2</v>
      </c>
      <c r="D48" s="14">
        <v>59000</v>
      </c>
      <c r="E48" s="14">
        <v>59000</v>
      </c>
      <c r="F48" s="14">
        <f t="shared" si="5"/>
        <v>64068.100000000006</v>
      </c>
      <c r="G48" s="24">
        <f t="shared" si="6"/>
        <v>8.5900000000000087E-2</v>
      </c>
      <c r="H48" s="14">
        <f t="shared" si="13"/>
        <v>4909.407652800006</v>
      </c>
      <c r="I48" s="14">
        <f t="shared" si="8"/>
        <v>5068.1000000000058</v>
      </c>
      <c r="J48" s="12">
        <v>57.7</v>
      </c>
      <c r="K48" s="12">
        <v>62</v>
      </c>
      <c r="L48" s="14">
        <f t="shared" si="17"/>
        <v>20323.168297803815</v>
      </c>
      <c r="M48" s="14"/>
      <c r="N48" s="14">
        <f t="shared" si="10"/>
        <v>20323.168297803815</v>
      </c>
      <c r="O48" s="15">
        <f t="shared" si="0"/>
        <v>20323.2</v>
      </c>
      <c r="P48" s="14">
        <f t="shared" si="14"/>
        <v>14679.447360000002</v>
      </c>
      <c r="Q48" s="20">
        <f t="shared" si="2"/>
        <v>14679.4</v>
      </c>
      <c r="R48" s="4">
        <f t="shared" si="15"/>
        <v>3972222.2</v>
      </c>
      <c r="S48" s="4">
        <v>48560</v>
      </c>
      <c r="T48" s="5">
        <f t="shared" si="16"/>
        <v>99.997034493522719</v>
      </c>
    </row>
    <row r="49" spans="1:20" ht="15.75" x14ac:dyDescent="0.15">
      <c r="A49" s="12">
        <f t="shared" si="11"/>
        <v>44</v>
      </c>
      <c r="B49" s="16" t="s">
        <v>44</v>
      </c>
      <c r="C49" s="15">
        <v>5651.1</v>
      </c>
      <c r="D49" s="14">
        <v>53829.360531818173</v>
      </c>
      <c r="E49" s="14">
        <v>53829.360531818173</v>
      </c>
      <c r="F49" s="14">
        <f t="shared" si="5"/>
        <v>58453.30260150136</v>
      </c>
      <c r="G49" s="24">
        <f t="shared" si="6"/>
        <v>8.5900000000000087E-2</v>
      </c>
      <c r="H49" s="14">
        <f t="shared" si="13"/>
        <v>1733.8673015215229</v>
      </c>
      <c r="I49" s="14">
        <f t="shared" si="8"/>
        <v>4623.9420696831876</v>
      </c>
      <c r="J49" s="12">
        <v>24</v>
      </c>
      <c r="K49" s="12">
        <v>24</v>
      </c>
      <c r="L49" s="14">
        <f t="shared" si="17"/>
        <v>6518.0336507607626</v>
      </c>
      <c r="M49" s="14"/>
      <c r="N49" s="14">
        <f t="shared" si="10"/>
        <v>6518.0336507607626</v>
      </c>
      <c r="O49" s="15">
        <f t="shared" si="0"/>
        <v>6518</v>
      </c>
      <c r="P49" s="14">
        <f t="shared" si="14"/>
        <v>4707.9513999999999</v>
      </c>
      <c r="Q49" s="20">
        <v>4707.8999999999996</v>
      </c>
      <c r="R49" s="4">
        <f t="shared" si="15"/>
        <v>1402879.2624360328</v>
      </c>
      <c r="S49" s="4">
        <v>44328.000454590918</v>
      </c>
      <c r="T49" s="5">
        <f t="shared" si="16"/>
        <v>91.233498675669367</v>
      </c>
    </row>
    <row r="50" spans="1:20" ht="15.75" x14ac:dyDescent="0.15">
      <c r="A50" s="12">
        <f t="shared" si="11"/>
        <v>45</v>
      </c>
      <c r="B50" s="16" t="s">
        <v>45</v>
      </c>
      <c r="C50" s="14">
        <v>5935.9</v>
      </c>
      <c r="D50" s="14">
        <v>58396.23930833333</v>
      </c>
      <c r="E50" s="14">
        <v>58396.23930833333</v>
      </c>
      <c r="F50" s="14">
        <f t="shared" si="5"/>
        <v>63412.476264919169</v>
      </c>
      <c r="G50" s="24">
        <f t="shared" si="6"/>
        <v>8.5900000000000087E-2</v>
      </c>
      <c r="H50" s="14">
        <f t="shared" si="13"/>
        <v>2116.089527661823</v>
      </c>
      <c r="I50" s="14">
        <f t="shared" si="8"/>
        <v>5016.2369565858389</v>
      </c>
      <c r="J50" s="12">
        <v>27</v>
      </c>
      <c r="K50" s="12">
        <v>27</v>
      </c>
      <c r="L50" s="14">
        <f t="shared" si="17"/>
        <v>6993.9447638309111</v>
      </c>
      <c r="M50" s="14"/>
      <c r="N50" s="14">
        <f t="shared" si="10"/>
        <v>6993.9447638309111</v>
      </c>
      <c r="O50" s="15">
        <f t="shared" si="0"/>
        <v>6993.9</v>
      </c>
      <c r="P50" s="14">
        <f t="shared" si="14"/>
        <v>5051.6939700000003</v>
      </c>
      <c r="Q50" s="20">
        <f t="shared" si="2"/>
        <v>5051.7</v>
      </c>
      <c r="R50" s="4">
        <f t="shared" si="15"/>
        <v>1712136.8591528176</v>
      </c>
      <c r="S50" s="4">
        <v>47261.515500000001</v>
      </c>
      <c r="T50" s="5">
        <f t="shared" si="16"/>
        <v>98.973741634023995</v>
      </c>
    </row>
    <row r="51" spans="1:20" ht="31.5" x14ac:dyDescent="0.15">
      <c r="A51" s="12">
        <f t="shared" si="11"/>
        <v>46</v>
      </c>
      <c r="B51" s="16" t="s">
        <v>46</v>
      </c>
      <c r="C51" s="14">
        <v>4560.6000000000004</v>
      </c>
      <c r="D51" s="14">
        <v>59000</v>
      </c>
      <c r="E51" s="14">
        <v>59000</v>
      </c>
      <c r="F51" s="14">
        <f t="shared" si="5"/>
        <v>64068.100000000006</v>
      </c>
      <c r="G51" s="24">
        <f t="shared" si="6"/>
        <v>8.5900000000000087E-2</v>
      </c>
      <c r="H51" s="14">
        <f t="shared" si="13"/>
        <v>5542.8796080000066</v>
      </c>
      <c r="I51" s="14">
        <f t="shared" si="8"/>
        <v>5068.1000000000058</v>
      </c>
      <c r="J51" s="12">
        <v>21</v>
      </c>
      <c r="K51" s="12">
        <v>70</v>
      </c>
      <c r="L51" s="14">
        <f t="shared" si="17"/>
        <v>17973.439804000001</v>
      </c>
      <c r="M51" s="14"/>
      <c r="N51" s="14">
        <f t="shared" si="10"/>
        <v>17973.439804000001</v>
      </c>
      <c r="O51" s="15">
        <f t="shared" si="0"/>
        <v>17973.400000000001</v>
      </c>
      <c r="P51" s="14">
        <f t="shared" si="14"/>
        <v>12982.186820000003</v>
      </c>
      <c r="Q51" s="20">
        <f t="shared" si="2"/>
        <v>12982.2</v>
      </c>
      <c r="R51" s="4">
        <f t="shared" si="15"/>
        <v>4484767</v>
      </c>
      <c r="S51" s="4">
        <v>48560</v>
      </c>
      <c r="T51" s="5">
        <f t="shared" si="16"/>
        <v>99.997034493522719</v>
      </c>
    </row>
    <row r="52" spans="1:20" ht="15.75" x14ac:dyDescent="0.15">
      <c r="A52" s="12">
        <f t="shared" si="11"/>
        <v>47</v>
      </c>
      <c r="B52" s="16" t="s">
        <v>47</v>
      </c>
      <c r="C52" s="14">
        <v>6357.3</v>
      </c>
      <c r="D52" s="14">
        <v>57959.03300416666</v>
      </c>
      <c r="E52" s="14">
        <v>57959.03300416666</v>
      </c>
      <c r="F52" s="14">
        <f t="shared" si="5"/>
        <v>62937.713939224581</v>
      </c>
      <c r="G52" s="24">
        <f t="shared" si="6"/>
        <v>8.5900000000000087E-2</v>
      </c>
      <c r="H52" s="14">
        <f t="shared" si="13"/>
        <v>1866.8858623042788</v>
      </c>
      <c r="I52" s="14">
        <f t="shared" si="8"/>
        <v>4978.6809350579206</v>
      </c>
      <c r="J52" s="12">
        <v>24</v>
      </c>
      <c r="K52" s="12">
        <v>24</v>
      </c>
      <c r="L52" s="14">
        <f t="shared" si="17"/>
        <v>7290.7429311521391</v>
      </c>
      <c r="M52" s="14"/>
      <c r="N52" s="14">
        <f t="shared" si="10"/>
        <v>7290.7429311521391</v>
      </c>
      <c r="O52" s="15">
        <f t="shared" si="0"/>
        <v>7290.7</v>
      </c>
      <c r="P52" s="14">
        <f t="shared" si="14"/>
        <v>5266.0726100000002</v>
      </c>
      <c r="Q52" s="20">
        <f t="shared" si="2"/>
        <v>5266.1</v>
      </c>
      <c r="R52" s="4">
        <f t="shared" si="15"/>
        <v>1510505.13454139</v>
      </c>
      <c r="S52" s="4">
        <v>46218.765512000005</v>
      </c>
      <c r="T52" s="5">
        <f t="shared" si="16"/>
        <v>98.23273597506568</v>
      </c>
    </row>
    <row r="53" spans="1:20" ht="15.75" x14ac:dyDescent="0.15">
      <c r="A53" s="12">
        <f t="shared" si="11"/>
        <v>48</v>
      </c>
      <c r="B53" s="16" t="s">
        <v>48</v>
      </c>
      <c r="C53" s="14">
        <v>776.5</v>
      </c>
      <c r="D53" s="14">
        <v>59000</v>
      </c>
      <c r="E53" s="14">
        <v>59000</v>
      </c>
      <c r="F53" s="14">
        <f t="shared" si="5"/>
        <v>64068.100000000006</v>
      </c>
      <c r="G53" s="24">
        <f t="shared" si="6"/>
        <v>8.5900000000000087E-2</v>
      </c>
      <c r="H53" s="14">
        <f t="shared" si="13"/>
        <v>316.73597760000041</v>
      </c>
      <c r="I53" s="14">
        <f t="shared" si="8"/>
        <v>5068.1000000000058</v>
      </c>
      <c r="J53" s="12">
        <v>4</v>
      </c>
      <c r="K53" s="12">
        <v>4</v>
      </c>
      <c r="L53" s="14">
        <f t="shared" si="17"/>
        <v>934.86798880000015</v>
      </c>
      <c r="M53" s="14"/>
      <c r="N53" s="14">
        <f t="shared" si="10"/>
        <v>934.86798880000015</v>
      </c>
      <c r="O53" s="15">
        <f t="shared" si="0"/>
        <v>934.9</v>
      </c>
      <c r="P53" s="14">
        <f t="shared" si="14"/>
        <v>675.27827000000002</v>
      </c>
      <c r="Q53" s="20">
        <f t="shared" si="2"/>
        <v>675.3</v>
      </c>
      <c r="R53" s="4">
        <f t="shared" si="15"/>
        <v>256272.40000000002</v>
      </c>
      <c r="S53" s="4">
        <v>48560</v>
      </c>
      <c r="T53" s="5">
        <f t="shared" si="16"/>
        <v>99.997034493522719</v>
      </c>
    </row>
    <row r="54" spans="1:20" ht="15.75" x14ac:dyDescent="0.15">
      <c r="A54" s="12">
        <f t="shared" si="11"/>
        <v>49</v>
      </c>
      <c r="B54" s="35" t="s">
        <v>49</v>
      </c>
      <c r="C54" s="14">
        <v>14644.2</v>
      </c>
      <c r="D54" s="14">
        <v>59000</v>
      </c>
      <c r="E54" s="14">
        <v>59000</v>
      </c>
      <c r="F54" s="14">
        <f t="shared" si="5"/>
        <v>64068.100000000006</v>
      </c>
      <c r="G54" s="24">
        <f t="shared" si="6"/>
        <v>8.5900000000000087E-2</v>
      </c>
      <c r="H54" s="14">
        <f t="shared" si="13"/>
        <v>5305.3276248000066</v>
      </c>
      <c r="I54" s="14">
        <f t="shared" si="8"/>
        <v>5068.1000000000058</v>
      </c>
      <c r="J54" s="12">
        <v>67</v>
      </c>
      <c r="K54" s="12">
        <v>67</v>
      </c>
      <c r="L54" s="14">
        <f t="shared" si="17"/>
        <v>17296.863812400003</v>
      </c>
      <c r="M54" s="14"/>
      <c r="N54" s="14">
        <f>IF(M54&gt;5,L54-((L54/100)*M54),L54)</f>
        <v>17296.863812400003</v>
      </c>
      <c r="O54" s="15">
        <f t="shared" si="0"/>
        <v>17296.900000000001</v>
      </c>
      <c r="P54" s="14">
        <f t="shared" si="14"/>
        <v>12493.550870000003</v>
      </c>
      <c r="Q54" s="20">
        <v>12493.5</v>
      </c>
      <c r="R54" s="4">
        <f t="shared" si="15"/>
        <v>4292562.7</v>
      </c>
      <c r="S54" s="4">
        <v>48560</v>
      </c>
      <c r="T54" s="5">
        <f t="shared" si="16"/>
        <v>99.997034493522719</v>
      </c>
    </row>
    <row r="55" spans="1:20" ht="15.75" x14ac:dyDescent="0.15">
      <c r="A55" s="12">
        <f t="shared" si="11"/>
        <v>50</v>
      </c>
      <c r="B55" s="16" t="s">
        <v>50</v>
      </c>
      <c r="C55" s="14">
        <v>61275.6</v>
      </c>
      <c r="D55" s="14">
        <v>59000</v>
      </c>
      <c r="E55" s="14">
        <v>59000</v>
      </c>
      <c r="F55" s="14">
        <f t="shared" si="5"/>
        <v>64068.100000000006</v>
      </c>
      <c r="G55" s="24">
        <f t="shared" si="6"/>
        <v>8.5900000000000087E-2</v>
      </c>
      <c r="H55" s="14">
        <f t="shared" si="13"/>
        <v>19202.118642000023</v>
      </c>
      <c r="I55" s="14">
        <f t="shared" si="8"/>
        <v>5068.1000000000058</v>
      </c>
      <c r="J55" s="12">
        <v>242.5</v>
      </c>
      <c r="K55" s="12">
        <v>242.5</v>
      </c>
      <c r="L55" s="14">
        <f t="shared" si="17"/>
        <v>70876.659321000014</v>
      </c>
      <c r="M55" s="14"/>
      <c r="N55" s="14">
        <f t="shared" si="10"/>
        <v>70876.659321000014</v>
      </c>
      <c r="O55" s="15">
        <f t="shared" si="0"/>
        <v>70876.7</v>
      </c>
      <c r="P55" s="14">
        <f t="shared" si="14"/>
        <v>51194.240409999999</v>
      </c>
      <c r="Q55" s="20">
        <f t="shared" si="2"/>
        <v>51194.2</v>
      </c>
      <c r="R55" s="4">
        <f t="shared" si="15"/>
        <v>15536514.250000002</v>
      </c>
      <c r="S55" s="4">
        <v>48560</v>
      </c>
      <c r="T55" s="5">
        <f t="shared" si="16"/>
        <v>99.997034493522719</v>
      </c>
    </row>
    <row r="56" spans="1:20" ht="15.75" x14ac:dyDescent="0.15">
      <c r="A56" s="12">
        <f t="shared" si="11"/>
        <v>51</v>
      </c>
      <c r="B56" s="16" t="s">
        <v>51</v>
      </c>
      <c r="C56" s="14">
        <v>1685.7</v>
      </c>
      <c r="D56" s="14">
        <v>58968</v>
      </c>
      <c r="E56" s="14">
        <v>58968</v>
      </c>
      <c r="F56" s="14">
        <f t="shared" si="5"/>
        <v>64033.351200000005</v>
      </c>
      <c r="G56" s="24">
        <f t="shared" si="6"/>
        <v>8.5900000000000087E-2</v>
      </c>
      <c r="H56" s="14">
        <f t="shared" si="13"/>
        <v>435.27575931840039</v>
      </c>
      <c r="I56" s="14">
        <f t="shared" si="8"/>
        <v>5065.3512000000046</v>
      </c>
      <c r="J56" s="12">
        <v>5.5</v>
      </c>
      <c r="K56" s="12">
        <v>5.5</v>
      </c>
      <c r="L56" s="14">
        <f>(C56/49*100*K56/J56+H56)*0.49</f>
        <v>1898.9851220660164</v>
      </c>
      <c r="M56" s="14"/>
      <c r="N56" s="14">
        <f t="shared" si="10"/>
        <v>1898.9851220660164</v>
      </c>
      <c r="O56" s="15">
        <f t="shared" si="0"/>
        <v>1899</v>
      </c>
      <c r="P56" s="14">
        <f t="shared" si="14"/>
        <v>1371.6477000000002</v>
      </c>
      <c r="Q56" s="20">
        <f t="shared" si="2"/>
        <v>1371.6</v>
      </c>
      <c r="R56" s="4">
        <f t="shared" si="15"/>
        <v>352183.43160000001</v>
      </c>
      <c r="S56" s="4">
        <v>48560</v>
      </c>
      <c r="T56" s="5">
        <f t="shared" si="16"/>
        <v>99.942798813797424</v>
      </c>
    </row>
    <row r="57" spans="1:20" ht="31.5" x14ac:dyDescent="0.15">
      <c r="A57" s="12">
        <f t="shared" si="11"/>
        <v>52</v>
      </c>
      <c r="B57" s="16" t="s">
        <v>52</v>
      </c>
      <c r="C57" s="14">
        <v>6922.7</v>
      </c>
      <c r="D57" s="14">
        <v>59000</v>
      </c>
      <c r="E57" s="14">
        <v>59000</v>
      </c>
      <c r="F57" s="14">
        <f t="shared" si="5"/>
        <v>64068.100000000006</v>
      </c>
      <c r="G57" s="24">
        <f t="shared" si="6"/>
        <v>8.5900000000000087E-2</v>
      </c>
      <c r="H57" s="14">
        <f t="shared" si="13"/>
        <v>2137.9678488000027</v>
      </c>
      <c r="I57" s="14">
        <f t="shared" si="8"/>
        <v>5068.1000000000058</v>
      </c>
      <c r="J57" s="12">
        <v>27</v>
      </c>
      <c r="K57" s="12">
        <v>27</v>
      </c>
      <c r="L57" s="14">
        <f t="shared" ref="L57:L63" si="18">(C57/50*100*K57/J57+H57)*0.5</f>
        <v>7991.6839244000021</v>
      </c>
      <c r="M57" s="14"/>
      <c r="N57" s="14">
        <f t="shared" si="10"/>
        <v>7991.6839244000021</v>
      </c>
      <c r="O57" s="15">
        <f t="shared" si="0"/>
        <v>7991.7</v>
      </c>
      <c r="P57" s="14">
        <f t="shared" si="14"/>
        <v>5772.4049100000002</v>
      </c>
      <c r="Q57" s="20">
        <f t="shared" si="2"/>
        <v>5772.4</v>
      </c>
      <c r="R57" s="4">
        <f t="shared" si="15"/>
        <v>1729838.7000000002</v>
      </c>
      <c r="S57" s="4">
        <v>48560</v>
      </c>
      <c r="T57" s="5">
        <f t="shared" si="16"/>
        <v>99.997034493522719</v>
      </c>
    </row>
    <row r="58" spans="1:20" ht="15.75" x14ac:dyDescent="0.15">
      <c r="A58" s="12">
        <f t="shared" si="11"/>
        <v>53</v>
      </c>
      <c r="B58" s="17" t="s">
        <v>53</v>
      </c>
      <c r="C58" s="14">
        <v>13542.7</v>
      </c>
      <c r="D58" s="14">
        <v>57940.565913390652</v>
      </c>
      <c r="E58" s="14">
        <v>57940.565913390652</v>
      </c>
      <c r="F58" s="14">
        <f t="shared" si="5"/>
        <v>62917.660525350911</v>
      </c>
      <c r="G58" s="24">
        <f t="shared" si="6"/>
        <v>8.5900000000000087E-2</v>
      </c>
      <c r="H58" s="14">
        <f t="shared" si="13"/>
        <v>3421.5335535597524</v>
      </c>
      <c r="I58" s="14">
        <f t="shared" si="8"/>
        <v>4977.0946119602595</v>
      </c>
      <c r="J58" s="12">
        <v>44</v>
      </c>
      <c r="K58" s="12">
        <v>44</v>
      </c>
      <c r="L58" s="14">
        <f t="shared" si="18"/>
        <v>15253.46677677988</v>
      </c>
      <c r="M58" s="14"/>
      <c r="N58" s="14">
        <f t="shared" si="10"/>
        <v>15253.46677677988</v>
      </c>
      <c r="O58" s="15">
        <f t="shared" si="0"/>
        <v>15253.5</v>
      </c>
      <c r="P58" s="14">
        <f t="shared" si="14"/>
        <v>11017.603050000002</v>
      </c>
      <c r="Q58" s="20">
        <f t="shared" si="2"/>
        <v>11017.6</v>
      </c>
      <c r="R58" s="4">
        <f t="shared" si="15"/>
        <v>2768377.0631154403</v>
      </c>
      <c r="S58" s="4">
        <v>47669.009504077214</v>
      </c>
      <c r="T58" s="5">
        <f t="shared" si="16"/>
        <v>98.201436749416132</v>
      </c>
    </row>
    <row r="59" spans="1:20" ht="15.75" x14ac:dyDescent="0.15">
      <c r="A59" s="12">
        <f t="shared" si="11"/>
        <v>54</v>
      </c>
      <c r="B59" s="16" t="s">
        <v>54</v>
      </c>
      <c r="C59" s="14">
        <v>8181.1</v>
      </c>
      <c r="D59" s="14">
        <v>59000</v>
      </c>
      <c r="E59" s="14">
        <v>59000</v>
      </c>
      <c r="F59" s="14">
        <f t="shared" si="5"/>
        <v>64068.100000000006</v>
      </c>
      <c r="G59" s="24">
        <f t="shared" si="6"/>
        <v>8.5900000000000087E-2</v>
      </c>
      <c r="H59" s="14">
        <f t="shared" si="13"/>
        <v>2454.703826400003</v>
      </c>
      <c r="I59" s="14">
        <f t="shared" si="8"/>
        <v>5068.1000000000058</v>
      </c>
      <c r="J59" s="12">
        <v>30</v>
      </c>
      <c r="K59" s="12">
        <v>31</v>
      </c>
      <c r="L59" s="14">
        <f t="shared" si="18"/>
        <v>9681.1552465333352</v>
      </c>
      <c r="M59" s="14"/>
      <c r="N59" s="14">
        <f t="shared" si="10"/>
        <v>9681.1552465333352</v>
      </c>
      <c r="O59" s="15">
        <f t="shared" si="0"/>
        <v>9681.2000000000007</v>
      </c>
      <c r="P59" s="14">
        <f t="shared" si="14"/>
        <v>6992.7307600000013</v>
      </c>
      <c r="Q59" s="20">
        <f t="shared" si="2"/>
        <v>6992.7</v>
      </c>
      <c r="R59" s="4">
        <f t="shared" si="15"/>
        <v>1986111.1</v>
      </c>
      <c r="S59" s="4">
        <v>48560</v>
      </c>
      <c r="T59" s="5">
        <f t="shared" si="16"/>
        <v>99.997034493522719</v>
      </c>
    </row>
    <row r="60" spans="1:20" ht="15.75" x14ac:dyDescent="0.15">
      <c r="A60" s="12">
        <f t="shared" si="11"/>
        <v>55</v>
      </c>
      <c r="B60" s="16" t="s">
        <v>55</v>
      </c>
      <c r="C60" s="14">
        <v>13964.7</v>
      </c>
      <c r="D60" s="14">
        <v>59000</v>
      </c>
      <c r="E60" s="14">
        <v>59000</v>
      </c>
      <c r="F60" s="14">
        <f t="shared" si="5"/>
        <v>64068.100000000006</v>
      </c>
      <c r="G60" s="24">
        <f t="shared" si="6"/>
        <v>8.5900000000000087E-2</v>
      </c>
      <c r="H60" s="14">
        <f t="shared" si="13"/>
        <v>4513.4876808000045</v>
      </c>
      <c r="I60" s="14">
        <f t="shared" si="8"/>
        <v>5068.1000000000058</v>
      </c>
      <c r="J60" s="12">
        <v>57</v>
      </c>
      <c r="K60" s="12">
        <v>57</v>
      </c>
      <c r="L60" s="14">
        <f t="shared" si="18"/>
        <v>16221.443840400005</v>
      </c>
      <c r="M60" s="14"/>
      <c r="N60" s="14">
        <f t="shared" si="10"/>
        <v>16221.443840400005</v>
      </c>
      <c r="O60" s="15">
        <f t="shared" si="0"/>
        <v>16221.4</v>
      </c>
      <c r="P60" s="14">
        <f t="shared" si="14"/>
        <v>11716.71722</v>
      </c>
      <c r="Q60" s="20">
        <f t="shared" si="2"/>
        <v>11716.7</v>
      </c>
      <c r="R60" s="4">
        <f t="shared" si="15"/>
        <v>3651881.7</v>
      </c>
      <c r="S60" s="4">
        <v>48597.162727807176</v>
      </c>
      <c r="T60" s="5">
        <f t="shared" si="16"/>
        <v>99.997034493522719</v>
      </c>
    </row>
    <row r="61" spans="1:20" ht="15.75" x14ac:dyDescent="0.15">
      <c r="A61" s="12">
        <f t="shared" si="11"/>
        <v>56</v>
      </c>
      <c r="B61" s="16" t="s">
        <v>56</v>
      </c>
      <c r="C61" s="14">
        <v>7459.8</v>
      </c>
      <c r="D61" s="14">
        <v>58865.167323529415</v>
      </c>
      <c r="E61" s="14">
        <v>58865.167323529415</v>
      </c>
      <c r="F61" s="14">
        <f t="shared" si="5"/>
        <v>63921.685196620594</v>
      </c>
      <c r="G61" s="24">
        <f t="shared" si="6"/>
        <v>8.5900000000000087E-2</v>
      </c>
      <c r="H61" s="14">
        <f t="shared" si="13"/>
        <v>2567.5986455982388</v>
      </c>
      <c r="I61" s="14">
        <f t="shared" si="8"/>
        <v>5056.5178730911794</v>
      </c>
      <c r="J61" s="12">
        <v>29.5</v>
      </c>
      <c r="K61" s="12">
        <v>32.5</v>
      </c>
      <c r="L61" s="14">
        <f t="shared" si="18"/>
        <v>9502.2230516126783</v>
      </c>
      <c r="M61" s="14"/>
      <c r="N61" s="14">
        <f t="shared" si="10"/>
        <v>9502.2230516126783</v>
      </c>
      <c r="O61" s="15">
        <f t="shared" si="0"/>
        <v>9502.2000000000007</v>
      </c>
      <c r="P61" s="14">
        <f t="shared" si="14"/>
        <v>6863.4390600000006</v>
      </c>
      <c r="Q61" s="20">
        <f t="shared" si="2"/>
        <v>6863.4</v>
      </c>
      <c r="R61" s="4">
        <f t="shared" si="15"/>
        <v>2077454.7688901692</v>
      </c>
      <c r="S61" s="4">
        <v>47662.998624000007</v>
      </c>
      <c r="T61" s="5">
        <f t="shared" si="16"/>
        <v>99.768511310473855</v>
      </c>
    </row>
    <row r="62" spans="1:20" ht="15.75" x14ac:dyDescent="0.15">
      <c r="A62" s="12">
        <f t="shared" si="11"/>
        <v>57</v>
      </c>
      <c r="B62" s="16" t="s">
        <v>57</v>
      </c>
      <c r="C62" s="15">
        <v>9306.9</v>
      </c>
      <c r="D62" s="14">
        <v>59000</v>
      </c>
      <c r="E62" s="14">
        <v>59000</v>
      </c>
      <c r="F62" s="14">
        <f t="shared" si="5"/>
        <v>64068.100000000006</v>
      </c>
      <c r="G62" s="24">
        <f t="shared" si="6"/>
        <v>8.5900000000000087E-2</v>
      </c>
      <c r="H62" s="14">
        <f t="shared" si="13"/>
        <v>2850.6237984000036</v>
      </c>
      <c r="I62" s="14">
        <f t="shared" si="8"/>
        <v>5068.1000000000058</v>
      </c>
      <c r="J62" s="12">
        <v>36</v>
      </c>
      <c r="K62" s="12">
        <v>36</v>
      </c>
      <c r="L62" s="14">
        <f t="shared" si="18"/>
        <v>10732.211899200001</v>
      </c>
      <c r="M62" s="14"/>
      <c r="N62" s="14">
        <f t="shared" si="10"/>
        <v>10732.211899200001</v>
      </c>
      <c r="O62" s="15">
        <f t="shared" si="0"/>
        <v>10732.2</v>
      </c>
      <c r="P62" s="14">
        <f t="shared" si="14"/>
        <v>7751.8680600000007</v>
      </c>
      <c r="Q62" s="20">
        <f>+ROUND(P62,1)</f>
        <v>7751.9</v>
      </c>
      <c r="R62" s="4">
        <f t="shared" si="15"/>
        <v>2306451.6</v>
      </c>
      <c r="S62" s="4">
        <v>49029.950000000004</v>
      </c>
      <c r="T62" s="5">
        <f t="shared" si="16"/>
        <v>99.997034493522719</v>
      </c>
    </row>
    <row r="63" spans="1:20" ht="31.5" x14ac:dyDescent="0.15">
      <c r="A63" s="12">
        <f t="shared" si="11"/>
        <v>58</v>
      </c>
      <c r="B63" s="16" t="s">
        <v>58</v>
      </c>
      <c r="C63" s="14">
        <v>7316.5</v>
      </c>
      <c r="D63" s="14">
        <v>59000</v>
      </c>
      <c r="E63" s="14">
        <v>59000</v>
      </c>
      <c r="F63" s="14">
        <f t="shared" si="5"/>
        <v>64068.100000000006</v>
      </c>
      <c r="G63" s="24">
        <f t="shared" si="6"/>
        <v>8.5900000000000087E-2</v>
      </c>
      <c r="H63" s="14">
        <f t="shared" si="13"/>
        <v>2058.7838544000024</v>
      </c>
      <c r="I63" s="14">
        <f t="shared" si="8"/>
        <v>5068.1000000000058</v>
      </c>
      <c r="J63" s="12">
        <v>26</v>
      </c>
      <c r="K63" s="12">
        <v>26</v>
      </c>
      <c r="L63" s="14">
        <f t="shared" si="18"/>
        <v>8345.8919272000021</v>
      </c>
      <c r="M63" s="14"/>
      <c r="N63" s="14">
        <f t="shared" si="10"/>
        <v>8345.8919272000021</v>
      </c>
      <c r="O63" s="15">
        <f t="shared" si="0"/>
        <v>8345.9</v>
      </c>
      <c r="P63" s="14">
        <f t="shared" si="14"/>
        <v>6028.2435700000005</v>
      </c>
      <c r="Q63" s="20">
        <f t="shared" si="2"/>
        <v>6028.2</v>
      </c>
      <c r="R63" s="4">
        <f t="shared" si="15"/>
        <v>1665770.6</v>
      </c>
      <c r="S63" s="4">
        <v>48560</v>
      </c>
      <c r="T63" s="5">
        <f t="shared" si="16"/>
        <v>99.997034493522719</v>
      </c>
    </row>
    <row r="64" spans="1:20" ht="15.75" x14ac:dyDescent="0.15">
      <c r="A64" s="12">
        <f t="shared" si="11"/>
        <v>59</v>
      </c>
      <c r="B64" s="16" t="s">
        <v>59</v>
      </c>
      <c r="C64" s="14">
        <v>10922.7</v>
      </c>
      <c r="D64" s="14">
        <v>59000</v>
      </c>
      <c r="E64" s="14">
        <v>59000</v>
      </c>
      <c r="F64" s="14">
        <f t="shared" si="5"/>
        <v>64068.100000000006</v>
      </c>
      <c r="G64" s="24">
        <f t="shared" si="6"/>
        <v>8.5900000000000087E-2</v>
      </c>
      <c r="H64" s="14">
        <f t="shared" si="13"/>
        <v>3404.9117592000039</v>
      </c>
      <c r="I64" s="14">
        <f t="shared" si="8"/>
        <v>5068.1000000000058</v>
      </c>
      <c r="J64" s="12">
        <v>43</v>
      </c>
      <c r="K64" s="12">
        <v>43</v>
      </c>
      <c r="L64" s="14">
        <f>(C64/49*100*K64/J64+H64)*0.49</f>
        <v>12591.106762008003</v>
      </c>
      <c r="M64" s="14"/>
      <c r="N64" s="14">
        <f t="shared" si="10"/>
        <v>12591.106762008003</v>
      </c>
      <c r="O64" s="15">
        <f t="shared" si="0"/>
        <v>12591.1</v>
      </c>
      <c r="P64" s="14">
        <f t="shared" si="14"/>
        <v>9094.5515300000006</v>
      </c>
      <c r="Q64" s="20">
        <v>9094.5</v>
      </c>
      <c r="R64" s="4">
        <f t="shared" si="15"/>
        <v>2754928.3000000003</v>
      </c>
      <c r="S64" s="4">
        <v>48560</v>
      </c>
      <c r="T64" s="5">
        <f t="shared" si="16"/>
        <v>99.997034493522719</v>
      </c>
    </row>
    <row r="65" spans="1:20" ht="15.75" x14ac:dyDescent="0.15">
      <c r="A65" s="12">
        <f t="shared" si="11"/>
        <v>60</v>
      </c>
      <c r="B65" s="16" t="s">
        <v>60</v>
      </c>
      <c r="C65" s="14">
        <v>4906.7</v>
      </c>
      <c r="D65" s="14">
        <v>58968.339277456638</v>
      </c>
      <c r="E65" s="14">
        <v>58968.339277456638</v>
      </c>
      <c r="F65" s="14">
        <f t="shared" si="5"/>
        <v>64033.71962139017</v>
      </c>
      <c r="G65" s="24">
        <f t="shared" si="6"/>
        <v>8.5900000000000087E-2</v>
      </c>
      <c r="H65" s="14">
        <f t="shared" si="13"/>
        <v>1582.8300498723499</v>
      </c>
      <c r="I65" s="14">
        <f t="shared" si="8"/>
        <v>5065.3803439335315</v>
      </c>
      <c r="J65" s="12">
        <v>19</v>
      </c>
      <c r="K65" s="12">
        <v>20</v>
      </c>
      <c r="L65" s="14">
        <f t="shared" ref="L65:L67" si="19">(C65/50*100*K65/J65+H65)*0.5</f>
        <v>5956.3623933572271</v>
      </c>
      <c r="M65" s="14"/>
      <c r="N65" s="14">
        <f t="shared" si="10"/>
        <v>5956.3623933572271</v>
      </c>
      <c r="O65" s="15">
        <f t="shared" si="0"/>
        <v>5956.4</v>
      </c>
      <c r="P65" s="14">
        <f t="shared" si="14"/>
        <v>4302.3077199999998</v>
      </c>
      <c r="Q65" s="20">
        <f t="shared" si="2"/>
        <v>4302.3</v>
      </c>
      <c r="R65" s="4">
        <f t="shared" si="15"/>
        <v>1280674.3924278035</v>
      </c>
      <c r="S65" s="4">
        <v>48560</v>
      </c>
      <c r="T65" s="5">
        <f t="shared" si="16"/>
        <v>99.943373843281051</v>
      </c>
    </row>
    <row r="66" spans="1:20" ht="15.75" x14ac:dyDescent="0.15">
      <c r="A66" s="12">
        <f t="shared" si="11"/>
        <v>61</v>
      </c>
      <c r="B66" s="16" t="s">
        <v>61</v>
      </c>
      <c r="C66" s="14">
        <v>4143.3</v>
      </c>
      <c r="D66" s="14">
        <v>59000</v>
      </c>
      <c r="E66" s="14">
        <v>59000</v>
      </c>
      <c r="F66" s="14">
        <f t="shared" si="5"/>
        <v>64068.100000000006</v>
      </c>
      <c r="G66" s="24">
        <f t="shared" si="6"/>
        <v>8.5900000000000087E-2</v>
      </c>
      <c r="H66" s="14">
        <f t="shared" si="13"/>
        <v>1266.9439104000016</v>
      </c>
      <c r="I66" s="14">
        <f t="shared" si="8"/>
        <v>5068.1000000000058</v>
      </c>
      <c r="J66" s="12">
        <v>16</v>
      </c>
      <c r="K66" s="12">
        <v>16</v>
      </c>
      <c r="L66" s="14">
        <f t="shared" si="19"/>
        <v>4776.7719552000008</v>
      </c>
      <c r="M66" s="14"/>
      <c r="N66" s="14">
        <f t="shared" si="10"/>
        <v>4776.7719552000008</v>
      </c>
      <c r="O66" s="15">
        <f t="shared" si="0"/>
        <v>4776.8</v>
      </c>
      <c r="P66" s="14">
        <f t="shared" si="14"/>
        <v>3450.2826400000004</v>
      </c>
      <c r="Q66" s="20">
        <f t="shared" si="2"/>
        <v>3450.3</v>
      </c>
      <c r="R66" s="4">
        <f t="shared" si="15"/>
        <v>1025089.6000000001</v>
      </c>
      <c r="S66" s="4">
        <v>48560</v>
      </c>
      <c r="T66" s="5">
        <f t="shared" si="16"/>
        <v>99.997034493522719</v>
      </c>
    </row>
    <row r="67" spans="1:20" ht="15.75" x14ac:dyDescent="0.15">
      <c r="A67" s="12">
        <f>+A66+1</f>
        <v>62</v>
      </c>
      <c r="B67" s="35" t="s">
        <v>190</v>
      </c>
      <c r="C67" s="14">
        <v>169810.6</v>
      </c>
      <c r="D67" s="14">
        <v>59000</v>
      </c>
      <c r="E67" s="14">
        <v>59000</v>
      </c>
      <c r="F67" s="14">
        <f t="shared" si="5"/>
        <v>64068.100000000006</v>
      </c>
      <c r="G67" s="24">
        <f t="shared" si="6"/>
        <v>8.5900000000000087E-2</v>
      </c>
      <c r="H67" s="14">
        <f t="shared" si="13"/>
        <v>50036.366061360044</v>
      </c>
      <c r="I67" s="14">
        <f t="shared" si="8"/>
        <v>5068.1000000000058</v>
      </c>
      <c r="J67" s="12">
        <v>622.5</v>
      </c>
      <c r="K67" s="51">
        <v>631.9</v>
      </c>
      <c r="L67" s="14">
        <f t="shared" si="19"/>
        <v>197392.99128770814</v>
      </c>
      <c r="M67" s="14"/>
      <c r="N67" s="14">
        <f t="shared" si="10"/>
        <v>197392.99128770814</v>
      </c>
      <c r="O67" s="15">
        <f t="shared" si="0"/>
        <v>197393</v>
      </c>
      <c r="P67" s="14">
        <f t="shared" si="14"/>
        <v>142576.9639</v>
      </c>
      <c r="Q67" s="20">
        <f t="shared" si="2"/>
        <v>142577</v>
      </c>
      <c r="R67" s="4">
        <f t="shared" si="15"/>
        <v>40484632.390000001</v>
      </c>
      <c r="S67" s="4">
        <v>48560</v>
      </c>
      <c r="T67" s="5">
        <f t="shared" si="16"/>
        <v>99.997034493522719</v>
      </c>
    </row>
    <row r="68" spans="1:20" ht="31.5" x14ac:dyDescent="0.15">
      <c r="A68" s="12">
        <f t="shared" ref="A68:A131" si="20">+A67+1</f>
        <v>63</v>
      </c>
      <c r="B68" s="16" t="s">
        <v>62</v>
      </c>
      <c r="C68" s="14"/>
      <c r="D68" s="14"/>
      <c r="E68" s="14"/>
      <c r="F68" s="14">
        <f t="shared" si="5"/>
        <v>0</v>
      </c>
      <c r="G68" s="24"/>
      <c r="H68" s="14"/>
      <c r="I68" s="14">
        <f t="shared" si="8"/>
        <v>0</v>
      </c>
      <c r="J68" s="12"/>
      <c r="K68" s="12"/>
      <c r="L68" s="14"/>
      <c r="M68" s="14"/>
      <c r="N68" s="14">
        <f t="shared" si="10"/>
        <v>0</v>
      </c>
      <c r="O68" s="15">
        <f t="shared" si="0"/>
        <v>0</v>
      </c>
      <c r="P68" s="14">
        <f t="shared" si="14"/>
        <v>0</v>
      </c>
      <c r="Q68" s="15">
        <f t="shared" si="2"/>
        <v>0</v>
      </c>
      <c r="R68" s="4">
        <f t="shared" si="15"/>
        <v>0</v>
      </c>
      <c r="S68" s="4">
        <v>0</v>
      </c>
      <c r="T68" s="5">
        <f t="shared" si="16"/>
        <v>0</v>
      </c>
    </row>
    <row r="69" spans="1:20" ht="15.75" x14ac:dyDescent="0.15">
      <c r="A69" s="12">
        <f t="shared" si="20"/>
        <v>64</v>
      </c>
      <c r="B69" s="16" t="s">
        <v>63</v>
      </c>
      <c r="C69" s="14">
        <v>5415.2</v>
      </c>
      <c r="D69" s="14">
        <v>58987.386920634919</v>
      </c>
      <c r="E69" s="14">
        <v>58987.386920634919</v>
      </c>
      <c r="F69" s="14">
        <f t="shared" si="5"/>
        <v>64054.403457117463</v>
      </c>
      <c r="G69" s="24">
        <f t="shared" ref="G69:G132" si="21">F69/E69-100%</f>
        <v>8.5900000000000087E-2</v>
      </c>
      <c r="H69" s="14">
        <f t="shared" ref="H69:H76" si="22">+I69*K69*12*1.302/1000</f>
        <v>1472.5074344076609</v>
      </c>
      <c r="I69" s="14">
        <f t="shared" si="8"/>
        <v>5067.0165364825443</v>
      </c>
      <c r="J69" s="12">
        <v>18.600000000000001</v>
      </c>
      <c r="K69" s="12">
        <v>18.600000000000001</v>
      </c>
      <c r="L69" s="14">
        <f>(C69/50*100*K69/J69+H69)*0.5</f>
        <v>6151.4537172038299</v>
      </c>
      <c r="M69" s="14"/>
      <c r="N69" s="14">
        <f t="shared" si="10"/>
        <v>6151.4537172038299</v>
      </c>
      <c r="O69" s="15">
        <f t="shared" si="0"/>
        <v>6151.5</v>
      </c>
      <c r="P69" s="14">
        <f t="shared" si="14"/>
        <v>4443.2284500000005</v>
      </c>
      <c r="Q69" s="20">
        <f t="shared" si="2"/>
        <v>4443.2</v>
      </c>
      <c r="R69" s="4">
        <f t="shared" si="15"/>
        <v>1191411.9043023849</v>
      </c>
      <c r="S69" s="4">
        <v>48560</v>
      </c>
      <c r="T69" s="5">
        <f t="shared" si="16"/>
        <v>99.975657026872895</v>
      </c>
    </row>
    <row r="70" spans="1:20" ht="31.5" x14ac:dyDescent="0.15">
      <c r="A70" s="12">
        <f t="shared" si="20"/>
        <v>65</v>
      </c>
      <c r="B70" s="16" t="s">
        <v>64</v>
      </c>
      <c r="C70" s="14">
        <v>15311.1</v>
      </c>
      <c r="D70" s="14">
        <v>59000</v>
      </c>
      <c r="E70" s="14">
        <v>59000</v>
      </c>
      <c r="F70" s="14">
        <f t="shared" si="5"/>
        <v>64068.100000000006</v>
      </c>
      <c r="G70" s="24">
        <f t="shared" si="21"/>
        <v>8.5900000000000087E-2</v>
      </c>
      <c r="H70" s="14">
        <f t="shared" si="22"/>
        <v>4236.3437004000052</v>
      </c>
      <c r="I70" s="14">
        <f t="shared" si="8"/>
        <v>5068.1000000000058</v>
      </c>
      <c r="J70" s="18">
        <v>53.5</v>
      </c>
      <c r="K70" s="18">
        <v>53.5</v>
      </c>
      <c r="L70" s="14">
        <f>(C70/50*100*K70/J70+H70)*0.5</f>
        <v>17429.271850200003</v>
      </c>
      <c r="M70" s="14"/>
      <c r="N70" s="14">
        <f t="shared" si="10"/>
        <v>17429.271850200003</v>
      </c>
      <c r="O70" s="15">
        <f t="shared" ref="O70:O133" si="23">ROUND(N70,1)</f>
        <v>17429.3</v>
      </c>
      <c r="P70" s="14">
        <f t="shared" ref="P70:P101" si="24">+O70*0.7223</f>
        <v>12589.18339</v>
      </c>
      <c r="Q70" s="20">
        <f t="shared" si="2"/>
        <v>12589.2</v>
      </c>
      <c r="R70" s="4">
        <f t="shared" ref="R70:R101" si="25">+F70*K70*1</f>
        <v>3427643.35</v>
      </c>
      <c r="S70" s="4">
        <v>48560</v>
      </c>
      <c r="T70" s="5">
        <f t="shared" ref="T70:T101" si="26">+F70/64070*100</f>
        <v>99.997034493522719</v>
      </c>
    </row>
    <row r="71" spans="1:20" ht="15.75" x14ac:dyDescent="0.15">
      <c r="A71" s="12">
        <f t="shared" si="20"/>
        <v>66</v>
      </c>
      <c r="B71" s="16" t="s">
        <v>65</v>
      </c>
      <c r="C71" s="14">
        <v>3975.6</v>
      </c>
      <c r="D71" s="14">
        <v>59000</v>
      </c>
      <c r="E71" s="14">
        <v>59000</v>
      </c>
      <c r="F71" s="14">
        <f t="shared" ref="F71:F134" si="27">IF(E71&gt;64070,E71,IF(E71*1.0859&gt;64070,64070,E71*1.0859))</f>
        <v>64068.100000000006</v>
      </c>
      <c r="G71" s="24">
        <f t="shared" si="21"/>
        <v>8.5900000000000087E-2</v>
      </c>
      <c r="H71" s="14">
        <f t="shared" si="22"/>
        <v>989.79993000000127</v>
      </c>
      <c r="I71" s="14">
        <f t="shared" ref="I71:I134" si="28">+F71-E71</f>
        <v>5068.1000000000058</v>
      </c>
      <c r="J71" s="12">
        <v>12.5</v>
      </c>
      <c r="K71" s="12">
        <v>12.5</v>
      </c>
      <c r="L71" s="14">
        <f>(C71/49*100*K71/J71+H71)*0.49</f>
        <v>4460.6019657000006</v>
      </c>
      <c r="M71" s="14"/>
      <c r="N71" s="14">
        <f t="shared" ref="N71:N134" si="29">IF(M71&gt;5,L71-((L71/100)*M71),L71)</f>
        <v>4460.6019657000006</v>
      </c>
      <c r="O71" s="15">
        <f t="shared" si="23"/>
        <v>4460.6000000000004</v>
      </c>
      <c r="P71" s="14">
        <f t="shared" si="24"/>
        <v>3221.8913800000005</v>
      </c>
      <c r="Q71" s="20">
        <f t="shared" ref="Q71:Q134" si="30">+ROUND(P71,1)</f>
        <v>3221.9</v>
      </c>
      <c r="R71" s="4">
        <f t="shared" si="25"/>
        <v>800851.25000000012</v>
      </c>
      <c r="S71" s="4">
        <v>48560</v>
      </c>
      <c r="T71" s="5">
        <f t="shared" si="26"/>
        <v>99.997034493522719</v>
      </c>
    </row>
    <row r="72" spans="1:20" ht="15.75" x14ac:dyDescent="0.15">
      <c r="A72" s="12">
        <f t="shared" si="20"/>
        <v>67</v>
      </c>
      <c r="B72" s="16" t="s">
        <v>66</v>
      </c>
      <c r="C72" s="14">
        <v>2473.9</v>
      </c>
      <c r="D72" s="14">
        <v>59000</v>
      </c>
      <c r="E72" s="14">
        <v>59000</v>
      </c>
      <c r="F72" s="14">
        <f t="shared" si="27"/>
        <v>64068.100000000006</v>
      </c>
      <c r="G72" s="24">
        <f t="shared" si="21"/>
        <v>8.5900000000000087E-2</v>
      </c>
      <c r="H72" s="14">
        <f t="shared" si="22"/>
        <v>791.83994400000097</v>
      </c>
      <c r="I72" s="14">
        <f t="shared" si="28"/>
        <v>5068.1000000000058</v>
      </c>
      <c r="J72" s="12">
        <v>10</v>
      </c>
      <c r="K72" s="12">
        <v>10</v>
      </c>
      <c r="L72" s="14">
        <f>(C72/49*100*K72/J72+H72)*0.49</f>
        <v>2861.9015725600007</v>
      </c>
      <c r="M72" s="14"/>
      <c r="N72" s="14">
        <f t="shared" si="29"/>
        <v>2861.9015725600007</v>
      </c>
      <c r="O72" s="15">
        <f t="shared" si="23"/>
        <v>2861.9</v>
      </c>
      <c r="P72" s="14">
        <f t="shared" si="24"/>
        <v>2067.1503700000003</v>
      </c>
      <c r="Q72" s="20">
        <v>2067.1</v>
      </c>
      <c r="R72" s="4">
        <f t="shared" si="25"/>
        <v>640681</v>
      </c>
      <c r="S72" s="4">
        <v>48560</v>
      </c>
      <c r="T72" s="5">
        <f t="shared" si="26"/>
        <v>99.997034493522719</v>
      </c>
    </row>
    <row r="73" spans="1:20" ht="15.75" x14ac:dyDescent="0.15">
      <c r="A73" s="12">
        <f t="shared" si="20"/>
        <v>68</v>
      </c>
      <c r="B73" s="16" t="s">
        <v>67</v>
      </c>
      <c r="C73" s="14">
        <v>3264.8</v>
      </c>
      <c r="D73" s="14">
        <v>59000</v>
      </c>
      <c r="E73" s="14">
        <v>59000</v>
      </c>
      <c r="F73" s="14">
        <f t="shared" si="27"/>
        <v>64068.100000000006</v>
      </c>
      <c r="G73" s="24">
        <f t="shared" si="21"/>
        <v>8.5900000000000087E-2</v>
      </c>
      <c r="H73" s="14">
        <f t="shared" si="22"/>
        <v>871.02393840000104</v>
      </c>
      <c r="I73" s="14">
        <f t="shared" si="28"/>
        <v>5068.1000000000058</v>
      </c>
      <c r="J73" s="12">
        <v>11</v>
      </c>
      <c r="K73" s="12">
        <v>11</v>
      </c>
      <c r="L73" s="14">
        <f t="shared" ref="L73:L79" si="31">(C73/50*100*K73/J73+H73)*0.5</f>
        <v>3700.3119692000009</v>
      </c>
      <c r="M73" s="14"/>
      <c r="N73" s="14">
        <f t="shared" si="29"/>
        <v>3700.3119692000009</v>
      </c>
      <c r="O73" s="15">
        <f t="shared" si="23"/>
        <v>3700.3</v>
      </c>
      <c r="P73" s="14">
        <f t="shared" si="24"/>
        <v>2672.7266900000004</v>
      </c>
      <c r="Q73" s="20">
        <f t="shared" si="30"/>
        <v>2672.7</v>
      </c>
      <c r="R73" s="4">
        <f t="shared" si="25"/>
        <v>704749.10000000009</v>
      </c>
      <c r="S73" s="4">
        <v>48560</v>
      </c>
      <c r="T73" s="5">
        <f t="shared" si="26"/>
        <v>99.997034493522719</v>
      </c>
    </row>
    <row r="74" spans="1:20" ht="15.75" x14ac:dyDescent="0.15">
      <c r="A74" s="12">
        <f t="shared" si="20"/>
        <v>69</v>
      </c>
      <c r="B74" s="16" t="s">
        <v>68</v>
      </c>
      <c r="C74" s="14">
        <v>2240.1999999999998</v>
      </c>
      <c r="D74" s="14">
        <v>56603.957926829273</v>
      </c>
      <c r="E74" s="14">
        <v>56603.957926829273</v>
      </c>
      <c r="F74" s="14">
        <f t="shared" si="27"/>
        <v>61466.237912743913</v>
      </c>
      <c r="G74" s="24">
        <f t="shared" si="21"/>
        <v>8.5900000000000087E-2</v>
      </c>
      <c r="H74" s="14">
        <f t="shared" si="22"/>
        <v>569.76196874947743</v>
      </c>
      <c r="I74" s="14">
        <f t="shared" si="28"/>
        <v>4862.2799859146398</v>
      </c>
      <c r="J74" s="12">
        <v>7.8</v>
      </c>
      <c r="K74" s="12">
        <v>7.5</v>
      </c>
      <c r="L74" s="14">
        <f>(C74/50*100*K74/J74+H74)*0.5</f>
        <v>2438.9194459132</v>
      </c>
      <c r="M74" s="14"/>
      <c r="N74" s="14">
        <f t="shared" si="29"/>
        <v>2438.9194459132</v>
      </c>
      <c r="O74" s="15">
        <f t="shared" si="23"/>
        <v>2438.9</v>
      </c>
      <c r="P74" s="14">
        <f t="shared" si="24"/>
        <v>1761.6174700000001</v>
      </c>
      <c r="Q74" s="20">
        <f t="shared" si="30"/>
        <v>1761.6</v>
      </c>
      <c r="R74" s="4">
        <f t="shared" si="25"/>
        <v>460996.78434557933</v>
      </c>
      <c r="S74" s="4">
        <v>45867.053924528307</v>
      </c>
      <c r="T74" s="5">
        <f t="shared" si="26"/>
        <v>95.936066665746694</v>
      </c>
    </row>
    <row r="75" spans="1:20" ht="15.75" x14ac:dyDescent="0.15">
      <c r="A75" s="12">
        <f t="shared" si="20"/>
        <v>70</v>
      </c>
      <c r="B75" s="16" t="s">
        <v>69</v>
      </c>
      <c r="C75" s="14">
        <v>803.5</v>
      </c>
      <c r="D75" s="14">
        <v>51178.042906249997</v>
      </c>
      <c r="E75" s="14">
        <v>51178.042906249997</v>
      </c>
      <c r="F75" s="14">
        <f t="shared" si="27"/>
        <v>55574.236791896874</v>
      </c>
      <c r="G75" s="24">
        <f t="shared" si="21"/>
        <v>8.5900000000000087E-2</v>
      </c>
      <c r="H75" s="14">
        <f t="shared" si="22"/>
        <v>199.18978648110573</v>
      </c>
      <c r="I75" s="14">
        <f t="shared" si="28"/>
        <v>4396.1938856468769</v>
      </c>
      <c r="J75" s="12">
        <v>2.9</v>
      </c>
      <c r="K75" s="12">
        <v>2.9</v>
      </c>
      <c r="L75" s="14">
        <f t="shared" si="31"/>
        <v>903.09489324055289</v>
      </c>
      <c r="M75" s="14"/>
      <c r="N75" s="14">
        <f t="shared" si="29"/>
        <v>903.09489324055289</v>
      </c>
      <c r="O75" s="15">
        <f t="shared" si="23"/>
        <v>903.1</v>
      </c>
      <c r="P75" s="14">
        <f t="shared" si="24"/>
        <v>652.3091300000001</v>
      </c>
      <c r="Q75" s="20">
        <f t="shared" si="30"/>
        <v>652.29999999999995</v>
      </c>
      <c r="R75" s="4">
        <f t="shared" si="25"/>
        <v>161165.28669650093</v>
      </c>
      <c r="S75" s="4">
        <v>41124.814607543864</v>
      </c>
      <c r="T75" s="5">
        <f t="shared" si="26"/>
        <v>86.739873250970618</v>
      </c>
    </row>
    <row r="76" spans="1:20" ht="15.75" x14ac:dyDescent="0.15">
      <c r="A76" s="12">
        <f t="shared" si="20"/>
        <v>71</v>
      </c>
      <c r="B76" s="16" t="s">
        <v>70</v>
      </c>
      <c r="C76" s="14">
        <v>1843.3</v>
      </c>
      <c r="D76" s="14">
        <v>58593.066737903224</v>
      </c>
      <c r="E76" s="14">
        <v>58593.066737903224</v>
      </c>
      <c r="F76" s="14">
        <f t="shared" si="27"/>
        <v>63626.211170689116</v>
      </c>
      <c r="G76" s="24">
        <f t="shared" si="21"/>
        <v>8.5900000000000087E-2</v>
      </c>
      <c r="H76" s="14">
        <f t="shared" si="22"/>
        <v>550.4649403249274</v>
      </c>
      <c r="I76" s="14">
        <f t="shared" si="28"/>
        <v>5033.1444327858917</v>
      </c>
      <c r="J76" s="12">
        <v>7</v>
      </c>
      <c r="K76" s="12">
        <v>7</v>
      </c>
      <c r="L76" s="14">
        <f t="shared" si="31"/>
        <v>2118.5324701624636</v>
      </c>
      <c r="M76" s="14"/>
      <c r="N76" s="14">
        <f t="shared" si="29"/>
        <v>2118.5324701624636</v>
      </c>
      <c r="O76" s="15">
        <f t="shared" si="23"/>
        <v>2118.5</v>
      </c>
      <c r="P76" s="14">
        <f t="shared" si="24"/>
        <v>1530.1925500000002</v>
      </c>
      <c r="Q76" s="20">
        <f t="shared" si="30"/>
        <v>1530.2</v>
      </c>
      <c r="R76" s="4">
        <f t="shared" si="25"/>
        <v>445383.47819482384</v>
      </c>
      <c r="S76" s="4">
        <v>45976.388956962022</v>
      </c>
      <c r="T76" s="5">
        <f t="shared" si="26"/>
        <v>99.307337553752333</v>
      </c>
    </row>
    <row r="77" spans="1:20" ht="31.5" x14ac:dyDescent="0.15">
      <c r="A77" s="12">
        <f t="shared" si="20"/>
        <v>72</v>
      </c>
      <c r="B77" s="16" t="s">
        <v>71</v>
      </c>
      <c r="C77" s="14">
        <v>2074.1</v>
      </c>
      <c r="D77" s="14">
        <v>59000</v>
      </c>
      <c r="E77" s="14">
        <v>59000</v>
      </c>
      <c r="F77" s="14">
        <f t="shared" si="27"/>
        <v>64068.100000000006</v>
      </c>
      <c r="G77" s="24">
        <f t="shared" si="21"/>
        <v>8.5900000000000087E-2</v>
      </c>
      <c r="H77" s="14">
        <f>+I77*K77*12*1.302/1000</f>
        <v>554.28796080000075</v>
      </c>
      <c r="I77" s="14">
        <f t="shared" si="28"/>
        <v>5068.1000000000058</v>
      </c>
      <c r="J77" s="12">
        <v>7</v>
      </c>
      <c r="K77" s="12">
        <v>7</v>
      </c>
      <c r="L77" s="14">
        <f t="shared" si="31"/>
        <v>2351.2439804000005</v>
      </c>
      <c r="M77" s="14"/>
      <c r="N77" s="14">
        <f t="shared" si="29"/>
        <v>2351.2439804000005</v>
      </c>
      <c r="O77" s="15">
        <f t="shared" si="23"/>
        <v>2351.1999999999998</v>
      </c>
      <c r="P77" s="14">
        <f t="shared" si="24"/>
        <v>1698.2717600000001</v>
      </c>
      <c r="Q77" s="20">
        <f t="shared" si="30"/>
        <v>1698.3</v>
      </c>
      <c r="R77" s="4">
        <f t="shared" si="25"/>
        <v>448476.70000000007</v>
      </c>
      <c r="S77" s="4">
        <v>48560</v>
      </c>
      <c r="T77" s="5">
        <f t="shared" si="26"/>
        <v>99.997034493522719</v>
      </c>
    </row>
    <row r="78" spans="1:20" ht="15.75" x14ac:dyDescent="0.15">
      <c r="A78" s="12">
        <f t="shared" si="20"/>
        <v>73</v>
      </c>
      <c r="B78" s="16" t="s">
        <v>72</v>
      </c>
      <c r="C78" s="14">
        <v>1804.1</v>
      </c>
      <c r="D78" s="14">
        <v>59000</v>
      </c>
      <c r="E78" s="14">
        <v>59000</v>
      </c>
      <c r="F78" s="14">
        <f t="shared" si="27"/>
        <v>64068.100000000006</v>
      </c>
      <c r="G78" s="24">
        <f t="shared" si="21"/>
        <v>8.5900000000000087E-2</v>
      </c>
      <c r="H78" s="14">
        <f>+I78*K78*12*1.302/1000</f>
        <v>475.10396640000056</v>
      </c>
      <c r="I78" s="14">
        <f t="shared" si="28"/>
        <v>5068.1000000000058</v>
      </c>
      <c r="J78" s="12">
        <v>6</v>
      </c>
      <c r="K78" s="12">
        <v>6</v>
      </c>
      <c r="L78" s="14">
        <f>(C78/50*100*K78/J78+H78)*0.49</f>
        <v>2000.8189435360002</v>
      </c>
      <c r="M78" s="14"/>
      <c r="N78" s="14">
        <f t="shared" si="29"/>
        <v>2000.8189435360002</v>
      </c>
      <c r="O78" s="15">
        <f t="shared" si="23"/>
        <v>2000.8</v>
      </c>
      <c r="P78" s="14">
        <f t="shared" si="24"/>
        <v>1445.1778400000001</v>
      </c>
      <c r="Q78" s="20">
        <f t="shared" si="30"/>
        <v>1445.2</v>
      </c>
      <c r="R78" s="4">
        <f t="shared" si="25"/>
        <v>384408.60000000003</v>
      </c>
      <c r="S78" s="4">
        <v>48560</v>
      </c>
      <c r="T78" s="5">
        <f t="shared" si="26"/>
        <v>99.997034493522719</v>
      </c>
    </row>
    <row r="79" spans="1:20" ht="15.75" x14ac:dyDescent="0.15">
      <c r="A79" s="12">
        <f t="shared" si="20"/>
        <v>74</v>
      </c>
      <c r="B79" s="16" t="s">
        <v>73</v>
      </c>
      <c r="C79" s="15">
        <v>1598.1</v>
      </c>
      <c r="D79" s="14">
        <v>52617.423937499996</v>
      </c>
      <c r="E79" s="14">
        <v>52617.423937499996</v>
      </c>
      <c r="F79" s="14">
        <f t="shared" si="27"/>
        <v>57137.260653731253</v>
      </c>
      <c r="G79" s="24">
        <f t="shared" si="21"/>
        <v>8.5900000000000087E-2</v>
      </c>
      <c r="H79" s="14">
        <f>+I79*K79*12*1.302/1000</f>
        <v>388.39860869918436</v>
      </c>
      <c r="I79" s="14">
        <f t="shared" si="28"/>
        <v>4519.836716231257</v>
      </c>
      <c r="J79" s="12">
        <v>5.5</v>
      </c>
      <c r="K79" s="12">
        <v>5.5</v>
      </c>
      <c r="L79" s="14">
        <f t="shared" si="31"/>
        <v>1792.2993043495921</v>
      </c>
      <c r="M79" s="14"/>
      <c r="N79" s="14">
        <f t="shared" si="29"/>
        <v>1792.2993043495921</v>
      </c>
      <c r="O79" s="15">
        <f t="shared" si="23"/>
        <v>1792.3</v>
      </c>
      <c r="P79" s="14">
        <f t="shared" si="24"/>
        <v>1294.5782900000002</v>
      </c>
      <c r="Q79" s="20">
        <f t="shared" si="30"/>
        <v>1294.5999999999999</v>
      </c>
      <c r="R79" s="4">
        <f t="shared" si="25"/>
        <v>314254.9335955219</v>
      </c>
      <c r="S79" s="4">
        <v>43325.076474905669</v>
      </c>
      <c r="T79" s="5">
        <f t="shared" si="26"/>
        <v>89.179429770143997</v>
      </c>
    </row>
    <row r="80" spans="1:20" ht="31.5" x14ac:dyDescent="0.15">
      <c r="A80" s="12">
        <f t="shared" si="20"/>
        <v>75</v>
      </c>
      <c r="B80" s="16" t="s">
        <v>74</v>
      </c>
      <c r="C80" s="14">
        <v>0</v>
      </c>
      <c r="D80" s="14">
        <v>0</v>
      </c>
      <c r="E80" s="14">
        <v>0</v>
      </c>
      <c r="F80" s="14">
        <f t="shared" si="27"/>
        <v>0</v>
      </c>
      <c r="G80" s="24"/>
      <c r="H80" s="14"/>
      <c r="I80" s="14">
        <f t="shared" si="28"/>
        <v>0</v>
      </c>
      <c r="J80" s="12"/>
      <c r="K80" s="12"/>
      <c r="L80" s="14"/>
      <c r="M80" s="14"/>
      <c r="N80" s="14">
        <f t="shared" si="29"/>
        <v>0</v>
      </c>
      <c r="O80" s="15">
        <f t="shared" si="23"/>
        <v>0</v>
      </c>
      <c r="P80" s="14">
        <f t="shared" si="24"/>
        <v>0</v>
      </c>
      <c r="Q80" s="15">
        <f t="shared" si="30"/>
        <v>0</v>
      </c>
      <c r="R80" s="4">
        <f t="shared" si="25"/>
        <v>0</v>
      </c>
      <c r="S80" s="4">
        <v>0</v>
      </c>
      <c r="T80" s="5">
        <f t="shared" si="26"/>
        <v>0</v>
      </c>
    </row>
    <row r="81" spans="1:20" ht="31.5" x14ac:dyDescent="0.15">
      <c r="A81" s="12">
        <f t="shared" si="20"/>
        <v>76</v>
      </c>
      <c r="B81" s="16" t="s">
        <v>74</v>
      </c>
      <c r="C81" s="14">
        <v>13192.1</v>
      </c>
      <c r="D81" s="14">
        <v>58968</v>
      </c>
      <c r="E81" s="14">
        <v>58968</v>
      </c>
      <c r="F81" s="14">
        <f t="shared" si="27"/>
        <v>64033.351200000005</v>
      </c>
      <c r="G81" s="24">
        <f t="shared" si="21"/>
        <v>8.5900000000000087E-2</v>
      </c>
      <c r="H81" s="14">
        <f t="shared" ref="H81:H129" si="32">+I81*K81*12*1.302/1000</f>
        <v>5413.2476249779256</v>
      </c>
      <c r="I81" s="14">
        <f t="shared" si="28"/>
        <v>5065.3512000000046</v>
      </c>
      <c r="J81" s="12">
        <v>65.7</v>
      </c>
      <c r="K81" s="12">
        <v>68.400000000000006</v>
      </c>
      <c r="L81" s="14">
        <f t="shared" ref="L81:L88" si="33">(C81/50*100*K81/J81+H81)*0.5</f>
        <v>16440.864908379375</v>
      </c>
      <c r="M81" s="14"/>
      <c r="N81" s="14">
        <f t="shared" si="29"/>
        <v>16440.864908379375</v>
      </c>
      <c r="O81" s="15">
        <f t="shared" si="23"/>
        <v>16440.900000000001</v>
      </c>
      <c r="P81" s="14">
        <f t="shared" si="24"/>
        <v>11875.262070000002</v>
      </c>
      <c r="Q81" s="20">
        <f t="shared" si="30"/>
        <v>11875.3</v>
      </c>
      <c r="R81" s="4">
        <f t="shared" si="25"/>
        <v>4379881.2220800007</v>
      </c>
      <c r="S81" s="4">
        <v>48559.716</v>
      </c>
      <c r="T81" s="5">
        <f t="shared" si="26"/>
        <v>99.942798813797424</v>
      </c>
    </row>
    <row r="82" spans="1:20" ht="15.75" x14ac:dyDescent="0.15">
      <c r="A82" s="12">
        <f t="shared" si="20"/>
        <v>77</v>
      </c>
      <c r="B82" s="35" t="s">
        <v>75</v>
      </c>
      <c r="C82" s="15">
        <v>13428.7</v>
      </c>
      <c r="D82" s="14">
        <v>59000</v>
      </c>
      <c r="E82" s="14">
        <v>59000</v>
      </c>
      <c r="F82" s="14">
        <f t="shared" si="27"/>
        <v>64068.100000000006</v>
      </c>
      <c r="G82" s="24">
        <f t="shared" si="21"/>
        <v>8.5900000000000087E-2</v>
      </c>
      <c r="H82" s="14">
        <f t="shared" si="32"/>
        <v>3468.2589547200037</v>
      </c>
      <c r="I82" s="14">
        <f t="shared" si="28"/>
        <v>5068.1000000000058</v>
      </c>
      <c r="J82" s="12">
        <v>44.5</v>
      </c>
      <c r="K82" s="12">
        <v>43.8</v>
      </c>
      <c r="L82" s="14">
        <f t="shared" si="33"/>
        <v>14951.591499831911</v>
      </c>
      <c r="M82" s="14"/>
      <c r="N82" s="14">
        <f t="shared" si="29"/>
        <v>14951.591499831911</v>
      </c>
      <c r="O82" s="15">
        <f t="shared" si="23"/>
        <v>14951.6</v>
      </c>
      <c r="P82" s="14">
        <f t="shared" si="24"/>
        <v>10799.540680000002</v>
      </c>
      <c r="Q82" s="20">
        <f t="shared" si="30"/>
        <v>10799.5</v>
      </c>
      <c r="R82" s="4">
        <f t="shared" si="25"/>
        <v>2806182.7800000003</v>
      </c>
      <c r="S82" s="4">
        <v>48560</v>
      </c>
      <c r="T82" s="5">
        <f t="shared" si="26"/>
        <v>99.997034493522719</v>
      </c>
    </row>
    <row r="83" spans="1:20" ht="15.75" x14ac:dyDescent="0.15">
      <c r="A83" s="12">
        <f t="shared" si="20"/>
        <v>78</v>
      </c>
      <c r="B83" s="16" t="s">
        <v>76</v>
      </c>
      <c r="C83" s="14">
        <v>11121.7</v>
      </c>
      <c r="D83" s="14">
        <v>59000</v>
      </c>
      <c r="E83" s="14">
        <v>59000</v>
      </c>
      <c r="F83" s="14">
        <f t="shared" si="27"/>
        <v>64068.100000000006</v>
      </c>
      <c r="G83" s="24">
        <f t="shared" si="21"/>
        <v>8.5900000000000087E-2</v>
      </c>
      <c r="H83" s="14">
        <f t="shared" si="32"/>
        <v>3642.4637424000039</v>
      </c>
      <c r="I83" s="14">
        <f t="shared" si="28"/>
        <v>5068.1000000000058</v>
      </c>
      <c r="J83" s="12">
        <v>46</v>
      </c>
      <c r="K83" s="12">
        <v>46</v>
      </c>
      <c r="L83" s="14">
        <f t="shared" si="33"/>
        <v>12942.931871200002</v>
      </c>
      <c r="M83" s="14"/>
      <c r="N83" s="14">
        <f t="shared" si="29"/>
        <v>12942.931871200002</v>
      </c>
      <c r="O83" s="15">
        <f t="shared" si="23"/>
        <v>12942.9</v>
      </c>
      <c r="P83" s="14">
        <f t="shared" si="24"/>
        <v>9348.6566700000003</v>
      </c>
      <c r="Q83" s="20">
        <f t="shared" si="30"/>
        <v>9348.7000000000007</v>
      </c>
      <c r="R83" s="4">
        <f t="shared" si="25"/>
        <v>2947132.6</v>
      </c>
      <c r="S83" s="4">
        <v>48560</v>
      </c>
      <c r="T83" s="5">
        <f t="shared" si="26"/>
        <v>99.997034493522719</v>
      </c>
    </row>
    <row r="84" spans="1:20" ht="15.75" x14ac:dyDescent="0.15">
      <c r="A84" s="12">
        <f t="shared" si="20"/>
        <v>79</v>
      </c>
      <c r="B84" s="16" t="s">
        <v>77</v>
      </c>
      <c r="C84" s="15">
        <v>2441.6999999999998</v>
      </c>
      <c r="D84" s="14">
        <v>58982.575757575753</v>
      </c>
      <c r="E84" s="14">
        <v>58982.575757575753</v>
      </c>
      <c r="F84" s="14">
        <f t="shared" si="27"/>
        <v>64049.179015151516</v>
      </c>
      <c r="G84" s="24">
        <f t="shared" si="21"/>
        <v>8.5900000000000087E-2</v>
      </c>
      <c r="H84" s="14">
        <f t="shared" si="32"/>
        <v>949.92731155636477</v>
      </c>
      <c r="I84" s="14">
        <f t="shared" si="28"/>
        <v>5066.6032575757636</v>
      </c>
      <c r="J84" s="12">
        <v>11</v>
      </c>
      <c r="K84" s="12">
        <v>12</v>
      </c>
      <c r="L84" s="14">
        <f t="shared" si="33"/>
        <v>3138.6363830509094</v>
      </c>
      <c r="M84" s="14"/>
      <c r="N84" s="14">
        <f t="shared" si="29"/>
        <v>3138.6363830509094</v>
      </c>
      <c r="O84" s="15">
        <f t="shared" si="23"/>
        <v>3138.6</v>
      </c>
      <c r="P84" s="14">
        <f t="shared" si="24"/>
        <v>2267.0107800000001</v>
      </c>
      <c r="Q84" s="20">
        <f t="shared" si="30"/>
        <v>2267</v>
      </c>
      <c r="R84" s="4">
        <f t="shared" si="25"/>
        <v>768590.14818181819</v>
      </c>
      <c r="S84" s="4">
        <v>48560</v>
      </c>
      <c r="T84" s="5">
        <f t="shared" si="26"/>
        <v>99.967502755035923</v>
      </c>
    </row>
    <row r="85" spans="1:20" ht="15.75" x14ac:dyDescent="0.15">
      <c r="A85" s="12">
        <f t="shared" si="20"/>
        <v>80</v>
      </c>
      <c r="B85" s="16" t="s">
        <v>78</v>
      </c>
      <c r="C85" s="14">
        <v>9791.2000000000007</v>
      </c>
      <c r="D85" s="14">
        <v>57305.175329999998</v>
      </c>
      <c r="E85" s="14">
        <v>57305.175329999998</v>
      </c>
      <c r="F85" s="14">
        <f t="shared" si="27"/>
        <v>62227.689890847003</v>
      </c>
      <c r="G85" s="24">
        <f t="shared" si="21"/>
        <v>8.5900000000000087E-2</v>
      </c>
      <c r="H85" s="14">
        <f t="shared" si="32"/>
        <v>2538.0091274562292</v>
      </c>
      <c r="I85" s="14">
        <f t="shared" si="28"/>
        <v>4922.5145608470048</v>
      </c>
      <c r="J85" s="12">
        <v>33.5</v>
      </c>
      <c r="K85" s="12">
        <v>33</v>
      </c>
      <c r="L85" s="14">
        <f t="shared" si="33"/>
        <v>10914.06725029528</v>
      </c>
      <c r="M85" s="14"/>
      <c r="N85" s="14">
        <f t="shared" si="29"/>
        <v>10914.06725029528</v>
      </c>
      <c r="O85" s="15">
        <f t="shared" si="23"/>
        <v>10914.1</v>
      </c>
      <c r="P85" s="14">
        <f t="shared" si="24"/>
        <v>7883.2544300000009</v>
      </c>
      <c r="Q85" s="20">
        <v>7883.2</v>
      </c>
      <c r="R85" s="4">
        <f t="shared" si="25"/>
        <v>2053513.7663979512</v>
      </c>
      <c r="S85" s="4">
        <v>46846.324765872545</v>
      </c>
      <c r="T85" s="5">
        <f t="shared" si="26"/>
        <v>97.124535493752148</v>
      </c>
    </row>
    <row r="86" spans="1:20" ht="31.5" x14ac:dyDescent="0.15">
      <c r="A86" s="12">
        <f t="shared" si="20"/>
        <v>81</v>
      </c>
      <c r="B86" s="16" t="s">
        <v>79</v>
      </c>
      <c r="C86" s="15">
        <v>10658</v>
      </c>
      <c r="D86" s="14">
        <v>59000</v>
      </c>
      <c r="E86" s="14">
        <v>59000</v>
      </c>
      <c r="F86" s="14">
        <f t="shared" si="27"/>
        <v>64068.100000000006</v>
      </c>
      <c r="G86" s="24">
        <f t="shared" si="21"/>
        <v>8.5900000000000087E-2</v>
      </c>
      <c r="H86" s="14">
        <f t="shared" si="32"/>
        <v>3246.5437704000042</v>
      </c>
      <c r="I86" s="14">
        <f t="shared" si="28"/>
        <v>5068.1000000000058</v>
      </c>
      <c r="J86" s="12">
        <v>40.5</v>
      </c>
      <c r="K86" s="12">
        <v>41</v>
      </c>
      <c r="L86" s="14">
        <f t="shared" si="33"/>
        <v>12412.852132113581</v>
      </c>
      <c r="M86" s="14"/>
      <c r="N86" s="14">
        <f t="shared" si="29"/>
        <v>12412.852132113581</v>
      </c>
      <c r="O86" s="15">
        <f t="shared" si="23"/>
        <v>12412.9</v>
      </c>
      <c r="P86" s="14">
        <f t="shared" si="24"/>
        <v>8965.8376700000008</v>
      </c>
      <c r="Q86" s="20">
        <f t="shared" si="30"/>
        <v>8965.7999999999993</v>
      </c>
      <c r="R86" s="4">
        <f t="shared" si="25"/>
        <v>2626792.1</v>
      </c>
      <c r="S86" s="4">
        <v>48690.42965277777</v>
      </c>
      <c r="T86" s="5">
        <f t="shared" si="26"/>
        <v>99.997034493522719</v>
      </c>
    </row>
    <row r="87" spans="1:20" ht="15.75" x14ac:dyDescent="0.15">
      <c r="A87" s="12">
        <f t="shared" si="20"/>
        <v>82</v>
      </c>
      <c r="B87" s="16" t="s">
        <v>80</v>
      </c>
      <c r="C87" s="14">
        <v>3591.2</v>
      </c>
      <c r="D87" s="14">
        <v>57965.621864583336</v>
      </c>
      <c r="E87" s="14">
        <v>57965.621864583336</v>
      </c>
      <c r="F87" s="14">
        <f t="shared" si="27"/>
        <v>62944.868782751051</v>
      </c>
      <c r="G87" s="24">
        <f t="shared" si="21"/>
        <v>8.5900000000000087E-2</v>
      </c>
      <c r="H87" s="14">
        <f t="shared" si="32"/>
        <v>1166.9363077417859</v>
      </c>
      <c r="I87" s="14">
        <f t="shared" si="28"/>
        <v>4979.2469181677152</v>
      </c>
      <c r="J87" s="12">
        <v>14</v>
      </c>
      <c r="K87" s="12">
        <v>15</v>
      </c>
      <c r="L87" s="14">
        <f t="shared" si="33"/>
        <v>4431.1824395851791</v>
      </c>
      <c r="M87" s="14"/>
      <c r="N87" s="14">
        <f t="shared" si="29"/>
        <v>4431.1824395851791</v>
      </c>
      <c r="O87" s="15">
        <f t="shared" si="23"/>
        <v>4431.2</v>
      </c>
      <c r="P87" s="14">
        <f t="shared" si="24"/>
        <v>3200.6557600000001</v>
      </c>
      <c r="Q87" s="20">
        <f t="shared" si="30"/>
        <v>3200.7</v>
      </c>
      <c r="R87" s="4">
        <f t="shared" si="25"/>
        <v>944173.03174126579</v>
      </c>
      <c r="S87" s="4">
        <v>47726.322418721807</v>
      </c>
      <c r="T87" s="5">
        <f t="shared" si="26"/>
        <v>98.243903203919231</v>
      </c>
    </row>
    <row r="88" spans="1:20" ht="31.5" x14ac:dyDescent="0.15">
      <c r="A88" s="12">
        <f t="shared" si="20"/>
        <v>83</v>
      </c>
      <c r="B88" s="16" t="s">
        <v>81</v>
      </c>
      <c r="C88" s="15">
        <v>5884.4</v>
      </c>
      <c r="D88" s="14">
        <v>58968</v>
      </c>
      <c r="E88" s="14">
        <v>58968</v>
      </c>
      <c r="F88" s="14">
        <f t="shared" si="27"/>
        <v>64033.351200000005</v>
      </c>
      <c r="G88" s="24">
        <f t="shared" si="21"/>
        <v>8.5900000000000087E-2</v>
      </c>
      <c r="H88" s="14">
        <f t="shared" si="32"/>
        <v>1464.1093722528012</v>
      </c>
      <c r="I88" s="14">
        <f t="shared" si="28"/>
        <v>5065.3512000000046</v>
      </c>
      <c r="J88" s="12">
        <v>18.5</v>
      </c>
      <c r="K88" s="12">
        <v>18.5</v>
      </c>
      <c r="L88" s="14">
        <f t="shared" si="33"/>
        <v>6616.4546861264007</v>
      </c>
      <c r="M88" s="14"/>
      <c r="N88" s="14">
        <f t="shared" si="29"/>
        <v>6616.4546861264007</v>
      </c>
      <c r="O88" s="15">
        <f t="shared" si="23"/>
        <v>6616.5</v>
      </c>
      <c r="P88" s="14">
        <f t="shared" si="24"/>
        <v>4779.0979500000003</v>
      </c>
      <c r="Q88" s="20">
        <f t="shared" si="30"/>
        <v>4779.1000000000004</v>
      </c>
      <c r="R88" s="4">
        <f t="shared" si="25"/>
        <v>1184616.9972000001</v>
      </c>
      <c r="S88" s="4">
        <v>48559.716</v>
      </c>
      <c r="T88" s="5">
        <f t="shared" si="26"/>
        <v>99.942798813797424</v>
      </c>
    </row>
    <row r="89" spans="1:20" ht="15.75" x14ac:dyDescent="0.15">
      <c r="A89" s="12">
        <f t="shared" si="20"/>
        <v>84</v>
      </c>
      <c r="B89" s="16" t="s">
        <v>82</v>
      </c>
      <c r="C89" s="14">
        <v>4382.3999999999996</v>
      </c>
      <c r="D89" s="14">
        <v>59000</v>
      </c>
      <c r="E89" s="14">
        <v>59000</v>
      </c>
      <c r="F89" s="14">
        <f t="shared" si="27"/>
        <v>64068.100000000006</v>
      </c>
      <c r="G89" s="24">
        <f t="shared" si="21"/>
        <v>8.5900000000000087E-2</v>
      </c>
      <c r="H89" s="14">
        <f t="shared" si="32"/>
        <v>1425.3118992000018</v>
      </c>
      <c r="I89" s="14">
        <f t="shared" si="28"/>
        <v>5068.1000000000058</v>
      </c>
      <c r="J89" s="12">
        <v>18</v>
      </c>
      <c r="K89" s="12">
        <v>18</v>
      </c>
      <c r="L89" s="14">
        <f>(C89/49*100*K89/J89+H89)*0.49</f>
        <v>5080.8028306079996</v>
      </c>
      <c r="M89" s="14"/>
      <c r="N89" s="14">
        <f t="shared" si="29"/>
        <v>5080.8028306079996</v>
      </c>
      <c r="O89" s="15">
        <f t="shared" si="23"/>
        <v>5080.8</v>
      </c>
      <c r="P89" s="14">
        <f t="shared" si="24"/>
        <v>3669.8618400000005</v>
      </c>
      <c r="Q89" s="20">
        <f t="shared" si="30"/>
        <v>3669.9</v>
      </c>
      <c r="R89" s="4">
        <f t="shared" si="25"/>
        <v>1153225.8</v>
      </c>
      <c r="S89" s="4">
        <v>48560</v>
      </c>
      <c r="T89" s="5">
        <f t="shared" si="26"/>
        <v>99.997034493522719</v>
      </c>
    </row>
    <row r="90" spans="1:20" ht="31.5" x14ac:dyDescent="0.15">
      <c r="A90" s="12">
        <f t="shared" si="20"/>
        <v>85</v>
      </c>
      <c r="B90" s="16" t="s">
        <v>83</v>
      </c>
      <c r="C90" s="14">
        <v>8825.9</v>
      </c>
      <c r="D90" s="14">
        <v>54612.296925196846</v>
      </c>
      <c r="E90" s="14">
        <v>54612.296925196846</v>
      </c>
      <c r="F90" s="14">
        <f t="shared" si="27"/>
        <v>59303.493231071261</v>
      </c>
      <c r="G90" s="24">
        <f t="shared" si="21"/>
        <v>8.5900000000000087E-2</v>
      </c>
      <c r="H90" s="14">
        <f t="shared" si="32"/>
        <v>3078.4005454852386</v>
      </c>
      <c r="I90" s="14">
        <f t="shared" si="28"/>
        <v>4691.196305874415</v>
      </c>
      <c r="J90" s="12">
        <v>39</v>
      </c>
      <c r="K90" s="12">
        <v>42</v>
      </c>
      <c r="L90" s="14">
        <f t="shared" ref="L90:L101" si="34">(C90/50*100*K90/J90+H90)*0.5</f>
        <v>11044.015657358002</v>
      </c>
      <c r="M90" s="14"/>
      <c r="N90" s="14">
        <f t="shared" si="29"/>
        <v>11044.015657358002</v>
      </c>
      <c r="O90" s="15">
        <f t="shared" si="23"/>
        <v>11044</v>
      </c>
      <c r="P90" s="14">
        <f t="shared" si="24"/>
        <v>7977.0812000000005</v>
      </c>
      <c r="Q90" s="20">
        <f t="shared" si="30"/>
        <v>7977.1</v>
      </c>
      <c r="R90" s="4">
        <f t="shared" si="25"/>
        <v>2490746.7157049929</v>
      </c>
      <c r="S90" s="4">
        <v>44970.260371658165</v>
      </c>
      <c r="T90" s="5">
        <f t="shared" si="26"/>
        <v>92.560470159312104</v>
      </c>
    </row>
    <row r="91" spans="1:20" ht="15.75" x14ac:dyDescent="0.15">
      <c r="A91" s="12">
        <f t="shared" si="20"/>
        <v>86</v>
      </c>
      <c r="B91" s="16" t="s">
        <v>84</v>
      </c>
      <c r="C91" s="14">
        <v>2502.6</v>
      </c>
      <c r="D91" s="14">
        <v>57447.643500000006</v>
      </c>
      <c r="E91" s="14">
        <v>57447.643500000006</v>
      </c>
      <c r="F91" s="14">
        <f t="shared" si="27"/>
        <v>62382.396076650009</v>
      </c>
      <c r="G91" s="24">
        <f t="shared" si="21"/>
        <v>8.5900000000000087E-2</v>
      </c>
      <c r="H91" s="14">
        <f t="shared" si="32"/>
        <v>693.90516831821697</v>
      </c>
      <c r="I91" s="14">
        <f t="shared" si="28"/>
        <v>4934.7525766500039</v>
      </c>
      <c r="J91" s="12">
        <v>9</v>
      </c>
      <c r="K91" s="12">
        <v>9</v>
      </c>
      <c r="L91" s="14">
        <f t="shared" si="34"/>
        <v>2849.5525841591084</v>
      </c>
      <c r="M91" s="14"/>
      <c r="N91" s="14">
        <f t="shared" si="29"/>
        <v>2849.5525841591084</v>
      </c>
      <c r="O91" s="15">
        <f t="shared" si="23"/>
        <v>2849.6</v>
      </c>
      <c r="P91" s="14">
        <f t="shared" si="24"/>
        <v>2058.2660799999999</v>
      </c>
      <c r="Q91" s="20">
        <f t="shared" si="30"/>
        <v>2058.3000000000002</v>
      </c>
      <c r="R91" s="4">
        <f t="shared" si="25"/>
        <v>561441.56468985009</v>
      </c>
      <c r="S91" s="4">
        <v>47307.63217546817</v>
      </c>
      <c r="T91" s="5">
        <f t="shared" si="26"/>
        <v>97.365999807476214</v>
      </c>
    </row>
    <row r="92" spans="1:20" ht="15.75" x14ac:dyDescent="0.15">
      <c r="A92" s="12">
        <f t="shared" si="20"/>
        <v>87</v>
      </c>
      <c r="B92" s="16" t="s">
        <v>85</v>
      </c>
      <c r="C92" s="14">
        <v>761.2</v>
      </c>
      <c r="D92" s="14">
        <v>48281.999999999993</v>
      </c>
      <c r="E92" s="14">
        <v>48281.999999999993</v>
      </c>
      <c r="F92" s="14">
        <f t="shared" si="27"/>
        <v>52429.423799999997</v>
      </c>
      <c r="G92" s="24">
        <f t="shared" si="21"/>
        <v>8.5900000000000087E-2</v>
      </c>
      <c r="H92" s="14">
        <f t="shared" si="32"/>
        <v>323.99674725600033</v>
      </c>
      <c r="I92" s="14">
        <f t="shared" si="28"/>
        <v>4147.4238000000041</v>
      </c>
      <c r="J92" s="12">
        <v>3.5</v>
      </c>
      <c r="K92" s="12">
        <v>5</v>
      </c>
      <c r="L92" s="14">
        <f t="shared" si="34"/>
        <v>1249.4269450565714</v>
      </c>
      <c r="M92" s="14"/>
      <c r="N92" s="14">
        <f t="shared" si="29"/>
        <v>1249.4269450565714</v>
      </c>
      <c r="O92" s="15">
        <f t="shared" si="23"/>
        <v>1249.4000000000001</v>
      </c>
      <c r="P92" s="14">
        <f t="shared" si="24"/>
        <v>902.44162000000017</v>
      </c>
      <c r="Q92" s="20">
        <f t="shared" si="30"/>
        <v>902.4</v>
      </c>
      <c r="R92" s="4">
        <f t="shared" si="25"/>
        <v>262147.11900000001</v>
      </c>
      <c r="S92" s="4">
        <v>39522.46202150538</v>
      </c>
      <c r="T92" s="5">
        <f t="shared" si="26"/>
        <v>81.831471515529884</v>
      </c>
    </row>
    <row r="93" spans="1:20" ht="15.75" x14ac:dyDescent="0.15">
      <c r="A93" s="12">
        <f t="shared" si="20"/>
        <v>88</v>
      </c>
      <c r="B93" s="16" t="s">
        <v>86</v>
      </c>
      <c r="C93" s="14">
        <v>1983.2</v>
      </c>
      <c r="D93" s="14">
        <v>55909.207131818184</v>
      </c>
      <c r="E93" s="14">
        <v>55909.207131818184</v>
      </c>
      <c r="F93" s="14">
        <f t="shared" si="27"/>
        <v>60711.808024441372</v>
      </c>
      <c r="G93" s="24">
        <f t="shared" si="21"/>
        <v>8.5900000000000087E-2</v>
      </c>
      <c r="H93" s="14">
        <f t="shared" si="32"/>
        <v>525.25085442441286</v>
      </c>
      <c r="I93" s="14">
        <f t="shared" si="28"/>
        <v>4802.600892623188</v>
      </c>
      <c r="J93" s="12">
        <v>7</v>
      </c>
      <c r="K93" s="12">
        <v>7</v>
      </c>
      <c r="L93" s="14">
        <f t="shared" si="34"/>
        <v>2245.8254272122067</v>
      </c>
      <c r="M93" s="14"/>
      <c r="N93" s="14">
        <f t="shared" si="29"/>
        <v>2245.8254272122067</v>
      </c>
      <c r="O93" s="15">
        <f t="shared" si="23"/>
        <v>2245.8000000000002</v>
      </c>
      <c r="P93" s="14">
        <f t="shared" si="24"/>
        <v>1622.1413400000004</v>
      </c>
      <c r="Q93" s="20">
        <f t="shared" si="30"/>
        <v>1622.1</v>
      </c>
      <c r="R93" s="4">
        <f t="shared" si="25"/>
        <v>424982.65617108962</v>
      </c>
      <c r="S93" s="4">
        <v>46040.736908802079</v>
      </c>
      <c r="T93" s="5">
        <f t="shared" si="26"/>
        <v>94.758557865524224</v>
      </c>
    </row>
    <row r="94" spans="1:20" ht="31.5" x14ac:dyDescent="0.15">
      <c r="A94" s="12">
        <f t="shared" si="20"/>
        <v>89</v>
      </c>
      <c r="B94" s="13" t="s">
        <v>87</v>
      </c>
      <c r="C94" s="15">
        <v>11566.9</v>
      </c>
      <c r="D94" s="14">
        <v>58968</v>
      </c>
      <c r="E94" s="14">
        <v>58968</v>
      </c>
      <c r="F94" s="14">
        <f t="shared" si="27"/>
        <v>64033.351200000005</v>
      </c>
      <c r="G94" s="24">
        <f t="shared" si="21"/>
        <v>8.5900000000000087E-2</v>
      </c>
      <c r="H94" s="14">
        <f t="shared" si="32"/>
        <v>3165.6418859520027</v>
      </c>
      <c r="I94" s="14">
        <f t="shared" si="28"/>
        <v>5065.3512000000046</v>
      </c>
      <c r="J94" s="12">
        <v>38</v>
      </c>
      <c r="K94" s="12">
        <v>40</v>
      </c>
      <c r="L94" s="14">
        <f t="shared" si="34"/>
        <v>13758.505153502316</v>
      </c>
      <c r="M94" s="14"/>
      <c r="N94" s="14">
        <f t="shared" si="29"/>
        <v>13758.505153502316</v>
      </c>
      <c r="O94" s="15">
        <f t="shared" si="23"/>
        <v>13758.5</v>
      </c>
      <c r="P94" s="14">
        <f t="shared" si="24"/>
        <v>9937.7645499999999</v>
      </c>
      <c r="Q94" s="20">
        <f t="shared" si="30"/>
        <v>9937.7999999999993</v>
      </c>
      <c r="R94" s="4">
        <f t="shared" si="25"/>
        <v>2561334.0480000004</v>
      </c>
      <c r="S94" s="4">
        <v>48559.716</v>
      </c>
      <c r="T94" s="5">
        <f t="shared" si="26"/>
        <v>99.942798813797424</v>
      </c>
    </row>
    <row r="95" spans="1:20" ht="31.5" x14ac:dyDescent="0.15">
      <c r="A95" s="12">
        <f t="shared" si="20"/>
        <v>90</v>
      </c>
      <c r="B95" s="16" t="s">
        <v>88</v>
      </c>
      <c r="C95" s="15">
        <v>12526.9</v>
      </c>
      <c r="D95" s="14">
        <v>58968</v>
      </c>
      <c r="E95" s="14">
        <v>58968</v>
      </c>
      <c r="F95" s="14">
        <f t="shared" si="27"/>
        <v>64033.351200000005</v>
      </c>
      <c r="G95" s="24">
        <f t="shared" si="21"/>
        <v>8.5900000000000087E-2</v>
      </c>
      <c r="H95" s="14">
        <f t="shared" si="32"/>
        <v>3165.6418859520027</v>
      </c>
      <c r="I95" s="14">
        <f t="shared" si="28"/>
        <v>5065.3512000000046</v>
      </c>
      <c r="J95" s="12">
        <v>40</v>
      </c>
      <c r="K95" s="12">
        <v>40</v>
      </c>
      <c r="L95" s="14">
        <f t="shared" si="34"/>
        <v>14109.720942976001</v>
      </c>
      <c r="M95" s="14"/>
      <c r="N95" s="14">
        <f t="shared" si="29"/>
        <v>14109.720942976001</v>
      </c>
      <c r="O95" s="15">
        <f t="shared" si="23"/>
        <v>14109.7</v>
      </c>
      <c r="P95" s="14">
        <f t="shared" si="24"/>
        <v>10191.436310000001</v>
      </c>
      <c r="Q95" s="20">
        <f t="shared" si="30"/>
        <v>10191.4</v>
      </c>
      <c r="R95" s="4">
        <f t="shared" si="25"/>
        <v>2561334.0480000004</v>
      </c>
      <c r="S95" s="4">
        <v>48559.716</v>
      </c>
      <c r="T95" s="5">
        <f t="shared" si="26"/>
        <v>99.942798813797424</v>
      </c>
    </row>
    <row r="96" spans="1:20" ht="31.5" x14ac:dyDescent="0.15">
      <c r="A96" s="12">
        <f t="shared" si="20"/>
        <v>91</v>
      </c>
      <c r="B96" s="16" t="s">
        <v>89</v>
      </c>
      <c r="C96" s="15">
        <v>1568</v>
      </c>
      <c r="D96" s="14">
        <v>58968</v>
      </c>
      <c r="E96" s="14">
        <v>58968</v>
      </c>
      <c r="F96" s="14">
        <f t="shared" si="27"/>
        <v>64033.351200000005</v>
      </c>
      <c r="G96" s="24">
        <f t="shared" si="21"/>
        <v>8.5900000000000087E-2</v>
      </c>
      <c r="H96" s="14">
        <f t="shared" si="32"/>
        <v>395.70523574400033</v>
      </c>
      <c r="I96" s="14">
        <f t="shared" si="28"/>
        <v>5065.3512000000046</v>
      </c>
      <c r="J96" s="12">
        <v>5</v>
      </c>
      <c r="K96" s="12">
        <v>5</v>
      </c>
      <c r="L96" s="14">
        <f t="shared" si="34"/>
        <v>1765.8526178720001</v>
      </c>
      <c r="M96" s="14"/>
      <c r="N96" s="14">
        <f t="shared" si="29"/>
        <v>1765.8526178720001</v>
      </c>
      <c r="O96" s="15">
        <f t="shared" si="23"/>
        <v>1765.9</v>
      </c>
      <c r="P96" s="14">
        <f t="shared" si="24"/>
        <v>1275.5095700000002</v>
      </c>
      <c r="Q96" s="20">
        <f t="shared" si="30"/>
        <v>1275.5</v>
      </c>
      <c r="R96" s="4">
        <f t="shared" si="25"/>
        <v>320166.75600000005</v>
      </c>
      <c r="S96" s="4">
        <v>48559.716</v>
      </c>
      <c r="T96" s="5">
        <f t="shared" si="26"/>
        <v>99.942798813797424</v>
      </c>
    </row>
    <row r="97" spans="1:20" ht="31.5" x14ac:dyDescent="0.15">
      <c r="A97" s="12">
        <f t="shared" si="20"/>
        <v>92</v>
      </c>
      <c r="B97" s="16" t="s">
        <v>90</v>
      </c>
      <c r="C97" s="15">
        <v>8289.6</v>
      </c>
      <c r="D97" s="14">
        <v>58967.99833888888</v>
      </c>
      <c r="E97" s="14">
        <v>58967.99833888888</v>
      </c>
      <c r="F97" s="14">
        <f t="shared" si="27"/>
        <v>64033.349396199439</v>
      </c>
      <c r="G97" s="24">
        <f t="shared" si="21"/>
        <v>8.5900000000000087E-2</v>
      </c>
      <c r="H97" s="14">
        <f t="shared" si="32"/>
        <v>2136.808212824345</v>
      </c>
      <c r="I97" s="14">
        <f t="shared" si="28"/>
        <v>5065.3510573105596</v>
      </c>
      <c r="J97" s="12">
        <v>27</v>
      </c>
      <c r="K97" s="12">
        <v>27</v>
      </c>
      <c r="L97" s="14">
        <f t="shared" si="34"/>
        <v>9358.0041064121724</v>
      </c>
      <c r="M97" s="14"/>
      <c r="N97" s="14">
        <f t="shared" si="29"/>
        <v>9358.0041064121724</v>
      </c>
      <c r="O97" s="15">
        <f t="shared" si="23"/>
        <v>9358</v>
      </c>
      <c r="P97" s="14">
        <f t="shared" si="24"/>
        <v>6759.2834000000003</v>
      </c>
      <c r="Q97" s="20">
        <f t="shared" si="30"/>
        <v>6759.3</v>
      </c>
      <c r="R97" s="4">
        <f t="shared" si="25"/>
        <v>1728900.4336973848</v>
      </c>
      <c r="S97" s="4">
        <v>48559.716</v>
      </c>
      <c r="T97" s="5">
        <f t="shared" si="26"/>
        <v>99.942795998438328</v>
      </c>
    </row>
    <row r="98" spans="1:20" ht="15.75" x14ac:dyDescent="0.15">
      <c r="A98" s="12">
        <f t="shared" si="20"/>
        <v>93</v>
      </c>
      <c r="B98" s="16" t="s">
        <v>91</v>
      </c>
      <c r="C98" s="15">
        <v>3124.7</v>
      </c>
      <c r="D98" s="14">
        <v>58968</v>
      </c>
      <c r="E98" s="14">
        <v>58968</v>
      </c>
      <c r="F98" s="14">
        <f t="shared" si="27"/>
        <v>64033.351200000005</v>
      </c>
      <c r="G98" s="24">
        <f t="shared" si="21"/>
        <v>8.5900000000000087E-2</v>
      </c>
      <c r="H98" s="14">
        <f t="shared" si="32"/>
        <v>791.41047148800067</v>
      </c>
      <c r="I98" s="14">
        <f t="shared" si="28"/>
        <v>5065.3512000000046</v>
      </c>
      <c r="J98" s="12">
        <v>10</v>
      </c>
      <c r="K98" s="12">
        <v>10</v>
      </c>
      <c r="L98" s="14">
        <f t="shared" si="34"/>
        <v>3520.405235744</v>
      </c>
      <c r="M98" s="14"/>
      <c r="N98" s="14">
        <f t="shared" si="29"/>
        <v>3520.405235744</v>
      </c>
      <c r="O98" s="15">
        <f t="shared" si="23"/>
        <v>3520.4</v>
      </c>
      <c r="P98" s="14">
        <f t="shared" si="24"/>
        <v>2542.7849200000001</v>
      </c>
      <c r="Q98" s="20">
        <f t="shared" si="30"/>
        <v>2542.8000000000002</v>
      </c>
      <c r="R98" s="4">
        <f t="shared" si="25"/>
        <v>640333.5120000001</v>
      </c>
      <c r="S98" s="4">
        <v>48559.716</v>
      </c>
      <c r="T98" s="5">
        <f t="shared" si="26"/>
        <v>99.942798813797424</v>
      </c>
    </row>
    <row r="99" spans="1:20" ht="31.5" x14ac:dyDescent="0.15">
      <c r="A99" s="12">
        <f t="shared" si="20"/>
        <v>94</v>
      </c>
      <c r="B99" s="16" t="s">
        <v>92</v>
      </c>
      <c r="C99" s="15">
        <v>3330.7</v>
      </c>
      <c r="D99" s="14">
        <v>58968</v>
      </c>
      <c r="E99" s="14">
        <v>58968</v>
      </c>
      <c r="F99" s="14">
        <f t="shared" si="27"/>
        <v>64033.351200000005</v>
      </c>
      <c r="G99" s="24">
        <f t="shared" si="21"/>
        <v>8.5900000000000087E-2</v>
      </c>
      <c r="H99" s="14">
        <f t="shared" si="32"/>
        <v>870.55151863680078</v>
      </c>
      <c r="I99" s="14">
        <f t="shared" si="28"/>
        <v>5065.3512000000046</v>
      </c>
      <c r="J99" s="12">
        <v>11</v>
      </c>
      <c r="K99" s="12">
        <v>11</v>
      </c>
      <c r="L99" s="14">
        <f t="shared" si="34"/>
        <v>3765.9757593183995</v>
      </c>
      <c r="M99" s="14"/>
      <c r="N99" s="14">
        <f t="shared" si="29"/>
        <v>3765.9757593183995</v>
      </c>
      <c r="O99" s="15">
        <f t="shared" si="23"/>
        <v>3766</v>
      </c>
      <c r="P99" s="14">
        <f t="shared" si="24"/>
        <v>2720.1818000000003</v>
      </c>
      <c r="Q99" s="20">
        <f t="shared" si="30"/>
        <v>2720.2</v>
      </c>
      <c r="R99" s="4">
        <f t="shared" si="25"/>
        <v>704366.86320000002</v>
      </c>
      <c r="S99" s="4">
        <v>48559.716</v>
      </c>
      <c r="T99" s="5">
        <f t="shared" si="26"/>
        <v>99.942798813797424</v>
      </c>
    </row>
    <row r="100" spans="1:20" ht="31.5" x14ac:dyDescent="0.15">
      <c r="A100" s="12">
        <f t="shared" si="20"/>
        <v>95</v>
      </c>
      <c r="B100" s="13" t="s">
        <v>93</v>
      </c>
      <c r="C100" s="15">
        <v>24439.5</v>
      </c>
      <c r="D100" s="14">
        <v>59000</v>
      </c>
      <c r="E100" s="14">
        <v>59000</v>
      </c>
      <c r="F100" s="14">
        <f t="shared" si="27"/>
        <v>64068.100000000006</v>
      </c>
      <c r="G100" s="24">
        <f t="shared" si="21"/>
        <v>8.5900000000000087E-2</v>
      </c>
      <c r="H100" s="14">
        <f t="shared" si="32"/>
        <v>6334.7195520000078</v>
      </c>
      <c r="I100" s="14">
        <f t="shared" si="28"/>
        <v>5068.1000000000058</v>
      </c>
      <c r="J100" s="12">
        <v>80</v>
      </c>
      <c r="K100" s="12">
        <v>80</v>
      </c>
      <c r="L100" s="14">
        <f t="shared" si="34"/>
        <v>27606.859776000005</v>
      </c>
      <c r="M100" s="14"/>
      <c r="N100" s="14">
        <f t="shared" si="29"/>
        <v>27606.859776000005</v>
      </c>
      <c r="O100" s="15">
        <f t="shared" si="23"/>
        <v>27606.9</v>
      </c>
      <c r="P100" s="14">
        <f t="shared" si="24"/>
        <v>19940.463870000003</v>
      </c>
      <c r="Q100" s="20">
        <f t="shared" si="30"/>
        <v>19940.5</v>
      </c>
      <c r="R100" s="4">
        <f t="shared" si="25"/>
        <v>5125448</v>
      </c>
      <c r="S100" s="4">
        <v>48401.93864777917</v>
      </c>
      <c r="T100" s="5">
        <f t="shared" si="26"/>
        <v>99.997034493522719</v>
      </c>
    </row>
    <row r="101" spans="1:20" ht="15.75" x14ac:dyDescent="0.15">
      <c r="A101" s="12">
        <f t="shared" si="20"/>
        <v>96</v>
      </c>
      <c r="B101" s="16" t="s">
        <v>94</v>
      </c>
      <c r="C101" s="14">
        <v>424.3</v>
      </c>
      <c r="D101" s="14">
        <v>72632.67695652174</v>
      </c>
      <c r="E101" s="14">
        <v>72632.67695652174</v>
      </c>
      <c r="F101" s="14">
        <f t="shared" si="27"/>
        <v>72632.67695652174</v>
      </c>
      <c r="G101" s="24">
        <f t="shared" si="21"/>
        <v>0</v>
      </c>
      <c r="H101" s="14">
        <f t="shared" si="32"/>
        <v>0</v>
      </c>
      <c r="I101" s="14">
        <f t="shared" si="28"/>
        <v>0</v>
      </c>
      <c r="J101" s="12">
        <v>12</v>
      </c>
      <c r="K101" s="12">
        <v>12</v>
      </c>
      <c r="L101" s="14">
        <f t="shared" si="34"/>
        <v>424.3</v>
      </c>
      <c r="M101" s="14">
        <v>5.34</v>
      </c>
      <c r="N101" s="14">
        <f t="shared" si="29"/>
        <v>401.64238</v>
      </c>
      <c r="O101" s="15">
        <f t="shared" si="23"/>
        <v>401.6</v>
      </c>
      <c r="P101" s="14">
        <f t="shared" si="24"/>
        <v>290.07568000000003</v>
      </c>
      <c r="Q101" s="20">
        <f t="shared" si="30"/>
        <v>290.10000000000002</v>
      </c>
      <c r="R101" s="4">
        <f t="shared" si="25"/>
        <v>871592.12347826082</v>
      </c>
      <c r="S101" s="4">
        <v>68949.469469696967</v>
      </c>
      <c r="T101" s="5">
        <f t="shared" si="26"/>
        <v>113.36456525132159</v>
      </c>
    </row>
    <row r="102" spans="1:20" ht="15.75" x14ac:dyDescent="0.15">
      <c r="A102" s="12">
        <f t="shared" si="20"/>
        <v>97</v>
      </c>
      <c r="B102" s="16" t="s">
        <v>95</v>
      </c>
      <c r="C102" s="14">
        <v>11958.4</v>
      </c>
      <c r="D102" s="14">
        <v>58968.16688079897</v>
      </c>
      <c r="E102" s="14">
        <v>58968.16688079897</v>
      </c>
      <c r="F102" s="14">
        <f t="shared" si="27"/>
        <v>64033.532415859605</v>
      </c>
      <c r="G102" s="24">
        <f t="shared" si="21"/>
        <v>8.5900000000000087E-2</v>
      </c>
      <c r="H102" s="14">
        <f t="shared" si="32"/>
        <v>3086.5095736717071</v>
      </c>
      <c r="I102" s="14">
        <f t="shared" si="28"/>
        <v>5065.365535060635</v>
      </c>
      <c r="J102" s="12">
        <v>39</v>
      </c>
      <c r="K102" s="12">
        <v>39</v>
      </c>
      <c r="L102" s="14">
        <f>(C102/49*100*K102/J102+H102)*0.5</f>
        <v>13745.70376642769</v>
      </c>
      <c r="M102" s="14"/>
      <c r="N102" s="14">
        <f t="shared" si="29"/>
        <v>13745.70376642769</v>
      </c>
      <c r="O102" s="15">
        <f t="shared" si="23"/>
        <v>13745.7</v>
      </c>
      <c r="P102" s="14">
        <f t="shared" ref="P102:P133" si="35">+O102*0.7223</f>
        <v>9928.5191100000011</v>
      </c>
      <c r="Q102" s="20">
        <f t="shared" si="30"/>
        <v>9928.5</v>
      </c>
      <c r="R102" s="4">
        <f t="shared" ref="R102:R133" si="36">+F102*K102*1</f>
        <v>2497307.7642185246</v>
      </c>
      <c r="S102" s="4">
        <v>48560</v>
      </c>
      <c r="T102" s="5">
        <f t="shared" ref="T102:T133" si="37">+F102/64070*100</f>
        <v>99.943081654221331</v>
      </c>
    </row>
    <row r="103" spans="1:20" ht="15.75" x14ac:dyDescent="0.15">
      <c r="A103" s="12">
        <f t="shared" si="20"/>
        <v>98</v>
      </c>
      <c r="B103" s="16" t="s">
        <v>96</v>
      </c>
      <c r="C103" s="14">
        <v>9293.1</v>
      </c>
      <c r="D103" s="14">
        <v>58968.525449101799</v>
      </c>
      <c r="E103" s="14">
        <v>58968.525449101799</v>
      </c>
      <c r="F103" s="14">
        <f t="shared" si="27"/>
        <v>64033.921785179649</v>
      </c>
      <c r="G103" s="24">
        <f t="shared" si="21"/>
        <v>8.5900000000000087E-2</v>
      </c>
      <c r="H103" s="14">
        <f t="shared" si="32"/>
        <v>2769.9613324208117</v>
      </c>
      <c r="I103" s="14">
        <f t="shared" si="28"/>
        <v>5065.3963360778507</v>
      </c>
      <c r="J103" s="12">
        <v>33</v>
      </c>
      <c r="K103" s="12">
        <v>35</v>
      </c>
      <c r="L103" s="14">
        <f>(C103/49*100*K103/J103+H103)*0.49</f>
        <v>11213.599234704379</v>
      </c>
      <c r="M103" s="14"/>
      <c r="N103" s="14">
        <f t="shared" si="29"/>
        <v>11213.599234704379</v>
      </c>
      <c r="O103" s="15">
        <f t="shared" si="23"/>
        <v>11213.6</v>
      </c>
      <c r="P103" s="14">
        <f t="shared" si="35"/>
        <v>8099.5832800000007</v>
      </c>
      <c r="Q103" s="20">
        <f>+ROUND(P103,1)</f>
        <v>8099.6</v>
      </c>
      <c r="R103" s="4">
        <f t="shared" si="36"/>
        <v>2241187.2624812876</v>
      </c>
      <c r="S103" s="4">
        <v>48560</v>
      </c>
      <c r="T103" s="5">
        <f t="shared" si="37"/>
        <v>99.94368937908483</v>
      </c>
    </row>
    <row r="104" spans="1:20" ht="15.75" x14ac:dyDescent="0.15">
      <c r="A104" s="12">
        <f t="shared" si="20"/>
        <v>99</v>
      </c>
      <c r="B104" s="16" t="s">
        <v>97</v>
      </c>
      <c r="C104" s="14">
        <v>1840.2</v>
      </c>
      <c r="D104" s="14">
        <v>61206.334469696973</v>
      </c>
      <c r="E104" s="14">
        <v>61206.334469696973</v>
      </c>
      <c r="F104" s="14">
        <f t="shared" si="27"/>
        <v>64070</v>
      </c>
      <c r="G104" s="24">
        <f t="shared" si="21"/>
        <v>4.6787077761057949E-2</v>
      </c>
      <c r="H104" s="14">
        <f t="shared" si="32"/>
        <v>536.90292294545407</v>
      </c>
      <c r="I104" s="14">
        <f t="shared" si="28"/>
        <v>2863.6655303030275</v>
      </c>
      <c r="J104" s="12">
        <v>11</v>
      </c>
      <c r="K104" s="12">
        <v>12</v>
      </c>
      <c r="L104" s="14">
        <f t="shared" ref="L104:L109" si="38">(C104/50*100*K104/J104+H104)*0.5</f>
        <v>2275.9423705636364</v>
      </c>
      <c r="M104" s="14">
        <v>20.47</v>
      </c>
      <c r="N104" s="14">
        <f t="shared" si="29"/>
        <v>1810.05696730926</v>
      </c>
      <c r="O104" s="15">
        <f t="shared" si="23"/>
        <v>1810.1</v>
      </c>
      <c r="P104" s="14">
        <f t="shared" si="35"/>
        <v>1307.43523</v>
      </c>
      <c r="Q104" s="20">
        <f t="shared" si="30"/>
        <v>1307.4000000000001</v>
      </c>
      <c r="R104" s="4">
        <f t="shared" si="36"/>
        <v>768840</v>
      </c>
      <c r="S104" s="4">
        <v>50805.153181818176</v>
      </c>
      <c r="T104" s="5">
        <f t="shared" si="37"/>
        <v>100</v>
      </c>
    </row>
    <row r="105" spans="1:20" ht="15.75" x14ac:dyDescent="0.15">
      <c r="A105" s="12">
        <f t="shared" si="20"/>
        <v>100</v>
      </c>
      <c r="B105" s="16" t="s">
        <v>98</v>
      </c>
      <c r="C105" s="14">
        <v>2283.3000000000002</v>
      </c>
      <c r="D105" s="14">
        <v>56400.87670982143</v>
      </c>
      <c r="E105" s="14">
        <v>56400.87670982143</v>
      </c>
      <c r="F105" s="14">
        <f t="shared" si="27"/>
        <v>61245.712019195096</v>
      </c>
      <c r="G105" s="24">
        <f t="shared" si="21"/>
        <v>8.5900000000000087E-2</v>
      </c>
      <c r="H105" s="14">
        <f t="shared" si="32"/>
        <v>832.65277561019582</v>
      </c>
      <c r="I105" s="14">
        <f t="shared" si="28"/>
        <v>4844.835309373666</v>
      </c>
      <c r="J105" s="12">
        <v>12</v>
      </c>
      <c r="K105" s="12">
        <v>11</v>
      </c>
      <c r="L105" s="14">
        <f t="shared" si="38"/>
        <v>2509.3513878050981</v>
      </c>
      <c r="M105" s="14"/>
      <c r="N105" s="14">
        <f t="shared" si="29"/>
        <v>2509.3513878050981</v>
      </c>
      <c r="O105" s="15">
        <f t="shared" si="23"/>
        <v>2509.4</v>
      </c>
      <c r="P105" s="14">
        <f t="shared" si="35"/>
        <v>1812.5396200000002</v>
      </c>
      <c r="Q105" s="20">
        <f t="shared" si="30"/>
        <v>1812.5</v>
      </c>
      <c r="R105" s="4">
        <f t="shared" si="36"/>
        <v>673702.83221114601</v>
      </c>
      <c r="S105" s="4">
        <v>45419.69190593651</v>
      </c>
      <c r="T105" s="5">
        <f t="shared" si="37"/>
        <v>95.591871420626035</v>
      </c>
    </row>
    <row r="106" spans="1:20" ht="15.75" x14ac:dyDescent="0.15">
      <c r="A106" s="12">
        <f t="shared" si="20"/>
        <v>101</v>
      </c>
      <c r="B106" s="16" t="s">
        <v>99</v>
      </c>
      <c r="C106" s="14">
        <v>2045.4</v>
      </c>
      <c r="D106" s="14">
        <v>57018.236785714274</v>
      </c>
      <c r="E106" s="14">
        <v>57018.236785714274</v>
      </c>
      <c r="F106" s="14">
        <f t="shared" si="27"/>
        <v>61916.103325607139</v>
      </c>
      <c r="G106" s="24">
        <f t="shared" si="21"/>
        <v>8.5900000000000087E-2</v>
      </c>
      <c r="H106" s="14">
        <f t="shared" si="32"/>
        <v>535.66986773500275</v>
      </c>
      <c r="I106" s="14">
        <f t="shared" si="28"/>
        <v>4897.8665398928642</v>
      </c>
      <c r="J106" s="12">
        <v>7</v>
      </c>
      <c r="K106" s="12">
        <v>7</v>
      </c>
      <c r="L106" s="14">
        <f t="shared" si="38"/>
        <v>2313.2349338675012</v>
      </c>
      <c r="M106" s="14"/>
      <c r="N106" s="14">
        <f t="shared" si="29"/>
        <v>2313.2349338675012</v>
      </c>
      <c r="O106" s="15">
        <f t="shared" si="23"/>
        <v>2313.1999999999998</v>
      </c>
      <c r="P106" s="14">
        <f t="shared" si="35"/>
        <v>1670.8243600000001</v>
      </c>
      <c r="Q106" s="20">
        <f t="shared" si="30"/>
        <v>1670.8</v>
      </c>
      <c r="R106" s="4">
        <f t="shared" si="36"/>
        <v>433412.72327924997</v>
      </c>
      <c r="S106" s="4">
        <v>46214.622210952381</v>
      </c>
      <c r="T106" s="5">
        <f t="shared" si="37"/>
        <v>96.638213400354516</v>
      </c>
    </row>
    <row r="107" spans="1:20" ht="15.75" x14ac:dyDescent="0.15">
      <c r="A107" s="12">
        <f t="shared" si="20"/>
        <v>102</v>
      </c>
      <c r="B107" s="16" t="s">
        <v>100</v>
      </c>
      <c r="C107" s="14">
        <v>2192.1</v>
      </c>
      <c r="D107" s="14">
        <v>53100.271775735288</v>
      </c>
      <c r="E107" s="14">
        <v>53100.271775735288</v>
      </c>
      <c r="F107" s="14">
        <f t="shared" si="27"/>
        <v>57661.585121270953</v>
      </c>
      <c r="G107" s="24">
        <f t="shared" si="21"/>
        <v>8.5900000000000087E-2</v>
      </c>
      <c r="H107" s="14">
        <f t="shared" si="32"/>
        <v>570.12767768519393</v>
      </c>
      <c r="I107" s="14">
        <f t="shared" si="28"/>
        <v>4561.3133455356656</v>
      </c>
      <c r="J107" s="12">
        <v>8</v>
      </c>
      <c r="K107" s="12">
        <v>8</v>
      </c>
      <c r="L107" s="14">
        <f t="shared" si="38"/>
        <v>2477.1638388425968</v>
      </c>
      <c r="M107" s="14"/>
      <c r="N107" s="14">
        <f t="shared" si="29"/>
        <v>2477.1638388425968</v>
      </c>
      <c r="O107" s="15">
        <f t="shared" si="23"/>
        <v>2477.1999999999998</v>
      </c>
      <c r="P107" s="14">
        <f t="shared" si="35"/>
        <v>1789.2815599999999</v>
      </c>
      <c r="Q107" s="20">
        <f t="shared" si="30"/>
        <v>1789.3</v>
      </c>
      <c r="R107" s="4">
        <f t="shared" si="36"/>
        <v>461292.68097016762</v>
      </c>
      <c r="S107" s="4">
        <v>43521.465018447489</v>
      </c>
      <c r="T107" s="5">
        <f t="shared" si="37"/>
        <v>89.997791667349702</v>
      </c>
    </row>
    <row r="108" spans="1:20" ht="15.75" x14ac:dyDescent="0.15">
      <c r="A108" s="12">
        <f t="shared" si="20"/>
        <v>103</v>
      </c>
      <c r="B108" s="16" t="s">
        <v>101</v>
      </c>
      <c r="C108" s="14">
        <v>4245.3999999999996</v>
      </c>
      <c r="D108" s="14">
        <v>45276.743076030929</v>
      </c>
      <c r="E108" s="14">
        <v>45276.743076030929</v>
      </c>
      <c r="F108" s="14">
        <f t="shared" si="27"/>
        <v>49166.015306261987</v>
      </c>
      <c r="G108" s="24">
        <f t="shared" si="21"/>
        <v>8.5900000000000087E-2</v>
      </c>
      <c r="H108" s="14">
        <f t="shared" si="32"/>
        <v>1215.3197865026009</v>
      </c>
      <c r="I108" s="14">
        <f t="shared" si="28"/>
        <v>3889.2722302310576</v>
      </c>
      <c r="J108" s="12">
        <v>20</v>
      </c>
      <c r="K108" s="12">
        <v>20</v>
      </c>
      <c r="L108" s="14">
        <f t="shared" si="38"/>
        <v>4853.0598932513003</v>
      </c>
      <c r="M108" s="14"/>
      <c r="N108" s="14">
        <f t="shared" si="29"/>
        <v>4853.0598932513003</v>
      </c>
      <c r="O108" s="15">
        <f t="shared" si="23"/>
        <v>4853.1000000000004</v>
      </c>
      <c r="P108" s="14">
        <f t="shared" si="35"/>
        <v>3505.3941300000006</v>
      </c>
      <c r="Q108" s="20">
        <f t="shared" si="30"/>
        <v>3505.4</v>
      </c>
      <c r="R108" s="4">
        <f t="shared" si="36"/>
        <v>983320.3061252397</v>
      </c>
      <c r="S108" s="4">
        <v>37281.76513934011</v>
      </c>
      <c r="T108" s="5">
        <f t="shared" si="37"/>
        <v>76.737966764885257</v>
      </c>
    </row>
    <row r="109" spans="1:20" ht="15.75" x14ac:dyDescent="0.15">
      <c r="A109" s="12">
        <f t="shared" si="20"/>
        <v>104</v>
      </c>
      <c r="B109" s="16" t="s">
        <v>102</v>
      </c>
      <c r="C109" s="14">
        <v>3606.8</v>
      </c>
      <c r="D109" s="14">
        <v>54932.657621739119</v>
      </c>
      <c r="E109" s="14">
        <v>54932.657621739119</v>
      </c>
      <c r="F109" s="14">
        <f t="shared" si="27"/>
        <v>59651.372911446517</v>
      </c>
      <c r="G109" s="24">
        <f t="shared" si="21"/>
        <v>8.5900000000000087E-2</v>
      </c>
      <c r="H109" s="14">
        <f t="shared" si="32"/>
        <v>958.42769992304886</v>
      </c>
      <c r="I109" s="14">
        <f t="shared" si="28"/>
        <v>4718.7152897073975</v>
      </c>
      <c r="J109" s="12">
        <v>12.5</v>
      </c>
      <c r="K109" s="12">
        <v>13</v>
      </c>
      <c r="L109" s="14">
        <f t="shared" si="38"/>
        <v>4230.2858499615249</v>
      </c>
      <c r="M109" s="14"/>
      <c r="N109" s="14">
        <f t="shared" si="29"/>
        <v>4230.2858499615249</v>
      </c>
      <c r="O109" s="15">
        <f t="shared" si="23"/>
        <v>4230.3</v>
      </c>
      <c r="P109" s="14">
        <f t="shared" si="35"/>
        <v>3055.5456900000004</v>
      </c>
      <c r="Q109" s="20">
        <f t="shared" si="30"/>
        <v>3055.5</v>
      </c>
      <c r="R109" s="4">
        <f t="shared" si="36"/>
        <v>775467.84784880467</v>
      </c>
      <c r="S109" s="4">
        <v>43862.231420000004</v>
      </c>
      <c r="T109" s="5">
        <f t="shared" si="37"/>
        <v>93.103438288507121</v>
      </c>
    </row>
    <row r="110" spans="1:20" ht="15.75" x14ac:dyDescent="0.15">
      <c r="A110" s="12">
        <f t="shared" si="20"/>
        <v>105</v>
      </c>
      <c r="B110" s="16" t="s">
        <v>103</v>
      </c>
      <c r="C110" s="14">
        <v>2921.7</v>
      </c>
      <c r="D110" s="14">
        <v>59000</v>
      </c>
      <c r="E110" s="14">
        <v>59000</v>
      </c>
      <c r="F110" s="14">
        <f t="shared" si="27"/>
        <v>64068.100000000006</v>
      </c>
      <c r="G110" s="24">
        <f t="shared" si="21"/>
        <v>8.5900000000000087E-2</v>
      </c>
      <c r="H110" s="14">
        <f t="shared" si="32"/>
        <v>1266.9439104000016</v>
      </c>
      <c r="I110" s="14">
        <f t="shared" si="28"/>
        <v>5068.1000000000058</v>
      </c>
      <c r="J110" s="12">
        <v>16</v>
      </c>
      <c r="K110" s="12">
        <v>16</v>
      </c>
      <c r="L110" s="14">
        <f>(C110/49*100*K110/J110+H110)*0.49</f>
        <v>3542.5025160960004</v>
      </c>
      <c r="M110" s="14"/>
      <c r="N110" s="14">
        <f t="shared" si="29"/>
        <v>3542.5025160960004</v>
      </c>
      <c r="O110" s="15">
        <f t="shared" si="23"/>
        <v>3542.5</v>
      </c>
      <c r="P110" s="14">
        <f t="shared" si="35"/>
        <v>2558.74775</v>
      </c>
      <c r="Q110" s="20">
        <f t="shared" si="30"/>
        <v>2558.6999999999998</v>
      </c>
      <c r="R110" s="4">
        <f t="shared" si="36"/>
        <v>1025089.6000000001</v>
      </c>
      <c r="S110" s="4">
        <v>48559.716</v>
      </c>
      <c r="T110" s="5">
        <f t="shared" si="37"/>
        <v>99.997034493522719</v>
      </c>
    </row>
    <row r="111" spans="1:20" ht="15.75" x14ac:dyDescent="0.15">
      <c r="A111" s="12">
        <f t="shared" si="20"/>
        <v>106</v>
      </c>
      <c r="B111" s="16" t="s">
        <v>104</v>
      </c>
      <c r="C111" s="14">
        <v>896.1</v>
      </c>
      <c r="D111" s="14">
        <v>56461.370874999993</v>
      </c>
      <c r="E111" s="14">
        <v>56461.370874999993</v>
      </c>
      <c r="F111" s="14">
        <f t="shared" si="27"/>
        <v>61311.402633162499</v>
      </c>
      <c r="G111" s="24">
        <f t="shared" si="21"/>
        <v>8.5900000000000087E-2</v>
      </c>
      <c r="H111" s="14">
        <f t="shared" si="32"/>
        <v>227.33068856859296</v>
      </c>
      <c r="I111" s="14">
        <f t="shared" si="28"/>
        <v>4850.0317581625059</v>
      </c>
      <c r="J111" s="12">
        <v>3</v>
      </c>
      <c r="K111" s="12">
        <v>3</v>
      </c>
      <c r="L111" s="14">
        <f t="shared" ref="L111:L129" si="39">(C111/50*100*K111/J111+H111)*0.5</f>
        <v>1009.7653442842965</v>
      </c>
      <c r="M111" s="14"/>
      <c r="N111" s="14">
        <f t="shared" si="29"/>
        <v>1009.7653442842965</v>
      </c>
      <c r="O111" s="15">
        <f t="shared" si="23"/>
        <v>1009.8</v>
      </c>
      <c r="P111" s="14">
        <f t="shared" si="35"/>
        <v>729.37854000000004</v>
      </c>
      <c r="Q111" s="20">
        <f t="shared" si="30"/>
        <v>729.4</v>
      </c>
      <c r="R111" s="4">
        <f t="shared" si="36"/>
        <v>183934.20789948749</v>
      </c>
      <c r="S111" s="4">
        <v>46424.829537222227</v>
      </c>
      <c r="T111" s="5">
        <f t="shared" si="37"/>
        <v>95.694400863372081</v>
      </c>
    </row>
    <row r="112" spans="1:20" ht="15.75" x14ac:dyDescent="0.15">
      <c r="A112" s="12">
        <f t="shared" si="20"/>
        <v>107</v>
      </c>
      <c r="B112" s="16" t="s">
        <v>105</v>
      </c>
      <c r="C112" s="14">
        <v>2864.6</v>
      </c>
      <c r="D112" s="14">
        <v>59000</v>
      </c>
      <c r="E112" s="14">
        <v>59000</v>
      </c>
      <c r="F112" s="14">
        <f t="shared" si="27"/>
        <v>64068.100000000006</v>
      </c>
      <c r="G112" s="24">
        <f t="shared" si="21"/>
        <v>8.5900000000000087E-2</v>
      </c>
      <c r="H112" s="14">
        <f t="shared" si="32"/>
        <v>910.61593560000097</v>
      </c>
      <c r="I112" s="14">
        <f t="shared" si="28"/>
        <v>5068.1000000000058</v>
      </c>
      <c r="J112" s="12">
        <v>11</v>
      </c>
      <c r="K112" s="12">
        <v>11.5</v>
      </c>
      <c r="L112" s="14">
        <f t="shared" si="39"/>
        <v>3450.1170587090915</v>
      </c>
      <c r="M112" s="14"/>
      <c r="N112" s="14">
        <f t="shared" si="29"/>
        <v>3450.1170587090915</v>
      </c>
      <c r="O112" s="15">
        <f t="shared" si="23"/>
        <v>3450.1</v>
      </c>
      <c r="P112" s="14">
        <f t="shared" si="35"/>
        <v>2492.0072300000002</v>
      </c>
      <c r="Q112" s="20">
        <f t="shared" si="30"/>
        <v>2492</v>
      </c>
      <c r="R112" s="4">
        <f t="shared" si="36"/>
        <v>736783.15</v>
      </c>
      <c r="S112" s="4">
        <v>51097.321296296293</v>
      </c>
      <c r="T112" s="5">
        <f t="shared" si="37"/>
        <v>99.997034493522719</v>
      </c>
    </row>
    <row r="113" spans="1:20" ht="15.75" x14ac:dyDescent="0.15">
      <c r="A113" s="12">
        <f t="shared" si="20"/>
        <v>108</v>
      </c>
      <c r="B113" s="16" t="s">
        <v>106</v>
      </c>
      <c r="C113" s="14">
        <v>2054.6</v>
      </c>
      <c r="D113" s="14">
        <v>59000</v>
      </c>
      <c r="E113" s="14">
        <v>59000</v>
      </c>
      <c r="F113" s="14">
        <f t="shared" si="27"/>
        <v>64068.100000000006</v>
      </c>
      <c r="G113" s="24">
        <f t="shared" si="21"/>
        <v>8.5900000000000087E-2</v>
      </c>
      <c r="H113" s="14">
        <f t="shared" si="32"/>
        <v>1266.9439104000016</v>
      </c>
      <c r="I113" s="14">
        <f t="shared" si="28"/>
        <v>5068.1000000000058</v>
      </c>
      <c r="J113" s="12">
        <v>7.3</v>
      </c>
      <c r="K113" s="12">
        <v>16</v>
      </c>
      <c r="L113" s="14">
        <f t="shared" si="39"/>
        <v>5136.7048319123296</v>
      </c>
      <c r="M113" s="14"/>
      <c r="N113" s="14">
        <f t="shared" si="29"/>
        <v>5136.7048319123296</v>
      </c>
      <c r="O113" s="15">
        <f t="shared" si="23"/>
        <v>5136.7</v>
      </c>
      <c r="P113" s="14">
        <f t="shared" si="35"/>
        <v>3710.2384099999999</v>
      </c>
      <c r="Q113" s="20">
        <f t="shared" si="30"/>
        <v>3710.2</v>
      </c>
      <c r="R113" s="4">
        <f t="shared" si="36"/>
        <v>1025089.6000000001</v>
      </c>
      <c r="S113" s="4">
        <v>48560</v>
      </c>
      <c r="T113" s="5">
        <f t="shared" si="37"/>
        <v>99.997034493522719</v>
      </c>
    </row>
    <row r="114" spans="1:20" ht="31.5" x14ac:dyDescent="0.15">
      <c r="A114" s="12">
        <f t="shared" si="20"/>
        <v>109</v>
      </c>
      <c r="B114" s="16" t="s">
        <v>107</v>
      </c>
      <c r="C114" s="14">
        <v>265.89999999999998</v>
      </c>
      <c r="D114" s="14">
        <v>59000</v>
      </c>
      <c r="E114" s="14">
        <v>59000</v>
      </c>
      <c r="F114" s="14">
        <f t="shared" si="27"/>
        <v>64068.100000000006</v>
      </c>
      <c r="G114" s="24">
        <f t="shared" si="21"/>
        <v>8.5900000000000087E-2</v>
      </c>
      <c r="H114" s="14">
        <f t="shared" si="32"/>
        <v>79.183994400000103</v>
      </c>
      <c r="I114" s="14">
        <f t="shared" si="28"/>
        <v>5068.1000000000058</v>
      </c>
      <c r="J114" s="12">
        <v>1</v>
      </c>
      <c r="K114" s="12">
        <v>1</v>
      </c>
      <c r="L114" s="14">
        <f t="shared" si="39"/>
        <v>305.49199720000001</v>
      </c>
      <c r="M114" s="14"/>
      <c r="N114" s="14">
        <f t="shared" si="29"/>
        <v>305.49199720000001</v>
      </c>
      <c r="O114" s="15">
        <f t="shared" si="23"/>
        <v>305.5</v>
      </c>
      <c r="P114" s="14">
        <f t="shared" si="35"/>
        <v>220.66265000000001</v>
      </c>
      <c r="Q114" s="20">
        <f t="shared" si="30"/>
        <v>220.7</v>
      </c>
      <c r="R114" s="4">
        <f t="shared" si="36"/>
        <v>64068.100000000006</v>
      </c>
      <c r="S114" s="4">
        <v>48559.716</v>
      </c>
      <c r="T114" s="5">
        <f t="shared" si="37"/>
        <v>99.997034493522719</v>
      </c>
    </row>
    <row r="115" spans="1:20" ht="15.75" x14ac:dyDescent="0.15">
      <c r="A115" s="12">
        <f t="shared" si="20"/>
        <v>110</v>
      </c>
      <c r="B115" s="35" t="s">
        <v>108</v>
      </c>
      <c r="C115" s="15">
        <v>2897.9</v>
      </c>
      <c r="D115" s="14">
        <v>58971.837321428568</v>
      </c>
      <c r="E115" s="14">
        <v>58971.837321428568</v>
      </c>
      <c r="F115" s="14">
        <f t="shared" si="27"/>
        <v>64037.518147339288</v>
      </c>
      <c r="G115" s="24">
        <f t="shared" si="21"/>
        <v>8.5900000000000087E-2</v>
      </c>
      <c r="H115" s="14">
        <f t="shared" si="32"/>
        <v>775.63273279548503</v>
      </c>
      <c r="I115" s="14">
        <f t="shared" si="28"/>
        <v>5065.6808259107202</v>
      </c>
      <c r="J115" s="12">
        <v>9.6999999999999993</v>
      </c>
      <c r="K115" s="12">
        <v>9.8000000000000007</v>
      </c>
      <c r="L115" s="14">
        <f t="shared" si="39"/>
        <v>3315.5916241297018</v>
      </c>
      <c r="M115" s="14"/>
      <c r="N115" s="14">
        <f t="shared" si="29"/>
        <v>3315.5916241297018</v>
      </c>
      <c r="O115" s="15">
        <f t="shared" si="23"/>
        <v>3315.6</v>
      </c>
      <c r="P115" s="14">
        <f t="shared" si="35"/>
        <v>2394.85788</v>
      </c>
      <c r="Q115" s="20">
        <f t="shared" si="30"/>
        <v>2394.9</v>
      </c>
      <c r="R115" s="4">
        <f t="shared" si="36"/>
        <v>627567.67784392508</v>
      </c>
      <c r="S115" s="4">
        <v>48560</v>
      </c>
      <c r="T115" s="5">
        <f t="shared" si="37"/>
        <v>99.949302555547504</v>
      </c>
    </row>
    <row r="116" spans="1:20" ht="15.75" x14ac:dyDescent="0.15">
      <c r="A116" s="12">
        <f t="shared" si="20"/>
        <v>111</v>
      </c>
      <c r="B116" s="16" t="s">
        <v>109</v>
      </c>
      <c r="C116" s="15">
        <v>35978.699999999997</v>
      </c>
      <c r="D116" s="14">
        <v>59000</v>
      </c>
      <c r="E116" s="14">
        <v>59000</v>
      </c>
      <c r="F116" s="14">
        <f t="shared" si="27"/>
        <v>64068.100000000006</v>
      </c>
      <c r="G116" s="24">
        <f t="shared" si="21"/>
        <v>8.5900000000000087E-2</v>
      </c>
      <c r="H116" s="14">
        <f t="shared" si="32"/>
        <v>9304.1193420000109</v>
      </c>
      <c r="I116" s="14">
        <f t="shared" si="28"/>
        <v>5068.1000000000058</v>
      </c>
      <c r="J116" s="12">
        <v>113.6</v>
      </c>
      <c r="K116" s="12">
        <v>117.5</v>
      </c>
      <c r="L116" s="14">
        <f t="shared" si="39"/>
        <v>41865.943913957752</v>
      </c>
      <c r="M116" s="14"/>
      <c r="N116" s="14">
        <f t="shared" si="29"/>
        <v>41865.943913957752</v>
      </c>
      <c r="O116" s="15">
        <f t="shared" si="23"/>
        <v>41865.9</v>
      </c>
      <c r="P116" s="14">
        <f t="shared" si="35"/>
        <v>30239.739570000002</v>
      </c>
      <c r="Q116" s="20">
        <f t="shared" si="30"/>
        <v>30239.7</v>
      </c>
      <c r="R116" s="4">
        <f t="shared" si="36"/>
        <v>7528001.7500000009</v>
      </c>
      <c r="S116" s="4">
        <v>48560</v>
      </c>
      <c r="T116" s="5">
        <f t="shared" si="37"/>
        <v>99.997034493522719</v>
      </c>
    </row>
    <row r="117" spans="1:20" ht="31.5" x14ac:dyDescent="0.15">
      <c r="A117" s="12">
        <f t="shared" si="20"/>
        <v>112</v>
      </c>
      <c r="B117" s="16" t="s">
        <v>110</v>
      </c>
      <c r="C117" s="14">
        <v>3053.5</v>
      </c>
      <c r="D117" s="14">
        <v>59000</v>
      </c>
      <c r="E117" s="14">
        <v>59000</v>
      </c>
      <c r="F117" s="14">
        <f t="shared" si="27"/>
        <v>64068.100000000006</v>
      </c>
      <c r="G117" s="24">
        <f t="shared" si="21"/>
        <v>8.5900000000000087E-2</v>
      </c>
      <c r="H117" s="14">
        <f t="shared" si="32"/>
        <v>973.96313112000132</v>
      </c>
      <c r="I117" s="14">
        <f t="shared" si="28"/>
        <v>5068.1000000000058</v>
      </c>
      <c r="J117" s="12">
        <v>11.3</v>
      </c>
      <c r="K117" s="12">
        <v>12.3</v>
      </c>
      <c r="L117" s="14">
        <f t="shared" si="39"/>
        <v>3810.7028044980534</v>
      </c>
      <c r="M117" s="14"/>
      <c r="N117" s="14">
        <f t="shared" si="29"/>
        <v>3810.7028044980534</v>
      </c>
      <c r="O117" s="15">
        <f t="shared" si="23"/>
        <v>3810.7</v>
      </c>
      <c r="P117" s="14">
        <f t="shared" si="35"/>
        <v>2752.4686099999999</v>
      </c>
      <c r="Q117" s="20">
        <f t="shared" si="30"/>
        <v>2752.5</v>
      </c>
      <c r="R117" s="4">
        <f t="shared" si="36"/>
        <v>788037.63000000012</v>
      </c>
      <c r="S117" s="4">
        <v>48654.166666666664</v>
      </c>
      <c r="T117" s="5">
        <f t="shared" si="37"/>
        <v>99.997034493522719</v>
      </c>
    </row>
    <row r="118" spans="1:20" ht="15.75" x14ac:dyDescent="0.15">
      <c r="A118" s="12">
        <f t="shared" si="20"/>
        <v>113</v>
      </c>
      <c r="B118" s="16" t="s">
        <v>111</v>
      </c>
      <c r="C118" s="14">
        <v>1094.3</v>
      </c>
      <c r="D118" s="14">
        <v>54117.631578947367</v>
      </c>
      <c r="E118" s="14">
        <v>54117.631578947367</v>
      </c>
      <c r="F118" s="14">
        <f t="shared" si="27"/>
        <v>58766.336131578952</v>
      </c>
      <c r="G118" s="24">
        <f t="shared" si="21"/>
        <v>8.5900000000000087E-2</v>
      </c>
      <c r="H118" s="14">
        <f t="shared" si="32"/>
        <v>275.99916773520039</v>
      </c>
      <c r="I118" s="14">
        <f t="shared" si="28"/>
        <v>4648.7045526315851</v>
      </c>
      <c r="J118" s="12">
        <v>3.8</v>
      </c>
      <c r="K118" s="12">
        <v>3.8</v>
      </c>
      <c r="L118" s="14">
        <f t="shared" si="39"/>
        <v>1232.2995838676002</v>
      </c>
      <c r="M118" s="14"/>
      <c r="N118" s="14">
        <f t="shared" si="29"/>
        <v>1232.2995838676002</v>
      </c>
      <c r="O118" s="15">
        <f t="shared" si="23"/>
        <v>1232.3</v>
      </c>
      <c r="P118" s="14">
        <f t="shared" si="35"/>
        <v>890.09028999999998</v>
      </c>
      <c r="Q118" s="20">
        <f t="shared" si="30"/>
        <v>890.1</v>
      </c>
      <c r="R118" s="4">
        <f t="shared" si="36"/>
        <v>223312.0773</v>
      </c>
      <c r="S118" s="4">
        <v>44565.07521367522</v>
      </c>
      <c r="T118" s="5">
        <f t="shared" si="37"/>
        <v>91.722079181487359</v>
      </c>
    </row>
    <row r="119" spans="1:20" ht="15.75" x14ac:dyDescent="0.15">
      <c r="A119" s="12">
        <f t="shared" si="20"/>
        <v>114</v>
      </c>
      <c r="B119" s="16" t="s">
        <v>112</v>
      </c>
      <c r="C119" s="14">
        <v>214.6</v>
      </c>
      <c r="D119" s="14">
        <v>45863.35747499999</v>
      </c>
      <c r="E119" s="14">
        <v>45863.35747499999</v>
      </c>
      <c r="F119" s="14">
        <f t="shared" si="27"/>
        <v>49803.01988210249</v>
      </c>
      <c r="G119" s="24">
        <f t="shared" si="21"/>
        <v>8.5900000000000087E-2</v>
      </c>
      <c r="H119" s="14">
        <f t="shared" si="32"/>
        <v>61.553285448569461</v>
      </c>
      <c r="I119" s="14">
        <f t="shared" si="28"/>
        <v>3939.6624071024999</v>
      </c>
      <c r="J119" s="12">
        <v>1</v>
      </c>
      <c r="K119" s="12">
        <v>1</v>
      </c>
      <c r="L119" s="14">
        <f t="shared" si="39"/>
        <v>245.37664272428472</v>
      </c>
      <c r="M119" s="14"/>
      <c r="N119" s="14">
        <f t="shared" si="29"/>
        <v>245.37664272428472</v>
      </c>
      <c r="O119" s="15">
        <f t="shared" si="23"/>
        <v>245.4</v>
      </c>
      <c r="P119" s="14">
        <f t="shared" si="35"/>
        <v>177.25242000000003</v>
      </c>
      <c r="Q119" s="20">
        <v>177.2</v>
      </c>
      <c r="R119" s="4">
        <f t="shared" si="36"/>
        <v>49803.01988210249</v>
      </c>
      <c r="S119" s="4">
        <v>37094.674528000003</v>
      </c>
      <c r="T119" s="5">
        <f t="shared" si="37"/>
        <v>77.732198973158248</v>
      </c>
    </row>
    <row r="120" spans="1:20" ht="15.75" x14ac:dyDescent="0.15">
      <c r="A120" s="12">
        <f t="shared" si="20"/>
        <v>115</v>
      </c>
      <c r="B120" s="16" t="s">
        <v>113</v>
      </c>
      <c r="C120" s="14">
        <v>1795.2</v>
      </c>
      <c r="D120" s="14">
        <v>59000</v>
      </c>
      <c r="E120" s="14">
        <v>59000</v>
      </c>
      <c r="F120" s="14">
        <f t="shared" si="27"/>
        <v>64068.100000000006</v>
      </c>
      <c r="G120" s="24">
        <f t="shared" si="21"/>
        <v>8.5900000000000087E-2</v>
      </c>
      <c r="H120" s="14">
        <f t="shared" si="32"/>
        <v>554.28796080000075</v>
      </c>
      <c r="I120" s="14">
        <f t="shared" si="28"/>
        <v>5068.1000000000058</v>
      </c>
      <c r="J120" s="12">
        <v>7</v>
      </c>
      <c r="K120" s="12">
        <v>7</v>
      </c>
      <c r="L120" s="14">
        <f t="shared" si="39"/>
        <v>2072.3439804000009</v>
      </c>
      <c r="M120" s="14"/>
      <c r="N120" s="14">
        <f t="shared" si="29"/>
        <v>2072.3439804000009</v>
      </c>
      <c r="O120" s="15">
        <f t="shared" si="23"/>
        <v>2072.3000000000002</v>
      </c>
      <c r="P120" s="14">
        <f t="shared" si="35"/>
        <v>1496.8222900000003</v>
      </c>
      <c r="Q120" s="20">
        <f t="shared" si="30"/>
        <v>1496.8</v>
      </c>
      <c r="R120" s="4">
        <f t="shared" si="36"/>
        <v>448476.70000000007</v>
      </c>
      <c r="S120" s="4">
        <v>48555.937999090915</v>
      </c>
      <c r="T120" s="5">
        <f t="shared" si="37"/>
        <v>99.997034493522719</v>
      </c>
    </row>
    <row r="121" spans="1:20" ht="15.75" x14ac:dyDescent="0.15">
      <c r="A121" s="12">
        <f t="shared" si="20"/>
        <v>116</v>
      </c>
      <c r="B121" s="16" t="s">
        <v>114</v>
      </c>
      <c r="C121" s="15">
        <v>3346.3</v>
      </c>
      <c r="D121" s="14">
        <v>59000</v>
      </c>
      <c r="E121" s="14">
        <v>59000</v>
      </c>
      <c r="F121" s="14">
        <f t="shared" si="27"/>
        <v>64068.100000000006</v>
      </c>
      <c r="G121" s="24">
        <f t="shared" si="21"/>
        <v>8.5900000000000087E-2</v>
      </c>
      <c r="H121" s="14">
        <f t="shared" si="32"/>
        <v>950.20793280000112</v>
      </c>
      <c r="I121" s="14">
        <f t="shared" si="28"/>
        <v>5068.1000000000058</v>
      </c>
      <c r="J121" s="12">
        <v>11</v>
      </c>
      <c r="K121" s="12">
        <v>12</v>
      </c>
      <c r="L121" s="14">
        <f t="shared" si="39"/>
        <v>4125.6130573090923</v>
      </c>
      <c r="M121" s="14"/>
      <c r="N121" s="14">
        <f t="shared" si="29"/>
        <v>4125.6130573090923</v>
      </c>
      <c r="O121" s="15">
        <f t="shared" si="23"/>
        <v>4125.6000000000004</v>
      </c>
      <c r="P121" s="14">
        <f t="shared" si="35"/>
        <v>2979.9208800000006</v>
      </c>
      <c r="Q121" s="20">
        <f t="shared" si="30"/>
        <v>2979.9</v>
      </c>
      <c r="R121" s="4">
        <f t="shared" si="36"/>
        <v>768817.20000000007</v>
      </c>
      <c r="S121" s="4">
        <v>48559.716</v>
      </c>
      <c r="T121" s="5">
        <f t="shared" si="37"/>
        <v>99.997034493522719</v>
      </c>
    </row>
    <row r="122" spans="1:20" ht="15.75" x14ac:dyDescent="0.15">
      <c r="A122" s="12">
        <f t="shared" si="20"/>
        <v>117</v>
      </c>
      <c r="B122" s="16" t="s">
        <v>115</v>
      </c>
      <c r="C122" s="15">
        <v>2488.4</v>
      </c>
      <c r="D122" s="14">
        <v>59000</v>
      </c>
      <c r="E122" s="14">
        <v>59000</v>
      </c>
      <c r="F122" s="14">
        <f t="shared" si="27"/>
        <v>64068.100000000006</v>
      </c>
      <c r="G122" s="24">
        <f t="shared" si="21"/>
        <v>8.5900000000000087E-2</v>
      </c>
      <c r="H122" s="14">
        <f t="shared" si="32"/>
        <v>712.65594960000089</v>
      </c>
      <c r="I122" s="14">
        <f t="shared" si="28"/>
        <v>5068.1000000000058</v>
      </c>
      <c r="J122" s="12">
        <v>9</v>
      </c>
      <c r="K122" s="12">
        <v>9</v>
      </c>
      <c r="L122" s="14">
        <f t="shared" si="39"/>
        <v>2844.7279748000005</v>
      </c>
      <c r="M122" s="14"/>
      <c r="N122" s="14">
        <f t="shared" si="29"/>
        <v>2844.7279748000005</v>
      </c>
      <c r="O122" s="15">
        <f t="shared" si="23"/>
        <v>2844.7</v>
      </c>
      <c r="P122" s="14">
        <f t="shared" si="35"/>
        <v>2054.7268100000001</v>
      </c>
      <c r="Q122" s="20">
        <f t="shared" si="30"/>
        <v>2054.6999999999998</v>
      </c>
      <c r="R122" s="4">
        <f t="shared" si="36"/>
        <v>576612.9</v>
      </c>
      <c r="S122" s="4">
        <v>48560</v>
      </c>
      <c r="T122" s="5">
        <f t="shared" si="37"/>
        <v>99.997034493522719</v>
      </c>
    </row>
    <row r="123" spans="1:20" ht="15.75" x14ac:dyDescent="0.15">
      <c r="A123" s="12">
        <f t="shared" si="20"/>
        <v>118</v>
      </c>
      <c r="B123" s="16" t="s">
        <v>116</v>
      </c>
      <c r="C123" s="14">
        <v>2897.3</v>
      </c>
      <c r="D123" s="14">
        <v>59000</v>
      </c>
      <c r="E123" s="14">
        <v>59000</v>
      </c>
      <c r="F123" s="14">
        <f t="shared" si="27"/>
        <v>64068.100000000006</v>
      </c>
      <c r="G123" s="24">
        <f t="shared" si="21"/>
        <v>8.5900000000000087E-2</v>
      </c>
      <c r="H123" s="14">
        <f t="shared" si="32"/>
        <v>815.59514232000117</v>
      </c>
      <c r="I123" s="14">
        <f t="shared" si="28"/>
        <v>5068.1000000000058</v>
      </c>
      <c r="J123" s="12">
        <v>10.3</v>
      </c>
      <c r="K123" s="12">
        <v>10.3</v>
      </c>
      <c r="L123" s="14">
        <f t="shared" si="39"/>
        <v>3305.0975711600008</v>
      </c>
      <c r="M123" s="14"/>
      <c r="N123" s="14">
        <f t="shared" si="29"/>
        <v>3305.0975711600008</v>
      </c>
      <c r="O123" s="15">
        <f t="shared" si="23"/>
        <v>3305.1</v>
      </c>
      <c r="P123" s="14">
        <f t="shared" si="35"/>
        <v>2387.2737299999999</v>
      </c>
      <c r="Q123" s="20">
        <f t="shared" si="30"/>
        <v>2387.3000000000002</v>
      </c>
      <c r="R123" s="4">
        <f t="shared" si="36"/>
        <v>659901.43000000005</v>
      </c>
      <c r="S123" s="4">
        <v>48560</v>
      </c>
      <c r="T123" s="5">
        <f t="shared" si="37"/>
        <v>99.997034493522719</v>
      </c>
    </row>
    <row r="124" spans="1:20" ht="15.75" x14ac:dyDescent="0.15">
      <c r="A124" s="12">
        <f t="shared" si="20"/>
        <v>119</v>
      </c>
      <c r="B124" s="16" t="s">
        <v>117</v>
      </c>
      <c r="C124" s="14">
        <v>2311.6999999999998</v>
      </c>
      <c r="D124" s="14">
        <v>55667.942969387746</v>
      </c>
      <c r="E124" s="14">
        <v>55667.942969387746</v>
      </c>
      <c r="F124" s="14">
        <f t="shared" si="27"/>
        <v>60449.81927045816</v>
      </c>
      <c r="G124" s="24">
        <f t="shared" si="21"/>
        <v>8.5900000000000087E-2</v>
      </c>
      <c r="H124" s="14">
        <f t="shared" si="32"/>
        <v>597.69628262339313</v>
      </c>
      <c r="I124" s="14">
        <f t="shared" si="28"/>
        <v>4781.8763010704133</v>
      </c>
      <c r="J124" s="12">
        <v>8</v>
      </c>
      <c r="K124" s="12">
        <v>8</v>
      </c>
      <c r="L124" s="14">
        <f t="shared" si="39"/>
        <v>2610.5481413116963</v>
      </c>
      <c r="M124" s="14"/>
      <c r="N124" s="14">
        <f t="shared" si="29"/>
        <v>2610.5481413116963</v>
      </c>
      <c r="O124" s="15">
        <f t="shared" si="23"/>
        <v>2610.5</v>
      </c>
      <c r="P124" s="14">
        <f t="shared" si="35"/>
        <v>1885.5641500000002</v>
      </c>
      <c r="Q124" s="20">
        <f t="shared" si="30"/>
        <v>1885.6</v>
      </c>
      <c r="R124" s="4">
        <f t="shared" si="36"/>
        <v>483598.55416366528</v>
      </c>
      <c r="S124" s="4">
        <v>45825.661609004332</v>
      </c>
      <c r="T124" s="5">
        <f t="shared" si="37"/>
        <v>94.349647682937672</v>
      </c>
    </row>
    <row r="125" spans="1:20" ht="15.75" x14ac:dyDescent="0.15">
      <c r="A125" s="12">
        <f t="shared" si="20"/>
        <v>120</v>
      </c>
      <c r="B125" s="16" t="s">
        <v>118</v>
      </c>
      <c r="C125" s="14">
        <v>1373.5</v>
      </c>
      <c r="D125" s="14">
        <v>58641.069060810805</v>
      </c>
      <c r="E125" s="14">
        <v>58641.069060810805</v>
      </c>
      <c r="F125" s="14">
        <f t="shared" si="27"/>
        <v>63678.336893134459</v>
      </c>
      <c r="G125" s="24">
        <f t="shared" si="21"/>
        <v>8.5900000000000087E-2</v>
      </c>
      <c r="H125" s="14">
        <f t="shared" si="32"/>
        <v>362.03045401623393</v>
      </c>
      <c r="I125" s="14">
        <f t="shared" si="28"/>
        <v>5037.2678323236541</v>
      </c>
      <c r="J125" s="12">
        <v>4.5999999999999996</v>
      </c>
      <c r="K125" s="12">
        <v>4.5999999999999996</v>
      </c>
      <c r="L125" s="14">
        <f t="shared" si="39"/>
        <v>1554.5152270081169</v>
      </c>
      <c r="M125" s="14"/>
      <c r="N125" s="14">
        <f t="shared" si="29"/>
        <v>1554.5152270081169</v>
      </c>
      <c r="O125" s="15">
        <f t="shared" si="23"/>
        <v>1554.5</v>
      </c>
      <c r="P125" s="14">
        <f t="shared" si="35"/>
        <v>1122.8153500000001</v>
      </c>
      <c r="Q125" s="20">
        <f t="shared" si="30"/>
        <v>1122.8</v>
      </c>
      <c r="R125" s="4">
        <f t="shared" si="36"/>
        <v>292920.34970841848</v>
      </c>
      <c r="S125" s="4">
        <v>48559.716</v>
      </c>
      <c r="T125" s="5">
        <f t="shared" si="37"/>
        <v>99.388695010355022</v>
      </c>
    </row>
    <row r="126" spans="1:20" ht="15.75" x14ac:dyDescent="0.15">
      <c r="A126" s="12">
        <f t="shared" si="20"/>
        <v>121</v>
      </c>
      <c r="B126" s="16" t="s">
        <v>119</v>
      </c>
      <c r="C126" s="14">
        <v>1494.9</v>
      </c>
      <c r="D126" s="14">
        <v>56256.368999999999</v>
      </c>
      <c r="E126" s="14">
        <v>56256.368999999999</v>
      </c>
      <c r="F126" s="14">
        <f t="shared" si="27"/>
        <v>61088.791097100002</v>
      </c>
      <c r="G126" s="24">
        <f t="shared" si="21"/>
        <v>8.5900000000000087E-2</v>
      </c>
      <c r="H126" s="14">
        <f t="shared" si="32"/>
        <v>377.50881422545223</v>
      </c>
      <c r="I126" s="14">
        <f t="shared" si="28"/>
        <v>4832.4220971000032</v>
      </c>
      <c r="J126" s="12">
        <v>5</v>
      </c>
      <c r="K126" s="12">
        <v>5</v>
      </c>
      <c r="L126" s="14">
        <f t="shared" si="39"/>
        <v>1683.6544071127262</v>
      </c>
      <c r="M126" s="14"/>
      <c r="N126" s="14">
        <f t="shared" si="29"/>
        <v>1683.6544071127262</v>
      </c>
      <c r="O126" s="15">
        <f t="shared" si="23"/>
        <v>1683.7</v>
      </c>
      <c r="P126" s="14">
        <f t="shared" si="35"/>
        <v>1216.13651</v>
      </c>
      <c r="Q126" s="20">
        <f t="shared" si="30"/>
        <v>1216.0999999999999</v>
      </c>
      <c r="R126" s="4">
        <f t="shared" si="36"/>
        <v>305443.95548549999</v>
      </c>
      <c r="S126" s="4">
        <v>46251.804000000004</v>
      </c>
      <c r="T126" s="5">
        <f t="shared" si="37"/>
        <v>95.346950362260031</v>
      </c>
    </row>
    <row r="127" spans="1:20" ht="15.75" x14ac:dyDescent="0.15">
      <c r="A127" s="12">
        <f t="shared" si="20"/>
        <v>122</v>
      </c>
      <c r="B127" s="16" t="s">
        <v>120</v>
      </c>
      <c r="C127" s="15">
        <v>1554.8</v>
      </c>
      <c r="D127" s="14">
        <v>58968</v>
      </c>
      <c r="E127" s="14">
        <v>58968</v>
      </c>
      <c r="F127" s="14">
        <f t="shared" si="27"/>
        <v>64033.351200000005</v>
      </c>
      <c r="G127" s="24">
        <f t="shared" si="21"/>
        <v>8.5900000000000087E-2</v>
      </c>
      <c r="H127" s="14">
        <f t="shared" si="32"/>
        <v>395.70523574400033</v>
      </c>
      <c r="I127" s="14">
        <f t="shared" si="28"/>
        <v>5065.3512000000046</v>
      </c>
      <c r="J127" s="12">
        <v>5</v>
      </c>
      <c r="K127" s="12">
        <v>5</v>
      </c>
      <c r="L127" s="14">
        <f t="shared" si="39"/>
        <v>1752.6526178720001</v>
      </c>
      <c r="M127" s="14"/>
      <c r="N127" s="14">
        <f t="shared" si="29"/>
        <v>1752.6526178720001</v>
      </c>
      <c r="O127" s="15">
        <f t="shared" si="23"/>
        <v>1752.7</v>
      </c>
      <c r="P127" s="14">
        <f t="shared" si="35"/>
        <v>1265.9752100000001</v>
      </c>
      <c r="Q127" s="20">
        <f t="shared" si="30"/>
        <v>1266</v>
      </c>
      <c r="R127" s="4">
        <f t="shared" si="36"/>
        <v>320166.75600000005</v>
      </c>
      <c r="S127" s="4">
        <v>48559.716</v>
      </c>
      <c r="T127" s="5">
        <f t="shared" si="37"/>
        <v>99.942798813797424</v>
      </c>
    </row>
    <row r="128" spans="1:20" ht="15.75" x14ac:dyDescent="0.15">
      <c r="A128" s="12">
        <f t="shared" si="20"/>
        <v>123</v>
      </c>
      <c r="B128" s="16" t="s">
        <v>121</v>
      </c>
      <c r="C128" s="14">
        <v>475.9</v>
      </c>
      <c r="D128" s="14">
        <v>59000</v>
      </c>
      <c r="E128" s="14">
        <v>59000</v>
      </c>
      <c r="F128" s="14">
        <f t="shared" si="27"/>
        <v>64068.100000000006</v>
      </c>
      <c r="G128" s="24">
        <f t="shared" si="21"/>
        <v>8.5900000000000087E-2</v>
      </c>
      <c r="H128" s="14">
        <f t="shared" si="32"/>
        <v>126.69439104000016</v>
      </c>
      <c r="I128" s="14">
        <f t="shared" si="28"/>
        <v>5068.1000000000058</v>
      </c>
      <c r="J128" s="12">
        <v>1.6</v>
      </c>
      <c r="K128" s="12">
        <v>1.6</v>
      </c>
      <c r="L128" s="14">
        <f t="shared" si="39"/>
        <v>539.24719551999999</v>
      </c>
      <c r="M128" s="14"/>
      <c r="N128" s="14">
        <f t="shared" si="29"/>
        <v>539.24719551999999</v>
      </c>
      <c r="O128" s="15">
        <f t="shared" si="23"/>
        <v>539.20000000000005</v>
      </c>
      <c r="P128" s="14">
        <f t="shared" si="35"/>
        <v>389.46416000000005</v>
      </c>
      <c r="Q128" s="20">
        <f t="shared" si="30"/>
        <v>389.5</v>
      </c>
      <c r="R128" s="4">
        <f t="shared" si="36"/>
        <v>102508.96000000002</v>
      </c>
      <c r="S128" s="4">
        <v>48559.716</v>
      </c>
      <c r="T128" s="5">
        <f t="shared" si="37"/>
        <v>99.997034493522719</v>
      </c>
    </row>
    <row r="129" spans="1:20" ht="15.75" x14ac:dyDescent="0.15">
      <c r="A129" s="12">
        <f t="shared" si="20"/>
        <v>124</v>
      </c>
      <c r="B129" s="16" t="s">
        <v>122</v>
      </c>
      <c r="C129" s="14">
        <v>2317.4</v>
      </c>
      <c r="D129" s="14">
        <v>52389.617647058825</v>
      </c>
      <c r="E129" s="14">
        <v>52389.617647058825</v>
      </c>
      <c r="F129" s="14">
        <f t="shared" si="27"/>
        <v>56889.885802941186</v>
      </c>
      <c r="G129" s="24">
        <f t="shared" si="21"/>
        <v>8.5900000000000087E-2</v>
      </c>
      <c r="H129" s="14">
        <f t="shared" si="32"/>
        <v>597.65361217380109</v>
      </c>
      <c r="I129" s="14">
        <f t="shared" si="28"/>
        <v>4500.2681558823606</v>
      </c>
      <c r="J129" s="12">
        <v>8.5</v>
      </c>
      <c r="K129" s="12">
        <v>8.5</v>
      </c>
      <c r="L129" s="14">
        <f t="shared" si="39"/>
        <v>2616.2268060869005</v>
      </c>
      <c r="M129" s="14"/>
      <c r="N129" s="14">
        <f t="shared" si="29"/>
        <v>2616.2268060869005</v>
      </c>
      <c r="O129" s="15">
        <f t="shared" si="23"/>
        <v>2616.1999999999998</v>
      </c>
      <c r="P129" s="14">
        <f t="shared" si="35"/>
        <v>1889.6812600000001</v>
      </c>
      <c r="Q129" s="20">
        <f t="shared" si="30"/>
        <v>1889.7</v>
      </c>
      <c r="R129" s="4">
        <f t="shared" si="36"/>
        <v>483564.02932500007</v>
      </c>
      <c r="S129" s="4">
        <v>43142.238297960779</v>
      </c>
      <c r="T129" s="5">
        <f t="shared" si="37"/>
        <v>88.793328863650984</v>
      </c>
    </row>
    <row r="130" spans="1:20" ht="31.5" x14ac:dyDescent="0.15">
      <c r="A130" s="12">
        <f t="shared" si="20"/>
        <v>125</v>
      </c>
      <c r="B130" s="13" t="s">
        <v>123</v>
      </c>
      <c r="C130" s="14">
        <v>0</v>
      </c>
      <c r="D130" s="14">
        <v>0</v>
      </c>
      <c r="E130" s="14">
        <v>0</v>
      </c>
      <c r="F130" s="14">
        <f t="shared" si="27"/>
        <v>0</v>
      </c>
      <c r="G130" s="24"/>
      <c r="H130" s="14"/>
      <c r="I130" s="14">
        <f t="shared" si="28"/>
        <v>0</v>
      </c>
      <c r="J130" s="12"/>
      <c r="K130" s="12"/>
      <c r="L130" s="14"/>
      <c r="M130" s="14"/>
      <c r="N130" s="14">
        <f t="shared" si="29"/>
        <v>0</v>
      </c>
      <c r="O130" s="15">
        <f t="shared" si="23"/>
        <v>0</v>
      </c>
      <c r="P130" s="14">
        <f t="shared" si="35"/>
        <v>0</v>
      </c>
      <c r="Q130" s="15">
        <f t="shared" si="30"/>
        <v>0</v>
      </c>
      <c r="R130" s="4">
        <f t="shared" si="36"/>
        <v>0</v>
      </c>
      <c r="S130" s="4">
        <v>0</v>
      </c>
      <c r="T130" s="5">
        <f t="shared" si="37"/>
        <v>0</v>
      </c>
    </row>
    <row r="131" spans="1:20" ht="31.5" x14ac:dyDescent="0.15">
      <c r="A131" s="12">
        <f t="shared" si="20"/>
        <v>126</v>
      </c>
      <c r="B131" s="16" t="s">
        <v>124</v>
      </c>
      <c r="C131" s="15">
        <v>12466.4</v>
      </c>
      <c r="D131" s="14">
        <v>59000</v>
      </c>
      <c r="E131" s="14">
        <v>59000</v>
      </c>
      <c r="F131" s="14">
        <f t="shared" si="27"/>
        <v>64068.100000000006</v>
      </c>
      <c r="G131" s="24">
        <f t="shared" si="21"/>
        <v>8.5900000000000087E-2</v>
      </c>
      <c r="H131" s="14">
        <f t="shared" ref="H131:H159" si="40">+I131*K131*12*1.302/1000</f>
        <v>3183.1965748800044</v>
      </c>
      <c r="I131" s="14">
        <f t="shared" si="28"/>
        <v>5068.1000000000058</v>
      </c>
      <c r="J131" s="12">
        <v>40.200000000000003</v>
      </c>
      <c r="K131" s="12">
        <v>40.200000000000003</v>
      </c>
      <c r="L131" s="14">
        <f t="shared" ref="L131:L144" si="41">(C131/50*100*K131/J131+H131)*0.5</f>
        <v>14057.998287440001</v>
      </c>
      <c r="M131" s="14"/>
      <c r="N131" s="14">
        <f t="shared" si="29"/>
        <v>14057.998287440001</v>
      </c>
      <c r="O131" s="15">
        <f t="shared" si="23"/>
        <v>14058</v>
      </c>
      <c r="P131" s="14">
        <f t="shared" si="35"/>
        <v>10154.093400000002</v>
      </c>
      <c r="Q131" s="20">
        <f t="shared" si="30"/>
        <v>10154.1</v>
      </c>
      <c r="R131" s="4">
        <f t="shared" si="36"/>
        <v>2575537.6200000006</v>
      </c>
      <c r="S131" s="4">
        <v>48560</v>
      </c>
      <c r="T131" s="5">
        <f t="shared" si="37"/>
        <v>99.997034493522719</v>
      </c>
    </row>
    <row r="132" spans="1:20" ht="15.75" x14ac:dyDescent="0.15">
      <c r="A132" s="12">
        <f t="shared" ref="A132:A179" si="42">+A131+1</f>
        <v>127</v>
      </c>
      <c r="B132" s="16" t="s">
        <v>125</v>
      </c>
      <c r="C132" s="15">
        <v>4118.3999999999996</v>
      </c>
      <c r="D132" s="14">
        <v>53817.957021739123</v>
      </c>
      <c r="E132" s="14">
        <v>53817.957021739123</v>
      </c>
      <c r="F132" s="14">
        <f t="shared" si="27"/>
        <v>58440.919529906518</v>
      </c>
      <c r="G132" s="24">
        <f t="shared" si="21"/>
        <v>8.5900000000000087E-2</v>
      </c>
      <c r="H132" s="14">
        <f t="shared" si="40"/>
        <v>924.53332771337455</v>
      </c>
      <c r="I132" s="14">
        <f t="shared" si="28"/>
        <v>4622.9625081673948</v>
      </c>
      <c r="J132" s="12">
        <v>13.8</v>
      </c>
      <c r="K132" s="12">
        <v>12.8</v>
      </c>
      <c r="L132" s="14">
        <f t="shared" si="41"/>
        <v>4282.2318812479916</v>
      </c>
      <c r="M132" s="14"/>
      <c r="N132" s="14">
        <f t="shared" si="29"/>
        <v>4282.2318812479916</v>
      </c>
      <c r="O132" s="15">
        <f t="shared" si="23"/>
        <v>4282.2</v>
      </c>
      <c r="P132" s="14">
        <f t="shared" si="35"/>
        <v>3093.0330600000002</v>
      </c>
      <c r="Q132" s="20">
        <f t="shared" si="30"/>
        <v>3093</v>
      </c>
      <c r="R132" s="4">
        <f t="shared" si="36"/>
        <v>748043.7699828035</v>
      </c>
      <c r="S132" s="4">
        <v>44318.037160294123</v>
      </c>
      <c r="T132" s="5">
        <f t="shared" si="37"/>
        <v>91.214171265657114</v>
      </c>
    </row>
    <row r="133" spans="1:20" ht="15.75" x14ac:dyDescent="0.15">
      <c r="A133" s="12">
        <f t="shared" si="42"/>
        <v>128</v>
      </c>
      <c r="B133" s="16" t="s">
        <v>126</v>
      </c>
      <c r="C133" s="15">
        <v>3493.1</v>
      </c>
      <c r="D133" s="14">
        <v>57330</v>
      </c>
      <c r="E133" s="14">
        <v>57330</v>
      </c>
      <c r="F133" s="14">
        <f t="shared" si="27"/>
        <v>62254.647000000004</v>
      </c>
      <c r="G133" s="24">
        <f t="shared" ref="G133:G179" si="43">F133/E133-100%</f>
        <v>8.5900000000000087E-2</v>
      </c>
      <c r="H133" s="14">
        <f t="shared" si="40"/>
        <v>846.36953200800076</v>
      </c>
      <c r="I133" s="14">
        <f t="shared" si="28"/>
        <v>4924.6470000000045</v>
      </c>
      <c r="J133" s="12">
        <v>11</v>
      </c>
      <c r="K133" s="12">
        <v>11</v>
      </c>
      <c r="L133" s="14">
        <f t="shared" si="41"/>
        <v>3916.2847660040002</v>
      </c>
      <c r="M133" s="14"/>
      <c r="N133" s="14">
        <f t="shared" si="29"/>
        <v>3916.2847660040002</v>
      </c>
      <c r="O133" s="15">
        <f t="shared" si="23"/>
        <v>3916.3</v>
      </c>
      <c r="P133" s="14">
        <f t="shared" si="35"/>
        <v>2828.7434900000003</v>
      </c>
      <c r="Q133" s="20">
        <f t="shared" si="30"/>
        <v>2828.7</v>
      </c>
      <c r="R133" s="4">
        <f t="shared" si="36"/>
        <v>684801.11700000009</v>
      </c>
      <c r="S133" s="4">
        <v>47151.895131086138</v>
      </c>
      <c r="T133" s="5">
        <f t="shared" si="37"/>
        <v>97.166609957858597</v>
      </c>
    </row>
    <row r="134" spans="1:20" ht="15.75" x14ac:dyDescent="0.15">
      <c r="A134" s="12">
        <f t="shared" si="42"/>
        <v>129</v>
      </c>
      <c r="B134" s="16" t="s">
        <v>127</v>
      </c>
      <c r="C134" s="15">
        <v>2857.6</v>
      </c>
      <c r="D134" s="14">
        <v>56423.25</v>
      </c>
      <c r="E134" s="14">
        <v>56423.25</v>
      </c>
      <c r="F134" s="14">
        <f t="shared" si="27"/>
        <v>61270.007175000006</v>
      </c>
      <c r="G134" s="24">
        <f t="shared" si="43"/>
        <v>8.5900000000000087E-2</v>
      </c>
      <c r="H134" s="14">
        <f t="shared" si="40"/>
        <v>779.97506125266113</v>
      </c>
      <c r="I134" s="14">
        <f t="shared" si="28"/>
        <v>4846.7571750000061</v>
      </c>
      <c r="J134" s="12">
        <v>9.3000000000000007</v>
      </c>
      <c r="K134" s="12">
        <v>10.3</v>
      </c>
      <c r="L134" s="14">
        <f t="shared" si="41"/>
        <v>3554.8563478306319</v>
      </c>
      <c r="M134" s="14"/>
      <c r="N134" s="14">
        <f t="shared" si="29"/>
        <v>3554.8563478306319</v>
      </c>
      <c r="O134" s="15">
        <f t="shared" ref="O134:O179" si="44">ROUND(N134,1)</f>
        <v>3554.9</v>
      </c>
      <c r="P134" s="14">
        <f t="shared" ref="P134:P165" si="45">+O134*0.7223</f>
        <v>2567.7042700000002</v>
      </c>
      <c r="Q134" s="20">
        <f t="shared" si="30"/>
        <v>2567.6999999999998</v>
      </c>
      <c r="R134" s="4">
        <f t="shared" ref="R134:R165" si="46">+F134*K134*1</f>
        <v>631081.07390250009</v>
      </c>
      <c r="S134" s="4">
        <v>46462.964283560606</v>
      </c>
      <c r="T134" s="5">
        <f t="shared" ref="T134:T165" si="47">+F134/64070*100</f>
        <v>95.629791126892471</v>
      </c>
    </row>
    <row r="135" spans="1:20" ht="15.75" x14ac:dyDescent="0.15">
      <c r="A135" s="12">
        <f t="shared" si="42"/>
        <v>130</v>
      </c>
      <c r="B135" s="16" t="s">
        <v>128</v>
      </c>
      <c r="C135" s="15">
        <v>2548.8000000000002</v>
      </c>
      <c r="D135" s="14">
        <v>58968.008373529417</v>
      </c>
      <c r="E135" s="14">
        <v>58968.008373529417</v>
      </c>
      <c r="F135" s="14">
        <f t="shared" ref="F135:F179" si="48">IF(E135&gt;64070,E135,IF(E135*1.0859&gt;64070,64070,E135*1.0859))</f>
        <v>64033.360292815596</v>
      </c>
      <c r="G135" s="24">
        <f t="shared" si="43"/>
        <v>8.5900000000000087E-2</v>
      </c>
      <c r="H135" s="14">
        <f t="shared" si="40"/>
        <v>672.69899628888174</v>
      </c>
      <c r="I135" s="14">
        <f t="shared" ref="I135:I179" si="49">+F135-E135</f>
        <v>5065.3519192861786</v>
      </c>
      <c r="J135" s="12">
        <v>8.5</v>
      </c>
      <c r="K135" s="12">
        <v>8.5</v>
      </c>
      <c r="L135" s="14">
        <f t="shared" si="41"/>
        <v>2885.1494981444412</v>
      </c>
      <c r="M135" s="14"/>
      <c r="N135" s="14">
        <f t="shared" ref="N135:N179" si="50">IF(M135&gt;5,L135-((L135/100)*M135),L135)</f>
        <v>2885.1494981444412</v>
      </c>
      <c r="O135" s="15">
        <f t="shared" si="44"/>
        <v>2885.1</v>
      </c>
      <c r="P135" s="14">
        <f t="shared" si="45"/>
        <v>2083.9077299999999</v>
      </c>
      <c r="Q135" s="20">
        <f t="shared" ref="Q135:Q179" si="51">+ROUND(P135,1)</f>
        <v>2083.9</v>
      </c>
      <c r="R135" s="4">
        <f t="shared" si="46"/>
        <v>544283.56248893251</v>
      </c>
      <c r="S135" s="4">
        <v>48560</v>
      </c>
      <c r="T135" s="5">
        <f t="shared" si="47"/>
        <v>99.94281300579928</v>
      </c>
    </row>
    <row r="136" spans="1:20" ht="15.75" x14ac:dyDescent="0.15">
      <c r="A136" s="12">
        <f t="shared" si="42"/>
        <v>131</v>
      </c>
      <c r="B136" s="35" t="s">
        <v>129</v>
      </c>
      <c r="C136" s="15">
        <v>11556.7</v>
      </c>
      <c r="D136" s="14">
        <v>59000</v>
      </c>
      <c r="E136" s="14">
        <v>59000</v>
      </c>
      <c r="F136" s="14">
        <f t="shared" si="48"/>
        <v>64068.100000000006</v>
      </c>
      <c r="G136" s="24">
        <f t="shared" si="43"/>
        <v>8.5900000000000087E-2</v>
      </c>
      <c r="H136" s="14">
        <f t="shared" si="40"/>
        <v>3088.1757816000036</v>
      </c>
      <c r="I136" s="14">
        <f t="shared" si="49"/>
        <v>5068.1000000000058</v>
      </c>
      <c r="J136" s="12">
        <v>38.299999999999997</v>
      </c>
      <c r="K136" s="12">
        <v>39</v>
      </c>
      <c r="L136" s="14">
        <f t="shared" si="41"/>
        <v>13312.006950852223</v>
      </c>
      <c r="M136" s="14"/>
      <c r="N136" s="14">
        <f t="shared" si="50"/>
        <v>13312.006950852223</v>
      </c>
      <c r="O136" s="15">
        <f t="shared" si="44"/>
        <v>13312</v>
      </c>
      <c r="P136" s="14">
        <f t="shared" si="45"/>
        <v>9615.2576000000008</v>
      </c>
      <c r="Q136" s="20">
        <f t="shared" si="51"/>
        <v>9615.2999999999993</v>
      </c>
      <c r="R136" s="4">
        <f t="shared" si="46"/>
        <v>2498655.9000000004</v>
      </c>
      <c r="S136" s="4">
        <v>48560</v>
      </c>
      <c r="T136" s="5">
        <f t="shared" si="47"/>
        <v>99.997034493522719</v>
      </c>
    </row>
    <row r="137" spans="1:20" ht="15.75" x14ac:dyDescent="0.15">
      <c r="A137" s="12">
        <f t="shared" si="42"/>
        <v>132</v>
      </c>
      <c r="B137" s="16" t="s">
        <v>130</v>
      </c>
      <c r="C137" s="15">
        <v>8856.7000000000007</v>
      </c>
      <c r="D137" s="14">
        <v>57210.386291522489</v>
      </c>
      <c r="E137" s="14">
        <v>57210.386291522489</v>
      </c>
      <c r="F137" s="14">
        <f t="shared" si="48"/>
        <v>62124.758473964277</v>
      </c>
      <c r="G137" s="24">
        <f t="shared" si="43"/>
        <v>8.5900000000000087E-2</v>
      </c>
      <c r="H137" s="14">
        <f t="shared" si="40"/>
        <v>2303.4645293541148</v>
      </c>
      <c r="I137" s="14">
        <f t="shared" si="49"/>
        <v>4914.372182441788</v>
      </c>
      <c r="J137" s="12">
        <v>30</v>
      </c>
      <c r="K137" s="12">
        <v>30</v>
      </c>
      <c r="L137" s="14">
        <f t="shared" si="41"/>
        <v>10008.432264677058</v>
      </c>
      <c r="M137" s="14"/>
      <c r="N137" s="14">
        <f t="shared" si="50"/>
        <v>10008.432264677058</v>
      </c>
      <c r="O137" s="15">
        <f t="shared" si="44"/>
        <v>10008.4</v>
      </c>
      <c r="P137" s="14">
        <f t="shared" si="45"/>
        <v>7229.0673200000001</v>
      </c>
      <c r="Q137" s="20">
        <f t="shared" si="51"/>
        <v>7229.1</v>
      </c>
      <c r="R137" s="4">
        <f t="shared" si="46"/>
        <v>1863742.7542189283</v>
      </c>
      <c r="S137" s="4">
        <v>46365.295212648714</v>
      </c>
      <c r="T137" s="5">
        <f t="shared" si="47"/>
        <v>96.963880870866674</v>
      </c>
    </row>
    <row r="138" spans="1:20" ht="31.5" x14ac:dyDescent="0.15">
      <c r="A138" s="12">
        <f t="shared" si="42"/>
        <v>133</v>
      </c>
      <c r="B138" s="16" t="s">
        <v>131</v>
      </c>
      <c r="C138" s="15">
        <v>3078.7</v>
      </c>
      <c r="D138" s="14">
        <v>51140.465999999993</v>
      </c>
      <c r="E138" s="14">
        <v>51140.465999999993</v>
      </c>
      <c r="F138" s="14">
        <f t="shared" si="48"/>
        <v>55533.432029399999</v>
      </c>
      <c r="G138" s="24">
        <f t="shared" si="43"/>
        <v>8.5900000000000087E-2</v>
      </c>
      <c r="H138" s="14">
        <f t="shared" si="40"/>
        <v>754.99271367680274</v>
      </c>
      <c r="I138" s="14">
        <f t="shared" si="49"/>
        <v>4392.9660294000059</v>
      </c>
      <c r="J138" s="12">
        <v>11</v>
      </c>
      <c r="K138" s="12">
        <v>11</v>
      </c>
      <c r="L138" s="14">
        <f>(C138/50*100*K138/J138+H138)*0.49</f>
        <v>3387.0724297016332</v>
      </c>
      <c r="M138" s="14"/>
      <c r="N138" s="14">
        <f t="shared" si="50"/>
        <v>3387.0724297016332</v>
      </c>
      <c r="O138" s="15">
        <f t="shared" si="44"/>
        <v>3387.1</v>
      </c>
      <c r="P138" s="14">
        <f t="shared" si="45"/>
        <v>2446.5023300000003</v>
      </c>
      <c r="Q138" s="20">
        <f t="shared" si="51"/>
        <v>2446.5</v>
      </c>
      <c r="R138" s="4">
        <f t="shared" si="46"/>
        <v>610867.7523234</v>
      </c>
      <c r="S138" s="4">
        <v>42113.728179999998</v>
      </c>
      <c r="T138" s="5">
        <f t="shared" si="47"/>
        <v>86.676185468081783</v>
      </c>
    </row>
    <row r="139" spans="1:20" ht="15.75" x14ac:dyDescent="0.15">
      <c r="A139" s="12">
        <f t="shared" si="42"/>
        <v>134</v>
      </c>
      <c r="B139" s="16" t="s">
        <v>132</v>
      </c>
      <c r="C139" s="15">
        <v>2807.6</v>
      </c>
      <c r="D139" s="14">
        <v>51010.776277500001</v>
      </c>
      <c r="E139" s="14">
        <v>51010.776277500001</v>
      </c>
      <c r="F139" s="14">
        <f t="shared" si="48"/>
        <v>55392.601959737258</v>
      </c>
      <c r="G139" s="24">
        <f t="shared" si="43"/>
        <v>8.5900000000000087E-2</v>
      </c>
      <c r="H139" s="14">
        <f t="shared" si="40"/>
        <v>684.61644459274908</v>
      </c>
      <c r="I139" s="14">
        <f t="shared" si="49"/>
        <v>4381.8256822372568</v>
      </c>
      <c r="J139" s="12">
        <v>10</v>
      </c>
      <c r="K139" s="12">
        <v>10</v>
      </c>
      <c r="L139" s="14">
        <f t="shared" si="41"/>
        <v>3149.9082222963743</v>
      </c>
      <c r="M139" s="14"/>
      <c r="N139" s="14">
        <f t="shared" si="50"/>
        <v>3149.9082222963743</v>
      </c>
      <c r="O139" s="15">
        <f t="shared" si="44"/>
        <v>3149.9</v>
      </c>
      <c r="P139" s="14">
        <f t="shared" si="45"/>
        <v>2275.1727700000001</v>
      </c>
      <c r="Q139" s="20">
        <f t="shared" si="51"/>
        <v>2275.1999999999998</v>
      </c>
      <c r="R139" s="4">
        <f t="shared" si="46"/>
        <v>553926.01959737262</v>
      </c>
      <c r="S139" s="4">
        <v>42006.919676000005</v>
      </c>
      <c r="T139" s="5">
        <f t="shared" si="47"/>
        <v>86.456378897670135</v>
      </c>
    </row>
    <row r="140" spans="1:20" ht="15.75" x14ac:dyDescent="0.15">
      <c r="A140" s="12">
        <f t="shared" si="42"/>
        <v>135</v>
      </c>
      <c r="B140" s="16" t="s">
        <v>133</v>
      </c>
      <c r="C140" s="15">
        <v>1722.6</v>
      </c>
      <c r="D140" s="14">
        <v>54028.212875000005</v>
      </c>
      <c r="E140" s="14">
        <v>54028.212875000005</v>
      </c>
      <c r="F140" s="14">
        <f t="shared" si="48"/>
        <v>58669.23636096251</v>
      </c>
      <c r="G140" s="24">
        <f t="shared" si="43"/>
        <v>8.5900000000000087E-2</v>
      </c>
      <c r="H140" s="14">
        <f t="shared" si="40"/>
        <v>435.06810566806911</v>
      </c>
      <c r="I140" s="14">
        <f t="shared" si="49"/>
        <v>4641.0234859625052</v>
      </c>
      <c r="J140" s="12">
        <v>6</v>
      </c>
      <c r="K140" s="12">
        <v>6</v>
      </c>
      <c r="L140" s="14">
        <f t="shared" si="41"/>
        <v>1940.1340528340343</v>
      </c>
      <c r="M140" s="14"/>
      <c r="N140" s="14">
        <f t="shared" si="50"/>
        <v>1940.1340528340343</v>
      </c>
      <c r="O140" s="15">
        <f t="shared" si="44"/>
        <v>1940.1</v>
      </c>
      <c r="P140" s="14">
        <f t="shared" si="45"/>
        <v>1401.3342299999999</v>
      </c>
      <c r="Q140" s="20">
        <f t="shared" si="51"/>
        <v>1401.3</v>
      </c>
      <c r="R140" s="4">
        <f t="shared" si="46"/>
        <v>352015.41816577507</v>
      </c>
      <c r="S140" s="4">
        <v>43396.328615666673</v>
      </c>
      <c r="T140" s="5">
        <f t="shared" si="47"/>
        <v>91.570526550589221</v>
      </c>
    </row>
    <row r="141" spans="1:20" ht="31.5" x14ac:dyDescent="0.15">
      <c r="A141" s="12">
        <f t="shared" si="42"/>
        <v>136</v>
      </c>
      <c r="B141" s="16" t="s">
        <v>134</v>
      </c>
      <c r="C141" s="15">
        <v>1085.9000000000001</v>
      </c>
      <c r="D141" s="14">
        <v>51139.308431250007</v>
      </c>
      <c r="E141" s="14">
        <v>51139.308431250007</v>
      </c>
      <c r="F141" s="14">
        <f t="shared" si="48"/>
        <v>55532.175025494384</v>
      </c>
      <c r="G141" s="24">
        <f t="shared" si="43"/>
        <v>8.5900000000000087E-2</v>
      </c>
      <c r="H141" s="14">
        <f t="shared" si="40"/>
        <v>274.53659067389663</v>
      </c>
      <c r="I141" s="14">
        <f t="shared" si="49"/>
        <v>4392.8665942443768</v>
      </c>
      <c r="J141" s="12">
        <v>4</v>
      </c>
      <c r="K141" s="12">
        <v>4</v>
      </c>
      <c r="L141" s="14">
        <f>(C141/50*100*K141/J141+H141)*0.5</f>
        <v>1223.1682953369484</v>
      </c>
      <c r="M141" s="14"/>
      <c r="N141" s="14">
        <f t="shared" si="50"/>
        <v>1223.1682953369484</v>
      </c>
      <c r="O141" s="15">
        <f t="shared" si="44"/>
        <v>1223.2</v>
      </c>
      <c r="P141" s="14">
        <f t="shared" si="45"/>
        <v>883.51736000000005</v>
      </c>
      <c r="Q141" s="20">
        <f t="shared" si="51"/>
        <v>883.5</v>
      </c>
      <c r="R141" s="4">
        <f t="shared" si="46"/>
        <v>222128.70010197753</v>
      </c>
      <c r="S141" s="4">
        <v>42112.772418709683</v>
      </c>
      <c r="T141" s="5">
        <f t="shared" si="47"/>
        <v>86.674223545332268</v>
      </c>
    </row>
    <row r="142" spans="1:20" ht="15.75" x14ac:dyDescent="0.15">
      <c r="A142" s="12">
        <f t="shared" si="42"/>
        <v>137</v>
      </c>
      <c r="B142" s="16" t="s">
        <v>135</v>
      </c>
      <c r="C142" s="15">
        <v>4260.8</v>
      </c>
      <c r="D142" s="14">
        <v>47531.624399999993</v>
      </c>
      <c r="E142" s="14">
        <v>47531.624399999993</v>
      </c>
      <c r="F142" s="14">
        <f t="shared" si="48"/>
        <v>51614.590935959997</v>
      </c>
      <c r="G142" s="24">
        <f t="shared" si="43"/>
        <v>8.5900000000000087E-2</v>
      </c>
      <c r="H142" s="14">
        <f t="shared" si="40"/>
        <v>1020.6763065254256</v>
      </c>
      <c r="I142" s="14">
        <f t="shared" si="49"/>
        <v>4082.966535960004</v>
      </c>
      <c r="J142" s="12">
        <v>16</v>
      </c>
      <c r="K142" s="12">
        <v>16</v>
      </c>
      <c r="L142" s="14">
        <f t="shared" si="41"/>
        <v>4771.1381532627129</v>
      </c>
      <c r="M142" s="14"/>
      <c r="N142" s="14">
        <f t="shared" si="50"/>
        <v>4771.1381532627129</v>
      </c>
      <c r="O142" s="15">
        <f t="shared" si="44"/>
        <v>4771.1000000000004</v>
      </c>
      <c r="P142" s="14">
        <f t="shared" si="45"/>
        <v>3446.1655300000007</v>
      </c>
      <c r="Q142" s="20">
        <f t="shared" si="51"/>
        <v>3446.2</v>
      </c>
      <c r="R142" s="4">
        <f t="shared" si="46"/>
        <v>825833.45497535996</v>
      </c>
      <c r="S142" s="4">
        <v>39141.876181458334</v>
      </c>
      <c r="T142" s="5">
        <f t="shared" si="47"/>
        <v>80.559686180677375</v>
      </c>
    </row>
    <row r="143" spans="1:20" ht="31.5" x14ac:dyDescent="0.15">
      <c r="A143" s="12">
        <f t="shared" si="42"/>
        <v>138</v>
      </c>
      <c r="B143" s="16" t="s">
        <v>136</v>
      </c>
      <c r="C143" s="15">
        <v>1609.3</v>
      </c>
      <c r="D143" s="14">
        <v>47897.331299999998</v>
      </c>
      <c r="E143" s="14">
        <v>47897.331299999998</v>
      </c>
      <c r="F143" s="14">
        <f t="shared" si="48"/>
        <v>52011.712058670004</v>
      </c>
      <c r="G143" s="24">
        <f t="shared" si="43"/>
        <v>8.5900000000000087E-2</v>
      </c>
      <c r="H143" s="14">
        <f t="shared" si="40"/>
        <v>385.69850984076101</v>
      </c>
      <c r="I143" s="14">
        <f t="shared" si="49"/>
        <v>4114.3807586700059</v>
      </c>
      <c r="J143" s="12">
        <v>6</v>
      </c>
      <c r="K143" s="12">
        <v>6</v>
      </c>
      <c r="L143" s="14">
        <f t="shared" si="41"/>
        <v>1802.1492549203804</v>
      </c>
      <c r="M143" s="14"/>
      <c r="N143" s="14">
        <f t="shared" si="50"/>
        <v>1802.1492549203804</v>
      </c>
      <c r="O143" s="15">
        <f t="shared" si="44"/>
        <v>1802.1</v>
      </c>
      <c r="P143" s="14">
        <f t="shared" si="45"/>
        <v>1301.6568300000001</v>
      </c>
      <c r="Q143" s="20">
        <f t="shared" si="51"/>
        <v>1301.7</v>
      </c>
      <c r="R143" s="4">
        <f t="shared" si="46"/>
        <v>312070.27235202002</v>
      </c>
      <c r="S143" s="4">
        <v>39443.026967999998</v>
      </c>
      <c r="T143" s="5">
        <f t="shared" si="47"/>
        <v>81.17951000260652</v>
      </c>
    </row>
    <row r="144" spans="1:20" ht="15.75" x14ac:dyDescent="0.15">
      <c r="A144" s="12">
        <f t="shared" si="42"/>
        <v>139</v>
      </c>
      <c r="B144" s="16" t="s">
        <v>137</v>
      </c>
      <c r="C144" s="15">
        <v>1488.3</v>
      </c>
      <c r="D144" s="14">
        <v>54776.588372093014</v>
      </c>
      <c r="E144" s="14">
        <v>54776.588372093014</v>
      </c>
      <c r="F144" s="14">
        <f t="shared" si="48"/>
        <v>59481.897313255809</v>
      </c>
      <c r="G144" s="24">
        <f t="shared" si="43"/>
        <v>8.5900000000000087E-2</v>
      </c>
      <c r="H144" s="14">
        <f t="shared" si="40"/>
        <v>367.57873448363756</v>
      </c>
      <c r="I144" s="14">
        <f t="shared" si="49"/>
        <v>4705.3089411627952</v>
      </c>
      <c r="J144" s="12">
        <v>5</v>
      </c>
      <c r="K144" s="12">
        <v>5</v>
      </c>
      <c r="L144" s="14">
        <f t="shared" si="41"/>
        <v>1672.0893672418188</v>
      </c>
      <c r="M144" s="14"/>
      <c r="N144" s="14">
        <f t="shared" si="50"/>
        <v>1672.0893672418188</v>
      </c>
      <c r="O144" s="15">
        <f t="shared" si="44"/>
        <v>1672.1</v>
      </c>
      <c r="P144" s="14">
        <f t="shared" si="45"/>
        <v>1207.75783</v>
      </c>
      <c r="Q144" s="20">
        <f t="shared" si="51"/>
        <v>1207.8</v>
      </c>
      <c r="R144" s="4">
        <f t="shared" si="46"/>
        <v>297409.48656627903</v>
      </c>
      <c r="S144" s="4">
        <v>45108.018753333337</v>
      </c>
      <c r="T144" s="5">
        <f t="shared" si="47"/>
        <v>92.838921981045431</v>
      </c>
    </row>
    <row r="145" spans="1:20" ht="15.75" x14ac:dyDescent="0.15">
      <c r="A145" s="12">
        <f t="shared" si="42"/>
        <v>140</v>
      </c>
      <c r="B145" s="16" t="s">
        <v>138</v>
      </c>
      <c r="C145" s="15">
        <v>3377.2</v>
      </c>
      <c r="D145" s="14">
        <v>59000</v>
      </c>
      <c r="E145" s="14">
        <v>59000</v>
      </c>
      <c r="F145" s="14">
        <f t="shared" si="48"/>
        <v>64068.100000000006</v>
      </c>
      <c r="G145" s="24">
        <f t="shared" si="43"/>
        <v>8.5900000000000087E-2</v>
      </c>
      <c r="H145" s="14">
        <f t="shared" si="40"/>
        <v>950.20793280000112</v>
      </c>
      <c r="I145" s="14">
        <f t="shared" si="49"/>
        <v>5068.1000000000058</v>
      </c>
      <c r="J145" s="12">
        <v>14</v>
      </c>
      <c r="K145" s="12">
        <v>12</v>
      </c>
      <c r="L145" s="14">
        <f>(C145/49*100*K145/J145+H145)*0.49</f>
        <v>3360.3447442148577</v>
      </c>
      <c r="M145" s="14"/>
      <c r="N145" s="14">
        <f t="shared" si="50"/>
        <v>3360.3447442148577</v>
      </c>
      <c r="O145" s="15">
        <f t="shared" si="44"/>
        <v>3360.3</v>
      </c>
      <c r="P145" s="14">
        <f t="shared" si="45"/>
        <v>2427.1446900000005</v>
      </c>
      <c r="Q145" s="20">
        <f t="shared" si="51"/>
        <v>2427.1</v>
      </c>
      <c r="R145" s="4">
        <f t="shared" si="46"/>
        <v>768817.20000000007</v>
      </c>
      <c r="S145" s="4">
        <v>48560</v>
      </c>
      <c r="T145" s="5">
        <f t="shared" si="47"/>
        <v>99.997034493522719</v>
      </c>
    </row>
    <row r="146" spans="1:20" ht="15.75" x14ac:dyDescent="0.15">
      <c r="A146" s="12">
        <f t="shared" si="42"/>
        <v>141</v>
      </c>
      <c r="B146" s="16" t="s">
        <v>139</v>
      </c>
      <c r="C146" s="15">
        <v>1392.3</v>
      </c>
      <c r="D146" s="14">
        <v>47876.104749999999</v>
      </c>
      <c r="E146" s="14">
        <v>47876.104749999999</v>
      </c>
      <c r="F146" s="14">
        <f t="shared" si="48"/>
        <v>51988.662148025003</v>
      </c>
      <c r="G146" s="24">
        <f t="shared" si="43"/>
        <v>8.5900000000000087E-2</v>
      </c>
      <c r="H146" s="14">
        <f t="shared" si="40"/>
        <v>340.54936296973619</v>
      </c>
      <c r="I146" s="14">
        <f t="shared" si="49"/>
        <v>4112.5573980250047</v>
      </c>
      <c r="J146" s="12">
        <v>5.3</v>
      </c>
      <c r="K146" s="12">
        <v>5.3</v>
      </c>
      <c r="L146" s="14">
        <f t="shared" ref="L146:L158" si="52">(C146/50*100*K146/J146+H146)*0.5</f>
        <v>1562.5746814848681</v>
      </c>
      <c r="M146" s="14"/>
      <c r="N146" s="14">
        <f t="shared" si="50"/>
        <v>1562.5746814848681</v>
      </c>
      <c r="O146" s="15">
        <f t="shared" si="44"/>
        <v>1562.6</v>
      </c>
      <c r="P146" s="14">
        <f t="shared" si="45"/>
        <v>1128.66598</v>
      </c>
      <c r="Q146" s="20">
        <f t="shared" si="51"/>
        <v>1128.7</v>
      </c>
      <c r="R146" s="4">
        <f t="shared" si="46"/>
        <v>275539.90938453248</v>
      </c>
      <c r="S146" s="4">
        <v>39118.486018257579</v>
      </c>
      <c r="T146" s="5">
        <f t="shared" si="47"/>
        <v>81.143533866122993</v>
      </c>
    </row>
    <row r="147" spans="1:20" ht="15.75" x14ac:dyDescent="0.15">
      <c r="A147" s="12">
        <f t="shared" si="42"/>
        <v>142</v>
      </c>
      <c r="B147" s="16" t="s">
        <v>140</v>
      </c>
      <c r="C147" s="15">
        <v>1398.2</v>
      </c>
      <c r="D147" s="14">
        <v>52695.676090909095</v>
      </c>
      <c r="E147" s="14">
        <v>52695.676090909095</v>
      </c>
      <c r="F147" s="14">
        <f t="shared" si="48"/>
        <v>57222.234667118188</v>
      </c>
      <c r="G147" s="24">
        <f t="shared" si="43"/>
        <v>8.5900000000000087E-2</v>
      </c>
      <c r="H147" s="14">
        <f t="shared" si="40"/>
        <v>388.97623157079971</v>
      </c>
      <c r="I147" s="14">
        <f t="shared" si="49"/>
        <v>4526.5585762090923</v>
      </c>
      <c r="J147" s="12">
        <v>5.5</v>
      </c>
      <c r="K147" s="12">
        <v>5.5</v>
      </c>
      <c r="L147" s="14">
        <f t="shared" si="52"/>
        <v>1592.6881157854</v>
      </c>
      <c r="M147" s="14"/>
      <c r="N147" s="14">
        <f t="shared" si="50"/>
        <v>1592.6881157854</v>
      </c>
      <c r="O147" s="15">
        <f t="shared" si="44"/>
        <v>1592.7</v>
      </c>
      <c r="P147" s="14">
        <f t="shared" si="45"/>
        <v>1150.4072100000001</v>
      </c>
      <c r="Q147" s="20">
        <f>+ROUND(P147,1)</f>
        <v>1150.4000000000001</v>
      </c>
      <c r="R147" s="4">
        <f t="shared" si="46"/>
        <v>314722.29066915001</v>
      </c>
      <c r="S147" s="4">
        <v>41916.132668121209</v>
      </c>
      <c r="T147" s="5">
        <f t="shared" si="47"/>
        <v>89.312056605459944</v>
      </c>
    </row>
    <row r="148" spans="1:20" ht="15.75" x14ac:dyDescent="0.15">
      <c r="A148" s="12">
        <f t="shared" si="42"/>
        <v>143</v>
      </c>
      <c r="B148" s="16" t="s">
        <v>141</v>
      </c>
      <c r="C148" s="15">
        <v>4435.7</v>
      </c>
      <c r="D148" s="14">
        <v>53133.479100000004</v>
      </c>
      <c r="E148" s="14">
        <v>53133.479100000004</v>
      </c>
      <c r="F148" s="14">
        <f t="shared" si="48"/>
        <v>57697.644954690011</v>
      </c>
      <c r="G148" s="24">
        <f t="shared" si="43"/>
        <v>8.5900000000000087E-2</v>
      </c>
      <c r="H148" s="14">
        <f t="shared" si="40"/>
        <v>1069.6579097051499</v>
      </c>
      <c r="I148" s="14">
        <f t="shared" si="49"/>
        <v>4564.1658546900071</v>
      </c>
      <c r="J148" s="12">
        <v>15</v>
      </c>
      <c r="K148" s="12">
        <v>15</v>
      </c>
      <c r="L148" s="14">
        <f t="shared" si="52"/>
        <v>4970.5289548525743</v>
      </c>
      <c r="M148" s="14"/>
      <c r="N148" s="14">
        <f t="shared" si="50"/>
        <v>4970.5289548525743</v>
      </c>
      <c r="O148" s="15">
        <f t="shared" si="44"/>
        <v>4970.5</v>
      </c>
      <c r="P148" s="14">
        <f t="shared" si="45"/>
        <v>3590.1921500000003</v>
      </c>
      <c r="Q148" s="20">
        <f t="shared" si="51"/>
        <v>3590.2</v>
      </c>
      <c r="R148" s="4">
        <f t="shared" si="46"/>
        <v>865464.67432035017</v>
      </c>
      <c r="S148" s="4">
        <v>43754.955096000005</v>
      </c>
      <c r="T148" s="5">
        <f t="shared" si="47"/>
        <v>90.054073598704562</v>
      </c>
    </row>
    <row r="149" spans="1:20" ht="31.5" x14ac:dyDescent="0.15">
      <c r="A149" s="12">
        <f t="shared" si="42"/>
        <v>144</v>
      </c>
      <c r="B149" s="16" t="s">
        <v>142</v>
      </c>
      <c r="C149" s="14">
        <v>1122.5</v>
      </c>
      <c r="D149" s="14">
        <v>59000</v>
      </c>
      <c r="E149" s="14">
        <v>59000</v>
      </c>
      <c r="F149" s="14">
        <f t="shared" si="48"/>
        <v>64068.100000000006</v>
      </c>
      <c r="G149" s="24">
        <f t="shared" si="43"/>
        <v>8.5900000000000087E-2</v>
      </c>
      <c r="H149" s="14">
        <f t="shared" si="40"/>
        <v>300.89917872000029</v>
      </c>
      <c r="I149" s="14">
        <f t="shared" si="49"/>
        <v>5068.1000000000058</v>
      </c>
      <c r="J149" s="12">
        <v>3.8</v>
      </c>
      <c r="K149" s="12">
        <v>3.8</v>
      </c>
      <c r="L149" s="14">
        <f t="shared" si="52"/>
        <v>1272.9495893600001</v>
      </c>
      <c r="M149" s="14"/>
      <c r="N149" s="14">
        <f t="shared" si="50"/>
        <v>1272.9495893600001</v>
      </c>
      <c r="O149" s="15">
        <f t="shared" si="44"/>
        <v>1272.9000000000001</v>
      </c>
      <c r="P149" s="14">
        <f t="shared" si="45"/>
        <v>919.41567000000009</v>
      </c>
      <c r="Q149" s="20">
        <f t="shared" si="51"/>
        <v>919.4</v>
      </c>
      <c r="R149" s="4">
        <f t="shared" si="46"/>
        <v>243458.78</v>
      </c>
      <c r="S149" s="4">
        <v>48560</v>
      </c>
      <c r="T149" s="5">
        <f t="shared" si="47"/>
        <v>99.997034493522719</v>
      </c>
    </row>
    <row r="150" spans="1:20" ht="15.75" x14ac:dyDescent="0.15">
      <c r="A150" s="12">
        <f t="shared" si="42"/>
        <v>145</v>
      </c>
      <c r="B150" s="16" t="s">
        <v>143</v>
      </c>
      <c r="C150" s="15">
        <v>12143.1</v>
      </c>
      <c r="D150" s="14">
        <v>53981.508585211268</v>
      </c>
      <c r="E150" s="14">
        <v>53981.508585211268</v>
      </c>
      <c r="F150" s="14">
        <f t="shared" si="48"/>
        <v>58618.520172680917</v>
      </c>
      <c r="G150" s="24">
        <f t="shared" si="43"/>
        <v>8.5900000000000087E-2</v>
      </c>
      <c r="H150" s="14">
        <f t="shared" si="40"/>
        <v>2818.2532257581433</v>
      </c>
      <c r="I150" s="14">
        <f t="shared" si="49"/>
        <v>4637.0115874696494</v>
      </c>
      <c r="J150" s="12">
        <v>41</v>
      </c>
      <c r="K150" s="12">
        <v>38.9</v>
      </c>
      <c r="L150" s="14">
        <f t="shared" si="52"/>
        <v>12930.262954342488</v>
      </c>
      <c r="M150" s="14"/>
      <c r="N150" s="14">
        <f t="shared" si="50"/>
        <v>12930.262954342488</v>
      </c>
      <c r="O150" s="15">
        <f t="shared" si="44"/>
        <v>12930.3</v>
      </c>
      <c r="P150" s="14">
        <f t="shared" si="45"/>
        <v>9339.5556900000011</v>
      </c>
      <c r="Q150" s="20">
        <f t="shared" si="51"/>
        <v>9339.6</v>
      </c>
      <c r="R150" s="4">
        <f t="shared" si="46"/>
        <v>2280260.4347172878</v>
      </c>
      <c r="S150" s="4">
        <v>44453.267507783836</v>
      </c>
      <c r="T150" s="5">
        <f t="shared" si="47"/>
        <v>91.491369084877348</v>
      </c>
    </row>
    <row r="151" spans="1:20" ht="31.5" x14ac:dyDescent="0.15">
      <c r="A151" s="12">
        <f t="shared" si="42"/>
        <v>146</v>
      </c>
      <c r="B151" s="13" t="s">
        <v>144</v>
      </c>
      <c r="C151" s="14">
        <v>19233.8</v>
      </c>
      <c r="D151" s="14">
        <v>58791.441542662113</v>
      </c>
      <c r="E151" s="14">
        <v>58791.441542662113</v>
      </c>
      <c r="F151" s="14">
        <f t="shared" si="48"/>
        <v>63841.62637117679</v>
      </c>
      <c r="G151" s="24">
        <f t="shared" si="43"/>
        <v>8.5900000000000087E-2</v>
      </c>
      <c r="H151" s="14">
        <f t="shared" si="40"/>
        <v>4978.8479377010099</v>
      </c>
      <c r="I151" s="14">
        <f t="shared" si="49"/>
        <v>5050.1848285146771</v>
      </c>
      <c r="J151" s="12">
        <v>61</v>
      </c>
      <c r="K151" s="12">
        <v>63.1</v>
      </c>
      <c r="L151" s="14">
        <f t="shared" si="52"/>
        <v>22385.37118196526</v>
      </c>
      <c r="M151" s="14"/>
      <c r="N151" s="14">
        <f t="shared" si="50"/>
        <v>22385.37118196526</v>
      </c>
      <c r="O151" s="15">
        <f t="shared" si="44"/>
        <v>22385.4</v>
      </c>
      <c r="P151" s="14">
        <f t="shared" si="45"/>
        <v>16168.974420000002</v>
      </c>
      <c r="Q151" s="20">
        <f t="shared" si="51"/>
        <v>16169</v>
      </c>
      <c r="R151" s="4">
        <f t="shared" si="46"/>
        <v>4028406.6240212554</v>
      </c>
      <c r="S151" s="4">
        <v>47175.650700592603</v>
      </c>
      <c r="T151" s="5">
        <f t="shared" si="47"/>
        <v>99.643556065517075</v>
      </c>
    </row>
    <row r="152" spans="1:20" ht="15.75" x14ac:dyDescent="0.15">
      <c r="A152" s="12">
        <f t="shared" si="42"/>
        <v>147</v>
      </c>
      <c r="B152" s="16" t="s">
        <v>145</v>
      </c>
      <c r="C152" s="14">
        <v>22974.2</v>
      </c>
      <c r="D152" s="14">
        <v>59000</v>
      </c>
      <c r="E152" s="14">
        <v>59000</v>
      </c>
      <c r="F152" s="14">
        <f t="shared" si="48"/>
        <v>64068.100000000006</v>
      </c>
      <c r="G152" s="24">
        <f t="shared" si="43"/>
        <v>8.5900000000000087E-2</v>
      </c>
      <c r="H152" s="14">
        <f t="shared" si="40"/>
        <v>6057.5755716000067</v>
      </c>
      <c r="I152" s="14">
        <f t="shared" si="49"/>
        <v>5068.1000000000058</v>
      </c>
      <c r="J152" s="12">
        <v>76.5</v>
      </c>
      <c r="K152" s="12">
        <v>76.5</v>
      </c>
      <c r="L152" s="14">
        <f t="shared" si="52"/>
        <v>26002.987785800004</v>
      </c>
      <c r="M152" s="14"/>
      <c r="N152" s="14">
        <f t="shared" si="50"/>
        <v>26002.987785800004</v>
      </c>
      <c r="O152" s="15">
        <f t="shared" si="44"/>
        <v>26003</v>
      </c>
      <c r="P152" s="14">
        <f t="shared" si="45"/>
        <v>18781.966900000003</v>
      </c>
      <c r="Q152" s="20">
        <f t="shared" si="51"/>
        <v>18782</v>
      </c>
      <c r="R152" s="4">
        <f t="shared" si="46"/>
        <v>4901209.6500000004</v>
      </c>
      <c r="S152" s="4">
        <v>48504.740536582161</v>
      </c>
      <c r="T152" s="5">
        <f t="shared" si="47"/>
        <v>99.997034493522719</v>
      </c>
    </row>
    <row r="153" spans="1:20" ht="15.75" x14ac:dyDescent="0.15">
      <c r="A153" s="12">
        <f t="shared" si="42"/>
        <v>148</v>
      </c>
      <c r="B153" s="16" t="s">
        <v>146</v>
      </c>
      <c r="C153" s="14">
        <v>2182.9</v>
      </c>
      <c r="D153" s="14">
        <v>54024.986124999996</v>
      </c>
      <c r="E153" s="14">
        <v>54024.986124999996</v>
      </c>
      <c r="F153" s="14">
        <f t="shared" si="48"/>
        <v>58665.732433137498</v>
      </c>
      <c r="G153" s="24">
        <f t="shared" si="43"/>
        <v>8.5900000000000087E-2</v>
      </c>
      <c r="H153" s="14">
        <f t="shared" si="40"/>
        <v>551.05335441938655</v>
      </c>
      <c r="I153" s="14">
        <f t="shared" si="49"/>
        <v>4640.7463081375026</v>
      </c>
      <c r="J153" s="12">
        <v>7.6</v>
      </c>
      <c r="K153" s="12">
        <v>7.6</v>
      </c>
      <c r="L153" s="14">
        <f t="shared" si="52"/>
        <v>2458.4266772096935</v>
      </c>
      <c r="M153" s="14"/>
      <c r="N153" s="14">
        <f t="shared" si="50"/>
        <v>2458.4266772096935</v>
      </c>
      <c r="O153" s="15">
        <f t="shared" si="44"/>
        <v>2458.4</v>
      </c>
      <c r="P153" s="14">
        <f t="shared" si="45"/>
        <v>1775.7023200000001</v>
      </c>
      <c r="Q153" s="20">
        <f t="shared" si="51"/>
        <v>1775.7</v>
      </c>
      <c r="R153" s="4">
        <f t="shared" si="46"/>
        <v>445859.56649184495</v>
      </c>
      <c r="S153" s="4">
        <v>44462.345908170741</v>
      </c>
      <c r="T153" s="5">
        <f t="shared" si="47"/>
        <v>91.56505764497814</v>
      </c>
    </row>
    <row r="154" spans="1:20" ht="15.75" x14ac:dyDescent="0.15">
      <c r="A154" s="12">
        <f t="shared" si="42"/>
        <v>149</v>
      </c>
      <c r="B154" s="16" t="s">
        <v>147</v>
      </c>
      <c r="C154" s="14">
        <v>1018.1</v>
      </c>
      <c r="D154" s="14">
        <v>51402.02540131579</v>
      </c>
      <c r="E154" s="14">
        <v>51402.02540131579</v>
      </c>
      <c r="F154" s="14">
        <f t="shared" si="48"/>
        <v>55817.45938328882</v>
      </c>
      <c r="G154" s="24">
        <f t="shared" si="43"/>
        <v>8.5900000000000087E-2</v>
      </c>
      <c r="H154" s="14">
        <f t="shared" si="40"/>
        <v>262.14961403051717</v>
      </c>
      <c r="I154" s="14">
        <f t="shared" si="49"/>
        <v>4415.4339819730303</v>
      </c>
      <c r="J154" s="12">
        <v>3.8</v>
      </c>
      <c r="K154" s="12">
        <v>3.8</v>
      </c>
      <c r="L154" s="14">
        <f t="shared" si="52"/>
        <v>1149.1748070152587</v>
      </c>
      <c r="M154" s="14"/>
      <c r="N154" s="14">
        <f t="shared" si="50"/>
        <v>1149.1748070152587</v>
      </c>
      <c r="O154" s="15">
        <f t="shared" si="44"/>
        <v>1149.2</v>
      </c>
      <c r="P154" s="14">
        <f t="shared" si="45"/>
        <v>830.06716000000006</v>
      </c>
      <c r="Q154" s="20">
        <f t="shared" si="51"/>
        <v>830.1</v>
      </c>
      <c r="R154" s="4">
        <f t="shared" si="46"/>
        <v>212106.34565649752</v>
      </c>
      <c r="S154" s="4">
        <v>42315.85241</v>
      </c>
      <c r="T154" s="5">
        <f t="shared" si="47"/>
        <v>87.119493340547564</v>
      </c>
    </row>
    <row r="155" spans="1:20" ht="15.75" x14ac:dyDescent="0.15">
      <c r="A155" s="12">
        <f t="shared" si="42"/>
        <v>150</v>
      </c>
      <c r="B155" s="16" t="s">
        <v>148</v>
      </c>
      <c r="C155" s="15">
        <v>1374.9</v>
      </c>
      <c r="D155" s="14">
        <v>49759.539171875003</v>
      </c>
      <c r="E155" s="14">
        <v>49759.539171875003</v>
      </c>
      <c r="F155" s="14">
        <f t="shared" si="48"/>
        <v>54033.883586739074</v>
      </c>
      <c r="G155" s="24">
        <f t="shared" si="43"/>
        <v>8.5900000000000087E-2</v>
      </c>
      <c r="H155" s="14">
        <f t="shared" si="40"/>
        <v>333.91178568918116</v>
      </c>
      <c r="I155" s="14">
        <f t="shared" si="49"/>
        <v>4274.3444148640701</v>
      </c>
      <c r="J155" s="12">
        <v>5</v>
      </c>
      <c r="K155" s="12">
        <v>5</v>
      </c>
      <c r="L155" s="14">
        <f t="shared" si="52"/>
        <v>1541.8558928445907</v>
      </c>
      <c r="M155" s="14"/>
      <c r="N155" s="14">
        <f t="shared" si="50"/>
        <v>1541.8558928445907</v>
      </c>
      <c r="O155" s="15">
        <f t="shared" si="44"/>
        <v>1541.9</v>
      </c>
      <c r="P155" s="14">
        <f t="shared" si="45"/>
        <v>1113.7143700000001</v>
      </c>
      <c r="Q155" s="20">
        <f t="shared" si="51"/>
        <v>1113.7</v>
      </c>
      <c r="R155" s="4">
        <f t="shared" si="46"/>
        <v>270169.41793369537</v>
      </c>
      <c r="S155" s="4">
        <v>40976.526893400005</v>
      </c>
      <c r="T155" s="5">
        <f t="shared" si="47"/>
        <v>84.3357009313861</v>
      </c>
    </row>
    <row r="156" spans="1:20" ht="15.75" x14ac:dyDescent="0.15">
      <c r="A156" s="12">
        <f t="shared" si="42"/>
        <v>151</v>
      </c>
      <c r="B156" s="16" t="s">
        <v>149</v>
      </c>
      <c r="C156" s="15">
        <v>2284.4</v>
      </c>
      <c r="D156" s="14">
        <v>59000</v>
      </c>
      <c r="E156" s="14">
        <v>59000</v>
      </c>
      <c r="F156" s="14">
        <f t="shared" si="48"/>
        <v>64068.100000000006</v>
      </c>
      <c r="G156" s="24">
        <f t="shared" si="43"/>
        <v>8.5900000000000087E-2</v>
      </c>
      <c r="H156" s="14">
        <f t="shared" si="40"/>
        <v>609.71675688000073</v>
      </c>
      <c r="I156" s="14">
        <f t="shared" si="49"/>
        <v>5068.1000000000058</v>
      </c>
      <c r="J156" s="12">
        <v>7.4</v>
      </c>
      <c r="K156" s="12">
        <v>7.7</v>
      </c>
      <c r="L156" s="14">
        <f t="shared" si="52"/>
        <v>2681.8691892508109</v>
      </c>
      <c r="M156" s="14"/>
      <c r="N156" s="14">
        <f t="shared" si="50"/>
        <v>2681.8691892508109</v>
      </c>
      <c r="O156" s="15">
        <f t="shared" si="44"/>
        <v>2681.9</v>
      </c>
      <c r="P156" s="14">
        <f t="shared" si="45"/>
        <v>1937.1363700000002</v>
      </c>
      <c r="Q156" s="20">
        <f t="shared" si="51"/>
        <v>1937.1</v>
      </c>
      <c r="R156" s="4">
        <f t="shared" si="46"/>
        <v>493324.37000000005</v>
      </c>
      <c r="S156" s="4">
        <v>48560</v>
      </c>
      <c r="T156" s="5">
        <f t="shared" si="47"/>
        <v>99.997034493522719</v>
      </c>
    </row>
    <row r="157" spans="1:20" ht="15.75" x14ac:dyDescent="0.15">
      <c r="A157" s="12">
        <f t="shared" si="42"/>
        <v>152</v>
      </c>
      <c r="B157" s="16" t="s">
        <v>150</v>
      </c>
      <c r="C157" s="14">
        <v>2156.3000000000002</v>
      </c>
      <c r="D157" s="14">
        <v>49813.04870454545</v>
      </c>
      <c r="E157" s="14">
        <v>49813.04870454545</v>
      </c>
      <c r="F157" s="14">
        <f t="shared" si="48"/>
        <v>54091.989588265911</v>
      </c>
      <c r="G157" s="24">
        <f t="shared" si="43"/>
        <v>8.5900000000000087E-2</v>
      </c>
      <c r="H157" s="14">
        <f t="shared" si="40"/>
        <v>621.743803015411</v>
      </c>
      <c r="I157" s="14">
        <f t="shared" si="49"/>
        <v>4278.940883720461</v>
      </c>
      <c r="J157" s="12">
        <v>9</v>
      </c>
      <c r="K157" s="12">
        <v>9.3000000000000007</v>
      </c>
      <c r="L157" s="14">
        <f t="shared" si="52"/>
        <v>2539.0485681743726</v>
      </c>
      <c r="M157" s="14"/>
      <c r="N157" s="14">
        <f t="shared" si="50"/>
        <v>2539.0485681743726</v>
      </c>
      <c r="O157" s="15">
        <f t="shared" si="44"/>
        <v>2539</v>
      </c>
      <c r="P157" s="14">
        <f t="shared" si="45"/>
        <v>1833.9197000000001</v>
      </c>
      <c r="Q157" s="20">
        <f t="shared" si="51"/>
        <v>1833.9</v>
      </c>
      <c r="R157" s="4">
        <f t="shared" si="46"/>
        <v>503055.50317087304</v>
      </c>
      <c r="S157" s="4">
        <v>41020.488959148155</v>
      </c>
      <c r="T157" s="5">
        <f t="shared" si="47"/>
        <v>84.426392365016241</v>
      </c>
    </row>
    <row r="158" spans="1:20" ht="15.75" x14ac:dyDescent="0.15">
      <c r="A158" s="12">
        <f t="shared" si="42"/>
        <v>153</v>
      </c>
      <c r="B158" s="16" t="s">
        <v>151</v>
      </c>
      <c r="C158" s="14">
        <v>285.2</v>
      </c>
      <c r="D158" s="14">
        <v>58971.533399999993</v>
      </c>
      <c r="E158" s="14">
        <v>58971.533399999993</v>
      </c>
      <c r="F158" s="14">
        <f t="shared" si="48"/>
        <v>64037.188119059996</v>
      </c>
      <c r="G158" s="24">
        <f t="shared" si="43"/>
        <v>8.5900000000000087E-2</v>
      </c>
      <c r="H158" s="14">
        <f t="shared" si="40"/>
        <v>79.145789330593487</v>
      </c>
      <c r="I158" s="14">
        <f t="shared" si="49"/>
        <v>5065.6547190600031</v>
      </c>
      <c r="J158" s="12">
        <v>1</v>
      </c>
      <c r="K158" s="12">
        <v>1</v>
      </c>
      <c r="L158" s="14">
        <f t="shared" si="52"/>
        <v>324.77289466529675</v>
      </c>
      <c r="M158" s="14"/>
      <c r="N158" s="14">
        <f t="shared" si="50"/>
        <v>324.77289466529675</v>
      </c>
      <c r="O158" s="15">
        <f t="shared" si="44"/>
        <v>324.8</v>
      </c>
      <c r="P158" s="14">
        <f t="shared" si="45"/>
        <v>234.60304000000002</v>
      </c>
      <c r="Q158" s="20">
        <f t="shared" si="51"/>
        <v>234.6</v>
      </c>
      <c r="R158" s="4">
        <f t="shared" si="46"/>
        <v>64037.188119059996</v>
      </c>
      <c r="S158" s="4">
        <v>48560</v>
      </c>
      <c r="T158" s="5">
        <f t="shared" si="47"/>
        <v>99.948787449758072</v>
      </c>
    </row>
    <row r="159" spans="1:20" ht="15.75" x14ac:dyDescent="0.15">
      <c r="A159" s="12">
        <f t="shared" si="42"/>
        <v>154</v>
      </c>
      <c r="B159" s="13" t="s">
        <v>152</v>
      </c>
      <c r="C159" s="15">
        <v>53154</v>
      </c>
      <c r="D159" s="14">
        <v>59000</v>
      </c>
      <c r="E159" s="14">
        <v>59000</v>
      </c>
      <c r="F159" s="14">
        <f t="shared" si="48"/>
        <v>64068.100000000006</v>
      </c>
      <c r="G159" s="24">
        <f t="shared" si="43"/>
        <v>8.5900000000000087E-2</v>
      </c>
      <c r="H159" s="14">
        <f t="shared" si="40"/>
        <v>17032.477195440017</v>
      </c>
      <c r="I159" s="14">
        <f t="shared" si="49"/>
        <v>5068.1000000000058</v>
      </c>
      <c r="J159" s="15">
        <v>215.1</v>
      </c>
      <c r="K159" s="15">
        <v>215.1</v>
      </c>
      <c r="L159" s="14">
        <f>(C159/49*100*K159/J159+H159)*0.49</f>
        <v>61499.913825765609</v>
      </c>
      <c r="M159" s="14"/>
      <c r="N159" s="14">
        <f t="shared" si="50"/>
        <v>61499.913825765609</v>
      </c>
      <c r="O159" s="15">
        <f t="shared" si="44"/>
        <v>61499.9</v>
      </c>
      <c r="P159" s="14">
        <f t="shared" si="45"/>
        <v>44421.377770000006</v>
      </c>
      <c r="Q159" s="20">
        <f t="shared" si="51"/>
        <v>44421.4</v>
      </c>
      <c r="R159" s="4">
        <f t="shared" si="46"/>
        <v>13781048.310000001</v>
      </c>
      <c r="S159" s="4">
        <v>48560</v>
      </c>
      <c r="T159" s="5">
        <f t="shared" si="47"/>
        <v>99.997034493522719</v>
      </c>
    </row>
    <row r="160" spans="1:20" ht="31.5" x14ac:dyDescent="0.15">
      <c r="A160" s="12">
        <f t="shared" si="42"/>
        <v>155</v>
      </c>
      <c r="B160" s="13" t="s">
        <v>153</v>
      </c>
      <c r="C160" s="14">
        <v>0</v>
      </c>
      <c r="D160" s="14">
        <v>0</v>
      </c>
      <c r="E160" s="14">
        <v>0</v>
      </c>
      <c r="F160" s="14">
        <f t="shared" si="48"/>
        <v>0</v>
      </c>
      <c r="G160" s="24"/>
      <c r="H160" s="14"/>
      <c r="I160" s="14">
        <f t="shared" si="49"/>
        <v>0</v>
      </c>
      <c r="J160" s="12"/>
      <c r="K160" s="12"/>
      <c r="L160" s="14"/>
      <c r="M160" s="14"/>
      <c r="N160" s="14">
        <f t="shared" si="50"/>
        <v>0</v>
      </c>
      <c r="O160" s="15">
        <f t="shared" si="44"/>
        <v>0</v>
      </c>
      <c r="P160" s="14">
        <f t="shared" si="45"/>
        <v>0</v>
      </c>
      <c r="Q160" s="15">
        <f t="shared" si="51"/>
        <v>0</v>
      </c>
      <c r="R160" s="4">
        <f t="shared" si="46"/>
        <v>0</v>
      </c>
      <c r="S160" s="4">
        <v>0</v>
      </c>
      <c r="T160" s="5">
        <f t="shared" si="47"/>
        <v>0</v>
      </c>
    </row>
    <row r="161" spans="1:20" ht="15.75" x14ac:dyDescent="0.15">
      <c r="A161" s="12">
        <f t="shared" si="42"/>
        <v>156</v>
      </c>
      <c r="B161" s="16" t="s">
        <v>154</v>
      </c>
      <c r="C161" s="14">
        <v>29378.3</v>
      </c>
      <c r="D161" s="14">
        <v>53363.863835151802</v>
      </c>
      <c r="E161" s="14">
        <v>53363.863835151802</v>
      </c>
      <c r="F161" s="14">
        <f t="shared" si="48"/>
        <v>57947.819738591345</v>
      </c>
      <c r="G161" s="24">
        <f t="shared" si="43"/>
        <v>8.5900000000000087E-2</v>
      </c>
      <c r="H161" s="14">
        <f t="shared" ref="H161:H179" si="53">+I161*K161*12*1.302/1000</f>
        <v>8128.8390185110238</v>
      </c>
      <c r="I161" s="14">
        <f t="shared" si="49"/>
        <v>4583.9559034395425</v>
      </c>
      <c r="J161" s="12">
        <v>111.5</v>
      </c>
      <c r="K161" s="12">
        <v>113.5</v>
      </c>
      <c r="L161" s="14">
        <f t="shared" ref="L161:L175" si="54">(C161/50*100*K161/J161+H161)*0.5</f>
        <v>33969.684531677041</v>
      </c>
      <c r="M161" s="14"/>
      <c r="N161" s="14">
        <f t="shared" si="50"/>
        <v>33969.684531677041</v>
      </c>
      <c r="O161" s="15">
        <f t="shared" si="44"/>
        <v>33969.699999999997</v>
      </c>
      <c r="P161" s="14">
        <f t="shared" si="45"/>
        <v>24536.314309999998</v>
      </c>
      <c r="Q161" s="20">
        <f t="shared" si="51"/>
        <v>24536.3</v>
      </c>
      <c r="R161" s="4">
        <f t="shared" si="46"/>
        <v>6577077.5403301176</v>
      </c>
      <c r="S161" s="4">
        <v>43944.671708043956</v>
      </c>
      <c r="T161" s="5">
        <f t="shared" si="47"/>
        <v>90.444544620869905</v>
      </c>
    </row>
    <row r="162" spans="1:20" ht="15.75" x14ac:dyDescent="0.15">
      <c r="A162" s="12">
        <f t="shared" si="42"/>
        <v>157</v>
      </c>
      <c r="B162" s="16" t="s">
        <v>7</v>
      </c>
      <c r="C162" s="14">
        <v>2383.8000000000002</v>
      </c>
      <c r="D162" s="14">
        <v>53980.547399999996</v>
      </c>
      <c r="E162" s="14">
        <v>53980.547399999996</v>
      </c>
      <c r="F162" s="14">
        <f t="shared" si="48"/>
        <v>58617.476421660002</v>
      </c>
      <c r="G162" s="24">
        <f t="shared" si="43"/>
        <v>8.5900000000000087E-2</v>
      </c>
      <c r="H162" s="14">
        <f t="shared" si="53"/>
        <v>615.80272179253541</v>
      </c>
      <c r="I162" s="14">
        <f t="shared" si="49"/>
        <v>4636.9290216600057</v>
      </c>
      <c r="J162" s="12">
        <v>8.5</v>
      </c>
      <c r="K162" s="12">
        <v>8.5</v>
      </c>
      <c r="L162" s="14">
        <f t="shared" si="54"/>
        <v>2691.7013608962679</v>
      </c>
      <c r="M162" s="14"/>
      <c r="N162" s="14">
        <f t="shared" si="50"/>
        <v>2691.7013608962679</v>
      </c>
      <c r="O162" s="15">
        <f t="shared" si="44"/>
        <v>2691.7</v>
      </c>
      <c r="P162" s="14">
        <f t="shared" si="45"/>
        <v>1944.2149099999999</v>
      </c>
      <c r="Q162" s="20">
        <f t="shared" si="51"/>
        <v>1944.2</v>
      </c>
      <c r="R162" s="4">
        <f t="shared" si="46"/>
        <v>498248.54958411003</v>
      </c>
      <c r="S162" s="4">
        <v>44452.505904000012</v>
      </c>
      <c r="T162" s="5">
        <f t="shared" si="47"/>
        <v>91.489740005712505</v>
      </c>
    </row>
    <row r="163" spans="1:20" ht="15.75" x14ac:dyDescent="0.15">
      <c r="A163" s="12">
        <f t="shared" si="42"/>
        <v>158</v>
      </c>
      <c r="B163" s="16" t="s">
        <v>155</v>
      </c>
      <c r="C163" s="15">
        <v>2240</v>
      </c>
      <c r="D163" s="14">
        <v>50774.780549999996</v>
      </c>
      <c r="E163" s="14">
        <v>50774.780549999996</v>
      </c>
      <c r="F163" s="14">
        <f t="shared" si="48"/>
        <v>55136.334199245</v>
      </c>
      <c r="G163" s="24">
        <f t="shared" si="43"/>
        <v>8.5900000000000087E-2</v>
      </c>
      <c r="H163" s="14">
        <f t="shared" si="53"/>
        <v>545.15931372643172</v>
      </c>
      <c r="I163" s="14">
        <f t="shared" si="49"/>
        <v>4361.5536492450046</v>
      </c>
      <c r="J163" s="12">
        <v>8</v>
      </c>
      <c r="K163" s="12">
        <v>8</v>
      </c>
      <c r="L163" s="14">
        <f t="shared" si="54"/>
        <v>2512.5796568632159</v>
      </c>
      <c r="M163" s="14"/>
      <c r="N163" s="14">
        <f t="shared" si="50"/>
        <v>2512.5796568632159</v>
      </c>
      <c r="O163" s="15">
        <f t="shared" si="44"/>
        <v>2512.6</v>
      </c>
      <c r="P163" s="14">
        <f t="shared" si="45"/>
        <v>1814.8509800000002</v>
      </c>
      <c r="Q163" s="20">
        <v>1814.8</v>
      </c>
      <c r="R163" s="4">
        <f t="shared" si="46"/>
        <v>441090.67359396</v>
      </c>
      <c r="S163" s="4">
        <v>41812.576852000006</v>
      </c>
      <c r="T163" s="5">
        <f t="shared" si="47"/>
        <v>86.056398001006713</v>
      </c>
    </row>
    <row r="164" spans="1:20" ht="15.75" x14ac:dyDescent="0.15">
      <c r="A164" s="12">
        <f t="shared" si="42"/>
        <v>159</v>
      </c>
      <c r="B164" s="16" t="s">
        <v>156</v>
      </c>
      <c r="C164" s="14">
        <v>1365.8</v>
      </c>
      <c r="D164" s="14">
        <v>54142.498799999987</v>
      </c>
      <c r="E164" s="14">
        <v>54142.498799999987</v>
      </c>
      <c r="F164" s="14">
        <f t="shared" si="48"/>
        <v>58793.339446919992</v>
      </c>
      <c r="G164" s="24">
        <f t="shared" si="43"/>
        <v>8.5900000000000087E-2</v>
      </c>
      <c r="H164" s="14">
        <f t="shared" si="53"/>
        <v>363.32367133739086</v>
      </c>
      <c r="I164" s="14">
        <f t="shared" si="49"/>
        <v>4650.8406469200054</v>
      </c>
      <c r="J164" s="12">
        <v>5</v>
      </c>
      <c r="K164" s="12">
        <v>5</v>
      </c>
      <c r="L164" s="14">
        <f t="shared" si="54"/>
        <v>1547.4618356686954</v>
      </c>
      <c r="M164" s="14"/>
      <c r="N164" s="14">
        <f t="shared" si="50"/>
        <v>1547.4618356686954</v>
      </c>
      <c r="O164" s="15">
        <f t="shared" si="44"/>
        <v>1547.5</v>
      </c>
      <c r="P164" s="14">
        <f t="shared" si="45"/>
        <v>1117.7592500000001</v>
      </c>
      <c r="Q164" s="20">
        <f t="shared" si="51"/>
        <v>1117.8</v>
      </c>
      <c r="R164" s="4">
        <f t="shared" si="46"/>
        <v>293966.69723459997</v>
      </c>
      <c r="S164" s="4">
        <v>44585.876224097228</v>
      </c>
      <c r="T164" s="5">
        <f t="shared" si="47"/>
        <v>91.764225763883246</v>
      </c>
    </row>
    <row r="165" spans="1:20" ht="15.75" x14ac:dyDescent="0.15">
      <c r="A165" s="12">
        <f t="shared" si="42"/>
        <v>160</v>
      </c>
      <c r="B165" s="16" t="s">
        <v>157</v>
      </c>
      <c r="C165" s="14">
        <v>551.5</v>
      </c>
      <c r="D165" s="14">
        <v>51566.533199999998</v>
      </c>
      <c r="E165" s="14">
        <v>51566.533199999998</v>
      </c>
      <c r="F165" s="14">
        <f t="shared" si="48"/>
        <v>55996.098401880001</v>
      </c>
      <c r="G165" s="24">
        <f t="shared" si="43"/>
        <v>8.5900000000000087E-2</v>
      </c>
      <c r="H165" s="14">
        <f t="shared" si="53"/>
        <v>207.6225801425195</v>
      </c>
      <c r="I165" s="14">
        <f t="shared" si="49"/>
        <v>4429.5652018800029</v>
      </c>
      <c r="J165" s="12">
        <v>2</v>
      </c>
      <c r="K165" s="12">
        <v>3</v>
      </c>
      <c r="L165" s="14">
        <f t="shared" si="54"/>
        <v>931.06129007125969</v>
      </c>
      <c r="M165" s="14"/>
      <c r="N165" s="14">
        <f>IF(M165&gt;5,L165-((L165/100)*M165),L165)</f>
        <v>931.06129007125969</v>
      </c>
      <c r="O165" s="15">
        <f t="shared" si="44"/>
        <v>931.1</v>
      </c>
      <c r="P165" s="14">
        <f t="shared" si="45"/>
        <v>672.53353000000004</v>
      </c>
      <c r="Q165" s="20">
        <f t="shared" si="51"/>
        <v>672.5</v>
      </c>
      <c r="R165" s="4">
        <f t="shared" si="46"/>
        <v>167988.29520564</v>
      </c>
      <c r="S165" s="4">
        <v>42464.582877657667</v>
      </c>
      <c r="T165" s="5">
        <f t="shared" si="47"/>
        <v>87.398311849352268</v>
      </c>
    </row>
    <row r="166" spans="1:20" ht="15.75" x14ac:dyDescent="0.15">
      <c r="A166" s="12">
        <f t="shared" si="42"/>
        <v>161</v>
      </c>
      <c r="B166" s="16" t="s">
        <v>158</v>
      </c>
      <c r="C166" s="14">
        <v>1300.7</v>
      </c>
      <c r="D166" s="14">
        <v>51156.588599999988</v>
      </c>
      <c r="E166" s="14">
        <v>51156.588599999988</v>
      </c>
      <c r="F166" s="14">
        <f t="shared" si="48"/>
        <v>55550.939560739993</v>
      </c>
      <c r="G166" s="24">
        <f t="shared" si="43"/>
        <v>8.5900000000000087E-2</v>
      </c>
      <c r="H166" s="14">
        <f t="shared" si="53"/>
        <v>343.28669705300916</v>
      </c>
      <c r="I166" s="14">
        <f t="shared" si="49"/>
        <v>4394.3509607400047</v>
      </c>
      <c r="J166" s="12">
        <v>5</v>
      </c>
      <c r="K166" s="12">
        <v>5</v>
      </c>
      <c r="L166" s="14">
        <f t="shared" si="54"/>
        <v>1472.3433485265045</v>
      </c>
      <c r="M166" s="14"/>
      <c r="N166" s="14">
        <f t="shared" si="50"/>
        <v>1472.3433485265045</v>
      </c>
      <c r="O166" s="15">
        <f t="shared" si="44"/>
        <v>1472.3</v>
      </c>
      <c r="P166" s="14">
        <f t="shared" ref="P166:P197" si="55">+O166*0.7223</f>
        <v>1063.44229</v>
      </c>
      <c r="Q166" s="20">
        <f t="shared" si="51"/>
        <v>1063.4000000000001</v>
      </c>
      <c r="R166" s="4">
        <f t="shared" ref="R166:R179" si="56">+F166*K166*1</f>
        <v>277754.69780369999</v>
      </c>
      <c r="S166" s="4">
        <v>42127.003872000001</v>
      </c>
      <c r="T166" s="5">
        <f t="shared" ref="T166:T179" si="57">+F166/64070*100</f>
        <v>86.703511098392369</v>
      </c>
    </row>
    <row r="167" spans="1:20" ht="15.75" x14ac:dyDescent="0.15">
      <c r="A167" s="12">
        <f t="shared" si="42"/>
        <v>162</v>
      </c>
      <c r="B167" s="16" t="s">
        <v>159</v>
      </c>
      <c r="C167" s="14">
        <v>508.5</v>
      </c>
      <c r="D167" s="14">
        <v>50456.706299999998</v>
      </c>
      <c r="E167" s="14">
        <v>50456.706299999998</v>
      </c>
      <c r="F167" s="14">
        <f t="shared" si="48"/>
        <v>54790.937371170003</v>
      </c>
      <c r="G167" s="24">
        <f t="shared" si="43"/>
        <v>8.5900000000000087E-2</v>
      </c>
      <c r="H167" s="14">
        <f t="shared" si="53"/>
        <v>135.43605251192031</v>
      </c>
      <c r="I167" s="14">
        <f t="shared" si="49"/>
        <v>4334.2310711700047</v>
      </c>
      <c r="J167" s="12">
        <v>2</v>
      </c>
      <c r="K167" s="12">
        <v>2</v>
      </c>
      <c r="L167" s="14">
        <f t="shared" si="54"/>
        <v>576.21802625596013</v>
      </c>
      <c r="M167" s="14"/>
      <c r="N167" s="14">
        <f t="shared" si="50"/>
        <v>576.21802625596013</v>
      </c>
      <c r="O167" s="15">
        <f t="shared" si="44"/>
        <v>576.20000000000005</v>
      </c>
      <c r="P167" s="14">
        <f t="shared" si="55"/>
        <v>416.18926000000005</v>
      </c>
      <c r="Q167" s="20">
        <f t="shared" si="51"/>
        <v>416.2</v>
      </c>
      <c r="R167" s="4">
        <f t="shared" si="56"/>
        <v>109581.87474234001</v>
      </c>
      <c r="S167" s="4">
        <v>41550.649632000001</v>
      </c>
      <c r="T167" s="5">
        <f t="shared" si="57"/>
        <v>85.517305090010936</v>
      </c>
    </row>
    <row r="168" spans="1:20" ht="15.75" x14ac:dyDescent="0.15">
      <c r="A168" s="12">
        <f t="shared" si="42"/>
        <v>163</v>
      </c>
      <c r="B168" s="16" t="s">
        <v>160</v>
      </c>
      <c r="C168" s="14">
        <v>2352.1999999999998</v>
      </c>
      <c r="D168" s="14">
        <v>54478.922550000003</v>
      </c>
      <c r="E168" s="14">
        <v>54478.922550000003</v>
      </c>
      <c r="F168" s="14">
        <f t="shared" si="48"/>
        <v>59158.661997045005</v>
      </c>
      <c r="G168" s="24">
        <f t="shared" si="43"/>
        <v>8.5900000000000087E-2</v>
      </c>
      <c r="H168" s="14">
        <f t="shared" si="53"/>
        <v>621.48811752536437</v>
      </c>
      <c r="I168" s="14">
        <f t="shared" si="49"/>
        <v>4679.7394470450017</v>
      </c>
      <c r="J168" s="12">
        <v>8.5</v>
      </c>
      <c r="K168" s="12">
        <v>8.5</v>
      </c>
      <c r="L168" s="14">
        <f t="shared" si="54"/>
        <v>2662.9440587626818</v>
      </c>
      <c r="M168" s="14"/>
      <c r="N168" s="14">
        <f t="shared" si="50"/>
        <v>2662.9440587626818</v>
      </c>
      <c r="O168" s="15">
        <f t="shared" si="44"/>
        <v>2662.9</v>
      </c>
      <c r="P168" s="14">
        <f t="shared" si="55"/>
        <v>1923.4126700000002</v>
      </c>
      <c r="Q168" s="20">
        <f t="shared" si="51"/>
        <v>1923.4</v>
      </c>
      <c r="R168" s="4">
        <f t="shared" si="56"/>
        <v>502848.62697488256</v>
      </c>
      <c r="S168" s="4">
        <v>44706.130593019618</v>
      </c>
      <c r="T168" s="5">
        <f t="shared" si="57"/>
        <v>92.334418600039029</v>
      </c>
    </row>
    <row r="169" spans="1:20" ht="15.75" x14ac:dyDescent="0.15">
      <c r="A169" s="12">
        <f t="shared" si="42"/>
        <v>164</v>
      </c>
      <c r="B169" s="16" t="s">
        <v>161</v>
      </c>
      <c r="C169" s="14">
        <v>2722.8</v>
      </c>
      <c r="D169" s="14">
        <v>53680.032882743355</v>
      </c>
      <c r="E169" s="14">
        <v>53680.032882743355</v>
      </c>
      <c r="F169" s="14">
        <f t="shared" si="48"/>
        <v>58291.147707371012</v>
      </c>
      <c r="G169" s="24">
        <f t="shared" si="43"/>
        <v>8.5900000000000087E-2</v>
      </c>
      <c r="H169" s="14">
        <f t="shared" si="53"/>
        <v>720.44058019982515</v>
      </c>
      <c r="I169" s="14">
        <f t="shared" si="49"/>
        <v>4611.1148246276571</v>
      </c>
      <c r="J169" s="12">
        <v>10</v>
      </c>
      <c r="K169" s="12">
        <v>10</v>
      </c>
      <c r="L169" s="14">
        <f t="shared" si="54"/>
        <v>3083.0202900999129</v>
      </c>
      <c r="M169" s="14"/>
      <c r="N169" s="14">
        <f t="shared" si="50"/>
        <v>3083.0202900999129</v>
      </c>
      <c r="O169" s="15">
        <f t="shared" si="44"/>
        <v>3083</v>
      </c>
      <c r="P169" s="14">
        <f t="shared" si="55"/>
        <v>2226.8509000000004</v>
      </c>
      <c r="Q169" s="20">
        <v>2226.8000000000002</v>
      </c>
      <c r="R169" s="4">
        <f t="shared" si="56"/>
        <v>582911.47707371018</v>
      </c>
      <c r="S169" s="4">
        <v>44205.033926351702</v>
      </c>
      <c r="T169" s="5">
        <f t="shared" si="57"/>
        <v>90.98040847100205</v>
      </c>
    </row>
    <row r="170" spans="1:20" ht="15.75" x14ac:dyDescent="0.15">
      <c r="A170" s="12">
        <f t="shared" si="42"/>
        <v>165</v>
      </c>
      <c r="B170" s="13" t="s">
        <v>162</v>
      </c>
      <c r="C170" s="14">
        <v>31768.1</v>
      </c>
      <c r="D170" s="14">
        <v>59000</v>
      </c>
      <c r="E170" s="14">
        <v>59000</v>
      </c>
      <c r="F170" s="14">
        <f t="shared" si="48"/>
        <v>64068.100000000006</v>
      </c>
      <c r="G170" s="24">
        <f t="shared" si="43"/>
        <v>8.5900000000000087E-2</v>
      </c>
      <c r="H170" s="14">
        <f t="shared" si="53"/>
        <v>10293.919272000012</v>
      </c>
      <c r="I170" s="14">
        <f t="shared" si="49"/>
        <v>5068.1000000000058</v>
      </c>
      <c r="J170" s="12">
        <v>138</v>
      </c>
      <c r="K170" s="12">
        <v>130</v>
      </c>
      <c r="L170" s="14">
        <f t="shared" si="54"/>
        <v>35073.430650492759</v>
      </c>
      <c r="M170" s="14"/>
      <c r="N170" s="14">
        <f t="shared" si="50"/>
        <v>35073.430650492759</v>
      </c>
      <c r="O170" s="15">
        <f t="shared" si="44"/>
        <v>35073.4</v>
      </c>
      <c r="P170" s="14">
        <f t="shared" si="55"/>
        <v>25333.516820000004</v>
      </c>
      <c r="Q170" s="20">
        <f t="shared" si="51"/>
        <v>25333.5</v>
      </c>
      <c r="R170" s="4">
        <f t="shared" si="56"/>
        <v>8328853.0000000009</v>
      </c>
      <c r="S170" s="4">
        <v>48560</v>
      </c>
      <c r="T170" s="5">
        <f t="shared" si="57"/>
        <v>99.997034493522719</v>
      </c>
    </row>
    <row r="171" spans="1:20" ht="15.75" x14ac:dyDescent="0.15">
      <c r="A171" s="12">
        <f t="shared" si="42"/>
        <v>166</v>
      </c>
      <c r="B171" s="16" t="s">
        <v>163</v>
      </c>
      <c r="C171" s="15">
        <v>14260.1</v>
      </c>
      <c r="D171" s="14">
        <v>58518.736249999987</v>
      </c>
      <c r="E171" s="14">
        <v>58518.736249999987</v>
      </c>
      <c r="F171" s="14">
        <f t="shared" si="48"/>
        <v>63545.495693874989</v>
      </c>
      <c r="G171" s="24">
        <f t="shared" si="43"/>
        <v>8.5900000000000087E-2</v>
      </c>
      <c r="H171" s="14">
        <f t="shared" si="53"/>
        <v>4083.9806566573579</v>
      </c>
      <c r="I171" s="14">
        <f t="shared" si="49"/>
        <v>5026.759443875002</v>
      </c>
      <c r="J171" s="18">
        <v>57</v>
      </c>
      <c r="K171" s="18">
        <v>52</v>
      </c>
      <c r="L171" s="14">
        <f t="shared" si="54"/>
        <v>15051.204363416398</v>
      </c>
      <c r="M171" s="14"/>
      <c r="N171" s="14">
        <f t="shared" si="50"/>
        <v>15051.204363416398</v>
      </c>
      <c r="O171" s="15">
        <f t="shared" si="44"/>
        <v>15051.2</v>
      </c>
      <c r="P171" s="14">
        <f t="shared" si="55"/>
        <v>10871.481760000001</v>
      </c>
      <c r="Q171" s="20">
        <f t="shared" si="51"/>
        <v>10871.5</v>
      </c>
      <c r="R171" s="4">
        <f t="shared" si="56"/>
        <v>3304365.7760814996</v>
      </c>
      <c r="S171" s="4">
        <v>47131.103906770841</v>
      </c>
      <c r="T171" s="5">
        <f t="shared" si="57"/>
        <v>99.181357412010286</v>
      </c>
    </row>
    <row r="172" spans="1:20" ht="15.75" x14ac:dyDescent="0.15">
      <c r="A172" s="12">
        <f t="shared" si="42"/>
        <v>167</v>
      </c>
      <c r="B172" s="16" t="s">
        <v>127</v>
      </c>
      <c r="C172" s="14">
        <v>7514.6</v>
      </c>
      <c r="D172" s="14">
        <v>59000</v>
      </c>
      <c r="E172" s="14">
        <v>59000</v>
      </c>
      <c r="F172" s="14">
        <f t="shared" si="48"/>
        <v>64068.100000000006</v>
      </c>
      <c r="G172" s="24">
        <f t="shared" si="43"/>
        <v>8.5900000000000087E-2</v>
      </c>
      <c r="H172" s="14">
        <f t="shared" si="53"/>
        <v>2375.5198320000027</v>
      </c>
      <c r="I172" s="14">
        <f t="shared" si="49"/>
        <v>5068.1000000000058</v>
      </c>
      <c r="J172" s="12">
        <v>29</v>
      </c>
      <c r="K172" s="12">
        <v>30</v>
      </c>
      <c r="L172" s="14">
        <f t="shared" si="54"/>
        <v>8961.4840539310353</v>
      </c>
      <c r="M172" s="14"/>
      <c r="N172" s="14">
        <f t="shared" si="50"/>
        <v>8961.4840539310353</v>
      </c>
      <c r="O172" s="15">
        <f t="shared" si="44"/>
        <v>8961.5</v>
      </c>
      <c r="P172" s="14">
        <f t="shared" si="55"/>
        <v>6472.8914500000001</v>
      </c>
      <c r="Q172" s="20">
        <f t="shared" si="51"/>
        <v>6472.9</v>
      </c>
      <c r="R172" s="4">
        <f t="shared" si="56"/>
        <v>1922043.0000000002</v>
      </c>
      <c r="S172" s="4">
        <v>48560</v>
      </c>
      <c r="T172" s="5">
        <f t="shared" si="57"/>
        <v>99.997034493522719</v>
      </c>
    </row>
    <row r="173" spans="1:20" ht="31.5" x14ac:dyDescent="0.15">
      <c r="A173" s="12">
        <f t="shared" si="42"/>
        <v>168</v>
      </c>
      <c r="B173" s="16" t="s">
        <v>164</v>
      </c>
      <c r="C173" s="15">
        <v>3078.5</v>
      </c>
      <c r="D173" s="14">
        <v>59000</v>
      </c>
      <c r="E173" s="14">
        <v>59000</v>
      </c>
      <c r="F173" s="14">
        <f t="shared" si="48"/>
        <v>64068.100000000006</v>
      </c>
      <c r="G173" s="24">
        <f t="shared" si="43"/>
        <v>8.5900000000000087E-2</v>
      </c>
      <c r="H173" s="14">
        <f t="shared" si="53"/>
        <v>871.02393840000104</v>
      </c>
      <c r="I173" s="14">
        <f t="shared" si="49"/>
        <v>5068.1000000000058</v>
      </c>
      <c r="J173" s="12">
        <v>11</v>
      </c>
      <c r="K173" s="12">
        <v>11</v>
      </c>
      <c r="L173" s="14">
        <f t="shared" si="54"/>
        <v>3514.0119692000007</v>
      </c>
      <c r="M173" s="14"/>
      <c r="N173" s="14">
        <f t="shared" si="50"/>
        <v>3514.0119692000007</v>
      </c>
      <c r="O173" s="15">
        <f t="shared" si="44"/>
        <v>3514</v>
      </c>
      <c r="P173" s="14">
        <f t="shared" si="55"/>
        <v>2538.1622000000002</v>
      </c>
      <c r="Q173" s="20">
        <f t="shared" si="51"/>
        <v>2538.1999999999998</v>
      </c>
      <c r="R173" s="4">
        <f t="shared" si="56"/>
        <v>704749.10000000009</v>
      </c>
      <c r="S173" s="4">
        <v>48560</v>
      </c>
      <c r="T173" s="5">
        <f t="shared" si="57"/>
        <v>99.997034493522719</v>
      </c>
    </row>
    <row r="174" spans="1:20" ht="15.75" x14ac:dyDescent="0.15">
      <c r="A174" s="12">
        <f t="shared" si="42"/>
        <v>169</v>
      </c>
      <c r="B174" s="16" t="s">
        <v>165</v>
      </c>
      <c r="C174" s="14">
        <v>3416.6</v>
      </c>
      <c r="D174" s="14">
        <v>59000</v>
      </c>
      <c r="E174" s="14">
        <v>59000</v>
      </c>
      <c r="F174" s="14">
        <f t="shared" si="48"/>
        <v>64068.100000000006</v>
      </c>
      <c r="G174" s="24">
        <f t="shared" si="43"/>
        <v>8.5900000000000087E-2</v>
      </c>
      <c r="H174" s="14">
        <f t="shared" si="53"/>
        <v>1583.6798880000019</v>
      </c>
      <c r="I174" s="14">
        <f t="shared" si="49"/>
        <v>5068.1000000000058</v>
      </c>
      <c r="J174" s="12">
        <v>19</v>
      </c>
      <c r="K174" s="12">
        <v>20</v>
      </c>
      <c r="L174" s="14">
        <f t="shared" si="54"/>
        <v>4388.2609966315795</v>
      </c>
      <c r="M174" s="14">
        <v>7.75</v>
      </c>
      <c r="N174" s="14">
        <f t="shared" si="50"/>
        <v>4048.1707693926319</v>
      </c>
      <c r="O174" s="15">
        <f t="shared" si="44"/>
        <v>4048.2</v>
      </c>
      <c r="P174" s="14">
        <f t="shared" si="55"/>
        <v>2924.0148600000002</v>
      </c>
      <c r="Q174" s="20">
        <f t="shared" si="51"/>
        <v>2924</v>
      </c>
      <c r="R174" s="4">
        <f t="shared" si="56"/>
        <v>1281362</v>
      </c>
      <c r="S174" s="4">
        <v>50848.923624999996</v>
      </c>
      <c r="T174" s="5">
        <f t="shared" si="57"/>
        <v>99.997034493522719</v>
      </c>
    </row>
    <row r="175" spans="1:20" ht="31.5" x14ac:dyDescent="0.15">
      <c r="A175" s="12">
        <f t="shared" si="42"/>
        <v>170</v>
      </c>
      <c r="B175" s="16" t="s">
        <v>166</v>
      </c>
      <c r="C175" s="14">
        <v>5796.5</v>
      </c>
      <c r="D175" s="14">
        <v>59000</v>
      </c>
      <c r="E175" s="14">
        <v>59000</v>
      </c>
      <c r="F175" s="14">
        <f t="shared" si="48"/>
        <v>64068.100000000006</v>
      </c>
      <c r="G175" s="24">
        <f t="shared" si="43"/>
        <v>8.5900000000000087E-2</v>
      </c>
      <c r="H175" s="14">
        <f t="shared" si="53"/>
        <v>1504.4958936000016</v>
      </c>
      <c r="I175" s="14">
        <f t="shared" si="49"/>
        <v>5068.1000000000058</v>
      </c>
      <c r="J175" s="12">
        <v>19.5</v>
      </c>
      <c r="K175" s="12">
        <v>19</v>
      </c>
      <c r="L175" s="14">
        <f t="shared" si="54"/>
        <v>6400.119741671796</v>
      </c>
      <c r="M175" s="14"/>
      <c r="N175" s="14">
        <f t="shared" si="50"/>
        <v>6400.119741671796</v>
      </c>
      <c r="O175" s="15">
        <f t="shared" si="44"/>
        <v>6400.1</v>
      </c>
      <c r="P175" s="14">
        <f t="shared" si="55"/>
        <v>4622.7922300000009</v>
      </c>
      <c r="Q175" s="20">
        <f t="shared" si="51"/>
        <v>4622.8</v>
      </c>
      <c r="R175" s="4">
        <f t="shared" si="56"/>
        <v>1217293.9000000001</v>
      </c>
      <c r="S175" s="4">
        <v>48515.654494171664</v>
      </c>
      <c r="T175" s="5">
        <f t="shared" si="57"/>
        <v>99.997034493522719</v>
      </c>
    </row>
    <row r="176" spans="1:20" ht="15.75" x14ac:dyDescent="0.15">
      <c r="A176" s="12">
        <f>+A179+1</f>
        <v>174</v>
      </c>
      <c r="B176" s="16" t="s">
        <v>170</v>
      </c>
      <c r="C176" s="14">
        <v>4832.3999999999996</v>
      </c>
      <c r="D176" s="14">
        <v>59000</v>
      </c>
      <c r="E176" s="14">
        <v>59000</v>
      </c>
      <c r="F176" s="14">
        <f t="shared" si="48"/>
        <v>64068.100000000006</v>
      </c>
      <c r="G176" s="24">
        <f t="shared" si="43"/>
        <v>8.5900000000000087E-2</v>
      </c>
      <c r="H176" s="14">
        <f>+I176*K176*12*1.302/1000</f>
        <v>1742.0478768000021</v>
      </c>
      <c r="I176" s="14">
        <f t="shared" si="49"/>
        <v>5068.1000000000058</v>
      </c>
      <c r="J176" s="12">
        <v>22</v>
      </c>
      <c r="K176" s="12">
        <v>22</v>
      </c>
      <c r="L176" s="14">
        <f>(C176/49*100*K176/J176+H176)*0.49</f>
        <v>5686.0034596320002</v>
      </c>
      <c r="M176" s="14"/>
      <c r="N176" s="14">
        <f t="shared" si="50"/>
        <v>5686.0034596320002</v>
      </c>
      <c r="O176" s="15">
        <f t="shared" si="44"/>
        <v>5686</v>
      </c>
      <c r="P176" s="14">
        <f t="shared" si="55"/>
        <v>4106.9978000000001</v>
      </c>
      <c r="Q176" s="20">
        <f t="shared" si="51"/>
        <v>4107</v>
      </c>
      <c r="R176" s="4">
        <f t="shared" si="56"/>
        <v>1409498.2000000002</v>
      </c>
      <c r="S176" s="4">
        <v>48945.530269607851</v>
      </c>
      <c r="T176" s="5">
        <f t="shared" si="57"/>
        <v>99.997034493522719</v>
      </c>
    </row>
    <row r="177" spans="1:20" ht="15.75" x14ac:dyDescent="0.15">
      <c r="A177" s="12">
        <f>+A175+1</f>
        <v>171</v>
      </c>
      <c r="B177" s="16" t="s">
        <v>167</v>
      </c>
      <c r="C177" s="14">
        <v>1498</v>
      </c>
      <c r="D177" s="14">
        <v>54196.754268292687</v>
      </c>
      <c r="E177" s="14">
        <v>54196.754268292687</v>
      </c>
      <c r="F177" s="14">
        <f t="shared" si="48"/>
        <v>58852.255459939035</v>
      </c>
      <c r="G177" s="24">
        <f t="shared" si="43"/>
        <v>8.5900000000000087E-2</v>
      </c>
      <c r="H177" s="14">
        <f t="shared" si="53"/>
        <v>392.7827733387258</v>
      </c>
      <c r="I177" s="14">
        <f t="shared" si="49"/>
        <v>4655.5011916463482</v>
      </c>
      <c r="J177" s="12">
        <v>5.4</v>
      </c>
      <c r="K177" s="12">
        <v>5.4</v>
      </c>
      <c r="L177" s="14">
        <f>(C177/50*100*K177/J177+H177)*0.5</f>
        <v>1694.3913866693629</v>
      </c>
      <c r="M177" s="14"/>
      <c r="N177" s="14">
        <f t="shared" si="50"/>
        <v>1694.3913866693629</v>
      </c>
      <c r="O177" s="15">
        <f t="shared" si="44"/>
        <v>1694.4</v>
      </c>
      <c r="P177" s="14">
        <f t="shared" si="55"/>
        <v>1223.8651200000002</v>
      </c>
      <c r="Q177" s="20">
        <f t="shared" si="51"/>
        <v>1223.9000000000001</v>
      </c>
      <c r="R177" s="4">
        <f t="shared" si="56"/>
        <v>317802.1794836708</v>
      </c>
      <c r="S177" s="4">
        <v>43428.302782945742</v>
      </c>
      <c r="T177" s="5">
        <f t="shared" si="57"/>
        <v>91.856181457685409</v>
      </c>
    </row>
    <row r="178" spans="1:20" ht="15.75" x14ac:dyDescent="0.15">
      <c r="A178" s="12">
        <f t="shared" si="42"/>
        <v>172</v>
      </c>
      <c r="B178" s="16" t="s">
        <v>168</v>
      </c>
      <c r="C178" s="14">
        <v>2570</v>
      </c>
      <c r="D178" s="14">
        <v>59000</v>
      </c>
      <c r="E178" s="14">
        <v>59000</v>
      </c>
      <c r="F178" s="14">
        <f t="shared" si="48"/>
        <v>64068.100000000006</v>
      </c>
      <c r="G178" s="24">
        <f t="shared" si="43"/>
        <v>8.5900000000000087E-2</v>
      </c>
      <c r="H178" s="14">
        <f t="shared" si="53"/>
        <v>791.83994400000097</v>
      </c>
      <c r="I178" s="14">
        <f t="shared" si="49"/>
        <v>5068.1000000000058</v>
      </c>
      <c r="J178" s="12">
        <v>10</v>
      </c>
      <c r="K178" s="12">
        <v>10</v>
      </c>
      <c r="L178" s="14">
        <f>(C178/50*100*K178/J178+H178)*0.5</f>
        <v>2965.9199720000006</v>
      </c>
      <c r="M178" s="14"/>
      <c r="N178" s="14">
        <f t="shared" si="50"/>
        <v>2965.9199720000006</v>
      </c>
      <c r="O178" s="15">
        <f t="shared" si="44"/>
        <v>2965.9</v>
      </c>
      <c r="P178" s="14">
        <f t="shared" si="55"/>
        <v>2142.2695700000004</v>
      </c>
      <c r="Q178" s="20">
        <f t="shared" si="51"/>
        <v>2142.3000000000002</v>
      </c>
      <c r="R178" s="4">
        <f t="shared" si="56"/>
        <v>640681</v>
      </c>
      <c r="S178" s="4">
        <v>48560</v>
      </c>
      <c r="T178" s="5">
        <f t="shared" si="57"/>
        <v>99.997034493522719</v>
      </c>
    </row>
    <row r="179" spans="1:20" ht="15.75" x14ac:dyDescent="0.15">
      <c r="A179" s="12">
        <f t="shared" si="42"/>
        <v>173</v>
      </c>
      <c r="B179" s="16" t="s">
        <v>169</v>
      </c>
      <c r="C179" s="14">
        <v>1090.0999999999999</v>
      </c>
      <c r="D179" s="14">
        <v>58968.064657894734</v>
      </c>
      <c r="E179" s="14">
        <v>58968.064657894734</v>
      </c>
      <c r="F179" s="14">
        <f t="shared" si="48"/>
        <v>64033.421412007898</v>
      </c>
      <c r="G179" s="24">
        <f t="shared" si="43"/>
        <v>8.5900000000000087E-2</v>
      </c>
      <c r="H179" s="14">
        <f t="shared" si="53"/>
        <v>300.73630891980349</v>
      </c>
      <c r="I179" s="14">
        <f t="shared" si="49"/>
        <v>5065.3567541131633</v>
      </c>
      <c r="J179" s="12">
        <v>3.8</v>
      </c>
      <c r="K179" s="12">
        <v>3.8</v>
      </c>
      <c r="L179" s="14">
        <f>(C179/50*100*K179/J179+H179)*0.5</f>
        <v>1240.4681544599016</v>
      </c>
      <c r="M179" s="15"/>
      <c r="N179" s="14">
        <f t="shared" si="50"/>
        <v>1240.4681544599016</v>
      </c>
      <c r="O179" s="15">
        <f t="shared" si="44"/>
        <v>1240.5</v>
      </c>
      <c r="P179" s="14">
        <f t="shared" si="55"/>
        <v>896.01315000000011</v>
      </c>
      <c r="Q179" s="20">
        <f t="shared" si="51"/>
        <v>896</v>
      </c>
      <c r="R179" s="4">
        <f t="shared" si="56"/>
        <v>243327.00136563001</v>
      </c>
      <c r="S179" s="4">
        <v>48559.757584000006</v>
      </c>
      <c r="T179" s="5">
        <f t="shared" si="57"/>
        <v>99.942908400199627</v>
      </c>
    </row>
    <row r="180" spans="1:20" s="10" customFormat="1" ht="15.75" x14ac:dyDescent="0.25">
      <c r="A180" s="19"/>
      <c r="B180" s="19" t="s">
        <v>0</v>
      </c>
      <c r="C180" s="21">
        <f>SUM(C6:C179)</f>
        <v>1150744.3000000003</v>
      </c>
      <c r="D180" s="22"/>
      <c r="E180" s="22"/>
      <c r="F180" s="22"/>
      <c r="G180" s="23"/>
      <c r="H180" s="21">
        <f>SUM(H6:H179)</f>
        <v>338687.45865542884</v>
      </c>
      <c r="I180" s="21"/>
      <c r="J180" s="20">
        <f t="shared" ref="J180:Q180" si="58">SUM(J6:J179)</f>
        <v>4435.4000000000005</v>
      </c>
      <c r="K180" s="20">
        <f t="shared" si="58"/>
        <v>4562.2000000000016</v>
      </c>
      <c r="L180" s="21">
        <f t="shared" si="58"/>
        <v>1346542.5524299317</v>
      </c>
      <c r="M180" s="14"/>
      <c r="N180" s="14">
        <f>SUM(N6:N179)</f>
        <v>1344096.2723626071</v>
      </c>
      <c r="O180" s="20">
        <f t="shared" si="58"/>
        <v>1344096.3999999994</v>
      </c>
      <c r="P180" s="20">
        <f t="shared" si="58"/>
        <v>970840.82971999992</v>
      </c>
      <c r="Q180" s="20">
        <f t="shared" si="58"/>
        <v>970840.39999999991</v>
      </c>
      <c r="R180" s="44">
        <f>SUM(R6:R179)</f>
        <v>288672280.93324035</v>
      </c>
      <c r="S180" s="44"/>
      <c r="T180" s="45"/>
    </row>
    <row r="181" spans="1:20" x14ac:dyDescent="0.2">
      <c r="A181" s="6"/>
      <c r="B181" s="6"/>
      <c r="C181" s="6"/>
      <c r="D181" s="8"/>
      <c r="E181" s="8"/>
      <c r="F181" s="8"/>
      <c r="G181" s="8"/>
      <c r="H181" s="8"/>
      <c r="I181" s="8"/>
      <c r="J181" s="9"/>
      <c r="K181" s="6"/>
      <c r="L181" s="7"/>
      <c r="M181" s="7"/>
      <c r="N181" s="7"/>
      <c r="O181" s="7"/>
      <c r="P181" s="7"/>
      <c r="Q181" s="7"/>
    </row>
    <row r="182" spans="1:20" x14ac:dyDescent="0.2">
      <c r="A182" s="6"/>
      <c r="B182" s="27"/>
      <c r="C182" s="6"/>
      <c r="G182" s="8"/>
      <c r="H182" s="8"/>
      <c r="I182" s="8"/>
      <c r="J182" s="9"/>
      <c r="K182" s="9"/>
      <c r="L182" s="7"/>
      <c r="M182" s="7"/>
      <c r="N182" s="7"/>
      <c r="O182" s="7"/>
      <c r="P182" s="7"/>
      <c r="Q182" s="7"/>
    </row>
    <row r="183" spans="1:20" x14ac:dyDescent="0.2">
      <c r="D183" s="11"/>
      <c r="E183" s="11"/>
      <c r="F183" s="11"/>
      <c r="O183" s="34"/>
      <c r="P183" s="34"/>
      <c r="Q183" s="34"/>
    </row>
    <row r="184" spans="1:20" x14ac:dyDescent="0.2">
      <c r="D184" s="11"/>
      <c r="E184" s="11"/>
      <c r="F184" s="11"/>
      <c r="G184" s="1"/>
      <c r="H184" s="1"/>
      <c r="O184" s="46"/>
      <c r="P184" s="34"/>
      <c r="Q184" s="34"/>
    </row>
    <row r="186" spans="1:20" x14ac:dyDescent="0.2">
      <c r="K186" s="5"/>
      <c r="M186" s="28"/>
      <c r="O186" s="28"/>
      <c r="P186" s="28"/>
      <c r="Q186" s="28"/>
    </row>
    <row r="188" spans="1:20" ht="18.75" x14ac:dyDescent="0.3">
      <c r="B188" s="25"/>
      <c r="O188" s="52"/>
      <c r="P188" s="52"/>
      <c r="Q188" s="52"/>
    </row>
    <row r="189" spans="1:20" s="4" customFormat="1" ht="18.75" x14ac:dyDescent="0.3">
      <c r="A189" s="1"/>
      <c r="B189" s="26"/>
      <c r="C189" s="1"/>
      <c r="J189" s="5"/>
      <c r="K189" s="1"/>
      <c r="L189" s="2"/>
      <c r="M189" s="2"/>
      <c r="N189" s="2"/>
      <c r="O189" s="2"/>
      <c r="P189" s="2"/>
      <c r="Q189" s="2"/>
      <c r="T189" s="5"/>
    </row>
    <row r="190" spans="1:20" s="4" customFormat="1" ht="18.75" x14ac:dyDescent="0.3">
      <c r="A190" s="1"/>
      <c r="B190" s="26"/>
      <c r="C190" s="1"/>
      <c r="J190" s="5"/>
      <c r="K190" s="1"/>
      <c r="L190" s="2"/>
      <c r="M190" s="2"/>
      <c r="N190" s="2"/>
      <c r="O190" s="2"/>
      <c r="P190" s="2"/>
      <c r="Q190" s="2"/>
      <c r="T190" s="5"/>
    </row>
    <row r="191" spans="1:20" s="4" customFormat="1" ht="18.75" x14ac:dyDescent="0.3">
      <c r="A191" s="1"/>
      <c r="B191" s="26"/>
      <c r="C191" s="1"/>
      <c r="J191" s="5"/>
      <c r="K191" s="1"/>
      <c r="L191" s="2"/>
      <c r="M191" s="2"/>
      <c r="N191" s="2"/>
      <c r="O191" s="2"/>
      <c r="P191" s="2"/>
      <c r="Q191" s="2"/>
      <c r="T191" s="5"/>
    </row>
    <row r="193" spans="4:20" ht="10.5" x14ac:dyDescent="0.15">
      <c r="D193" s="1"/>
      <c r="E193" s="1"/>
      <c r="F193" s="1"/>
      <c r="G193" s="1"/>
      <c r="H193" s="1"/>
      <c r="I193" s="1"/>
      <c r="J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4:20" ht="10.5" x14ac:dyDescent="0.15">
      <c r="D194" s="1"/>
      <c r="E194" s="1"/>
      <c r="F194" s="1"/>
      <c r="G194" s="1"/>
      <c r="H194" s="1"/>
      <c r="I194" s="1"/>
      <c r="J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4:20" x14ac:dyDescent="0.2">
      <c r="S195" s="1"/>
      <c r="T195" s="1"/>
    </row>
    <row r="196" spans="4:20" x14ac:dyDescent="0.2">
      <c r="S196" s="1"/>
      <c r="T196" s="1"/>
    </row>
    <row r="197" spans="4:20" x14ac:dyDescent="0.2">
      <c r="S197" s="1"/>
      <c r="T197" s="1"/>
    </row>
    <row r="198" spans="4:20" x14ac:dyDescent="0.2">
      <c r="S198" s="1"/>
      <c r="T198" s="1"/>
    </row>
    <row r="199" spans="4:20" x14ac:dyDescent="0.2">
      <c r="S199" s="1"/>
      <c r="T199" s="1"/>
    </row>
    <row r="200" spans="4:20" ht="19.5" customHeight="1" x14ac:dyDescent="0.2">
      <c r="S200" s="1"/>
      <c r="T200" s="1"/>
    </row>
    <row r="201" spans="4:20" ht="19.5" customHeight="1" x14ac:dyDescent="0.2">
      <c r="S201" s="1"/>
      <c r="T201" s="1"/>
    </row>
    <row r="203" spans="4:20" x14ac:dyDescent="0.2">
      <c r="S203" s="1"/>
      <c r="T203" s="1"/>
    </row>
    <row r="205" spans="4:20" x14ac:dyDescent="0.2">
      <c r="S205" s="1"/>
      <c r="T205" s="1"/>
    </row>
    <row r="206" spans="4:20" x14ac:dyDescent="0.2">
      <c r="S206" s="1"/>
      <c r="T206" s="1"/>
    </row>
    <row r="207" spans="4:20" x14ac:dyDescent="0.2">
      <c r="S207" s="1"/>
      <c r="T207" s="1"/>
    </row>
    <row r="208" spans="4:20" x14ac:dyDescent="0.2">
      <c r="S208" s="1"/>
      <c r="T208" s="1"/>
    </row>
    <row r="210" spans="4:20" ht="10.5" x14ac:dyDescent="0.15">
      <c r="D210" s="1"/>
      <c r="E210" s="1"/>
      <c r="F210" s="1"/>
      <c r="G210" s="1"/>
      <c r="H210" s="1"/>
      <c r="I210" s="1"/>
      <c r="J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4:20" ht="10.5" x14ac:dyDescent="0.15">
      <c r="D211" s="1"/>
      <c r="E211" s="1"/>
      <c r="F211" s="1"/>
      <c r="G211" s="1"/>
      <c r="H211" s="1"/>
      <c r="I211" s="1"/>
      <c r="J211" s="1"/>
      <c r="L211" s="1"/>
      <c r="M211" s="1"/>
      <c r="N211" s="1"/>
      <c r="O211" s="1"/>
      <c r="P211" s="1"/>
      <c r="Q211" s="1"/>
      <c r="R211" s="1"/>
      <c r="S211" s="1"/>
      <c r="T211" s="1"/>
    </row>
  </sheetData>
  <mergeCells count="1">
    <mergeCell ref="A2:Q2"/>
  </mergeCells>
  <conditionalFormatting sqref="G6 G68:G179">
    <cfRule type="cellIs" dxfId="5" priority="5" stopIfTrue="1" operator="greaterThan">
      <formula>0.1</formula>
    </cfRule>
    <cfRule type="expression" dxfId="4" priority="6">
      <formula>"&lt;=0,1"</formula>
    </cfRule>
  </conditionalFormatting>
  <conditionalFormatting sqref="G7:G66">
    <cfRule type="cellIs" dxfId="3" priority="3" stopIfTrue="1" operator="greaterThan">
      <formula>0.1</formula>
    </cfRule>
    <cfRule type="expression" dxfId="2" priority="4">
      <formula>"&lt;=0,1"</formula>
    </cfRule>
  </conditionalFormatting>
  <conditionalFormatting sqref="G67">
    <cfRule type="cellIs" dxfId="1" priority="1" stopIfTrue="1" operator="greaterThan">
      <formula>0.1</formula>
    </cfRule>
    <cfRule type="expression" dxfId="0" priority="2">
      <formula>"&lt;=0,1"</formula>
    </cfRule>
  </conditionalFormatting>
  <pageMargins left="0.23622047244094491" right="0.23622047244094491" top="0.55118110236220474" bottom="0.55118110236220474" header="0.31496062992125984" footer="0.31496062992125984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Расчет 48560</vt:lpstr>
      <vt:lpstr>'Расчет 48560'!Заголовки_для_печати</vt:lpstr>
      <vt:lpstr>'Расчет 48560'!Область_печати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Кравченко Ярослав Эдуардович</dc:creator>
  <cp:lastModifiedBy>Старостина Рузанна Левоновна</cp:lastModifiedBy>
  <cp:lastPrinted>2023-08-11T11:55:11Z</cp:lastPrinted>
  <dcterms:created xsi:type="dcterms:W3CDTF">2015-02-05T09:07:11Z</dcterms:created>
  <dcterms:modified xsi:type="dcterms:W3CDTF">2024-10-03T06:38:22Z</dcterms:modified>
</cp:coreProperties>
</file>