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155" windowHeight="7680" tabRatio="874" activeTab="1"/>
  </bookViews>
  <sheets>
    <sheet name="25-26" sheetId="21" r:id="rId1"/>
    <sheet name="27" sheetId="22" r:id="rId2"/>
  </sheets>
  <definedNames>
    <definedName name="_xlnm.Print_Titles" localSheetId="0">'25-26'!$5:$6</definedName>
  </definedNames>
  <calcPr calcId="145621"/>
</workbook>
</file>

<file path=xl/calcChain.xml><?xml version="1.0" encoding="utf-8"?>
<calcChain xmlns="http://schemas.openxmlformats.org/spreadsheetml/2006/main">
  <c r="D25" i="22" l="1"/>
  <c r="G24" i="22"/>
  <c r="H23" i="22"/>
  <c r="G23" i="22" s="1"/>
  <c r="G22" i="22"/>
  <c r="I22" i="22" s="1"/>
  <c r="H21" i="22"/>
  <c r="G21" i="22" s="1"/>
  <c r="G20" i="22"/>
  <c r="I20" i="22" s="1"/>
  <c r="G19" i="22"/>
  <c r="I19" i="22" s="1"/>
  <c r="G18" i="22"/>
  <c r="I18" i="22" s="1"/>
  <c r="G17" i="22"/>
  <c r="I17" i="22" s="1"/>
  <c r="G16" i="22"/>
  <c r="I16" i="22" s="1"/>
  <c r="G15" i="22"/>
  <c r="I15" i="22" s="1"/>
  <c r="H14" i="22"/>
  <c r="G14" i="22"/>
  <c r="H13" i="22"/>
  <c r="G13" i="22" s="1"/>
  <c r="H12" i="22"/>
  <c r="G12" i="22" s="1"/>
  <c r="G11" i="22"/>
  <c r="I11" i="22" s="1"/>
  <c r="H10" i="22"/>
  <c r="G10" i="22" s="1"/>
  <c r="H9" i="22"/>
  <c r="G9" i="22" s="1"/>
  <c r="H8" i="22"/>
  <c r="G8" i="22" s="1"/>
  <c r="I24" i="21"/>
  <c r="H24" i="21"/>
  <c r="G24" i="21"/>
  <c r="F23" i="21"/>
  <c r="E23" i="21"/>
  <c r="F22" i="21"/>
  <c r="E22" i="21"/>
  <c r="F20" i="21"/>
  <c r="E20" i="21"/>
  <c r="F18" i="21"/>
  <c r="E18" i="21"/>
  <c r="F17" i="21"/>
  <c r="E17" i="21"/>
  <c r="F16" i="21"/>
  <c r="E16" i="21"/>
  <c r="F15" i="21"/>
  <c r="E15" i="21"/>
  <c r="F14" i="21"/>
  <c r="E14" i="21"/>
  <c r="J13" i="21"/>
  <c r="J24" i="21" s="1"/>
  <c r="I13" i="21"/>
  <c r="E13" i="21" s="1"/>
  <c r="F12" i="21"/>
  <c r="E12" i="21"/>
  <c r="F11" i="21"/>
  <c r="E11" i="21"/>
  <c r="F9" i="21"/>
  <c r="E9" i="21"/>
  <c r="E24" i="21" l="1"/>
  <c r="H25" i="22"/>
  <c r="I25" i="22"/>
  <c r="G25" i="22" s="1"/>
  <c r="F13" i="21"/>
  <c r="F24" i="21" s="1"/>
</calcChain>
</file>

<file path=xl/sharedStrings.xml><?xml version="1.0" encoding="utf-8"?>
<sst xmlns="http://schemas.openxmlformats.org/spreadsheetml/2006/main" count="101" uniqueCount="87">
  <si>
    <t>Наименование муниципального образования -заявителя-участника отбора/учреждение</t>
  </si>
  <si>
    <t>Вклад МО в СП %</t>
  </si>
  <si>
    <t>МО</t>
  </si>
  <si>
    <t>ОБ</t>
  </si>
  <si>
    <t>МБ</t>
  </si>
  <si>
    <t>Всеволожский  муниципальный район Ленинградской области</t>
  </si>
  <si>
    <t>МБУ "Всеволожская спортивная школа олимпийского резерва"</t>
  </si>
  <si>
    <t>МАУ "Всеволожский центр физической культуры и спорта"</t>
  </si>
  <si>
    <t>Заневское городское поселение Всеволожского муниципального района Ленинградской области</t>
  </si>
  <si>
    <t>МБУ "Заневская спортивная школа"</t>
  </si>
  <si>
    <t>Выборгский район  Ленинградской области</t>
  </si>
  <si>
    <t>МБУ СШОР Фаворит</t>
  </si>
  <si>
    <t>МАУ ГМР "ЦПСР  "НИКА"</t>
  </si>
  <si>
    <t>Киришский  муниципальный район  Ленинградской области</t>
  </si>
  <si>
    <t>МАУ ДО "Киришская ДЮСШ"</t>
  </si>
  <si>
    <t>Кировский муниципальный район  Ленинградской области</t>
  </si>
  <si>
    <t>МБУ Кировская спортивная школа</t>
  </si>
  <si>
    <t>Приозерский муниципальный район Ленинградской области</t>
  </si>
  <si>
    <t>МУ "Приозерская школа "Корелла"</t>
  </si>
  <si>
    <t>Тихвинский муниципальный район  Ленинградской области</t>
  </si>
  <si>
    <t>МБУДО "Детско-юношеская спортивная школа "Богатырь"</t>
  </si>
  <si>
    <t>Тихвинское  городское поселение Ленинградской области</t>
  </si>
  <si>
    <t>МУ Тихвинский городской футбольный клуб "Кировец"</t>
  </si>
  <si>
    <t>МУ Молодежно-спортивный центр</t>
  </si>
  <si>
    <t>Тосненский район  Ленинградской области</t>
  </si>
  <si>
    <t>МКУ Тосненская СШОР по дзюдо</t>
  </si>
  <si>
    <t>МБУ Спортивный центр Тосненского района</t>
  </si>
  <si>
    <t>Тосненское городское поселение Тосненского муниципального района Ленинградской области</t>
  </si>
  <si>
    <t>МКУ СДЦ Атлант</t>
  </si>
  <si>
    <t xml:space="preserve">Ломоносовский муниципальный район Ленинградской области </t>
  </si>
  <si>
    <t>МОУ ДО "Ломоносовска спортивная школа"</t>
  </si>
  <si>
    <t>5-ФК - количество занимающихся на 01.01.2024</t>
  </si>
  <si>
    <t>Объем финансового обеспечения на реализацию мероприятия (направления), объекта капитального строительства, объекта недвижимого имущества, предусмотренный в бюджете муниципального образования, руб.</t>
  </si>
  <si>
    <t>всего</t>
  </si>
  <si>
    <t xml:space="preserve">в том числе </t>
  </si>
  <si>
    <t xml:space="preserve">средства Субсидии из областного бюджета </t>
  </si>
  <si>
    <t>софинансирование Субсидии из местного бюджета</t>
  </si>
  <si>
    <t>2025 г.</t>
  </si>
  <si>
    <t>2026 г.</t>
  </si>
  <si>
    <t>Гатчинский  муниципальный район Ленинградской области (Гатчинский муниципальный округ)</t>
  </si>
  <si>
    <t>ВСЕГО</t>
  </si>
  <si>
    <t>№ пп</t>
  </si>
  <si>
    <t>Муниципальное образование</t>
  </si>
  <si>
    <t>Учреждение</t>
  </si>
  <si>
    <t>5-ФК - количество занимающихся на СП в 2023  году (без СОГ)</t>
  </si>
  <si>
    <t>Запрашиваемая Субсидия (руб.)</t>
  </si>
  <si>
    <t>Вклад МО в спортрезерв %</t>
  </si>
  <si>
    <t>2027 год (тыс.руб.)</t>
  </si>
  <si>
    <t>2027 год</t>
  </si>
  <si>
    <t>Всего, в том числе</t>
  </si>
  <si>
    <t>Гатчинский муниципальный округ</t>
  </si>
  <si>
    <t xml:space="preserve">Муниципальное автономное учреждение "Центр подготовки спортивного резерва "НИКА" Гатчинского муниципального района </t>
  </si>
  <si>
    <t>0*</t>
  </si>
  <si>
    <t>Всеволожский муниципальный район</t>
  </si>
  <si>
    <t xml:space="preserve">Муниципальное бюджетное учреждение "Центр подготовки спортивного резерва "Всеволожского муниципального района" Ленинградской области </t>
  </si>
  <si>
    <t>Муниципальное автономное учреждение "Всеволожский центр физической культуры и спорта" муниципального образования «Всеволожский муниципальный район» Ленинградской области</t>
  </si>
  <si>
    <t>Тихвинский муниципальный район</t>
  </si>
  <si>
    <t>Муниципальное бюджетное учреждение дополнительного образования "Спортивная школа "Богатырь"</t>
  </si>
  <si>
    <t>Тихвинское городское поселение</t>
  </si>
  <si>
    <t>Муниципальное учреждение "Тихвинский городской футбольный клуб "Кировец"</t>
  </si>
  <si>
    <t>Муниципальное учреждение "Молодёжно-спортивный центр"</t>
  </si>
  <si>
    <t>Заневское городское поселение</t>
  </si>
  <si>
    <t xml:space="preserve">Муниципальное бюджетное учреждение
«Центр физической культуры и спорта «Заневский» муниципального образования «Заневское городское поселение» Всеволожского муниципального района Ленинградской области
</t>
  </si>
  <si>
    <t>Приозерский муниципальный район</t>
  </si>
  <si>
    <t>Муниципальное учреждение дополнительного образования "Приозерская спортивная школа "Корела"</t>
  </si>
  <si>
    <t>Сосновоборский  городской округ</t>
  </si>
  <si>
    <t>Муниципальное автономное образовательное учреждение дополнительного образования  спортивная школа "Малахит"</t>
  </si>
  <si>
    <t>Киришский муниципальный район</t>
  </si>
  <si>
    <t xml:space="preserve">Муниципальное автономное учреждение
дополнительного образования «Киришская спортивная школа»
</t>
  </si>
  <si>
    <t>Выборгский район</t>
  </si>
  <si>
    <t>Муниципальное бюджетное учреждение дополнительного образования "Спортивная школа олимпийского резерва "Фаворит"</t>
  </si>
  <si>
    <t>Тосненский муниципальный район</t>
  </si>
  <si>
    <t xml:space="preserve">Муниципальное бюджетное учреждение "Тосненская спортивная школа олимпийского резерва по дзюдо" </t>
  </si>
  <si>
    <t>Муниципальное бюджетное учреждение "Спортивный центр Тосненского района"</t>
  </si>
  <si>
    <t>Тосненское городское поселение</t>
  </si>
  <si>
    <t>Муниципальное казенное учреждение "Спортивно-досуговый центр "Атлант"</t>
  </si>
  <si>
    <t>Кировский муниципальный район</t>
  </si>
  <si>
    <t>Муниципальное бюджетное учреждение дополнительного образования "Кировская спортивная школа"</t>
  </si>
  <si>
    <t>Волховский муниципальный район</t>
  </si>
  <si>
    <t>Муниципальное бюджетное учреждение спорта Волховский физкультурно-спортивный центр «Волхов»</t>
  </si>
  <si>
    <t xml:space="preserve">Нераспределенный резерв </t>
  </si>
  <si>
    <t>Приложение 55 к пояснительной записке 2025 года</t>
  </si>
  <si>
    <t>таблица 1</t>
  </si>
  <si>
    <t>таблица 2</t>
  </si>
  <si>
    <t>*   - Распределение субсидии между муниципальными образованиями осуществляется исходя из показателей, косвенно связанных с достижением значений результатов использования субсидий, исходя из вклада i-го муниципального образования в оказание услуг по реализации дополнительных образовательных программ спортивной подготовки и(или) работ, направленных на подготовку спортивного резерва.
Вклад i-го муниципального образования  устанавливается исходя из количества занимающихся в муниципальных учреждениях, осуществляющих подготовку спортивного резерва, и определяется на основании данных федерального статистического наблюдения N 5-ФК "Сведения по организациям, осуществляющим спортивную подготовку" за отчетный год. Ввиду  показателя равного 0, вклад МО не определен, расчетная величина субсидии - 0,00 тыс.руб.</t>
  </si>
  <si>
    <t>Расчет объема субсидии бюджетам муниципальных образований Ленинградской области на обеспечение уровня финансирования организаций, осуществляющих подготовку спортивного резерва, на плановый период 2027 года</t>
  </si>
  <si>
    <t>Расчет объема субсидии бюджетам муниципальных образований Ленинградской области на обеспечение уровня финансирования организаций, осуществляющих подготовку спортивного резерва, на 2025 год и плановый период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</si>
</sst>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₽"/>
    <numFmt numFmtId="165" formatCode="0.0"/>
    <numFmt numFmtId="166" formatCode="0.00000000000000000000000000000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Normal="100" workbookViewId="0">
      <selection activeCell="A9" sqref="A9:A10"/>
    </sheetView>
  </sheetViews>
  <sheetFormatPr defaultRowHeight="15.75" x14ac:dyDescent="0.25"/>
  <cols>
    <col min="1" max="1" width="23.140625" style="1" customWidth="1"/>
    <col min="2" max="2" width="21.7109375" style="1" customWidth="1"/>
    <col min="3" max="3" width="15.42578125" style="1" customWidth="1"/>
    <col min="4" max="4" width="10.85546875" style="1" customWidth="1"/>
    <col min="5" max="7" width="15.42578125" style="1" bestFit="1" customWidth="1"/>
    <col min="8" max="10" width="15.140625" style="1" customWidth="1"/>
    <col min="11" max="16384" width="9.140625" style="1"/>
  </cols>
  <sheetData>
    <row r="1" spans="1:10" x14ac:dyDescent="0.25">
      <c r="J1" s="2" t="s">
        <v>81</v>
      </c>
    </row>
    <row r="2" spans="1:10" x14ac:dyDescent="0.25">
      <c r="J2" s="2" t="s">
        <v>82</v>
      </c>
    </row>
    <row r="3" spans="1:10" ht="48" customHeight="1" x14ac:dyDescent="0.25">
      <c r="A3" s="9" t="s">
        <v>86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53.25" customHeight="1" x14ac:dyDescent="0.25">
      <c r="A5" s="10" t="s">
        <v>0</v>
      </c>
      <c r="B5" s="11"/>
      <c r="C5" s="12" t="s">
        <v>31</v>
      </c>
      <c r="D5" s="12" t="s">
        <v>1</v>
      </c>
      <c r="E5" s="13" t="s">
        <v>32</v>
      </c>
      <c r="F5" s="13"/>
      <c r="G5" s="13"/>
      <c r="H5" s="13"/>
      <c r="I5" s="13"/>
      <c r="J5" s="13"/>
    </row>
    <row r="6" spans="1:10" ht="18.75" customHeight="1" x14ac:dyDescent="0.25">
      <c r="A6" s="14"/>
      <c r="B6" s="15"/>
      <c r="C6" s="16"/>
      <c r="D6" s="16"/>
      <c r="E6" s="13" t="s">
        <v>33</v>
      </c>
      <c r="F6" s="13"/>
      <c r="G6" s="13" t="s">
        <v>34</v>
      </c>
      <c r="H6" s="13"/>
      <c r="I6" s="13"/>
      <c r="J6" s="13"/>
    </row>
    <row r="7" spans="1:10" ht="40.5" customHeight="1" x14ac:dyDescent="0.25">
      <c r="A7" s="14"/>
      <c r="B7" s="15"/>
      <c r="C7" s="16"/>
      <c r="D7" s="16"/>
      <c r="E7" s="13"/>
      <c r="F7" s="13"/>
      <c r="G7" s="13" t="s">
        <v>35</v>
      </c>
      <c r="H7" s="13"/>
      <c r="I7" s="37" t="s">
        <v>36</v>
      </c>
      <c r="J7" s="37"/>
    </row>
    <row r="8" spans="1:10" ht="31.5" customHeight="1" x14ac:dyDescent="0.25">
      <c r="A8" s="8" t="s">
        <v>2</v>
      </c>
      <c r="B8" s="8" t="s">
        <v>43</v>
      </c>
      <c r="C8" s="17"/>
      <c r="D8" s="17"/>
      <c r="E8" s="18" t="s">
        <v>37</v>
      </c>
      <c r="F8" s="18" t="s">
        <v>38</v>
      </c>
      <c r="G8" s="18" t="s">
        <v>37</v>
      </c>
      <c r="H8" s="18" t="s">
        <v>38</v>
      </c>
      <c r="I8" s="18" t="s">
        <v>37</v>
      </c>
      <c r="J8" s="18" t="s">
        <v>38</v>
      </c>
    </row>
    <row r="9" spans="1:10" ht="76.900000000000006" customHeight="1" x14ac:dyDescent="0.25">
      <c r="A9" s="35" t="s">
        <v>5</v>
      </c>
      <c r="B9" s="4" t="s">
        <v>6</v>
      </c>
      <c r="C9" s="7">
        <v>3457</v>
      </c>
      <c r="D9" s="7">
        <v>1</v>
      </c>
      <c r="E9" s="19">
        <f>G9+I9</f>
        <v>2408920.2242000001</v>
      </c>
      <c r="F9" s="19">
        <f>H9+J9</f>
        <v>2300335.56</v>
      </c>
      <c r="G9" s="20">
        <v>2143939</v>
      </c>
      <c r="H9" s="20">
        <v>2070302</v>
      </c>
      <c r="I9" s="21">
        <v>264981.2242</v>
      </c>
      <c r="J9" s="21">
        <v>230033.56</v>
      </c>
    </row>
    <row r="10" spans="1:10" ht="79.900000000000006" customHeight="1" x14ac:dyDescent="0.25">
      <c r="A10" s="36"/>
      <c r="B10" s="22" t="s">
        <v>7</v>
      </c>
      <c r="C10" s="7">
        <v>359</v>
      </c>
      <c r="D10" s="7">
        <v>0.5</v>
      </c>
      <c r="E10" s="23"/>
      <c r="F10" s="23"/>
      <c r="G10" s="24"/>
      <c r="H10" s="24"/>
      <c r="I10" s="25"/>
      <c r="J10" s="25"/>
    </row>
    <row r="11" spans="1:10" ht="101.25" customHeight="1" x14ac:dyDescent="0.25">
      <c r="A11" s="26" t="s">
        <v>8</v>
      </c>
      <c r="B11" s="4" t="s">
        <v>9</v>
      </c>
      <c r="C11" s="7">
        <v>435</v>
      </c>
      <c r="D11" s="7">
        <v>0.5</v>
      </c>
      <c r="E11" s="27">
        <f t="shared" ref="E11:F18" si="0">G11+I11</f>
        <v>658461.53859999997</v>
      </c>
      <c r="F11" s="27">
        <f t="shared" si="0"/>
        <v>651304.44999999995</v>
      </c>
      <c r="G11" s="6">
        <v>599200</v>
      </c>
      <c r="H11" s="6">
        <v>599200</v>
      </c>
      <c r="I11" s="28">
        <v>59261.5386</v>
      </c>
      <c r="J11" s="28">
        <v>52104.45</v>
      </c>
    </row>
    <row r="12" spans="1:10" ht="48.75" customHeight="1" x14ac:dyDescent="0.25">
      <c r="A12" s="26" t="s">
        <v>10</v>
      </c>
      <c r="B12" s="7" t="s">
        <v>11</v>
      </c>
      <c r="C12" s="7">
        <v>1874</v>
      </c>
      <c r="D12" s="7">
        <v>1</v>
      </c>
      <c r="E12" s="27">
        <f t="shared" si="0"/>
        <v>1588102.2220000001</v>
      </c>
      <c r="F12" s="27">
        <f t="shared" si="0"/>
        <v>1550787.6400000001</v>
      </c>
      <c r="G12" s="6">
        <v>1429292</v>
      </c>
      <c r="H12" s="6">
        <v>1380201</v>
      </c>
      <c r="I12" s="28">
        <v>158810.22200000001</v>
      </c>
      <c r="J12" s="28">
        <v>170586.64</v>
      </c>
    </row>
    <row r="13" spans="1:10" ht="95.25" customHeight="1" x14ac:dyDescent="0.25">
      <c r="A13" s="26" t="s">
        <v>39</v>
      </c>
      <c r="B13" s="7" t="s">
        <v>12</v>
      </c>
      <c r="C13" s="7">
        <v>243</v>
      </c>
      <c r="D13" s="7">
        <v>0.5</v>
      </c>
      <c r="E13" s="27">
        <f t="shared" si="0"/>
        <v>724985.26315789472</v>
      </c>
      <c r="F13" s="27">
        <f t="shared" si="0"/>
        <v>724985.26315789472</v>
      </c>
      <c r="G13" s="6">
        <v>688736</v>
      </c>
      <c r="H13" s="6">
        <v>688736</v>
      </c>
      <c r="I13" s="28">
        <f>G13/95*5</f>
        <v>36249.26315789474</v>
      </c>
      <c r="J13" s="28">
        <f>H13/95*5</f>
        <v>36249.26315789474</v>
      </c>
    </row>
    <row r="14" spans="1:10" ht="60.75" customHeight="1" x14ac:dyDescent="0.25">
      <c r="A14" s="26" t="s">
        <v>13</v>
      </c>
      <c r="B14" s="7" t="s">
        <v>14</v>
      </c>
      <c r="C14" s="7">
        <v>215</v>
      </c>
      <c r="D14" s="7">
        <v>0.5</v>
      </c>
      <c r="E14" s="27">
        <f t="shared" si="0"/>
        <v>250000</v>
      </c>
      <c r="F14" s="27">
        <f t="shared" si="0"/>
        <v>281111.11</v>
      </c>
      <c r="G14" s="6">
        <v>225000</v>
      </c>
      <c r="H14" s="6">
        <v>253000</v>
      </c>
      <c r="I14" s="28">
        <v>25000</v>
      </c>
      <c r="J14" s="28">
        <v>28111.11</v>
      </c>
    </row>
    <row r="15" spans="1:10" ht="67.5" customHeight="1" x14ac:dyDescent="0.25">
      <c r="A15" s="26" t="s">
        <v>15</v>
      </c>
      <c r="B15" s="3" t="s">
        <v>16</v>
      </c>
      <c r="C15" s="3">
        <v>463</v>
      </c>
      <c r="D15" s="3">
        <v>0.5</v>
      </c>
      <c r="E15" s="27">
        <f t="shared" si="0"/>
        <v>673258.42999999993</v>
      </c>
      <c r="F15" s="27">
        <f t="shared" si="0"/>
        <v>680909.09</v>
      </c>
      <c r="G15" s="6">
        <v>599200</v>
      </c>
      <c r="H15" s="6">
        <v>599200</v>
      </c>
      <c r="I15" s="28">
        <v>74058.429999999993</v>
      </c>
      <c r="J15" s="28">
        <v>81709.09</v>
      </c>
    </row>
    <row r="16" spans="1:10" ht="60.75" customHeight="1" x14ac:dyDescent="0.25">
      <c r="A16" s="26" t="s">
        <v>17</v>
      </c>
      <c r="B16" s="4" t="s">
        <v>18</v>
      </c>
      <c r="C16" s="4">
        <v>448</v>
      </c>
      <c r="D16" s="4">
        <v>0.5</v>
      </c>
      <c r="E16" s="27">
        <f t="shared" si="0"/>
        <v>802973.03</v>
      </c>
      <c r="F16" s="27">
        <f t="shared" si="0"/>
        <v>793219.54</v>
      </c>
      <c r="G16" s="6">
        <v>714646</v>
      </c>
      <c r="H16" s="6">
        <v>690101</v>
      </c>
      <c r="I16" s="28">
        <v>88327.03</v>
      </c>
      <c r="J16" s="28">
        <v>103118.54</v>
      </c>
    </row>
    <row r="17" spans="1:10" ht="72.75" customHeight="1" x14ac:dyDescent="0.25">
      <c r="A17" s="26" t="s">
        <v>19</v>
      </c>
      <c r="B17" s="7" t="s">
        <v>20</v>
      </c>
      <c r="C17" s="7">
        <v>255</v>
      </c>
      <c r="D17" s="7">
        <v>0.5</v>
      </c>
      <c r="E17" s="27">
        <f t="shared" si="0"/>
        <v>683332.97</v>
      </c>
      <c r="F17" s="27">
        <f t="shared" si="0"/>
        <v>657776.92000000004</v>
      </c>
      <c r="G17" s="6">
        <v>621833</v>
      </c>
      <c r="H17" s="6">
        <v>598577</v>
      </c>
      <c r="I17" s="28">
        <v>61499.97</v>
      </c>
      <c r="J17" s="28">
        <v>59199.92</v>
      </c>
    </row>
    <row r="18" spans="1:10" ht="60" customHeight="1" x14ac:dyDescent="0.25">
      <c r="A18" s="34" t="s">
        <v>21</v>
      </c>
      <c r="B18" s="29" t="s">
        <v>22</v>
      </c>
      <c r="C18" s="7">
        <v>224</v>
      </c>
      <c r="D18" s="7">
        <v>0.5</v>
      </c>
      <c r="E18" s="19">
        <f t="shared" si="0"/>
        <v>1359483.977</v>
      </c>
      <c r="F18" s="19">
        <f t="shared" si="0"/>
        <v>1374260.97</v>
      </c>
      <c r="G18" s="20">
        <v>1264320</v>
      </c>
      <c r="H18" s="20">
        <v>1264320</v>
      </c>
      <c r="I18" s="21">
        <v>95163.976999999999</v>
      </c>
      <c r="J18" s="21">
        <v>109940.97</v>
      </c>
    </row>
    <row r="19" spans="1:10" ht="50.25" customHeight="1" x14ac:dyDescent="0.25">
      <c r="A19" s="34"/>
      <c r="B19" s="7" t="s">
        <v>23</v>
      </c>
      <c r="C19" s="7">
        <v>189</v>
      </c>
      <c r="D19" s="7">
        <v>0.5</v>
      </c>
      <c r="E19" s="23"/>
      <c r="F19" s="23"/>
      <c r="G19" s="24"/>
      <c r="H19" s="24"/>
      <c r="I19" s="25"/>
      <c r="J19" s="25"/>
    </row>
    <row r="20" spans="1:10" ht="54" customHeight="1" x14ac:dyDescent="0.25">
      <c r="A20" s="34" t="s">
        <v>24</v>
      </c>
      <c r="B20" s="29" t="s">
        <v>25</v>
      </c>
      <c r="C20" s="7">
        <v>258</v>
      </c>
      <c r="D20" s="7">
        <v>0.5</v>
      </c>
      <c r="E20" s="19">
        <f>G20+I20</f>
        <v>1346516.8530000001</v>
      </c>
      <c r="F20" s="19">
        <f>H20+J20</f>
        <v>1533556.67</v>
      </c>
      <c r="G20" s="20">
        <v>1198400</v>
      </c>
      <c r="H20" s="20">
        <v>1380201</v>
      </c>
      <c r="I20" s="21">
        <v>148116.853</v>
      </c>
      <c r="J20" s="21">
        <v>153355.67000000001</v>
      </c>
    </row>
    <row r="21" spans="1:10" ht="54" customHeight="1" x14ac:dyDescent="0.25">
      <c r="A21" s="34"/>
      <c r="B21" s="7" t="s">
        <v>26</v>
      </c>
      <c r="C21" s="7">
        <v>316</v>
      </c>
      <c r="D21" s="7">
        <v>0.5</v>
      </c>
      <c r="E21" s="23"/>
      <c r="F21" s="23"/>
      <c r="G21" s="24"/>
      <c r="H21" s="24"/>
      <c r="I21" s="25"/>
      <c r="J21" s="25"/>
    </row>
    <row r="22" spans="1:10" ht="91.5" customHeight="1" x14ac:dyDescent="0.25">
      <c r="A22" s="26" t="s">
        <v>27</v>
      </c>
      <c r="B22" s="7" t="s">
        <v>28</v>
      </c>
      <c r="C22" s="7">
        <v>148</v>
      </c>
      <c r="D22" s="7">
        <v>0.5</v>
      </c>
      <c r="E22" s="27">
        <f>G22+I22</f>
        <v>691111.11109999998</v>
      </c>
      <c r="F22" s="27">
        <f>H22+J22</f>
        <v>698876.4</v>
      </c>
      <c r="G22" s="6">
        <v>622000</v>
      </c>
      <c r="H22" s="6">
        <v>622000</v>
      </c>
      <c r="I22" s="28">
        <v>69111.111099999995</v>
      </c>
      <c r="J22" s="28">
        <v>76876.399999999994</v>
      </c>
    </row>
    <row r="23" spans="1:10" ht="63.75" customHeight="1" x14ac:dyDescent="0.25">
      <c r="A23" s="26" t="s">
        <v>29</v>
      </c>
      <c r="B23" s="30" t="s">
        <v>30</v>
      </c>
      <c r="C23" s="30">
        <v>908</v>
      </c>
      <c r="D23" s="30">
        <v>0.8</v>
      </c>
      <c r="E23" s="27">
        <f>G23+I23</f>
        <v>1270482.2222</v>
      </c>
      <c r="F23" s="27">
        <f>H23+J23</f>
        <v>1240631.46</v>
      </c>
      <c r="G23" s="6">
        <v>1143434</v>
      </c>
      <c r="H23" s="6">
        <v>1104162</v>
      </c>
      <c r="I23" s="28">
        <v>127048.2222</v>
      </c>
      <c r="J23" s="28">
        <v>136469.46</v>
      </c>
    </row>
    <row r="24" spans="1:10" s="32" customFormat="1" ht="21.75" customHeight="1" x14ac:dyDescent="0.25">
      <c r="A24" s="8" t="s">
        <v>40</v>
      </c>
      <c r="B24" s="8"/>
      <c r="C24" s="8"/>
      <c r="D24" s="8"/>
      <c r="E24" s="31">
        <f>SUM(E9:E23)</f>
        <v>12457627.841257894</v>
      </c>
      <c r="F24" s="31">
        <f t="shared" ref="F24:H24" si="1">SUM(F9:F23)</f>
        <v>12487755.073157895</v>
      </c>
      <c r="G24" s="31">
        <f t="shared" si="1"/>
        <v>11250000</v>
      </c>
      <c r="H24" s="31">
        <f t="shared" si="1"/>
        <v>11250000</v>
      </c>
      <c r="I24" s="31">
        <f>SUM(I9:I23)</f>
        <v>1207627.8412578946</v>
      </c>
      <c r="J24" s="31">
        <f>SUM(J9:J23)</f>
        <v>1237755.0731578947</v>
      </c>
    </row>
  </sheetData>
  <mergeCells count="30">
    <mergeCell ref="A3:J3"/>
    <mergeCell ref="J9:J10"/>
    <mergeCell ref="A20:A21"/>
    <mergeCell ref="E20:E21"/>
    <mergeCell ref="F20:F21"/>
    <mergeCell ref="G20:G21"/>
    <mergeCell ref="H20:H21"/>
    <mergeCell ref="I20:I21"/>
    <mergeCell ref="J20:J21"/>
    <mergeCell ref="A5:B7"/>
    <mergeCell ref="C5:C8"/>
    <mergeCell ref="D5:D8"/>
    <mergeCell ref="E5:J5"/>
    <mergeCell ref="E6:F7"/>
    <mergeCell ref="G6:J6"/>
    <mergeCell ref="G7:H7"/>
    <mergeCell ref="I7:J7"/>
    <mergeCell ref="A9:A10"/>
    <mergeCell ref="E9:E10"/>
    <mergeCell ref="F9:F10"/>
    <mergeCell ref="G9:G10"/>
    <mergeCell ref="H9:H10"/>
    <mergeCell ref="I9:I10"/>
    <mergeCell ref="G18:G19"/>
    <mergeCell ref="H18:H19"/>
    <mergeCell ref="I18:I19"/>
    <mergeCell ref="J18:J19"/>
    <mergeCell ref="A18:A19"/>
    <mergeCell ref="E18:E19"/>
    <mergeCell ref="F18:F19"/>
  </mergeCells>
  <pageMargins left="0.78740157480314965" right="0.39370078740157483" top="0.78740157480314965" bottom="0.78740157480314965" header="0.31496062992125984" footer="0.31496062992125984"/>
  <pageSetup paperSize="9" scale="55" fitToHeight="1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A4" sqref="A4:I4"/>
    </sheetView>
  </sheetViews>
  <sheetFormatPr defaultRowHeight="15.75" x14ac:dyDescent="0.25"/>
  <cols>
    <col min="1" max="1" width="5.140625" style="38" customWidth="1"/>
    <col min="2" max="2" width="22" style="38" customWidth="1"/>
    <col min="3" max="3" width="44.85546875" style="38" customWidth="1"/>
    <col min="4" max="4" width="18" style="38" customWidth="1"/>
    <col min="5" max="5" width="18.140625" style="38" customWidth="1"/>
    <col min="6" max="6" width="9.140625" style="68"/>
    <col min="7" max="7" width="13.85546875" style="69" customWidth="1"/>
    <col min="8" max="8" width="10.85546875" style="70" customWidth="1"/>
    <col min="9" max="9" width="9.5703125" style="70" customWidth="1"/>
    <col min="10" max="10" width="13.140625" style="38" bestFit="1" customWidth="1"/>
    <col min="11" max="11" width="9.140625" style="38"/>
    <col min="12" max="12" width="39.85546875" style="38" bestFit="1" customWidth="1"/>
    <col min="13" max="16384" width="9.140625" style="38"/>
  </cols>
  <sheetData>
    <row r="1" spans="1:12" x14ac:dyDescent="0.25">
      <c r="I1" s="2" t="s">
        <v>81</v>
      </c>
    </row>
    <row r="2" spans="1:12" x14ac:dyDescent="0.25">
      <c r="C2" s="71"/>
      <c r="D2" s="71"/>
      <c r="E2" s="71"/>
      <c r="F2" s="71"/>
      <c r="G2" s="71"/>
      <c r="H2" s="71"/>
      <c r="I2" s="2" t="s">
        <v>83</v>
      </c>
    </row>
    <row r="3" spans="1:12" x14ac:dyDescent="0.25">
      <c r="C3" s="39"/>
      <c r="D3" s="39"/>
      <c r="E3" s="39"/>
      <c r="F3" s="39"/>
      <c r="G3" s="39"/>
      <c r="H3" s="39"/>
      <c r="I3" s="39"/>
    </row>
    <row r="4" spans="1:12" ht="42.75" customHeight="1" x14ac:dyDescent="0.25">
      <c r="A4" s="77" t="s">
        <v>85</v>
      </c>
      <c r="B4" s="77"/>
      <c r="C4" s="77"/>
      <c r="D4" s="77"/>
      <c r="E4" s="77"/>
      <c r="F4" s="77"/>
      <c r="G4" s="77"/>
      <c r="H4" s="77"/>
      <c r="I4" s="77"/>
    </row>
    <row r="5" spans="1:12" x14ac:dyDescent="0.25">
      <c r="A5" s="40"/>
      <c r="B5" s="40"/>
      <c r="C5" s="40"/>
      <c r="D5" s="40"/>
      <c r="E5" s="40"/>
      <c r="F5" s="40"/>
      <c r="G5" s="40"/>
      <c r="H5" s="40"/>
      <c r="I5" s="40"/>
    </row>
    <row r="6" spans="1:12" ht="31.5" x14ac:dyDescent="0.25">
      <c r="A6" s="41" t="s">
        <v>41</v>
      </c>
      <c r="B6" s="42" t="s">
        <v>42</v>
      </c>
      <c r="C6" s="41" t="s">
        <v>43</v>
      </c>
      <c r="D6" s="41" t="s">
        <v>44</v>
      </c>
      <c r="E6" s="43" t="s">
        <v>45</v>
      </c>
      <c r="F6" s="44" t="s">
        <v>46</v>
      </c>
      <c r="G6" s="45" t="s">
        <v>47</v>
      </c>
      <c r="H6" s="45"/>
      <c r="I6" s="45"/>
    </row>
    <row r="7" spans="1:12" s="33" customFormat="1" ht="31.5" x14ac:dyDescent="0.25">
      <c r="A7" s="41"/>
      <c r="B7" s="46"/>
      <c r="C7" s="41"/>
      <c r="D7" s="41"/>
      <c r="E7" s="43" t="s">
        <v>48</v>
      </c>
      <c r="F7" s="44"/>
      <c r="G7" s="47" t="s">
        <v>49</v>
      </c>
      <c r="H7" s="48" t="s">
        <v>3</v>
      </c>
      <c r="I7" s="49" t="s">
        <v>4</v>
      </c>
      <c r="J7" s="50"/>
      <c r="K7" s="50"/>
    </row>
    <row r="8" spans="1:12" s="33" customFormat="1" ht="63" x14ac:dyDescent="0.25">
      <c r="A8" s="3">
        <v>1</v>
      </c>
      <c r="B8" s="3" t="s">
        <v>50</v>
      </c>
      <c r="C8" s="3" t="s">
        <v>51</v>
      </c>
      <c r="D8" s="3" t="s">
        <v>52</v>
      </c>
      <c r="E8" s="28">
        <v>3895000</v>
      </c>
      <c r="F8" s="28">
        <v>0</v>
      </c>
      <c r="G8" s="49">
        <f>H8+I8</f>
        <v>0</v>
      </c>
      <c r="H8" s="49">
        <f>11250000*F8/8.8</f>
        <v>0</v>
      </c>
      <c r="I8" s="49">
        <v>0</v>
      </c>
    </row>
    <row r="9" spans="1:12" s="33" customFormat="1" ht="63" x14ac:dyDescent="0.25">
      <c r="A9" s="51">
        <v>2</v>
      </c>
      <c r="B9" s="52" t="s">
        <v>53</v>
      </c>
      <c r="C9" s="3" t="s">
        <v>54</v>
      </c>
      <c r="D9" s="3" t="s">
        <v>52</v>
      </c>
      <c r="E9" s="21">
        <v>17000000</v>
      </c>
      <c r="F9" s="28">
        <v>0</v>
      </c>
      <c r="G9" s="49">
        <f>H9+I9</f>
        <v>0</v>
      </c>
      <c r="H9" s="49">
        <f>11250000*F9/8.8</f>
        <v>0</v>
      </c>
      <c r="I9" s="49">
        <v>0</v>
      </c>
    </row>
    <row r="10" spans="1:12" s="33" customFormat="1" ht="78.75" x14ac:dyDescent="0.25">
      <c r="A10" s="51"/>
      <c r="B10" s="53"/>
      <c r="C10" s="3" t="s">
        <v>55</v>
      </c>
      <c r="D10" s="3" t="s">
        <v>52</v>
      </c>
      <c r="E10" s="25"/>
      <c r="F10" s="28">
        <v>0</v>
      </c>
      <c r="G10" s="49">
        <f>H10+I10</f>
        <v>0</v>
      </c>
      <c r="H10" s="49">
        <f>11250000*F10/8.8</f>
        <v>0</v>
      </c>
      <c r="I10" s="49">
        <v>0</v>
      </c>
    </row>
    <row r="11" spans="1:12" s="33" customFormat="1" ht="47.25" x14ac:dyDescent="0.25">
      <c r="A11" s="54">
        <v>3</v>
      </c>
      <c r="B11" s="3" t="s">
        <v>56</v>
      </c>
      <c r="C11" s="3" t="s">
        <v>57</v>
      </c>
      <c r="D11" s="3">
        <v>446</v>
      </c>
      <c r="E11" s="55">
        <v>6013768</v>
      </c>
      <c r="F11" s="28">
        <v>0.5</v>
      </c>
      <c r="G11" s="49">
        <f>2489.9/92*100</f>
        <v>2706.413043478261</v>
      </c>
      <c r="H11" s="49">
        <v>2489.9</v>
      </c>
      <c r="I11" s="49">
        <f>G11-H11</f>
        <v>216.5130434782609</v>
      </c>
      <c r="L11" s="56"/>
    </row>
    <row r="12" spans="1:12" s="33" customFormat="1" ht="31.5" x14ac:dyDescent="0.25">
      <c r="A12" s="52">
        <v>4</v>
      </c>
      <c r="B12" s="57" t="s">
        <v>58</v>
      </c>
      <c r="C12" s="58" t="s">
        <v>59</v>
      </c>
      <c r="D12" s="3" t="s">
        <v>52</v>
      </c>
      <c r="E12" s="21">
        <v>2202310</v>
      </c>
      <c r="F12" s="28">
        <v>0</v>
      </c>
      <c r="G12" s="49">
        <f>H12+I12</f>
        <v>0</v>
      </c>
      <c r="H12" s="49">
        <f>11250000*F12/8.8</f>
        <v>0</v>
      </c>
      <c r="I12" s="49">
        <v>0</v>
      </c>
    </row>
    <row r="13" spans="1:12" s="33" customFormat="1" ht="31.5" x14ac:dyDescent="0.25">
      <c r="A13" s="53"/>
      <c r="B13" s="53"/>
      <c r="C13" s="3" t="s">
        <v>60</v>
      </c>
      <c r="D13" s="3" t="s">
        <v>52</v>
      </c>
      <c r="E13" s="25"/>
      <c r="F13" s="28">
        <v>0</v>
      </c>
      <c r="G13" s="49">
        <f>H13+I13</f>
        <v>0</v>
      </c>
      <c r="H13" s="49">
        <f>11250000*F13/8.8</f>
        <v>0</v>
      </c>
      <c r="I13" s="49">
        <v>0</v>
      </c>
    </row>
    <row r="14" spans="1:12" s="33" customFormat="1" ht="110.25" x14ac:dyDescent="0.25">
      <c r="A14" s="3">
        <v>5</v>
      </c>
      <c r="B14" s="3" t="s">
        <v>61</v>
      </c>
      <c r="C14" s="3" t="s">
        <v>62</v>
      </c>
      <c r="D14" s="3" t="s">
        <v>52</v>
      </c>
      <c r="E14" s="3">
        <v>1200000</v>
      </c>
      <c r="F14" s="28">
        <v>0</v>
      </c>
      <c r="G14" s="49">
        <f>H14+I14</f>
        <v>0</v>
      </c>
      <c r="H14" s="49">
        <f>11250000*F14/8.8</f>
        <v>0</v>
      </c>
      <c r="I14" s="49">
        <v>0</v>
      </c>
    </row>
    <row r="15" spans="1:12" s="33" customFormat="1" ht="47.25" x14ac:dyDescent="0.25">
      <c r="A15" s="3">
        <v>6</v>
      </c>
      <c r="B15" s="3" t="s">
        <v>63</v>
      </c>
      <c r="C15" s="3" t="s">
        <v>64</v>
      </c>
      <c r="D15" s="3">
        <v>535</v>
      </c>
      <c r="E15" s="3">
        <v>958600</v>
      </c>
      <c r="F15" s="59">
        <v>0.8</v>
      </c>
      <c r="G15" s="49">
        <f>H15/87*100</f>
        <v>1101.83908045977</v>
      </c>
      <c r="H15" s="49">
        <v>958.6</v>
      </c>
      <c r="I15" s="49">
        <f t="shared" ref="I15:I20" si="0">G15-H15</f>
        <v>143.23908045976998</v>
      </c>
    </row>
    <row r="16" spans="1:12" s="61" customFormat="1" ht="63" x14ac:dyDescent="0.25">
      <c r="A16" s="3">
        <v>7</v>
      </c>
      <c r="B16" s="3" t="s">
        <v>65</v>
      </c>
      <c r="C16" s="3" t="s">
        <v>66</v>
      </c>
      <c r="D16" s="3">
        <v>678</v>
      </c>
      <c r="E16" s="60">
        <v>4552688</v>
      </c>
      <c r="F16" s="60">
        <v>1</v>
      </c>
      <c r="G16" s="49">
        <f>H16/80*100</f>
        <v>3112.375</v>
      </c>
      <c r="H16" s="49">
        <v>2489.9</v>
      </c>
      <c r="I16" s="49">
        <f t="shared" si="0"/>
        <v>622.47499999999991</v>
      </c>
    </row>
    <row r="17" spans="1:9" s="33" customFormat="1" ht="63" x14ac:dyDescent="0.25">
      <c r="A17" s="3">
        <v>8</v>
      </c>
      <c r="B17" s="3" t="s">
        <v>67</v>
      </c>
      <c r="C17" s="3" t="s">
        <v>68</v>
      </c>
      <c r="D17" s="3">
        <v>439</v>
      </c>
      <c r="E17" s="3">
        <v>809794</v>
      </c>
      <c r="F17" s="28">
        <v>0.5</v>
      </c>
      <c r="G17" s="49">
        <f>H17/90*100</f>
        <v>899.77777777777771</v>
      </c>
      <c r="H17" s="49">
        <v>809.8</v>
      </c>
      <c r="I17" s="49">
        <f t="shared" si="0"/>
        <v>89.97777777777776</v>
      </c>
    </row>
    <row r="18" spans="1:9" s="33" customFormat="1" ht="63" x14ac:dyDescent="0.25">
      <c r="A18" s="58">
        <v>9</v>
      </c>
      <c r="B18" s="58" t="s">
        <v>69</v>
      </c>
      <c r="C18" s="3" t="s">
        <v>70</v>
      </c>
      <c r="D18" s="3">
        <v>1873</v>
      </c>
      <c r="E18" s="3">
        <v>1244000</v>
      </c>
      <c r="F18" s="28">
        <v>1</v>
      </c>
      <c r="G18" s="49">
        <f>H18/90*100</f>
        <v>1382.2222222222222</v>
      </c>
      <c r="H18" s="49">
        <v>1244</v>
      </c>
      <c r="I18" s="49">
        <f t="shared" si="0"/>
        <v>138.22222222222217</v>
      </c>
    </row>
    <row r="19" spans="1:9" s="33" customFormat="1" ht="47.25" x14ac:dyDescent="0.25">
      <c r="A19" s="57">
        <v>10</v>
      </c>
      <c r="B19" s="52" t="s">
        <v>71</v>
      </c>
      <c r="C19" s="58" t="s">
        <v>72</v>
      </c>
      <c r="D19" s="58">
        <v>288</v>
      </c>
      <c r="E19" s="52">
        <v>1533556.68</v>
      </c>
      <c r="F19" s="28">
        <v>0.5</v>
      </c>
      <c r="G19" s="49">
        <f>H19/90*100</f>
        <v>852</v>
      </c>
      <c r="H19" s="49">
        <v>766.8</v>
      </c>
      <c r="I19" s="49">
        <f t="shared" si="0"/>
        <v>85.200000000000045</v>
      </c>
    </row>
    <row r="20" spans="1:9" s="33" customFormat="1" ht="31.5" x14ac:dyDescent="0.25">
      <c r="A20" s="53"/>
      <c r="B20" s="53"/>
      <c r="C20" s="3" t="s">
        <v>73</v>
      </c>
      <c r="D20" s="3">
        <v>262</v>
      </c>
      <c r="E20" s="53"/>
      <c r="F20" s="28">
        <v>0.5</v>
      </c>
      <c r="G20" s="49">
        <f>H20/90*100</f>
        <v>852</v>
      </c>
      <c r="H20" s="49">
        <v>766.8</v>
      </c>
      <c r="I20" s="49">
        <f t="shared" si="0"/>
        <v>85.200000000000045</v>
      </c>
    </row>
    <row r="21" spans="1:9" s="33" customFormat="1" ht="31.5" x14ac:dyDescent="0.25">
      <c r="A21" s="3">
        <v>11</v>
      </c>
      <c r="B21" s="58" t="s">
        <v>74</v>
      </c>
      <c r="C21" s="3" t="s">
        <v>75</v>
      </c>
      <c r="D21" s="3" t="s">
        <v>52</v>
      </c>
      <c r="E21" s="3">
        <v>698876.41</v>
      </c>
      <c r="F21" s="28">
        <v>0</v>
      </c>
      <c r="G21" s="49">
        <f>H21+I21</f>
        <v>0</v>
      </c>
      <c r="H21" s="49">
        <f>11250000*F21/8.8</f>
        <v>0</v>
      </c>
      <c r="I21" s="49">
        <v>0</v>
      </c>
    </row>
    <row r="22" spans="1:9" s="33" customFormat="1" ht="47.25" x14ac:dyDescent="0.25">
      <c r="A22" s="3">
        <v>12</v>
      </c>
      <c r="B22" s="3" t="s">
        <v>76</v>
      </c>
      <c r="C22" s="3" t="s">
        <v>77</v>
      </c>
      <c r="D22" s="3">
        <v>463</v>
      </c>
      <c r="E22" s="60">
        <v>599200</v>
      </c>
      <c r="F22" s="59">
        <v>0.5</v>
      </c>
      <c r="G22" s="49">
        <f>H22/89*100</f>
        <v>673.25842696629218</v>
      </c>
      <c r="H22" s="49">
        <v>599.20000000000005</v>
      </c>
      <c r="I22" s="49">
        <f>G22-H22</f>
        <v>74.058426966292132</v>
      </c>
    </row>
    <row r="23" spans="1:9" s="33" customFormat="1" ht="47.25" x14ac:dyDescent="0.25">
      <c r="A23" s="3">
        <v>13</v>
      </c>
      <c r="B23" s="62" t="s">
        <v>78</v>
      </c>
      <c r="C23" s="62" t="s">
        <v>79</v>
      </c>
      <c r="D23" s="3" t="s">
        <v>52</v>
      </c>
      <c r="E23" s="3">
        <v>1800000</v>
      </c>
      <c r="F23" s="28">
        <v>0</v>
      </c>
      <c r="G23" s="49">
        <f>H23+I23</f>
        <v>0</v>
      </c>
      <c r="H23" s="49">
        <f>11250000*F23/8.8</f>
        <v>0</v>
      </c>
      <c r="I23" s="49">
        <v>0</v>
      </c>
    </row>
    <row r="24" spans="1:9" s="33" customFormat="1" x14ac:dyDescent="0.25">
      <c r="A24" s="80">
        <v>14</v>
      </c>
      <c r="B24" s="81" t="s">
        <v>80</v>
      </c>
      <c r="C24" s="82"/>
      <c r="D24" s="63"/>
      <c r="E24" s="3"/>
      <c r="F24" s="28"/>
      <c r="G24" s="49">
        <f>H24+I24</f>
        <v>1125</v>
      </c>
      <c r="H24" s="49">
        <v>1125</v>
      </c>
      <c r="I24" s="49">
        <v>0</v>
      </c>
    </row>
    <row r="25" spans="1:9" x14ac:dyDescent="0.25">
      <c r="A25" s="78" t="s">
        <v>40</v>
      </c>
      <c r="B25" s="79"/>
      <c r="C25" s="79"/>
      <c r="D25" s="83">
        <f>SUM(D11:D24)</f>
        <v>4984</v>
      </c>
      <c r="E25" s="64"/>
      <c r="F25" s="65"/>
      <c r="G25" s="47">
        <f>H25+I25</f>
        <v>12704.885550904322</v>
      </c>
      <c r="H25" s="66">
        <f>SUM(H8:H24)</f>
        <v>11250</v>
      </c>
      <c r="I25" s="66">
        <f>SUM(I8:I23)</f>
        <v>1454.8855509043228</v>
      </c>
    </row>
    <row r="26" spans="1:9" x14ac:dyDescent="0.25">
      <c r="A26" s="72"/>
      <c r="B26" s="72"/>
      <c r="C26" s="72"/>
      <c r="D26" s="71"/>
      <c r="E26" s="72"/>
      <c r="F26" s="73"/>
      <c r="G26" s="74"/>
      <c r="H26" s="75"/>
      <c r="I26" s="76"/>
    </row>
    <row r="27" spans="1:9" x14ac:dyDescent="0.25">
      <c r="A27" s="67" t="s">
        <v>84</v>
      </c>
      <c r="B27" s="67"/>
      <c r="C27" s="67"/>
      <c r="D27" s="67"/>
      <c r="E27" s="67"/>
      <c r="F27" s="67"/>
      <c r="G27" s="67"/>
      <c r="H27" s="67"/>
      <c r="I27" s="67"/>
    </row>
    <row r="28" spans="1:9" x14ac:dyDescent="0.25">
      <c r="A28" s="67"/>
      <c r="B28" s="67"/>
      <c r="C28" s="67"/>
      <c r="D28" s="67"/>
      <c r="E28" s="67"/>
      <c r="F28" s="67"/>
      <c r="G28" s="67"/>
      <c r="H28" s="67"/>
      <c r="I28" s="67"/>
    </row>
    <row r="29" spans="1:9" x14ac:dyDescent="0.25">
      <c r="A29" s="67"/>
      <c r="B29" s="67"/>
      <c r="C29" s="67"/>
      <c r="D29" s="67"/>
      <c r="E29" s="67"/>
      <c r="F29" s="67"/>
      <c r="G29" s="67"/>
      <c r="H29" s="67"/>
      <c r="I29" s="67"/>
    </row>
    <row r="30" spans="1:9" x14ac:dyDescent="0.25">
      <c r="A30" s="67"/>
      <c r="B30" s="67"/>
      <c r="C30" s="67"/>
      <c r="D30" s="67"/>
      <c r="E30" s="67"/>
      <c r="F30" s="67"/>
      <c r="G30" s="67"/>
      <c r="H30" s="67"/>
      <c r="I30" s="67"/>
    </row>
    <row r="31" spans="1:9" x14ac:dyDescent="0.25">
      <c r="A31" s="67"/>
      <c r="B31" s="67"/>
      <c r="C31" s="67"/>
      <c r="D31" s="67"/>
      <c r="E31" s="67"/>
      <c r="F31" s="67"/>
      <c r="G31" s="67"/>
      <c r="H31" s="67"/>
      <c r="I31" s="67"/>
    </row>
    <row r="32" spans="1:9" x14ac:dyDescent="0.25">
      <c r="A32" s="67"/>
      <c r="B32" s="67"/>
      <c r="C32" s="67"/>
      <c r="D32" s="67"/>
      <c r="E32" s="67"/>
      <c r="F32" s="67"/>
      <c r="G32" s="67"/>
      <c r="H32" s="67"/>
      <c r="I32" s="67"/>
    </row>
    <row r="33" spans="1:9" x14ac:dyDescent="0.25">
      <c r="A33" s="67"/>
      <c r="B33" s="67"/>
      <c r="C33" s="67"/>
      <c r="D33" s="67"/>
      <c r="E33" s="67"/>
      <c r="F33" s="67"/>
      <c r="G33" s="67"/>
      <c r="H33" s="67"/>
      <c r="I33" s="67"/>
    </row>
  </sheetData>
  <mergeCells count="19">
    <mergeCell ref="A19:A20"/>
    <mergeCell ref="B19:B20"/>
    <mergeCell ref="E19:E20"/>
    <mergeCell ref="A25:C25"/>
    <mergeCell ref="A27:I33"/>
    <mergeCell ref="B24:C24"/>
    <mergeCell ref="A9:A10"/>
    <mergeCell ref="B9:B10"/>
    <mergeCell ref="E9:E10"/>
    <mergeCell ref="A12:A13"/>
    <mergeCell ref="B12:B13"/>
    <mergeCell ref="E12:E13"/>
    <mergeCell ref="A4:I4"/>
    <mergeCell ref="A6:A7"/>
    <mergeCell ref="B6:B7"/>
    <mergeCell ref="C6:C7"/>
    <mergeCell ref="D6:D7"/>
    <mergeCell ref="F6:F7"/>
    <mergeCell ref="G6:I6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25-26</vt:lpstr>
      <vt:lpstr>27</vt:lpstr>
      <vt:lpstr>'25-26'!Заголовки_для_печати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Георгиевна Заркова</dc:creator>
  <cp:lastModifiedBy>Старостина Рузанна Левоновна</cp:lastModifiedBy>
  <cp:lastPrinted>2024-10-01T07:18:16Z</cp:lastPrinted>
  <dcterms:created xsi:type="dcterms:W3CDTF">2020-09-21T07:07:58Z</dcterms:created>
  <dcterms:modified xsi:type="dcterms:W3CDTF">2024-10-01T07:18:19Z</dcterms:modified>
</cp:coreProperties>
</file>