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1365" windowWidth="29040" windowHeight="16440" tabRatio="685"/>
  </bookViews>
  <sheets>
    <sheet name="УМБ ООО" sheetId="26" r:id="rId1"/>
    <sheet name="Приложение(9)_4_исход" sheetId="17" state="hidden" r:id="rId2"/>
  </sheets>
  <externalReferences>
    <externalReference r:id="rId3"/>
  </externalReferences>
  <definedNames>
    <definedName name="_xlnm.Print_Titles" localSheetId="1">'Приложение(9)_4_исход'!$A:$B</definedName>
    <definedName name="_xlnm.Print_Titles" localSheetId="0">'УМБ ООО'!$A:$B</definedName>
    <definedName name="_xlnm.Print_Area" localSheetId="1">'Приложение(9)_4_исход'!$A$1:$BE$24</definedName>
    <definedName name="_xlnm.Print_Area" localSheetId="0">'УМБ ООО'!$A$1:$AG$27</definedName>
  </definedNames>
  <calcPr calcId="145621"/>
</workbook>
</file>

<file path=xl/calcChain.xml><?xml version="1.0" encoding="utf-8"?>
<calcChain xmlns="http://schemas.openxmlformats.org/spreadsheetml/2006/main">
  <c r="AF27" i="26" l="1"/>
  <c r="AA27" i="26"/>
  <c r="W27" i="26"/>
  <c r="S27" i="26"/>
  <c r="I27" i="26"/>
  <c r="AB26" i="26"/>
  <c r="AC26" i="26" s="1"/>
  <c r="AD26" i="26" s="1"/>
  <c r="X26" i="26"/>
  <c r="Y26" i="26" s="1"/>
  <c r="Z26" i="26" s="1"/>
  <c r="V26" i="26"/>
  <c r="U26" i="26"/>
  <c r="P26" i="26"/>
  <c r="Q26" i="26" s="1"/>
  <c r="R26" i="26" s="1"/>
  <c r="AG26" i="26" s="1"/>
  <c r="M26" i="26"/>
  <c r="N26" i="26" s="1"/>
  <c r="O26" i="26" s="1"/>
  <c r="L26" i="26"/>
  <c r="AE26" i="26" s="1"/>
  <c r="K26" i="26"/>
  <c r="AB25" i="26"/>
  <c r="AC25" i="26" s="1"/>
  <c r="AD25" i="26" s="1"/>
  <c r="X25" i="26"/>
  <c r="Y25" i="26" s="1"/>
  <c r="Z25" i="26" s="1"/>
  <c r="U25" i="26"/>
  <c r="V25" i="26" s="1"/>
  <c r="P25" i="26"/>
  <c r="Q25" i="26" s="1"/>
  <c r="R25" i="26" s="1"/>
  <c r="M25" i="26"/>
  <c r="N25" i="26" s="1"/>
  <c r="O25" i="26" s="1"/>
  <c r="K25" i="26"/>
  <c r="L25" i="26" s="1"/>
  <c r="AE25" i="26" s="1"/>
  <c r="J25" i="26"/>
  <c r="AB24" i="26"/>
  <c r="AC24" i="26" s="1"/>
  <c r="AD24" i="26" s="1"/>
  <c r="X24" i="26"/>
  <c r="Y24" i="26" s="1"/>
  <c r="Z24" i="26" s="1"/>
  <c r="U24" i="26"/>
  <c r="V24" i="26" s="1"/>
  <c r="P24" i="26"/>
  <c r="Q24" i="26" s="1"/>
  <c r="R24" i="26" s="1"/>
  <c r="AG24" i="26" s="1"/>
  <c r="M24" i="26"/>
  <c r="N24" i="26" s="1"/>
  <c r="O24" i="26" s="1"/>
  <c r="K24" i="26"/>
  <c r="L24" i="26" s="1"/>
  <c r="J24" i="26"/>
  <c r="AB23" i="26"/>
  <c r="AC23" i="26" s="1"/>
  <c r="AD23" i="26" s="1"/>
  <c r="X23" i="26"/>
  <c r="Y23" i="26" s="1"/>
  <c r="Z23" i="26" s="1"/>
  <c r="U23" i="26"/>
  <c r="V23" i="26" s="1"/>
  <c r="P23" i="26"/>
  <c r="Q23" i="26" s="1"/>
  <c r="R23" i="26" s="1"/>
  <c r="AG23" i="26" s="1"/>
  <c r="M23" i="26"/>
  <c r="N23" i="26" s="1"/>
  <c r="O23" i="26" s="1"/>
  <c r="AF23" i="26" s="1"/>
  <c r="K23" i="26"/>
  <c r="L23" i="26" s="1"/>
  <c r="J23" i="26"/>
  <c r="AB22" i="26"/>
  <c r="AC22" i="26" s="1"/>
  <c r="AD22" i="26" s="1"/>
  <c r="X22" i="26"/>
  <c r="Y22" i="26" s="1"/>
  <c r="Z22" i="26" s="1"/>
  <c r="U22" i="26"/>
  <c r="V22" i="26" s="1"/>
  <c r="P22" i="26"/>
  <c r="Q22" i="26" s="1"/>
  <c r="R22" i="26" s="1"/>
  <c r="M22" i="26"/>
  <c r="N22" i="26" s="1"/>
  <c r="O22" i="26" s="1"/>
  <c r="AF22" i="26" s="1"/>
  <c r="K22" i="26"/>
  <c r="L22" i="26" s="1"/>
  <c r="AE22" i="26" s="1"/>
  <c r="J22" i="26"/>
  <c r="AB21" i="26"/>
  <c r="AC21" i="26" s="1"/>
  <c r="AD21" i="26" s="1"/>
  <c r="X21" i="26"/>
  <c r="Y21" i="26" s="1"/>
  <c r="Z21" i="26" s="1"/>
  <c r="U21" i="26"/>
  <c r="V21" i="26" s="1"/>
  <c r="P21" i="26"/>
  <c r="Q21" i="26" s="1"/>
  <c r="R21" i="26" s="1"/>
  <c r="M21" i="26"/>
  <c r="N21" i="26" s="1"/>
  <c r="O21" i="26" s="1"/>
  <c r="K21" i="26"/>
  <c r="L21" i="26" s="1"/>
  <c r="AE21" i="26" s="1"/>
  <c r="J21" i="26"/>
  <c r="AB20" i="26"/>
  <c r="AC20" i="26" s="1"/>
  <c r="AD20" i="26" s="1"/>
  <c r="X20" i="26"/>
  <c r="Y20" i="26" s="1"/>
  <c r="Z20" i="26" s="1"/>
  <c r="U20" i="26"/>
  <c r="V20" i="26" s="1"/>
  <c r="P20" i="26"/>
  <c r="Q20" i="26" s="1"/>
  <c r="R20" i="26" s="1"/>
  <c r="M20" i="26"/>
  <c r="N20" i="26" s="1"/>
  <c r="O20" i="26" s="1"/>
  <c r="K20" i="26"/>
  <c r="L20" i="26" s="1"/>
  <c r="J20" i="26"/>
  <c r="AB19" i="26"/>
  <c r="AC19" i="26" s="1"/>
  <c r="AD19" i="26" s="1"/>
  <c r="X19" i="26"/>
  <c r="Y19" i="26" s="1"/>
  <c r="Z19" i="26" s="1"/>
  <c r="U19" i="26"/>
  <c r="V19" i="26" s="1"/>
  <c r="P19" i="26"/>
  <c r="Q19" i="26" s="1"/>
  <c r="R19" i="26" s="1"/>
  <c r="AG19" i="26" s="1"/>
  <c r="M19" i="26"/>
  <c r="N19" i="26" s="1"/>
  <c r="O19" i="26" s="1"/>
  <c r="K19" i="26"/>
  <c r="L19" i="26" s="1"/>
  <c r="AB18" i="26"/>
  <c r="AC18" i="26" s="1"/>
  <c r="AD18" i="26" s="1"/>
  <c r="Y18" i="26"/>
  <c r="Z18" i="26" s="1"/>
  <c r="X18" i="26"/>
  <c r="U18" i="26"/>
  <c r="V18" i="26" s="1"/>
  <c r="J18" i="26"/>
  <c r="M18" i="26" s="1"/>
  <c r="AB17" i="26"/>
  <c r="AC17" i="26" s="1"/>
  <c r="AD17" i="26" s="1"/>
  <c r="Y17" i="26"/>
  <c r="Z17" i="26" s="1"/>
  <c r="X17" i="26"/>
  <c r="U17" i="26"/>
  <c r="V17" i="26" s="1"/>
  <c r="J17" i="26"/>
  <c r="M17" i="26" s="1"/>
  <c r="AB16" i="26"/>
  <c r="AC16" i="26" s="1"/>
  <c r="AD16" i="26" s="1"/>
  <c r="Y16" i="26"/>
  <c r="Z16" i="26" s="1"/>
  <c r="X16" i="26"/>
  <c r="U16" i="26"/>
  <c r="V16" i="26" s="1"/>
  <c r="J16" i="26"/>
  <c r="M16" i="26" s="1"/>
  <c r="AB15" i="26"/>
  <c r="AC15" i="26" s="1"/>
  <c r="AD15" i="26" s="1"/>
  <c r="Y15" i="26"/>
  <c r="Z15" i="26" s="1"/>
  <c r="X15" i="26"/>
  <c r="U15" i="26"/>
  <c r="V15" i="26" s="1"/>
  <c r="P15" i="26"/>
  <c r="Q15" i="26" s="1"/>
  <c r="R15" i="26" s="1"/>
  <c r="AG15" i="26" s="1"/>
  <c r="N15" i="26"/>
  <c r="O15" i="26" s="1"/>
  <c r="AF15" i="26" s="1"/>
  <c r="M15" i="26"/>
  <c r="K15" i="26"/>
  <c r="L15" i="26" s="1"/>
  <c r="X14" i="26"/>
  <c r="Y14" i="26" s="1"/>
  <c r="Z14" i="26" s="1"/>
  <c r="U14" i="26"/>
  <c r="V14" i="26" s="1"/>
  <c r="M14" i="26"/>
  <c r="P14" i="26" s="1"/>
  <c r="Q14" i="26" s="1"/>
  <c r="R14" i="26" s="1"/>
  <c r="J14" i="26"/>
  <c r="K14" i="26" s="1"/>
  <c r="L14" i="26" s="1"/>
  <c r="X13" i="26"/>
  <c r="AB13" i="26" s="1"/>
  <c r="AC13" i="26" s="1"/>
  <c r="AD13" i="26" s="1"/>
  <c r="U13" i="26"/>
  <c r="V13" i="26" s="1"/>
  <c r="M13" i="26"/>
  <c r="P13" i="26" s="1"/>
  <c r="Q13" i="26" s="1"/>
  <c r="R13" i="26" s="1"/>
  <c r="AG13" i="26" s="1"/>
  <c r="J13" i="26"/>
  <c r="K13" i="26" s="1"/>
  <c r="L13" i="26" s="1"/>
  <c r="X12" i="26"/>
  <c r="AB12" i="26" s="1"/>
  <c r="AC12" i="26" s="1"/>
  <c r="AD12" i="26" s="1"/>
  <c r="U12" i="26"/>
  <c r="V12" i="26" s="1"/>
  <c r="M12" i="26"/>
  <c r="P12" i="26" s="1"/>
  <c r="Q12" i="26" s="1"/>
  <c r="R12" i="26" s="1"/>
  <c r="AG12" i="26" s="1"/>
  <c r="K12" i="26"/>
  <c r="L12" i="26" s="1"/>
  <c r="AB11" i="26"/>
  <c r="AC11" i="26" s="1"/>
  <c r="AD11" i="26" s="1"/>
  <c r="X11" i="26"/>
  <c r="Y11" i="26" s="1"/>
  <c r="Z11" i="26" s="1"/>
  <c r="V11" i="26"/>
  <c r="U11" i="26"/>
  <c r="P11" i="26"/>
  <c r="Q11" i="26" s="1"/>
  <c r="R11" i="26" s="1"/>
  <c r="M11" i="26"/>
  <c r="N11" i="26" s="1"/>
  <c r="O11" i="26" s="1"/>
  <c r="AF11" i="26" s="1"/>
  <c r="J11" i="26"/>
  <c r="K11" i="26" s="1"/>
  <c r="L11" i="26" s="1"/>
  <c r="AE11" i="26" s="1"/>
  <c r="AB10" i="26"/>
  <c r="AC10" i="26" s="1"/>
  <c r="AD10" i="26" s="1"/>
  <c r="X10" i="26"/>
  <c r="Y10" i="26" s="1"/>
  <c r="Z10" i="26" s="1"/>
  <c r="V10" i="26"/>
  <c r="U10" i="26"/>
  <c r="P10" i="26"/>
  <c r="Q10" i="26" s="1"/>
  <c r="R10" i="26" s="1"/>
  <c r="M10" i="26"/>
  <c r="N10" i="26" s="1"/>
  <c r="O10" i="26" s="1"/>
  <c r="J10" i="26"/>
  <c r="K10" i="26" s="1"/>
  <c r="L10" i="26" s="1"/>
  <c r="AE10" i="26" s="1"/>
  <c r="AB9" i="26"/>
  <c r="AC9" i="26" s="1"/>
  <c r="X9" i="26"/>
  <c r="Y9" i="26" s="1"/>
  <c r="V9" i="26"/>
  <c r="U9" i="26"/>
  <c r="U27" i="26" s="1"/>
  <c r="P9" i="26"/>
  <c r="M9" i="26"/>
  <c r="N9" i="26" s="1"/>
  <c r="J9" i="26"/>
  <c r="J27" i="26" s="1"/>
  <c r="Q7" i="26"/>
  <c r="N7" i="26"/>
  <c r="AF26" i="26" l="1"/>
  <c r="AE24" i="26"/>
  <c r="V27" i="26"/>
  <c r="AE23" i="26"/>
  <c r="AF24" i="26"/>
  <c r="AG25" i="26"/>
  <c r="N18" i="26"/>
  <c r="O18" i="26" s="1"/>
  <c r="AF18" i="26" s="1"/>
  <c r="P18" i="26"/>
  <c r="Q18" i="26" s="1"/>
  <c r="R18" i="26" s="1"/>
  <c r="AG18" i="26" s="1"/>
  <c r="AF25" i="26"/>
  <c r="Z9" i="26"/>
  <c r="AE12" i="26"/>
  <c r="AE14" i="26"/>
  <c r="AD9" i="26"/>
  <c r="AD27" i="26" s="1"/>
  <c r="AG14" i="26"/>
  <c r="N17" i="26"/>
  <c r="O17" i="26" s="1"/>
  <c r="AF17" i="26" s="1"/>
  <c r="P17" i="26"/>
  <c r="Q17" i="26" s="1"/>
  <c r="R17" i="26" s="1"/>
  <c r="AG17" i="26" s="1"/>
  <c r="AE20" i="26"/>
  <c r="AG22" i="26"/>
  <c r="AG11" i="26"/>
  <c r="AE19" i="26"/>
  <c r="AF20" i="26"/>
  <c r="AG21" i="26"/>
  <c r="AF21" i="26"/>
  <c r="AF10" i="26"/>
  <c r="O9" i="26"/>
  <c r="AG10" i="26"/>
  <c r="AE13" i="26"/>
  <c r="AE15" i="26"/>
  <c r="N16" i="26"/>
  <c r="O16" i="26" s="1"/>
  <c r="AF16" i="26" s="1"/>
  <c r="P16" i="26"/>
  <c r="Q16" i="26" s="1"/>
  <c r="R16" i="26" s="1"/>
  <c r="AG16" i="26" s="1"/>
  <c r="AF19" i="26"/>
  <c r="AG20" i="26"/>
  <c r="Q9" i="26"/>
  <c r="Y12" i="26"/>
  <c r="Z12" i="26" s="1"/>
  <c r="M27" i="26"/>
  <c r="N12" i="26"/>
  <c r="O12" i="26" s="1"/>
  <c r="AF12" i="26" s="1"/>
  <c r="N14" i="26"/>
  <c r="O14" i="26" s="1"/>
  <c r="AF14" i="26" s="1"/>
  <c r="K17" i="26"/>
  <c r="L17" i="26" s="1"/>
  <c r="AE17" i="26" s="1"/>
  <c r="K9" i="26"/>
  <c r="AB14" i="26"/>
  <c r="AC14" i="26" s="1"/>
  <c r="AD14" i="26" s="1"/>
  <c r="N13" i="26"/>
  <c r="O13" i="26" s="1"/>
  <c r="AF13" i="26" s="1"/>
  <c r="K18" i="26"/>
  <c r="L18" i="26" s="1"/>
  <c r="AE18" i="26" s="1"/>
  <c r="Y13" i="26"/>
  <c r="Z13" i="26" s="1"/>
  <c r="K16" i="26"/>
  <c r="L16" i="26" s="1"/>
  <c r="AE16" i="26" s="1"/>
  <c r="AC27" i="26" l="1"/>
  <c r="P27" i="26"/>
  <c r="Q27" i="26"/>
  <c r="R9" i="26"/>
  <c r="O27" i="26"/>
  <c r="O30" i="26" s="1"/>
  <c r="AF9" i="26"/>
  <c r="Y27" i="26"/>
  <c r="L9" i="26"/>
  <c r="K27" i="26"/>
  <c r="Z27" i="26"/>
  <c r="N27" i="26"/>
  <c r="N32" i="26" l="1"/>
  <c r="L27" i="26"/>
  <c r="L30" i="26" s="1"/>
  <c r="AE9" i="26"/>
  <c r="AE27" i="26" s="1"/>
  <c r="R27" i="26"/>
  <c r="R30" i="26" s="1"/>
  <c r="AG9" i="26"/>
  <c r="AG27" i="26" s="1"/>
  <c r="Q32" i="26"/>
  <c r="J30" i="26" l="1"/>
  <c r="AO27" i="17" l="1"/>
  <c r="AB27" i="17"/>
  <c r="AB26" i="17" s="1"/>
  <c r="N27" i="17"/>
  <c r="AP26" i="17"/>
  <c r="AQ21" i="17" s="1"/>
  <c r="AX24" i="17"/>
  <c r="AW24" i="17"/>
  <c r="AJ24" i="17"/>
  <c r="AI24" i="17"/>
  <c r="Z24" i="17"/>
  <c r="V24" i="17"/>
  <c r="U24" i="17"/>
  <c r="L24" i="17"/>
  <c r="AN23" i="17"/>
  <c r="H23" i="17"/>
  <c r="G23" i="17"/>
  <c r="F23" i="17"/>
  <c r="AN22" i="17"/>
  <c r="H22" i="17"/>
  <c r="G22" i="17"/>
  <c r="F22" i="17"/>
  <c r="AN21" i="17"/>
  <c r="H21" i="17"/>
  <c r="G21" i="17"/>
  <c r="F21" i="17"/>
  <c r="AN20" i="17"/>
  <c r="H20" i="17"/>
  <c r="G20" i="17"/>
  <c r="F20" i="17"/>
  <c r="AN19" i="17"/>
  <c r="H19" i="17"/>
  <c r="G19" i="17"/>
  <c r="F19" i="17"/>
  <c r="AN18" i="17"/>
  <c r="H18" i="17"/>
  <c r="G18" i="17"/>
  <c r="F18" i="17"/>
  <c r="AN17" i="17"/>
  <c r="H17" i="17"/>
  <c r="G17" i="17"/>
  <c r="F17" i="17"/>
  <c r="AN16" i="17"/>
  <c r="H16" i="17"/>
  <c r="G16" i="17"/>
  <c r="F16" i="17"/>
  <c r="AN15" i="17"/>
  <c r="H15" i="17"/>
  <c r="G15" i="17"/>
  <c r="F15" i="17"/>
  <c r="AN14" i="17"/>
  <c r="H14" i="17"/>
  <c r="G14" i="17"/>
  <c r="F14" i="17"/>
  <c r="AN13" i="17"/>
  <c r="H13" i="17"/>
  <c r="G13" i="17"/>
  <c r="F13" i="17"/>
  <c r="AN12" i="17"/>
  <c r="H12" i="17"/>
  <c r="G12" i="17"/>
  <c r="F12" i="17"/>
  <c r="AN11" i="17"/>
  <c r="H11" i="17"/>
  <c r="G11" i="17"/>
  <c r="F11" i="17"/>
  <c r="AN10" i="17"/>
  <c r="H10" i="17"/>
  <c r="G10" i="17"/>
  <c r="F10" i="17"/>
  <c r="AN9" i="17"/>
  <c r="H9" i="17"/>
  <c r="G9" i="17"/>
  <c r="F9" i="17"/>
  <c r="AN8" i="17"/>
  <c r="H8" i="17"/>
  <c r="G8" i="17"/>
  <c r="F8" i="17"/>
  <c r="AN7" i="17"/>
  <c r="H7" i="17"/>
  <c r="G7" i="17"/>
  <c r="F7" i="17"/>
  <c r="AN6" i="17"/>
  <c r="H6" i="17"/>
  <c r="G6" i="17"/>
  <c r="F6" i="17"/>
  <c r="AQ6" i="17" l="1"/>
  <c r="AR6" i="17" s="1"/>
  <c r="AO6" i="17"/>
  <c r="AP6" i="17" s="1"/>
  <c r="AQ14" i="17"/>
  <c r="AR14" i="17" s="1"/>
  <c r="AY14" i="17" s="1"/>
  <c r="AO14" i="17"/>
  <c r="AP14" i="17" s="1"/>
  <c r="AO16" i="17"/>
  <c r="AP16" i="17" s="1"/>
  <c r="AO9" i="17"/>
  <c r="AP9" i="17" s="1"/>
  <c r="AZ9" i="17" s="1"/>
  <c r="AQ18" i="17"/>
  <c r="AR18" i="17" s="1"/>
  <c r="AY18" i="17" s="1"/>
  <c r="AQ10" i="17"/>
  <c r="AR10" i="17" s="1"/>
  <c r="AY10" i="17" s="1"/>
  <c r="AO12" i="17"/>
  <c r="AP12" i="17" s="1"/>
  <c r="AO8" i="17"/>
  <c r="AP8" i="17" s="1"/>
  <c r="AZ8" i="17" s="1"/>
  <c r="AO18" i="17"/>
  <c r="AP18" i="17" s="1"/>
  <c r="AO10" i="17"/>
  <c r="AO20" i="17"/>
  <c r="AP20" i="17" s="1"/>
  <c r="AO17" i="17"/>
  <c r="AP17" i="17" s="1"/>
  <c r="AO13" i="17"/>
  <c r="AP13" i="17" s="1"/>
  <c r="AQ9" i="17"/>
  <c r="AR9" i="17" s="1"/>
  <c r="AY9" i="17" s="1"/>
  <c r="AQ13" i="17"/>
  <c r="AR13" i="17" s="1"/>
  <c r="AY13" i="17" s="1"/>
  <c r="AQ17" i="17"/>
  <c r="AR17" i="17" s="1"/>
  <c r="AY17" i="17" s="1"/>
  <c r="AO23" i="17"/>
  <c r="AP23" i="17" s="1"/>
  <c r="AQ8" i="17"/>
  <c r="AR8" i="17" s="1"/>
  <c r="AY8" i="17" s="1"/>
  <c r="AQ12" i="17"/>
  <c r="AR12" i="17" s="1"/>
  <c r="AY12" i="17" s="1"/>
  <c r="AQ16" i="17"/>
  <c r="AR16" i="17" s="1"/>
  <c r="AY16" i="17" s="1"/>
  <c r="AQ20" i="17"/>
  <c r="AR20" i="17" s="1"/>
  <c r="AY20" i="17" s="1"/>
  <c r="AO7" i="17"/>
  <c r="AP7" i="17" s="1"/>
  <c r="AO11" i="17"/>
  <c r="AP11" i="17" s="1"/>
  <c r="AO15" i="17"/>
  <c r="AP15" i="17" s="1"/>
  <c r="AO19" i="17"/>
  <c r="AP19" i="17" s="1"/>
  <c r="AO22" i="17"/>
  <c r="AP22" i="17" s="1"/>
  <c r="AQ7" i="17"/>
  <c r="AR7" i="17" s="1"/>
  <c r="AY7" i="17" s="1"/>
  <c r="AQ11" i="17"/>
  <c r="AR11" i="17" s="1"/>
  <c r="AY11" i="17" s="1"/>
  <c r="AQ15" i="17"/>
  <c r="AR15" i="17" s="1"/>
  <c r="AY15" i="17" s="1"/>
  <c r="AQ19" i="17"/>
  <c r="AR19" i="17" s="1"/>
  <c r="AY19" i="17" s="1"/>
  <c r="AQ23" i="17"/>
  <c r="AR23" i="17" s="1"/>
  <c r="AY23" i="17" s="1"/>
  <c r="AQ22" i="17"/>
  <c r="AR22" i="17" s="1"/>
  <c r="AY22" i="17" s="1"/>
  <c r="AO21" i="17"/>
  <c r="AP21" i="17" s="1"/>
  <c r="AC10" i="17"/>
  <c r="AD10" i="17" s="1"/>
  <c r="AK10" i="17" s="1"/>
  <c r="AA9" i="17"/>
  <c r="AB9" i="17" s="1"/>
  <c r="AL9" i="17" s="1"/>
  <c r="AC11" i="17"/>
  <c r="AD11" i="17" s="1"/>
  <c r="AK11" i="17" s="1"/>
  <c r="AA10" i="17"/>
  <c r="AB10" i="17" s="1"/>
  <c r="AL10" i="17" s="1"/>
  <c r="AC12" i="17"/>
  <c r="AD12" i="17" s="1"/>
  <c r="AK12" i="17" s="1"/>
  <c r="AA6" i="17"/>
  <c r="AC13" i="17"/>
  <c r="AD13" i="17" s="1"/>
  <c r="AK13" i="17" s="1"/>
  <c r="AA7" i="17"/>
  <c r="AB7" i="17" s="1"/>
  <c r="AC21" i="17"/>
  <c r="AD21" i="17" s="1"/>
  <c r="AK21" i="17" s="1"/>
  <c r="AC20" i="17"/>
  <c r="AD20" i="17" s="1"/>
  <c r="AK20" i="17" s="1"/>
  <c r="AC14" i="17"/>
  <c r="AD14" i="17" s="1"/>
  <c r="AK14" i="17" s="1"/>
  <c r="AC8" i="17"/>
  <c r="AD8" i="17" s="1"/>
  <c r="AK8" i="17" s="1"/>
  <c r="AA21" i="17"/>
  <c r="AB21" i="17" s="1"/>
  <c r="AC16" i="17"/>
  <c r="AD16" i="17" s="1"/>
  <c r="AK16" i="17" s="1"/>
  <c r="AC15" i="17"/>
  <c r="AD15" i="17" s="1"/>
  <c r="AK15" i="17" s="1"/>
  <c r="AA16" i="17"/>
  <c r="AB16" i="17" s="1"/>
  <c r="AC7" i="17"/>
  <c r="AD7" i="17" s="1"/>
  <c r="AK7" i="17" s="1"/>
  <c r="AC6" i="17"/>
  <c r="AP10" i="17"/>
  <c r="AR21" i="17"/>
  <c r="AY21" i="17" s="1"/>
  <c r="M27" i="17"/>
  <c r="N26" i="17"/>
  <c r="M21" i="17" s="1"/>
  <c r="AN24" i="17"/>
  <c r="AC22" i="17"/>
  <c r="AD22" i="17" s="1"/>
  <c r="AK22" i="17" s="1"/>
  <c r="AC18" i="17"/>
  <c r="AD18" i="17" s="1"/>
  <c r="AK18" i="17" s="1"/>
  <c r="AC17" i="17"/>
  <c r="AD17" i="17" s="1"/>
  <c r="AK17" i="17" s="1"/>
  <c r="AC23" i="17"/>
  <c r="AD23" i="17" s="1"/>
  <c r="AK23" i="17" s="1"/>
  <c r="AA20" i="17"/>
  <c r="AB20" i="17" s="1"/>
  <c r="AC19" i="17"/>
  <c r="AD19" i="17" s="1"/>
  <c r="AK19" i="17" s="1"/>
  <c r="AA15" i="17"/>
  <c r="AB15" i="17" s="1"/>
  <c r="AA13" i="17"/>
  <c r="AB13" i="17" s="1"/>
  <c r="AA12" i="17"/>
  <c r="AB12" i="17" s="1"/>
  <c r="AA11" i="17"/>
  <c r="AB11" i="17" s="1"/>
  <c r="AC9" i="17"/>
  <c r="AD9" i="17" s="1"/>
  <c r="AA8" i="17"/>
  <c r="AB8" i="17" s="1"/>
  <c r="AA19" i="17"/>
  <c r="AB19" i="17" s="1"/>
  <c r="AA23" i="17"/>
  <c r="AB23" i="17" s="1"/>
  <c r="AA27" i="17"/>
  <c r="AA22" i="17"/>
  <c r="AB22" i="17" s="1"/>
  <c r="AA18" i="17"/>
  <c r="AB18" i="17" s="1"/>
  <c r="AA17" i="17"/>
  <c r="AB17" i="17" s="1"/>
  <c r="AA14" i="17"/>
  <c r="AB14" i="17" s="1"/>
  <c r="AS9" i="17" l="1"/>
  <c r="BD9" i="17" s="1"/>
  <c r="AE18" i="17"/>
  <c r="AL18" i="17"/>
  <c r="AK9" i="17"/>
  <c r="AE9" i="17"/>
  <c r="AL13" i="17"/>
  <c r="AE13" i="17"/>
  <c r="AL20" i="17"/>
  <c r="AE20" i="17"/>
  <c r="AL19" i="17"/>
  <c r="AE19" i="17"/>
  <c r="AL15" i="17"/>
  <c r="AE15" i="17"/>
  <c r="AZ21" i="17"/>
  <c r="AS21" i="17"/>
  <c r="AL16" i="17"/>
  <c r="AE16" i="17"/>
  <c r="AZ11" i="17"/>
  <c r="AS11" i="17"/>
  <c r="AZ7" i="17"/>
  <c r="AS7" i="17"/>
  <c r="AZ17" i="17"/>
  <c r="AS17" i="17"/>
  <c r="AE14" i="17"/>
  <c r="AL14" i="17"/>
  <c r="AE11" i="17"/>
  <c r="AL11" i="17"/>
  <c r="AS20" i="17"/>
  <c r="AZ20" i="17"/>
  <c r="M20" i="17"/>
  <c r="N20" i="17" s="1"/>
  <c r="M22" i="17"/>
  <c r="N22" i="17" s="1"/>
  <c r="AL7" i="17"/>
  <c r="AE7" i="17"/>
  <c r="AE12" i="17"/>
  <c r="AL12" i="17"/>
  <c r="AE10" i="17"/>
  <c r="AZ10" i="17"/>
  <c r="AS10" i="17"/>
  <c r="AZ16" i="17"/>
  <c r="AS16" i="17"/>
  <c r="AE17" i="17"/>
  <c r="AL17" i="17"/>
  <c r="AL23" i="17"/>
  <c r="AE23" i="17"/>
  <c r="AL8" i="17"/>
  <c r="AE8" i="17"/>
  <c r="AR24" i="17"/>
  <c r="AY6" i="17"/>
  <c r="AY24" i="17" s="1"/>
  <c r="AZ14" i="17"/>
  <c r="AS14" i="17"/>
  <c r="AS19" i="17"/>
  <c r="AZ19" i="17"/>
  <c r="O21" i="17"/>
  <c r="O20" i="17"/>
  <c r="P20" i="17" s="1"/>
  <c r="W20" i="17" s="1"/>
  <c r="O16" i="17"/>
  <c r="P16" i="17" s="1"/>
  <c r="W16" i="17" s="1"/>
  <c r="O22" i="17"/>
  <c r="P22" i="17" s="1"/>
  <c r="W22" i="17" s="1"/>
  <c r="O17" i="17"/>
  <c r="P17" i="17" s="1"/>
  <c r="W17" i="17" s="1"/>
  <c r="O15" i="17"/>
  <c r="P15" i="17" s="1"/>
  <c r="W15" i="17" s="1"/>
  <c r="O11" i="17"/>
  <c r="P11" i="17" s="1"/>
  <c r="W11" i="17" s="1"/>
  <c r="O19" i="17"/>
  <c r="P19" i="17" s="1"/>
  <c r="W19" i="17" s="1"/>
  <c r="N21" i="17"/>
  <c r="O23" i="17"/>
  <c r="P23" i="17" s="1"/>
  <c r="W23" i="17" s="1"/>
  <c r="M14" i="17"/>
  <c r="N14" i="17" s="1"/>
  <c r="M11" i="17"/>
  <c r="N11" i="17" s="1"/>
  <c r="M7" i="17"/>
  <c r="N7" i="17" s="1"/>
  <c r="AB6" i="17"/>
  <c r="O6" i="17"/>
  <c r="P6" i="17" s="1"/>
  <c r="M23" i="17"/>
  <c r="N23" i="17" s="1"/>
  <c r="P21" i="17"/>
  <c r="W21" i="17" s="1"/>
  <c r="M19" i="17"/>
  <c r="N19" i="17" s="1"/>
  <c r="O18" i="17"/>
  <c r="P18" i="17" s="1"/>
  <c r="W18" i="17" s="1"/>
  <c r="M15" i="17"/>
  <c r="N15" i="17" s="1"/>
  <c r="O14" i="17"/>
  <c r="P14" i="17" s="1"/>
  <c r="W14" i="17" s="1"/>
  <c r="O13" i="17"/>
  <c r="P13" i="17" s="1"/>
  <c r="W13" i="17" s="1"/>
  <c r="O12" i="17"/>
  <c r="P12" i="17" s="1"/>
  <c r="W12" i="17" s="1"/>
  <c r="O10" i="17"/>
  <c r="P10" i="17" s="1"/>
  <c r="W10" i="17" s="1"/>
  <c r="O7" i="17"/>
  <c r="P7" i="17" s="1"/>
  <c r="W7" i="17" s="1"/>
  <c r="AD6" i="17"/>
  <c r="M6" i="17"/>
  <c r="N6" i="17" s="1"/>
  <c r="M18" i="17"/>
  <c r="N18" i="17" s="1"/>
  <c r="M13" i="17"/>
  <c r="N13" i="17" s="1"/>
  <c r="M10" i="17"/>
  <c r="N10" i="17" s="1"/>
  <c r="M12" i="17"/>
  <c r="N12" i="17" s="1"/>
  <c r="O9" i="17"/>
  <c r="P9" i="17" s="1"/>
  <c r="W9" i="17" s="1"/>
  <c r="O8" i="17"/>
  <c r="P8" i="17" s="1"/>
  <c r="W8" i="17" s="1"/>
  <c r="M9" i="17"/>
  <c r="N9" i="17" s="1"/>
  <c r="M8" i="17"/>
  <c r="N8" i="17" s="1"/>
  <c r="AZ22" i="17"/>
  <c r="AS22" i="17"/>
  <c r="AP24" i="17"/>
  <c r="AS6" i="17"/>
  <c r="AZ6" i="17"/>
  <c r="AS15" i="17"/>
  <c r="AZ15" i="17"/>
  <c r="AZ12" i="17"/>
  <c r="AS12" i="17"/>
  <c r="AZ18" i="17"/>
  <c r="AS18" i="17"/>
  <c r="AL22" i="17"/>
  <c r="AE22" i="17"/>
  <c r="AE21" i="17"/>
  <c r="AL21" i="17"/>
  <c r="AZ23" i="17"/>
  <c r="AS23" i="17"/>
  <c r="M16" i="17"/>
  <c r="N16" i="17" s="1"/>
  <c r="M17" i="17"/>
  <c r="N17" i="17" s="1"/>
  <c r="AZ13" i="17"/>
  <c r="AS13" i="17"/>
  <c r="AS8" i="17"/>
  <c r="AT9" i="17" l="1"/>
  <c r="AV9" i="17" s="1"/>
  <c r="X16" i="17"/>
  <c r="Q16" i="17"/>
  <c r="Q12" i="17"/>
  <c r="X12" i="17"/>
  <c r="Q9" i="17"/>
  <c r="X9" i="17"/>
  <c r="Q13" i="17"/>
  <c r="X13" i="17"/>
  <c r="X15" i="17"/>
  <c r="Q15" i="17"/>
  <c r="Q23" i="17"/>
  <c r="X23" i="17"/>
  <c r="Q17" i="17"/>
  <c r="X17" i="17"/>
  <c r="X18" i="17"/>
  <c r="Q18" i="17"/>
  <c r="BC22" i="17"/>
  <c r="AF22" i="17"/>
  <c r="AH22" i="17" s="1"/>
  <c r="N24" i="17"/>
  <c r="X6" i="17"/>
  <c r="Q6" i="17"/>
  <c r="X14" i="17"/>
  <c r="Q14" i="17"/>
  <c r="X10" i="17"/>
  <c r="Q10" i="17"/>
  <c r="AT23" i="17"/>
  <c r="AV23" i="17" s="1"/>
  <c r="BD23" i="17"/>
  <c r="AF21" i="17"/>
  <c r="AH21" i="17" s="1"/>
  <c r="BC21" i="17"/>
  <c r="AZ24" i="17"/>
  <c r="X8" i="17"/>
  <c r="Q8" i="17"/>
  <c r="BC12" i="17"/>
  <c r="AF12" i="17"/>
  <c r="BD20" i="17"/>
  <c r="AT20" i="17"/>
  <c r="AF16" i="17"/>
  <c r="AH16" i="17" s="1"/>
  <c r="BC16" i="17"/>
  <c r="BD21" i="17"/>
  <c r="AT21" i="17"/>
  <c r="AV21" i="17" s="1"/>
  <c r="AF20" i="17"/>
  <c r="BC20" i="17"/>
  <c r="BC13" i="17"/>
  <c r="AF13" i="17"/>
  <c r="AH13" i="17" s="1"/>
  <c r="AT8" i="17"/>
  <c r="AV8" i="17" s="1"/>
  <c r="BD8" i="17"/>
  <c r="AT18" i="17"/>
  <c r="BD18" i="17"/>
  <c r="AS24" i="17"/>
  <c r="BD25" i="17" s="1"/>
  <c r="BD6" i="17"/>
  <c r="AT6" i="17"/>
  <c r="BD22" i="17"/>
  <c r="AT22" i="17"/>
  <c r="AV22" i="17" s="1"/>
  <c r="Q11" i="17"/>
  <c r="X11" i="17"/>
  <c r="X20" i="17"/>
  <c r="Q20" i="17"/>
  <c r="BC23" i="17"/>
  <c r="AF23" i="17"/>
  <c r="AH23" i="17" s="1"/>
  <c r="BC17" i="17"/>
  <c r="AF17" i="17"/>
  <c r="AF10" i="17"/>
  <c r="AH10" i="17" s="1"/>
  <c r="BC10" i="17"/>
  <c r="BC7" i="17"/>
  <c r="AF7" i="17"/>
  <c r="AH7" i="17" s="1"/>
  <c r="AF19" i="17"/>
  <c r="BC19" i="17"/>
  <c r="BD13" i="17"/>
  <c r="AT13" i="17"/>
  <c r="AV13" i="17" s="1"/>
  <c r="Q7" i="17"/>
  <c r="X7" i="17"/>
  <c r="P24" i="17"/>
  <c r="W6" i="17"/>
  <c r="W24" i="17" s="1"/>
  <c r="AD24" i="17"/>
  <c r="AK6" i="17"/>
  <c r="AK24" i="17" s="1"/>
  <c r="AB24" i="17"/>
  <c r="AL6" i="17"/>
  <c r="AL24" i="17" s="1"/>
  <c r="AE6" i="17"/>
  <c r="Q22" i="17"/>
  <c r="X22" i="17"/>
  <c r="X19" i="17"/>
  <c r="Q19" i="17"/>
  <c r="BD19" i="17"/>
  <c r="AT19" i="17"/>
  <c r="BC8" i="17"/>
  <c r="AF8" i="17"/>
  <c r="AH8" i="17" s="1"/>
  <c r="AT10" i="17"/>
  <c r="AV10" i="17" s="1"/>
  <c r="BD10" i="17"/>
  <c r="BC14" i="17"/>
  <c r="AF14" i="17"/>
  <c r="AT11" i="17"/>
  <c r="BD11" i="17"/>
  <c r="AF15" i="17"/>
  <c r="BC15" i="17"/>
  <c r="AT12" i="17"/>
  <c r="BD12" i="17"/>
  <c r="BD15" i="17"/>
  <c r="AT15" i="17"/>
  <c r="X21" i="17"/>
  <c r="Q21" i="17"/>
  <c r="AT14" i="17"/>
  <c r="BD14" i="17"/>
  <c r="BD16" i="17"/>
  <c r="AT16" i="17"/>
  <c r="AV16" i="17" s="1"/>
  <c r="BC11" i="17"/>
  <c r="AF11" i="17"/>
  <c r="AT17" i="17"/>
  <c r="BD17" i="17"/>
  <c r="AT7" i="17"/>
  <c r="AV7" i="17" s="1"/>
  <c r="BD7" i="17"/>
  <c r="BC9" i="17"/>
  <c r="AF9" i="17"/>
  <c r="AH9" i="17" s="1"/>
  <c r="BC18" i="17"/>
  <c r="AF18" i="17"/>
  <c r="AV17" i="17" l="1"/>
  <c r="AU17" i="17" s="1"/>
  <c r="AV19" i="17"/>
  <c r="AU19" i="17" s="1"/>
  <c r="AE24" i="17"/>
  <c r="BC25" i="17" s="1"/>
  <c r="AF6" i="17"/>
  <c r="BC6" i="17"/>
  <c r="BC24" i="17" s="1"/>
  <c r="Q24" i="17"/>
  <c r="BB25" i="17" s="1"/>
  <c r="BB6" i="17"/>
  <c r="R6" i="17"/>
  <c r="AV14" i="17"/>
  <c r="AU14" i="17" s="1"/>
  <c r="AV15" i="17"/>
  <c r="AU15" i="17" s="1"/>
  <c r="AH14" i="17"/>
  <c r="AG14" i="17" s="1"/>
  <c r="BB19" i="17"/>
  <c r="R19" i="17"/>
  <c r="BB7" i="17"/>
  <c r="R7" i="17"/>
  <c r="AH19" i="17"/>
  <c r="AG19" i="17" s="1"/>
  <c r="AV20" i="17"/>
  <c r="AU20" i="17" s="1"/>
  <c r="BB8" i="17"/>
  <c r="R8" i="17"/>
  <c r="R18" i="17"/>
  <c r="T18" i="17" s="1"/>
  <c r="BB18" i="17"/>
  <c r="R12" i="17"/>
  <c r="T12" i="17" s="1"/>
  <c r="BB12" i="17"/>
  <c r="BB21" i="17"/>
  <c r="R21" i="17"/>
  <c r="T21" i="17" s="1"/>
  <c r="AH15" i="17"/>
  <c r="AG15" i="17" s="1"/>
  <c r="BB22" i="17"/>
  <c r="R22" i="17"/>
  <c r="AH17" i="17"/>
  <c r="AG17" i="17" s="1"/>
  <c r="BB20" i="17"/>
  <c r="R20" i="17"/>
  <c r="T20" i="17" s="1"/>
  <c r="R11" i="17"/>
  <c r="BB11" i="17"/>
  <c r="AT24" i="17"/>
  <c r="AV6" i="17"/>
  <c r="AV18" i="17"/>
  <c r="AU18" i="17" s="1"/>
  <c r="BB10" i="17"/>
  <c r="R10" i="17"/>
  <c r="BB17" i="17"/>
  <c r="R17" i="17"/>
  <c r="BB15" i="17"/>
  <c r="R15" i="17"/>
  <c r="BB9" i="17"/>
  <c r="R9" i="17"/>
  <c r="T9" i="17" s="1"/>
  <c r="BB16" i="17"/>
  <c r="R16" i="17"/>
  <c r="T16" i="17" s="1"/>
  <c r="BD24" i="17"/>
  <c r="BD26" i="17" s="1"/>
  <c r="AH12" i="17"/>
  <c r="AG12" i="17" s="1"/>
  <c r="R13" i="17"/>
  <c r="T13" i="17" s="1"/>
  <c r="BB13" i="17"/>
  <c r="AH18" i="17"/>
  <c r="AG18" i="17" s="1"/>
  <c r="AH11" i="17"/>
  <c r="AG11" i="17" s="1"/>
  <c r="AV12" i="17"/>
  <c r="AU12" i="17" s="1"/>
  <c r="AV11" i="17"/>
  <c r="AU11" i="17" s="1"/>
  <c r="AH20" i="17"/>
  <c r="AG20" i="17" s="1"/>
  <c r="R14" i="17"/>
  <c r="T14" i="17" s="1"/>
  <c r="BB14" i="17"/>
  <c r="X24" i="17"/>
  <c r="R23" i="17"/>
  <c r="T23" i="17" s="1"/>
  <c r="BB23" i="17"/>
  <c r="BC26" i="17" l="1"/>
  <c r="T17" i="17"/>
  <c r="S17" i="17" s="1"/>
  <c r="T8" i="17"/>
  <c r="S8" i="17" s="1"/>
  <c r="R24" i="17"/>
  <c r="T6" i="17"/>
  <c r="T15" i="17"/>
  <c r="S15" i="17" s="1"/>
  <c r="T10" i="17"/>
  <c r="S10" i="17" s="1"/>
  <c r="AV24" i="17"/>
  <c r="T22" i="17"/>
  <c r="S22" i="17" s="1"/>
  <c r="T7" i="17"/>
  <c r="S7" i="17" s="1"/>
  <c r="T19" i="17"/>
  <c r="S19" i="17" s="1"/>
  <c r="AF24" i="17"/>
  <c r="AH6" i="17"/>
  <c r="AH24" i="17" s="1"/>
  <c r="T11" i="17"/>
  <c r="S11" i="17" s="1"/>
  <c r="BB24" i="17"/>
  <c r="BB26" i="17" s="1"/>
  <c r="T24" i="17" l="1"/>
</calcChain>
</file>

<file path=xl/comments1.xml><?xml version="1.0" encoding="utf-8"?>
<comments xmlns="http://schemas.openxmlformats.org/spreadsheetml/2006/main">
  <authors>
    <author>Елена Владимировна Бойцова</author>
  </authors>
  <commentList>
    <comment ref="B12" authorId="0">
      <text>
        <r>
          <rPr>
            <b/>
            <sz val="9"/>
            <color indexed="81"/>
            <rFont val="Tahoma"/>
            <family val="2"/>
            <charset val="204"/>
          </rPr>
          <t>Расчетная бюджетная обеспеченность до выравнивания - 1,274</t>
        </r>
      </text>
    </comment>
    <comment ref="B15" authorId="0">
      <text>
        <r>
          <rPr>
            <b/>
            <sz val="9"/>
            <color indexed="81"/>
            <rFont val="Tahoma"/>
            <family val="2"/>
            <charset val="204"/>
          </rPr>
          <t>Расчетная бюджетная обеспеченность до выравнивания - 1,660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9" authorId="0">
      <text>
        <r>
          <rPr>
            <sz val="9"/>
            <color indexed="81"/>
            <rFont val="Tahoma"/>
            <family val="2"/>
            <charset val="204"/>
          </rPr>
          <t xml:space="preserve">Расчетная бюджетная обеспеченность до выравнивания - 1,332
</t>
        </r>
      </text>
    </comment>
    <comment ref="B26" authorId="0">
      <text>
        <r>
          <rPr>
            <b/>
            <sz val="9"/>
            <color indexed="81"/>
            <rFont val="Tahoma"/>
            <family val="2"/>
            <charset val="204"/>
          </rPr>
          <t>Расчетная бюджетная обеспеченность до выравнивания -1,545</t>
        </r>
      </text>
    </comment>
  </commentList>
</comments>
</file>

<file path=xl/sharedStrings.xml><?xml version="1.0" encoding="utf-8"?>
<sst xmlns="http://schemas.openxmlformats.org/spreadsheetml/2006/main" count="126" uniqueCount="54">
  <si>
    <t>№ п/п</t>
  </si>
  <si>
    <t>Наименование муниципальных районов и городского поселения</t>
  </si>
  <si>
    <t>Расчетная бюджетная обеспеченность после выравнивания</t>
  </si>
  <si>
    <t>численность обучающихся в муниципальных образовательных организациях, реализующих программы дошкольного образования на 1 января предыдущего года</t>
  </si>
  <si>
    <t xml:space="preserve">размер средств, выделяемых на укрепление материально-технической базы организаций дошкольного образования, на одного обучающегося </t>
  </si>
  <si>
    <t>субсидия</t>
  </si>
  <si>
    <t>Бокситогорский</t>
  </si>
  <si>
    <t xml:space="preserve">Волосовский </t>
  </si>
  <si>
    <t xml:space="preserve">Волховский </t>
  </si>
  <si>
    <t>Всеволожский</t>
  </si>
  <si>
    <t>Выборгский</t>
  </si>
  <si>
    <t xml:space="preserve">Гатчинский </t>
  </si>
  <si>
    <t>Кингисеппский</t>
  </si>
  <si>
    <t>Киришский</t>
  </si>
  <si>
    <t>Кировский</t>
  </si>
  <si>
    <t>Лодейнопольский</t>
  </si>
  <si>
    <t xml:space="preserve">Ломоносовский </t>
  </si>
  <si>
    <t>Лужский</t>
  </si>
  <si>
    <t>Подпорожский</t>
  </si>
  <si>
    <t>Приозерский</t>
  </si>
  <si>
    <t>Сланцевский</t>
  </si>
  <si>
    <t>Тихвинский</t>
  </si>
  <si>
    <t>Тосненский</t>
  </si>
  <si>
    <t>Сосновоборский</t>
  </si>
  <si>
    <t xml:space="preserve">Всего </t>
  </si>
  <si>
    <t>Создание условий для занятий физкультурой и спортом в общеобразовательных организациях, расположенных в сельской местности - 52020210</t>
  </si>
  <si>
    <t>Количество образовательных организаций</t>
  </si>
  <si>
    <t>областной бюджет</t>
  </si>
  <si>
    <t>Итого</t>
  </si>
  <si>
    <t>Сумма</t>
  </si>
  <si>
    <t>в закон</t>
  </si>
  <si>
    <t>Доля софинансирования</t>
  </si>
  <si>
    <t>Субсидии бюджетам муниципальных образований Ленинградской области на создание в общеобразовательных организациях, расположенных в сельской местности, условий для занятий физической культурой и спортом на 2021 год и на плановый период 2022 и 2023 годов</t>
  </si>
  <si>
    <t>ОБ</t>
  </si>
  <si>
    <t>ФБ</t>
  </si>
  <si>
    <t>Предельный уровень софинансирования</t>
  </si>
  <si>
    <t>k1</t>
  </si>
  <si>
    <t>k2</t>
  </si>
  <si>
    <t>федеральный бюджет</t>
  </si>
  <si>
    <t>местный бюджет</t>
  </si>
  <si>
    <t>ФБ+ОБ</t>
  </si>
  <si>
    <t>заведено в АЦК</t>
  </si>
  <si>
    <t>к снятию</t>
  </si>
  <si>
    <t>ИТОГО ООУ + ДОУ+допобр</t>
  </si>
  <si>
    <t>Кол-во создаваемых классов</t>
  </si>
  <si>
    <t>стоимость класса</t>
  </si>
  <si>
    <t>Создание инженерных классов</t>
  </si>
  <si>
    <t>Уровень софинансирования</t>
  </si>
  <si>
    <t>Контингент на 20.09.2023</t>
  </si>
  <si>
    <t>Ремонтные работы в дошкольных образовательных организациях (Доп. КР  52010201)</t>
  </si>
  <si>
    <t>Наименование муниципальных оброазований</t>
  </si>
  <si>
    <t>Проект закона</t>
  </si>
  <si>
    <t>Расчет субсидии бюджетам муниципальных образований Ленинградской области на укрепление материально-технической базы организаций общего образования на 2025 год и на плановый период 2026 и 2027 годов</t>
  </si>
  <si>
    <t>Приложение 52 к пояснительной записке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</si>
</sst>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₽_-;\-* #,##0.00\ _₽_-;_-* &quot;-&quot;??\ _₽_-;_-@_-"/>
    <numFmt numFmtId="164" formatCode="_(* #,##0.00_);_(* \(#,##0.00\);_(* \-??_);_(@_)"/>
    <numFmt numFmtId="165" formatCode="_-* #,##0.00_р_._-;\-* #,##0.00_р_._-;_-* \-??_р_._-;_-@_-"/>
    <numFmt numFmtId="166" formatCode="_(* #,##0_);_(* \(#,##0\);_(* \-??_);_(@_)"/>
    <numFmt numFmtId="167" formatCode="_(* #,##0.000_);_(* \(#,##0.000\);_(* \-??_);_(@_)"/>
    <numFmt numFmtId="168" formatCode="0.000%"/>
    <numFmt numFmtId="169" formatCode="#,##0.0"/>
    <numFmt numFmtId="170" formatCode="#,##0_ ;\-#,##0\ "/>
    <numFmt numFmtId="171" formatCode="0.000000000000000%"/>
    <numFmt numFmtId="172" formatCode="0.0000000%"/>
    <numFmt numFmtId="173" formatCode="_-* #,##0.00_р_._-;\-* #,##0.00_р_._-;_-* &quot;-&quot;??_р_._-;_-@_-"/>
    <numFmt numFmtId="174" formatCode="0.00000000000000000"/>
    <numFmt numFmtId="175" formatCode="#,##0.00000000000000000"/>
    <numFmt numFmtId="176" formatCode="_(* #,##0.0_);_(* \(#,##0.0\);_(* \-??_);_(@_)"/>
  </numFmts>
  <fonts count="3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9">
    <xf numFmtId="0" fontId="0" fillId="0" borderId="0"/>
    <xf numFmtId="164" fontId="20" fillId="0" borderId="0" applyBorder="0" applyProtection="0"/>
    <xf numFmtId="9" fontId="20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0" fillId="0" borderId="0" applyBorder="0" applyProtection="0"/>
    <xf numFmtId="9" fontId="20" fillId="0" borderId="0" applyBorder="0" applyProtection="0"/>
    <xf numFmtId="9" fontId="20" fillId="0" borderId="0" applyBorder="0" applyProtection="0"/>
    <xf numFmtId="9" fontId="20" fillId="0" borderId="0" applyBorder="0" applyProtection="0"/>
    <xf numFmtId="9" fontId="20" fillId="0" borderId="0" applyBorder="0" applyProtection="0"/>
    <xf numFmtId="9" fontId="20" fillId="0" borderId="0" applyBorder="0" applyProtection="0"/>
    <xf numFmtId="9" fontId="20" fillId="0" borderId="0" applyBorder="0" applyProtection="0"/>
    <xf numFmtId="9" fontId="20" fillId="0" borderId="0" applyBorder="0" applyProtection="0"/>
    <xf numFmtId="9" fontId="20" fillId="0" borderId="0" applyBorder="0" applyProtection="0"/>
    <xf numFmtId="9" fontId="20" fillId="0" borderId="0" applyBorder="0" applyProtection="0"/>
    <xf numFmtId="9" fontId="20" fillId="0" borderId="0" applyBorder="0" applyProtection="0"/>
    <xf numFmtId="9" fontId="20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20" fillId="0" borderId="0" applyBorder="0" applyProtection="0"/>
    <xf numFmtId="165" fontId="20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3" fillId="0" borderId="0" applyBorder="0" applyProtection="0"/>
    <xf numFmtId="9" fontId="3" fillId="0" borderId="0" applyBorder="0" applyProtection="0"/>
    <xf numFmtId="173" fontId="21" fillId="0" borderId="0" applyFill="0" applyBorder="0" applyAlignment="0" applyProtection="0"/>
    <xf numFmtId="9" fontId="21" fillId="0" borderId="0" applyFill="0" applyBorder="0" applyAlignment="0" applyProtection="0"/>
    <xf numFmtId="0" fontId="5" fillId="0" borderId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5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1" fillId="0" borderId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</cellStyleXfs>
  <cellXfs count="164">
    <xf numFmtId="0" fontId="0" fillId="0" borderId="0" xfId="0"/>
    <xf numFmtId="167" fontId="8" fillId="0" borderId="1" xfId="1" applyNumberFormat="1" applyFont="1" applyBorder="1" applyAlignment="1" applyProtection="1">
      <alignment vertical="center" wrapText="1"/>
    </xf>
    <xf numFmtId="167" fontId="10" fillId="0" borderId="1" xfId="1" applyNumberFormat="1" applyFont="1" applyBorder="1" applyAlignment="1" applyProtection="1">
      <alignment vertical="center" wrapText="1"/>
    </xf>
    <xf numFmtId="0" fontId="6" fillId="0" borderId="0" xfId="11" applyFont="1" applyBorder="1" applyAlignment="1">
      <alignment horizontal="center" vertical="center" wrapText="1"/>
    </xf>
    <xf numFmtId="0" fontId="7" fillId="0" borderId="1" xfId="11" applyFont="1" applyBorder="1" applyAlignment="1">
      <alignment vertical="center" wrapText="1"/>
    </xf>
    <xf numFmtId="0" fontId="12" fillId="0" borderId="1" xfId="11" applyFont="1" applyBorder="1" applyAlignment="1">
      <alignment vertical="center" wrapText="1"/>
    </xf>
    <xf numFmtId="0" fontId="3" fillId="0" borderId="0" xfId="7"/>
    <xf numFmtId="0" fontId="13" fillId="0" borderId="0" xfId="11" applyFont="1" applyBorder="1" applyAlignment="1">
      <alignment vertical="center" wrapText="1"/>
    </xf>
    <xf numFmtId="0" fontId="9" fillId="0" borderId="1" xfId="8" applyFont="1" applyBorder="1" applyAlignment="1">
      <alignment horizontal="center" vertical="center" wrapText="1"/>
    </xf>
    <xf numFmtId="166" fontId="9" fillId="0" borderId="1" xfId="1" applyNumberFormat="1" applyFont="1" applyBorder="1" applyAlignment="1" applyProtection="1">
      <alignment horizontal="center" vertical="center" wrapText="1"/>
    </xf>
    <xf numFmtId="1" fontId="9" fillId="0" borderId="1" xfId="8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 applyProtection="1">
      <alignment horizontal="center" vertical="center" wrapText="1"/>
    </xf>
    <xf numFmtId="1" fontId="9" fillId="0" borderId="1" xfId="60" applyNumberFormat="1" applyFont="1" applyBorder="1" applyAlignment="1" applyProtection="1">
      <alignment horizontal="center" vertical="center" wrapText="1"/>
    </xf>
    <xf numFmtId="170" fontId="15" fillId="0" borderId="1" xfId="60" applyNumberFormat="1" applyFont="1" applyBorder="1" applyAlignment="1" applyProtection="1">
      <alignment horizontal="center" vertical="center" wrapText="1"/>
    </xf>
    <xf numFmtId="4" fontId="15" fillId="0" borderId="1" xfId="1" applyNumberFormat="1" applyFont="1" applyBorder="1" applyAlignment="1" applyProtection="1">
      <alignment horizontal="center" vertical="center" wrapText="1"/>
    </xf>
    <xf numFmtId="0" fontId="16" fillId="0" borderId="0" xfId="11" applyFont="1"/>
    <xf numFmtId="0" fontId="5" fillId="0" borderId="0" xfId="11" applyFont="1"/>
    <xf numFmtId="167" fontId="10" fillId="0" borderId="1" xfId="1" applyNumberFormat="1" applyFont="1" applyFill="1" applyBorder="1" applyAlignment="1" applyProtection="1">
      <alignment vertical="center" wrapText="1"/>
    </xf>
    <xf numFmtId="0" fontId="5" fillId="0" borderId="0" xfId="11" applyFont="1" applyFill="1"/>
    <xf numFmtId="0" fontId="6" fillId="0" borderId="0" xfId="11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vertical="center" wrapText="1"/>
    </xf>
    <xf numFmtId="168" fontId="8" fillId="0" borderId="1" xfId="2" applyNumberFormat="1" applyFont="1" applyFill="1" applyBorder="1" applyAlignment="1" applyProtection="1">
      <alignment vertical="center" wrapText="1"/>
    </xf>
    <xf numFmtId="0" fontId="7" fillId="0" borderId="0" xfId="10" applyFont="1" applyFill="1" applyBorder="1" applyAlignment="1">
      <alignment vertical="center" wrapText="1"/>
    </xf>
    <xf numFmtId="0" fontId="10" fillId="0" borderId="1" xfId="10" applyFont="1" applyFill="1" applyBorder="1" applyAlignment="1">
      <alignment vertical="center" wrapText="1"/>
    </xf>
    <xf numFmtId="0" fontId="11" fillId="0" borderId="1" xfId="10" applyFont="1" applyFill="1" applyBorder="1" applyAlignment="1">
      <alignment vertical="center" wrapText="1"/>
    </xf>
    <xf numFmtId="4" fontId="15" fillId="0" borderId="1" xfId="60" applyNumberFormat="1" applyFont="1" applyBorder="1" applyAlignment="1" applyProtection="1">
      <alignment horizontal="center" vertical="center" wrapText="1"/>
    </xf>
    <xf numFmtId="4" fontId="11" fillId="0" borderId="1" xfId="1" applyNumberFormat="1" applyFont="1" applyBorder="1" applyAlignment="1" applyProtection="1">
      <alignment horizontal="center" vertical="center" wrapText="1"/>
    </xf>
    <xf numFmtId="0" fontId="19" fillId="0" borderId="0" xfId="7" applyFont="1"/>
    <xf numFmtId="0" fontId="19" fillId="0" borderId="0" xfId="0" applyFont="1"/>
    <xf numFmtId="0" fontId="9" fillId="0" borderId="1" xfId="8" applyFont="1" applyFill="1" applyBorder="1" applyAlignment="1">
      <alignment horizontal="center" vertical="center" wrapText="1"/>
    </xf>
    <xf numFmtId="169" fontId="3" fillId="0" borderId="0" xfId="7" applyNumberFormat="1"/>
    <xf numFmtId="169" fontId="19" fillId="0" borderId="0" xfId="7" applyNumberFormat="1" applyFont="1"/>
    <xf numFmtId="171" fontId="20" fillId="0" borderId="0" xfId="2" applyNumberFormat="1"/>
    <xf numFmtId="166" fontId="9" fillId="0" borderId="1" xfId="1" applyNumberFormat="1" applyFont="1" applyFill="1" applyBorder="1" applyAlignment="1" applyProtection="1">
      <alignment horizontal="center" vertical="center" wrapText="1"/>
    </xf>
    <xf numFmtId="172" fontId="20" fillId="0" borderId="1" xfId="2" applyNumberFormat="1" applyBorder="1" applyProtection="1"/>
    <xf numFmtId="0" fontId="11" fillId="0" borderId="1" xfId="8" applyFont="1" applyBorder="1" applyAlignment="1">
      <alignment horizontal="center" vertical="center" wrapText="1"/>
    </xf>
    <xf numFmtId="9" fontId="20" fillId="0" borderId="1" xfId="2" applyBorder="1" applyProtection="1"/>
    <xf numFmtId="4" fontId="16" fillId="0" borderId="0" xfId="11" applyNumberFormat="1" applyFont="1"/>
    <xf numFmtId="174" fontId="20" fillId="0" borderId="1" xfId="2" applyNumberFormat="1" applyBorder="1" applyProtection="1"/>
    <xf numFmtId="171" fontId="20" fillId="0" borderId="1" xfId="2" applyNumberFormat="1" applyBorder="1" applyProtection="1"/>
    <xf numFmtId="0" fontId="16" fillId="0" borderId="0" xfId="11" applyFont="1" applyAlignment="1">
      <alignment horizontal="right"/>
    </xf>
    <xf numFmtId="4" fontId="22" fillId="0" borderId="0" xfId="7" applyNumberFormat="1" applyFont="1"/>
    <xf numFmtId="171" fontId="16" fillId="0" borderId="0" xfId="11" applyNumberFormat="1" applyFont="1"/>
    <xf numFmtId="4" fontId="9" fillId="0" borderId="0" xfId="1" applyNumberFormat="1" applyFont="1" applyBorder="1" applyAlignment="1" applyProtection="1">
      <alignment horizontal="center"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7" applyAlignment="1">
      <alignment wrapText="1"/>
    </xf>
    <xf numFmtId="0" fontId="0" fillId="0" borderId="0" xfId="0" applyAlignment="1">
      <alignment wrapText="1"/>
    </xf>
    <xf numFmtId="169" fontId="3" fillId="0" borderId="1" xfId="7" applyNumberFormat="1" applyBorder="1" applyAlignment="1">
      <alignment horizontal="center"/>
    </xf>
    <xf numFmtId="169" fontId="3" fillId="0" borderId="1" xfId="7" applyNumberFormat="1" applyBorder="1"/>
    <xf numFmtId="169" fontId="15" fillId="0" borderId="1" xfId="1" applyNumberFormat="1" applyFont="1" applyBorder="1" applyAlignment="1" applyProtection="1">
      <alignment horizontal="center" vertical="center" wrapText="1"/>
    </xf>
    <xf numFmtId="4" fontId="16" fillId="0" borderId="0" xfId="11" applyNumberFormat="1" applyFont="1" applyFill="1"/>
    <xf numFmtId="166" fontId="16" fillId="0" borderId="0" xfId="1" applyNumberFormat="1" applyFont="1" applyBorder="1" applyAlignment="1" applyProtection="1"/>
    <xf numFmtId="0" fontId="22" fillId="0" borderId="0" xfId="7" applyFont="1"/>
    <xf numFmtId="0" fontId="22" fillId="0" borderId="0" xfId="0" applyFont="1"/>
    <xf numFmtId="0" fontId="5" fillId="0" borderId="0" xfId="11" applyFont="1" applyBorder="1"/>
    <xf numFmtId="167" fontId="5" fillId="0" borderId="0" xfId="11" applyNumberFormat="1" applyFont="1" applyBorder="1"/>
    <xf numFmtId="170" fontId="5" fillId="0" borderId="0" xfId="11" applyNumberFormat="1" applyFont="1" applyBorder="1"/>
    <xf numFmtId="166" fontId="5" fillId="0" borderId="0" xfId="11" applyNumberFormat="1" applyFont="1" applyBorder="1"/>
    <xf numFmtId="0" fontId="3" fillId="0" borderId="0" xfId="7" applyBorder="1"/>
    <xf numFmtId="166" fontId="3" fillId="0" borderId="0" xfId="7" applyNumberFormat="1" applyBorder="1"/>
    <xf numFmtId="0" fontId="0" fillId="0" borderId="0" xfId="0" applyBorder="1"/>
    <xf numFmtId="4" fontId="3" fillId="0" borderId="0" xfId="7" applyNumberFormat="1" applyBorder="1"/>
    <xf numFmtId="175" fontId="5" fillId="0" borderId="0" xfId="11" applyNumberFormat="1" applyFont="1"/>
    <xf numFmtId="167" fontId="5" fillId="0" borderId="0" xfId="11" applyNumberFormat="1" applyFont="1" applyFill="1" applyBorder="1"/>
    <xf numFmtId="0" fontId="16" fillId="0" borderId="0" xfId="11" applyFont="1" applyFill="1"/>
    <xf numFmtId="0" fontId="3" fillId="0" borderId="1" xfId="7" applyBorder="1" applyAlignment="1">
      <alignment horizontal="center" wrapText="1"/>
    </xf>
    <xf numFmtId="4" fontId="15" fillId="2" borderId="1" xfId="1" applyNumberFormat="1" applyFont="1" applyFill="1" applyBorder="1" applyAlignment="1" applyProtection="1">
      <alignment horizontal="center" vertical="center" wrapText="1"/>
    </xf>
    <xf numFmtId="0" fontId="11" fillId="0" borderId="0" xfId="8" applyFont="1" applyBorder="1" applyAlignment="1">
      <alignment horizontal="center" vertical="center" wrapText="1"/>
    </xf>
    <xf numFmtId="166" fontId="9" fillId="0" borderId="0" xfId="1" applyNumberFormat="1" applyFont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170" fontId="15" fillId="0" borderId="0" xfId="60" applyNumberFormat="1" applyFont="1" applyBorder="1" applyAlignment="1" applyProtection="1">
      <alignment horizontal="center" vertical="center" wrapText="1"/>
    </xf>
    <xf numFmtId="167" fontId="10" fillId="0" borderId="1" xfId="82" applyNumberFormat="1" applyFont="1" applyFill="1" applyBorder="1" applyAlignment="1" applyProtection="1">
      <alignment vertical="center" wrapText="1"/>
    </xf>
    <xf numFmtId="0" fontId="8" fillId="0" borderId="1" xfId="11" applyFont="1" applyFill="1" applyBorder="1" applyAlignment="1">
      <alignment horizontal="center" vertical="center" wrapText="1"/>
    </xf>
    <xf numFmtId="0" fontId="13" fillId="0" borderId="0" xfId="11" applyFont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wrapText="1"/>
    </xf>
    <xf numFmtId="0" fontId="8" fillId="0" borderId="1" xfId="11" applyFont="1" applyBorder="1" applyAlignment="1">
      <alignment horizontal="center" vertical="center" wrapText="1"/>
    </xf>
    <xf numFmtId="166" fontId="12" fillId="0" borderId="1" xfId="82" applyNumberFormat="1" applyFont="1" applyFill="1" applyBorder="1" applyAlignment="1" applyProtection="1">
      <alignment vertical="center" wrapText="1"/>
    </xf>
    <xf numFmtId="167" fontId="9" fillId="0" borderId="1" xfId="82" applyNumberFormat="1" applyFont="1" applyFill="1" applyBorder="1" applyAlignment="1" applyProtection="1">
      <alignment vertical="center" wrapText="1"/>
    </xf>
    <xf numFmtId="0" fontId="10" fillId="0" borderId="1" xfId="10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right" vertical="top"/>
    </xf>
    <xf numFmtId="9" fontId="8" fillId="0" borderId="1" xfId="69" applyNumberFormat="1" applyFont="1" applyFill="1" applyBorder="1" applyAlignment="1" applyProtection="1">
      <alignment vertical="center" wrapText="1"/>
    </xf>
    <xf numFmtId="167" fontId="10" fillId="0" borderId="1" xfId="63" applyNumberFormat="1" applyFont="1" applyFill="1" applyBorder="1" applyAlignment="1" applyProtection="1">
      <alignment vertical="center" wrapText="1"/>
    </xf>
    <xf numFmtId="0" fontId="26" fillId="0" borderId="0" xfId="10" applyFont="1" applyFill="1" applyBorder="1" applyAlignment="1">
      <alignment vertical="center" wrapText="1"/>
    </xf>
    <xf numFmtId="0" fontId="9" fillId="0" borderId="1" xfId="10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164" fontId="8" fillId="0" borderId="1" xfId="82" applyFont="1" applyFill="1" applyBorder="1" applyAlignment="1" applyProtection="1">
      <alignment horizontal="center" vertical="center" wrapText="1"/>
    </xf>
    <xf numFmtId="3" fontId="25" fillId="0" borderId="10" xfId="7" applyNumberFormat="1" applyFont="1" applyFill="1" applyBorder="1" applyAlignment="1">
      <alignment horizontal="center"/>
    </xf>
    <xf numFmtId="166" fontId="9" fillId="0" borderId="1" xfId="82" applyNumberFormat="1" applyFont="1" applyFill="1" applyBorder="1" applyAlignment="1" applyProtection="1">
      <alignment vertical="center" wrapText="1"/>
    </xf>
    <xf numFmtId="176" fontId="11" fillId="0" borderId="1" xfId="82" applyNumberFormat="1" applyFont="1" applyFill="1" applyBorder="1" applyAlignment="1" applyProtection="1">
      <alignment vertical="center" wrapText="1"/>
    </xf>
    <xf numFmtId="166" fontId="11" fillId="0" borderId="1" xfId="82" applyNumberFormat="1" applyFont="1" applyFill="1" applyBorder="1" applyAlignment="1" applyProtection="1">
      <alignment vertical="center" wrapText="1"/>
    </xf>
    <xf numFmtId="166" fontId="7" fillId="0" borderId="1" xfId="82" applyNumberFormat="1" applyFont="1" applyFill="1" applyBorder="1" applyAlignment="1" applyProtection="1">
      <alignment horizontal="center" vertical="center" wrapText="1"/>
    </xf>
    <xf numFmtId="3" fontId="25" fillId="0" borderId="4" xfId="7" applyNumberFormat="1" applyFont="1" applyFill="1" applyBorder="1" applyAlignment="1">
      <alignment horizontal="center"/>
    </xf>
    <xf numFmtId="166" fontId="12" fillId="0" borderId="1" xfId="82" applyNumberFormat="1" applyFont="1" applyFill="1" applyBorder="1" applyAlignment="1" applyProtection="1">
      <alignment horizontal="center" vertical="center" wrapText="1"/>
    </xf>
    <xf numFmtId="176" fontId="9" fillId="0" borderId="1" xfId="82" applyNumberFormat="1" applyFont="1" applyFill="1" applyBorder="1" applyAlignment="1" applyProtection="1">
      <alignment vertical="center" wrapText="1"/>
    </xf>
    <xf numFmtId="3" fontId="25" fillId="0" borderId="8" xfId="7" applyNumberFormat="1" applyFont="1" applyFill="1" applyBorder="1" applyAlignment="1">
      <alignment horizontal="center"/>
    </xf>
    <xf numFmtId="176" fontId="12" fillId="0" borderId="1" xfId="82" applyNumberFormat="1" applyFont="1" applyFill="1" applyBorder="1" applyAlignment="1" applyProtection="1">
      <alignment vertical="center" wrapText="1"/>
    </xf>
    <xf numFmtId="0" fontId="9" fillId="0" borderId="0" xfId="10" applyFont="1" applyFill="1"/>
    <xf numFmtId="0" fontId="9" fillId="0" borderId="0" xfId="0" applyFont="1" applyFill="1"/>
    <xf numFmtId="0" fontId="14" fillId="0" borderId="0" xfId="10" applyFont="1" applyFill="1"/>
    <xf numFmtId="0" fontId="2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Border="1"/>
    <xf numFmtId="0" fontId="8" fillId="0" borderId="0" xfId="10" applyFont="1" applyFill="1"/>
    <xf numFmtId="169" fontId="14" fillId="0" borderId="1" xfId="11" applyNumberFormat="1" applyFont="1" applyFill="1" applyBorder="1"/>
    <xf numFmtId="0" fontId="9" fillId="0" borderId="0" xfId="7" applyFont="1" applyFill="1"/>
    <xf numFmtId="169" fontId="18" fillId="0" borderId="1" xfId="11" applyNumberFormat="1" applyFont="1" applyFill="1" applyBorder="1"/>
    <xf numFmtId="0" fontId="18" fillId="0" borderId="0" xfId="10" applyFont="1" applyFill="1" applyAlignment="1"/>
    <xf numFmtId="0" fontId="11" fillId="0" borderId="0" xfId="10" applyFont="1" applyFill="1" applyAlignment="1"/>
    <xf numFmtId="3" fontId="9" fillId="0" borderId="0" xfId="10" applyNumberFormat="1" applyFont="1" applyFill="1"/>
    <xf numFmtId="166" fontId="9" fillId="0" borderId="0" xfId="10" applyNumberFormat="1" applyFont="1" applyFill="1"/>
    <xf numFmtId="169" fontId="9" fillId="0" borderId="0" xfId="10" applyNumberFormat="1" applyFont="1" applyFill="1"/>
    <xf numFmtId="0" fontId="8" fillId="0" borderId="11" xfId="10" applyFont="1" applyFill="1" applyBorder="1" applyAlignment="1">
      <alignment horizontal="center" vertical="center" wrapText="1"/>
    </xf>
    <xf numFmtId="0" fontId="8" fillId="0" borderId="14" xfId="10" applyFont="1" applyFill="1" applyBorder="1" applyAlignment="1">
      <alignment horizontal="center" vertical="center" wrapText="1"/>
    </xf>
    <xf numFmtId="0" fontId="8" fillId="0" borderId="10" xfId="10" applyFont="1" applyFill="1" applyBorder="1" applyAlignment="1">
      <alignment horizontal="center" vertical="center" wrapText="1"/>
    </xf>
    <xf numFmtId="0" fontId="10" fillId="0" borderId="5" xfId="10" applyFont="1" applyFill="1" applyBorder="1" applyAlignment="1">
      <alignment horizontal="center" vertical="center" wrapText="1"/>
    </xf>
    <xf numFmtId="0" fontId="10" fillId="0" borderId="3" xfId="10" applyFont="1" applyFill="1" applyBorder="1" applyAlignment="1">
      <alignment horizontal="center" vertical="center" wrapText="1"/>
    </xf>
    <xf numFmtId="0" fontId="17" fillId="0" borderId="1" xfId="7" applyFont="1" applyFill="1" applyBorder="1" applyAlignment="1">
      <alignment horizontal="center" vertical="center" wrapText="1"/>
    </xf>
    <xf numFmtId="0" fontId="8" fillId="0" borderId="6" xfId="11" applyFont="1" applyFill="1" applyBorder="1" applyAlignment="1">
      <alignment horizontal="center" vertical="center" wrapText="1"/>
    </xf>
    <xf numFmtId="0" fontId="8" fillId="0" borderId="7" xfId="11" applyFont="1" applyFill="1" applyBorder="1" applyAlignment="1">
      <alignment horizontal="center" vertical="center" wrapText="1"/>
    </xf>
    <xf numFmtId="0" fontId="8" fillId="0" borderId="8" xfId="11" applyFont="1" applyFill="1" applyBorder="1" applyAlignment="1">
      <alignment horizontal="center" vertical="center" wrapText="1"/>
    </xf>
    <xf numFmtId="0" fontId="8" fillId="0" borderId="12" xfId="11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 wrapText="1"/>
    </xf>
    <xf numFmtId="0" fontId="8" fillId="0" borderId="13" xfId="11" applyFont="1" applyFill="1" applyBorder="1" applyAlignment="1">
      <alignment horizontal="center" vertical="center" wrapText="1"/>
    </xf>
    <xf numFmtId="0" fontId="8" fillId="0" borderId="9" xfId="11" applyFont="1" applyFill="1" applyBorder="1" applyAlignment="1">
      <alignment horizontal="center" vertical="center" wrapText="1"/>
    </xf>
    <xf numFmtId="0" fontId="8" fillId="0" borderId="2" xfId="11" applyFont="1" applyFill="1" applyBorder="1" applyAlignment="1">
      <alignment horizontal="center" vertical="center" wrapText="1"/>
    </xf>
    <xf numFmtId="0" fontId="8" fillId="0" borderId="10" xfId="11" applyFont="1" applyFill="1" applyBorder="1" applyAlignment="1">
      <alignment horizontal="center" vertical="center" wrapText="1"/>
    </xf>
    <xf numFmtId="0" fontId="26" fillId="0" borderId="0" xfId="10" applyFont="1" applyFill="1" applyBorder="1" applyAlignment="1">
      <alignment horizontal="center" vertical="center" wrapText="1"/>
    </xf>
    <xf numFmtId="0" fontId="18" fillId="0" borderId="6" xfId="11" applyFont="1" applyFill="1" applyBorder="1" applyAlignment="1">
      <alignment horizontal="center" vertical="center"/>
    </xf>
    <xf numFmtId="0" fontId="18" fillId="0" borderId="7" xfId="11" applyFont="1" applyFill="1" applyBorder="1" applyAlignment="1">
      <alignment horizontal="center" vertical="center"/>
    </xf>
    <xf numFmtId="0" fontId="18" fillId="0" borderId="8" xfId="11" applyFont="1" applyFill="1" applyBorder="1" applyAlignment="1">
      <alignment horizontal="center" vertical="center"/>
    </xf>
    <xf numFmtId="0" fontId="18" fillId="0" borderId="9" xfId="11" applyFont="1" applyFill="1" applyBorder="1" applyAlignment="1">
      <alignment horizontal="center" vertical="center"/>
    </xf>
    <xf numFmtId="0" fontId="18" fillId="0" borderId="2" xfId="11" applyFont="1" applyFill="1" applyBorder="1" applyAlignment="1">
      <alignment horizontal="center" vertical="center"/>
    </xf>
    <xf numFmtId="0" fontId="18" fillId="0" borderId="10" xfId="11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 wrapText="1"/>
    </xf>
    <xf numFmtId="0" fontId="12" fillId="0" borderId="5" xfId="7" applyFont="1" applyFill="1" applyBorder="1" applyAlignment="1">
      <alignment horizontal="center" vertical="center" wrapText="1"/>
    </xf>
    <xf numFmtId="0" fontId="12" fillId="0" borderId="3" xfId="7" applyFont="1" applyFill="1" applyBorder="1" applyAlignment="1">
      <alignment horizontal="center" vertical="center" wrapText="1"/>
    </xf>
    <xf numFmtId="0" fontId="12" fillId="0" borderId="4" xfId="7" applyFont="1" applyFill="1" applyBorder="1" applyAlignment="1">
      <alignment horizontal="center" vertical="center" wrapText="1"/>
    </xf>
    <xf numFmtId="0" fontId="17" fillId="0" borderId="5" xfId="7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166" fontId="8" fillId="0" borderId="1" xfId="82" applyNumberFormat="1" applyFont="1" applyFill="1" applyBorder="1" applyAlignment="1" applyProtection="1">
      <alignment horizontal="center" vertical="center" wrapText="1"/>
    </xf>
    <xf numFmtId="0" fontId="3" fillId="0" borderId="5" xfId="7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3" fillId="0" borderId="5" xfId="11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3" fillId="0" borderId="0" xfId="11" applyFont="1" applyBorder="1" applyAlignment="1">
      <alignment horizontal="center" vertical="center" wrapText="1"/>
    </xf>
    <xf numFmtId="0" fontId="8" fillId="0" borderId="6" xfId="1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1" fillId="0" borderId="5" xfId="8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6" fontId="9" fillId="0" borderId="5" xfId="1" applyNumberFormat="1" applyFont="1" applyBorder="1" applyAlignment="1" applyProtection="1">
      <alignment horizontal="center" vertical="center" wrapText="1"/>
    </xf>
  </cellXfs>
  <cellStyles count="109">
    <cellStyle name="Обычный" xfId="0" builtinId="0"/>
    <cellStyle name="Обычный 10" xfId="3"/>
    <cellStyle name="Обычный 10 2" xfId="4"/>
    <cellStyle name="Обычный 10 2 2" xfId="5"/>
    <cellStyle name="Обычный 10 3" xfId="6"/>
    <cellStyle name="Обычный 11" xfId="7"/>
    <cellStyle name="Обычный 12" xfId="67"/>
    <cellStyle name="Обычный 13" xfId="8"/>
    <cellStyle name="Обычный 14" xfId="99"/>
    <cellStyle name="Обычный 15" xfId="104"/>
    <cellStyle name="Обычный 2" xfId="9"/>
    <cellStyle name="Обычный 2 2" xfId="10"/>
    <cellStyle name="Обычный 2 2 2" xfId="11"/>
    <cellStyle name="Обычный 2 3" xfId="12"/>
    <cellStyle name="Обычный 2 4" xfId="102"/>
    <cellStyle name="Обычный 2_СВОД%20по%20МО_2015_на%20контр.цифры(1)" xfId="13"/>
    <cellStyle name="Обычный 3" xfId="14"/>
    <cellStyle name="Обычный 3 2" xfId="15"/>
    <cellStyle name="Обычный 4" xfId="16"/>
    <cellStyle name="Обычный 4 2" xfId="17"/>
    <cellStyle name="Обычный 5" xfId="18"/>
    <cellStyle name="Обычный 5 2" xfId="19"/>
    <cellStyle name="Обычный 6" xfId="20"/>
    <cellStyle name="Обычный 6 2" xfId="21"/>
    <cellStyle name="Обычный 7" xfId="22"/>
    <cellStyle name="Обычный 7 2" xfId="23"/>
    <cellStyle name="Обычный 8" xfId="24"/>
    <cellStyle name="Обычный 8 2" xfId="25"/>
    <cellStyle name="Обычный 8 2 2" xfId="26"/>
    <cellStyle name="Обычный 8 3" xfId="27"/>
    <cellStyle name="Обычный 9" xfId="28"/>
    <cellStyle name="Обычный 9 2" xfId="29"/>
    <cellStyle name="Обычный 9 2 2" xfId="30"/>
    <cellStyle name="Обычный 9 3" xfId="31"/>
    <cellStyle name="Пояснение 2" xfId="108"/>
    <cellStyle name="Процентный" xfId="2" builtinId="5"/>
    <cellStyle name="Процентный 2" xfId="32"/>
    <cellStyle name="Процентный 2 2" xfId="33"/>
    <cellStyle name="Процентный 2 2 2" xfId="69"/>
    <cellStyle name="Процентный 2 3" xfId="68"/>
    <cellStyle name="Процентный 2 4" xfId="105"/>
    <cellStyle name="Процентный 3" xfId="34"/>
    <cellStyle name="Процентный 3 2" xfId="35"/>
    <cellStyle name="Процентный 3 2 2" xfId="36"/>
    <cellStyle name="Процентный 3 2 2 2" xfId="72"/>
    <cellStyle name="Процентный 3 2 3" xfId="71"/>
    <cellStyle name="Процентный 3 3" xfId="37"/>
    <cellStyle name="Процентный 3 3 2" xfId="38"/>
    <cellStyle name="Процентный 3 3 2 2" xfId="74"/>
    <cellStyle name="Процентный 3 3 3" xfId="73"/>
    <cellStyle name="Процентный 3 4" xfId="39"/>
    <cellStyle name="Процентный 3 4 2" xfId="40"/>
    <cellStyle name="Процентный 3 4 2 2" xfId="76"/>
    <cellStyle name="Процентный 3 4 3" xfId="75"/>
    <cellStyle name="Процентный 3 5" xfId="41"/>
    <cellStyle name="Процентный 3 5 2" xfId="77"/>
    <cellStyle name="Процентный 3 6" xfId="70"/>
    <cellStyle name="Процентный 4" xfId="42"/>
    <cellStyle name="Процентный 4 2" xfId="43"/>
    <cellStyle name="Процентный 4 2 2" xfId="79"/>
    <cellStyle name="Процентный 4 3" xfId="78"/>
    <cellStyle name="Процентный 5" xfId="64"/>
    <cellStyle name="Процентный 6" xfId="66"/>
    <cellStyle name="Процентный 7" xfId="100"/>
    <cellStyle name="Процентный 8" xfId="106"/>
    <cellStyle name="Финансовый" xfId="1" builtinId="3"/>
    <cellStyle name="Финансовый 10" xfId="101"/>
    <cellStyle name="Финансовый 11" xfId="107"/>
    <cellStyle name="Финансовый 2" xfId="44"/>
    <cellStyle name="Финансовый 2 2" xfId="45"/>
    <cellStyle name="Финансовый 2 2 2" xfId="46"/>
    <cellStyle name="Финансовый 2 2 2 2" xfId="82"/>
    <cellStyle name="Финансовый 2 2 3" xfId="81"/>
    <cellStyle name="Финансовый 2 3" xfId="47"/>
    <cellStyle name="Финансовый 2 3 2" xfId="83"/>
    <cellStyle name="Финансовый 2 4" xfId="80"/>
    <cellStyle name="Финансовый 2 5" xfId="103"/>
    <cellStyle name="Финансовый 3" xfId="48"/>
    <cellStyle name="Финансовый 3 2" xfId="49"/>
    <cellStyle name="Финансовый 3 2 2" xfId="85"/>
    <cellStyle name="Финансовый 3 3" xfId="84"/>
    <cellStyle name="Финансовый 4" xfId="50"/>
    <cellStyle name="Финансовый 4 2" xfId="51"/>
    <cellStyle name="Финансовый 4 2 2" xfId="52"/>
    <cellStyle name="Финансовый 4 2 2 2" xfId="88"/>
    <cellStyle name="Финансовый 4 2 3" xfId="87"/>
    <cellStyle name="Финансовый 4 3" xfId="53"/>
    <cellStyle name="Финансовый 4 3 2" xfId="54"/>
    <cellStyle name="Финансовый 4 3 2 2" xfId="90"/>
    <cellStyle name="Финансовый 4 3 3" xfId="89"/>
    <cellStyle name="Финансовый 4 4" xfId="55"/>
    <cellStyle name="Финансовый 4 4 2" xfId="56"/>
    <cellStyle name="Финансовый 4 4 2 2" xfId="92"/>
    <cellStyle name="Финансовый 4 4 3" xfId="91"/>
    <cellStyle name="Финансовый 4 5" xfId="57"/>
    <cellStyle name="Финансовый 4 5 2" xfId="93"/>
    <cellStyle name="Финансовый 4 6" xfId="86"/>
    <cellStyle name="Финансовый 5" xfId="58"/>
    <cellStyle name="Финансовый 5 2" xfId="59"/>
    <cellStyle name="Финансовый 5 2 2" xfId="95"/>
    <cellStyle name="Финансовый 5 3" xfId="94"/>
    <cellStyle name="Финансовый 6" xfId="60"/>
    <cellStyle name="Финансовый 6 2" xfId="96"/>
    <cellStyle name="Финансовый 7" xfId="61"/>
    <cellStyle name="Финансовый 7 2" xfId="62"/>
    <cellStyle name="Финансовый 7 2 2" xfId="98"/>
    <cellStyle name="Финансовый 7 3" xfId="97"/>
    <cellStyle name="Финансовый 8" xfId="63"/>
    <cellStyle name="Финансовый 9" xfId="6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58;&#1077;&#1088;&#1077;&#1093;&#1086;&#1074;&#1072;%20&#1070;.&#1042;\&#1055;&#1088;&#1086;&#1077;&#1082;&#1090;&#1099;%20&#1086;&#1090;%20&#1052;&#1056;\&#1057;&#1074;&#1086;&#1076;&#1099;%20&#1087;&#1086;%20&#1052;&#1056;%202023\&#1056;&#1072;&#1089;&#1095;&#1077;&#1090;%20&#1089;&#1091;&#1073;&#1089;&#1080;&#1076;&#1080;&#1080;%20&#1085;&#1072;%20&#1059;&#1052;&#1058;&#1041;%20%20&#1074;%20&#1050;&#1054;%20&#1076;&#1083;&#1103;%20&#1040;&#1062;&#1050;%20&#1080;%20&#1087;&#1088;&#1080;&#1083;&#1086;&#1078;&#1077;&#1085;&#1080;&#1081;%20&#1087;&#1088;&#1086;&#1074;&#1077;&#1088;&#1077;&#1085;%2001.1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монт ООУ 900"/>
      <sheetName val="ремонт ДОУ 450"/>
      <sheetName val="Ремонт допобр.180"/>
    </sheetNames>
    <sheetDataSet>
      <sheetData sheetId="0" refreshError="1"/>
      <sheetData sheetId="1" refreshError="1">
        <row r="25">
          <cell r="L25">
            <v>18678400</v>
          </cell>
          <cell r="O25">
            <v>18543200</v>
          </cell>
          <cell r="R25">
            <v>18540000</v>
          </cell>
        </row>
      </sheetData>
      <sheetData sheetId="2" refreshError="1">
        <row r="25">
          <cell r="I25">
            <v>14962400</v>
          </cell>
          <cell r="L25">
            <v>14859400</v>
          </cell>
          <cell r="O25">
            <v>14863200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JR41"/>
  <sheetViews>
    <sheetView tabSelected="1" zoomScaleNormal="100" zoomScaleSheetLayoutView="70" zoomScalePageLayoutView="70" workbookViewId="0">
      <selection activeCell="K6" sqref="K6"/>
    </sheetView>
  </sheetViews>
  <sheetFormatPr defaultColWidth="8.85546875" defaultRowHeight="15.75" x14ac:dyDescent="0.25"/>
  <cols>
    <col min="1" max="1" width="5" style="97" customWidth="1"/>
    <col min="2" max="2" width="15.85546875" style="97" customWidth="1"/>
    <col min="3" max="3" width="10.5703125" style="97" hidden="1" customWidth="1"/>
    <col min="4" max="5" width="5.7109375" style="97" hidden="1" customWidth="1"/>
    <col min="6" max="6" width="6.28515625" style="97" customWidth="1"/>
    <col min="7" max="7" width="5.42578125" style="97" customWidth="1"/>
    <col min="8" max="8" width="7.42578125" style="97" customWidth="1"/>
    <col min="9" max="9" width="10.85546875" style="97" customWidth="1"/>
    <col min="10" max="10" width="11.85546875" style="97" customWidth="1"/>
    <col min="11" max="11" width="13.5703125" style="97" customWidth="1"/>
    <col min="12" max="12" width="15" style="97" customWidth="1"/>
    <col min="13" max="13" width="13.140625" style="97" customWidth="1"/>
    <col min="14" max="15" width="14.140625" style="97" customWidth="1"/>
    <col min="16" max="16" width="14" style="97" customWidth="1"/>
    <col min="17" max="17" width="14.28515625" style="97" customWidth="1"/>
    <col min="18" max="18" width="15.28515625" style="97" customWidth="1"/>
    <col min="19" max="19" width="7.5703125" style="97" customWidth="1"/>
    <col min="20" max="20" width="13.140625" style="97" customWidth="1"/>
    <col min="21" max="21" width="12.7109375" style="97" customWidth="1"/>
    <col min="22" max="22" width="14.85546875" style="97" customWidth="1"/>
    <col min="23" max="23" width="10.5703125" style="97" customWidth="1"/>
    <col min="24" max="24" width="14.85546875" style="97" customWidth="1"/>
    <col min="25" max="25" width="13.5703125" style="97" customWidth="1"/>
    <col min="26" max="26" width="16.140625" style="97" customWidth="1"/>
    <col min="27" max="27" width="9.140625" style="97" customWidth="1"/>
    <col min="28" max="28" width="11.42578125" style="97" customWidth="1"/>
    <col min="29" max="29" width="15" style="97" customWidth="1"/>
    <col min="30" max="30" width="17.7109375" style="97" customWidth="1"/>
    <col min="31" max="33" width="12.85546875" style="97" customWidth="1"/>
    <col min="34" max="34" width="16.140625" style="99" customWidth="1"/>
    <col min="35" max="949" width="9.140625" style="97" customWidth="1"/>
    <col min="950" max="16384" width="8.85546875" style="104"/>
  </cols>
  <sheetData>
    <row r="1" spans="1:954" s="98" customFormat="1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80" t="s">
        <v>53</v>
      </c>
      <c r="U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9"/>
      <c r="AI1" s="99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  <c r="IV1" s="97"/>
      <c r="IW1" s="97"/>
      <c r="IX1" s="97"/>
      <c r="IY1" s="97"/>
      <c r="IZ1" s="97"/>
      <c r="JA1" s="97"/>
      <c r="JB1" s="97"/>
      <c r="JC1" s="97"/>
      <c r="JD1" s="97"/>
      <c r="JE1" s="97"/>
      <c r="JF1" s="97"/>
      <c r="JG1" s="97"/>
      <c r="JH1" s="97"/>
      <c r="JI1" s="97"/>
      <c r="JJ1" s="97"/>
      <c r="JK1" s="97"/>
      <c r="JL1" s="97"/>
      <c r="JM1" s="97"/>
      <c r="JN1" s="97"/>
      <c r="JO1" s="97"/>
      <c r="JP1" s="97"/>
      <c r="JQ1" s="97"/>
      <c r="JR1" s="97"/>
      <c r="JS1" s="97"/>
      <c r="JT1" s="97"/>
      <c r="JU1" s="97"/>
      <c r="JV1" s="97"/>
      <c r="JW1" s="97"/>
      <c r="JX1" s="97"/>
      <c r="JY1" s="97"/>
      <c r="JZ1" s="97"/>
      <c r="KA1" s="97"/>
      <c r="KB1" s="97"/>
      <c r="KC1" s="97"/>
      <c r="KD1" s="97"/>
      <c r="KE1" s="97"/>
      <c r="KF1" s="97"/>
      <c r="KG1" s="97"/>
      <c r="KH1" s="97"/>
      <c r="KI1" s="97"/>
      <c r="KJ1" s="97"/>
      <c r="KK1" s="97"/>
      <c r="KL1" s="97"/>
      <c r="KM1" s="97"/>
      <c r="KN1" s="97"/>
      <c r="KO1" s="97"/>
      <c r="KP1" s="97"/>
      <c r="KQ1" s="97"/>
      <c r="KR1" s="97"/>
      <c r="KS1" s="97"/>
      <c r="KT1" s="97"/>
      <c r="KU1" s="97"/>
      <c r="KV1" s="97"/>
      <c r="KW1" s="97"/>
      <c r="KX1" s="97"/>
      <c r="KY1" s="97"/>
      <c r="KZ1" s="97"/>
      <c r="LA1" s="97"/>
      <c r="LB1" s="97"/>
      <c r="LC1" s="97"/>
      <c r="LD1" s="97"/>
      <c r="LE1" s="97"/>
      <c r="LF1" s="97"/>
      <c r="LG1" s="97"/>
      <c r="LH1" s="97"/>
      <c r="LI1" s="97"/>
      <c r="LJ1" s="97"/>
      <c r="LK1" s="97"/>
      <c r="LL1" s="97"/>
      <c r="LM1" s="97"/>
      <c r="LN1" s="97"/>
      <c r="LO1" s="97"/>
      <c r="LP1" s="97"/>
      <c r="LQ1" s="97"/>
      <c r="LR1" s="97"/>
      <c r="LS1" s="97"/>
      <c r="LT1" s="97"/>
      <c r="LU1" s="97"/>
      <c r="LV1" s="97"/>
      <c r="LW1" s="97"/>
      <c r="LX1" s="97"/>
      <c r="LY1" s="97"/>
      <c r="LZ1" s="97"/>
      <c r="MA1" s="97"/>
      <c r="MB1" s="97"/>
      <c r="MC1" s="97"/>
      <c r="MD1" s="97"/>
      <c r="ME1" s="97"/>
      <c r="MF1" s="97"/>
      <c r="MG1" s="97"/>
      <c r="MH1" s="97"/>
      <c r="MI1" s="97"/>
      <c r="MJ1" s="97"/>
      <c r="MK1" s="97"/>
      <c r="ML1" s="97"/>
      <c r="MM1" s="97"/>
      <c r="MN1" s="97"/>
      <c r="MO1" s="97"/>
      <c r="MP1" s="97"/>
      <c r="MQ1" s="97"/>
      <c r="MR1" s="97"/>
      <c r="MS1" s="97"/>
      <c r="MT1" s="97"/>
      <c r="MU1" s="97"/>
      <c r="MV1" s="97"/>
      <c r="MW1" s="97"/>
      <c r="MX1" s="97"/>
      <c r="MY1" s="97"/>
      <c r="MZ1" s="97"/>
      <c r="NA1" s="97"/>
      <c r="NB1" s="97"/>
      <c r="NC1" s="97"/>
      <c r="ND1" s="97"/>
      <c r="NE1" s="97"/>
      <c r="NF1" s="97"/>
      <c r="NG1" s="97"/>
      <c r="NH1" s="97"/>
      <c r="NI1" s="97"/>
      <c r="NJ1" s="97"/>
      <c r="NK1" s="97"/>
      <c r="NL1" s="97"/>
      <c r="NM1" s="97"/>
      <c r="NN1" s="97"/>
      <c r="NO1" s="97"/>
      <c r="NP1" s="97"/>
      <c r="NQ1" s="97"/>
      <c r="NR1" s="97"/>
      <c r="NS1" s="97"/>
      <c r="NT1" s="97"/>
      <c r="NU1" s="97"/>
      <c r="NV1" s="97"/>
      <c r="NW1" s="97"/>
      <c r="NX1" s="97"/>
      <c r="NY1" s="97"/>
      <c r="NZ1" s="97"/>
      <c r="OA1" s="97"/>
      <c r="OB1" s="97"/>
      <c r="OC1" s="97"/>
      <c r="OD1" s="97"/>
      <c r="OE1" s="97"/>
      <c r="OF1" s="97"/>
      <c r="OG1" s="97"/>
      <c r="OH1" s="97"/>
      <c r="OI1" s="97"/>
      <c r="OJ1" s="97"/>
      <c r="OK1" s="97"/>
      <c r="OL1" s="97"/>
      <c r="OM1" s="97"/>
      <c r="ON1" s="97"/>
      <c r="OO1" s="97"/>
      <c r="OP1" s="97"/>
      <c r="OQ1" s="97"/>
      <c r="OR1" s="97"/>
      <c r="OS1" s="97"/>
      <c r="OT1" s="97"/>
      <c r="OU1" s="97"/>
      <c r="OV1" s="97"/>
      <c r="OW1" s="97"/>
      <c r="OX1" s="97"/>
      <c r="OY1" s="97"/>
      <c r="OZ1" s="97"/>
      <c r="PA1" s="97"/>
      <c r="PB1" s="97"/>
      <c r="PC1" s="97"/>
      <c r="PD1" s="97"/>
      <c r="PE1" s="97"/>
      <c r="PF1" s="97"/>
      <c r="PG1" s="97"/>
      <c r="PH1" s="97"/>
      <c r="PI1" s="97"/>
      <c r="PJ1" s="97"/>
      <c r="PK1" s="97"/>
      <c r="PL1" s="97"/>
      <c r="PM1" s="97"/>
      <c r="PN1" s="97"/>
      <c r="PO1" s="97"/>
      <c r="PP1" s="97"/>
      <c r="PQ1" s="97"/>
      <c r="PR1" s="97"/>
      <c r="PS1" s="97"/>
      <c r="PT1" s="97"/>
      <c r="PU1" s="97"/>
      <c r="PV1" s="97"/>
      <c r="PW1" s="97"/>
      <c r="PX1" s="97"/>
      <c r="PY1" s="97"/>
      <c r="PZ1" s="97"/>
      <c r="QA1" s="97"/>
      <c r="QB1" s="97"/>
      <c r="QC1" s="97"/>
      <c r="QD1" s="97"/>
      <c r="QE1" s="97"/>
      <c r="QF1" s="97"/>
      <c r="QG1" s="97"/>
      <c r="QH1" s="97"/>
      <c r="QI1" s="97"/>
      <c r="QJ1" s="97"/>
      <c r="QK1" s="97"/>
      <c r="QL1" s="97"/>
      <c r="QM1" s="97"/>
      <c r="QN1" s="97"/>
      <c r="QO1" s="97"/>
      <c r="QP1" s="97"/>
      <c r="QQ1" s="97"/>
      <c r="QR1" s="97"/>
      <c r="QS1" s="97"/>
      <c r="QT1" s="97"/>
      <c r="QU1" s="97"/>
      <c r="QV1" s="97"/>
      <c r="QW1" s="97"/>
      <c r="QX1" s="97"/>
      <c r="QY1" s="97"/>
      <c r="QZ1" s="97"/>
      <c r="RA1" s="97"/>
      <c r="RB1" s="97"/>
      <c r="RC1" s="97"/>
      <c r="RD1" s="97"/>
      <c r="RE1" s="97"/>
      <c r="RF1" s="97"/>
      <c r="RG1" s="97"/>
      <c r="RH1" s="97"/>
      <c r="RI1" s="97"/>
      <c r="RJ1" s="97"/>
      <c r="RK1" s="97"/>
      <c r="RL1" s="97"/>
      <c r="RM1" s="97"/>
      <c r="RN1" s="97"/>
      <c r="RO1" s="97"/>
      <c r="RP1" s="97"/>
      <c r="RQ1" s="97"/>
      <c r="RR1" s="97"/>
      <c r="RS1" s="97"/>
      <c r="RT1" s="97"/>
      <c r="RU1" s="97"/>
      <c r="RV1" s="97"/>
      <c r="RW1" s="97"/>
      <c r="RX1" s="97"/>
      <c r="RY1" s="97"/>
      <c r="RZ1" s="97"/>
      <c r="SA1" s="97"/>
      <c r="SB1" s="97"/>
      <c r="SC1" s="97"/>
      <c r="SD1" s="97"/>
      <c r="SE1" s="97"/>
      <c r="SF1" s="97"/>
      <c r="SG1" s="97"/>
      <c r="SH1" s="97"/>
      <c r="SI1" s="97"/>
      <c r="SJ1" s="97"/>
      <c r="SK1" s="97"/>
      <c r="SL1" s="97"/>
      <c r="SM1" s="97"/>
      <c r="SN1" s="97"/>
      <c r="SO1" s="97"/>
      <c r="SP1" s="97"/>
      <c r="SQ1" s="97"/>
      <c r="SR1" s="97"/>
      <c r="SS1" s="97"/>
      <c r="ST1" s="97"/>
      <c r="SU1" s="97"/>
      <c r="SV1" s="97"/>
      <c r="SW1" s="97"/>
      <c r="SX1" s="97"/>
      <c r="SY1" s="97"/>
      <c r="SZ1" s="97"/>
      <c r="TA1" s="97"/>
      <c r="TB1" s="97"/>
      <c r="TC1" s="97"/>
      <c r="TD1" s="97"/>
      <c r="TE1" s="97"/>
      <c r="TF1" s="97"/>
      <c r="TG1" s="97"/>
      <c r="TH1" s="97"/>
      <c r="TI1" s="97"/>
      <c r="TJ1" s="97"/>
      <c r="TK1" s="97"/>
      <c r="TL1" s="97"/>
      <c r="TM1" s="97"/>
      <c r="TN1" s="97"/>
      <c r="TO1" s="97"/>
      <c r="TP1" s="97"/>
      <c r="TQ1" s="97"/>
      <c r="TR1" s="97"/>
      <c r="TS1" s="97"/>
      <c r="TT1" s="97"/>
      <c r="TU1" s="97"/>
      <c r="TV1" s="97"/>
      <c r="TW1" s="97"/>
      <c r="TX1" s="97"/>
      <c r="TY1" s="97"/>
      <c r="TZ1" s="97"/>
      <c r="UA1" s="97"/>
      <c r="UB1" s="97"/>
      <c r="UC1" s="97"/>
      <c r="UD1" s="97"/>
      <c r="UE1" s="97"/>
      <c r="UF1" s="97"/>
      <c r="UG1" s="97"/>
      <c r="UH1" s="97"/>
      <c r="UI1" s="97"/>
      <c r="UJ1" s="97"/>
      <c r="UK1" s="97"/>
      <c r="UL1" s="97"/>
      <c r="UM1" s="97"/>
      <c r="UN1" s="97"/>
      <c r="UO1" s="97"/>
      <c r="UP1" s="97"/>
      <c r="UQ1" s="97"/>
      <c r="UR1" s="97"/>
      <c r="US1" s="97"/>
      <c r="UT1" s="97"/>
      <c r="UU1" s="97"/>
      <c r="UV1" s="97"/>
      <c r="UW1" s="97"/>
      <c r="UX1" s="97"/>
      <c r="UY1" s="97"/>
      <c r="UZ1" s="97"/>
      <c r="VA1" s="97"/>
      <c r="VB1" s="97"/>
      <c r="VC1" s="97"/>
      <c r="VD1" s="97"/>
      <c r="VE1" s="97"/>
      <c r="VF1" s="97"/>
      <c r="VG1" s="97"/>
      <c r="VH1" s="97"/>
      <c r="VI1" s="97"/>
      <c r="VJ1" s="97"/>
      <c r="VK1" s="97"/>
      <c r="VL1" s="97"/>
      <c r="VM1" s="97"/>
      <c r="VN1" s="97"/>
      <c r="VO1" s="97"/>
      <c r="VP1" s="97"/>
      <c r="VQ1" s="97"/>
      <c r="VR1" s="97"/>
      <c r="VS1" s="97"/>
      <c r="VT1" s="97"/>
      <c r="VU1" s="97"/>
      <c r="VV1" s="97"/>
      <c r="VW1" s="97"/>
      <c r="VX1" s="97"/>
      <c r="VY1" s="97"/>
      <c r="VZ1" s="97"/>
      <c r="WA1" s="97"/>
      <c r="WB1" s="97"/>
      <c r="WC1" s="97"/>
      <c r="WD1" s="97"/>
      <c r="WE1" s="97"/>
      <c r="WF1" s="97"/>
      <c r="WG1" s="97"/>
      <c r="WH1" s="97"/>
      <c r="WI1" s="97"/>
      <c r="WJ1" s="97"/>
      <c r="WK1" s="97"/>
      <c r="WL1" s="97"/>
      <c r="WM1" s="97"/>
      <c r="WN1" s="97"/>
      <c r="WO1" s="97"/>
      <c r="WP1" s="97"/>
      <c r="WQ1" s="97"/>
      <c r="WR1" s="97"/>
      <c r="WS1" s="97"/>
      <c r="WT1" s="97"/>
      <c r="WU1" s="97"/>
      <c r="WV1" s="97"/>
      <c r="WW1" s="97"/>
      <c r="WX1" s="97"/>
      <c r="WY1" s="97"/>
      <c r="WZ1" s="97"/>
      <c r="XA1" s="97"/>
      <c r="XB1" s="97"/>
      <c r="XC1" s="97"/>
      <c r="XD1" s="97"/>
      <c r="XE1" s="97"/>
      <c r="XF1" s="97"/>
      <c r="XG1" s="97"/>
      <c r="XH1" s="97"/>
      <c r="XI1" s="97"/>
      <c r="XJ1" s="97"/>
      <c r="XK1" s="97"/>
      <c r="XL1" s="97"/>
      <c r="XM1" s="97"/>
      <c r="XN1" s="97"/>
      <c r="XO1" s="97"/>
      <c r="XP1" s="97"/>
      <c r="XQ1" s="97"/>
      <c r="XR1" s="97"/>
      <c r="XS1" s="97"/>
      <c r="XT1" s="97"/>
      <c r="XU1" s="97"/>
      <c r="XV1" s="97"/>
      <c r="XW1" s="97"/>
      <c r="XX1" s="97"/>
      <c r="XY1" s="97"/>
      <c r="XZ1" s="97"/>
      <c r="YA1" s="97"/>
      <c r="YB1" s="97"/>
      <c r="YC1" s="97"/>
      <c r="YD1" s="97"/>
      <c r="YE1" s="97"/>
      <c r="YF1" s="97"/>
      <c r="YG1" s="97"/>
      <c r="YH1" s="97"/>
      <c r="YI1" s="97"/>
      <c r="YJ1" s="97"/>
      <c r="YK1" s="97"/>
      <c r="YL1" s="97"/>
      <c r="YM1" s="97"/>
      <c r="YN1" s="97"/>
      <c r="YO1" s="97"/>
      <c r="YP1" s="97"/>
      <c r="YQ1" s="97"/>
      <c r="YR1" s="97"/>
      <c r="YS1" s="97"/>
      <c r="YT1" s="97"/>
      <c r="YU1" s="97"/>
      <c r="YV1" s="97"/>
      <c r="YW1" s="97"/>
      <c r="YX1" s="97"/>
      <c r="YY1" s="97"/>
      <c r="YZ1" s="97"/>
      <c r="ZA1" s="97"/>
      <c r="ZB1" s="97"/>
      <c r="ZC1" s="97"/>
      <c r="ZD1" s="97"/>
      <c r="ZE1" s="97"/>
      <c r="ZF1" s="97"/>
      <c r="ZG1" s="97"/>
      <c r="ZH1" s="97"/>
      <c r="ZI1" s="97"/>
      <c r="ZJ1" s="97"/>
      <c r="ZK1" s="97"/>
      <c r="ZL1" s="97"/>
      <c r="ZM1" s="97"/>
      <c r="ZN1" s="97"/>
      <c r="ZO1" s="97"/>
      <c r="ZP1" s="97"/>
      <c r="ZQ1" s="97"/>
      <c r="ZR1" s="97"/>
      <c r="ZS1" s="97"/>
      <c r="ZT1" s="97"/>
      <c r="ZU1" s="97"/>
      <c r="ZV1" s="97"/>
      <c r="ZW1" s="97"/>
      <c r="ZX1" s="97"/>
      <c r="ZY1" s="97"/>
      <c r="ZZ1" s="97"/>
      <c r="AAA1" s="97"/>
      <c r="AAB1" s="97"/>
      <c r="AAC1" s="97"/>
      <c r="AAD1" s="97"/>
      <c r="AAE1" s="97"/>
      <c r="AAF1" s="97"/>
      <c r="AAG1" s="97"/>
      <c r="AAH1" s="97"/>
      <c r="AAI1" s="97"/>
      <c r="AAJ1" s="97"/>
      <c r="AAK1" s="97"/>
      <c r="AAL1" s="97"/>
      <c r="AAM1" s="97"/>
      <c r="AAN1" s="97"/>
      <c r="AAO1" s="97"/>
      <c r="AAP1" s="97"/>
      <c r="AAQ1" s="97"/>
      <c r="AAR1" s="97"/>
      <c r="AAS1" s="97"/>
      <c r="AAT1" s="97"/>
      <c r="AAU1" s="97"/>
      <c r="AAV1" s="97"/>
      <c r="AAW1" s="97"/>
      <c r="AAX1" s="97"/>
      <c r="AAY1" s="97"/>
      <c r="AAZ1" s="97"/>
      <c r="ABA1" s="97"/>
      <c r="ABB1" s="97"/>
      <c r="ABC1" s="97"/>
      <c r="ABD1" s="97"/>
      <c r="ABE1" s="97"/>
      <c r="ABF1" s="97"/>
      <c r="ABG1" s="97"/>
      <c r="ABH1" s="97"/>
      <c r="ABI1" s="97"/>
      <c r="ABJ1" s="97"/>
      <c r="ABK1" s="97"/>
      <c r="ABL1" s="97"/>
      <c r="ABM1" s="97"/>
      <c r="ABN1" s="97"/>
      <c r="ABO1" s="97"/>
      <c r="ABP1" s="97"/>
      <c r="ABQ1" s="97"/>
      <c r="ABR1" s="97"/>
      <c r="ABS1" s="97"/>
      <c r="ABT1" s="97"/>
      <c r="ABU1" s="97"/>
      <c r="ABV1" s="97"/>
      <c r="ABW1" s="97"/>
      <c r="ABX1" s="97"/>
      <c r="ABY1" s="97"/>
      <c r="ABZ1" s="97"/>
      <c r="ACA1" s="97"/>
      <c r="ACB1" s="97"/>
      <c r="ACC1" s="97"/>
      <c r="ACD1" s="97"/>
      <c r="ACE1" s="97"/>
      <c r="ACF1" s="97"/>
      <c r="ACG1" s="97"/>
      <c r="ACH1" s="97"/>
      <c r="ACI1" s="97"/>
      <c r="ACJ1" s="97"/>
      <c r="ACK1" s="97"/>
      <c r="ACL1" s="97"/>
      <c r="ACM1" s="97"/>
      <c r="ACN1" s="97"/>
      <c r="ACO1" s="97"/>
      <c r="ACP1" s="97"/>
      <c r="ACQ1" s="97"/>
      <c r="ACR1" s="97"/>
      <c r="ACS1" s="97"/>
      <c r="ACT1" s="97"/>
      <c r="ACU1" s="97"/>
      <c r="ACV1" s="97"/>
      <c r="ACW1" s="97"/>
      <c r="ACX1" s="97"/>
      <c r="ACY1" s="97"/>
      <c r="ACZ1" s="97"/>
      <c r="ADA1" s="97"/>
      <c r="ADB1" s="97"/>
      <c r="ADC1" s="97"/>
      <c r="ADD1" s="97"/>
      <c r="ADE1" s="97"/>
      <c r="ADF1" s="97"/>
      <c r="ADG1" s="97"/>
      <c r="ADH1" s="97"/>
      <c r="ADI1" s="97"/>
      <c r="ADJ1" s="97"/>
      <c r="ADK1" s="97"/>
      <c r="ADL1" s="97"/>
      <c r="ADM1" s="97"/>
      <c r="ADN1" s="97"/>
      <c r="ADO1" s="97"/>
      <c r="ADP1" s="97"/>
      <c r="ADQ1" s="97"/>
      <c r="ADR1" s="97"/>
      <c r="ADS1" s="97"/>
      <c r="ADT1" s="97"/>
      <c r="ADU1" s="97"/>
      <c r="ADV1" s="97"/>
      <c r="ADW1" s="97"/>
      <c r="ADX1" s="97"/>
      <c r="ADY1" s="97"/>
      <c r="ADZ1" s="97"/>
      <c r="AEA1" s="97"/>
      <c r="AEB1" s="97"/>
      <c r="AEC1" s="97"/>
      <c r="AED1" s="97"/>
      <c r="AEE1" s="97"/>
      <c r="AEF1" s="97"/>
      <c r="AEG1" s="97"/>
      <c r="AEH1" s="97"/>
      <c r="AEI1" s="97"/>
      <c r="AEJ1" s="97"/>
      <c r="AEK1" s="97"/>
      <c r="AEL1" s="97"/>
      <c r="AEM1" s="97"/>
      <c r="AEN1" s="97"/>
      <c r="AEO1" s="97"/>
      <c r="AEP1" s="97"/>
      <c r="AEQ1" s="97"/>
      <c r="AER1" s="97"/>
      <c r="AES1" s="97"/>
      <c r="AET1" s="97"/>
      <c r="AEU1" s="97"/>
      <c r="AEV1" s="97"/>
      <c r="AEW1" s="97"/>
      <c r="AEX1" s="97"/>
      <c r="AEY1" s="97"/>
      <c r="AEZ1" s="97"/>
      <c r="AFA1" s="97"/>
      <c r="AFB1" s="97"/>
      <c r="AFC1" s="97"/>
      <c r="AFD1" s="97"/>
      <c r="AFE1" s="97"/>
      <c r="AFF1" s="97"/>
      <c r="AFG1" s="97"/>
      <c r="AFH1" s="97"/>
      <c r="AFI1" s="97"/>
      <c r="AFJ1" s="97"/>
      <c r="AFK1" s="97"/>
      <c r="AFL1" s="97"/>
      <c r="AFM1" s="97"/>
      <c r="AFN1" s="97"/>
      <c r="AFO1" s="97"/>
      <c r="AFP1" s="97"/>
      <c r="AFQ1" s="97"/>
      <c r="AFR1" s="97"/>
      <c r="AFS1" s="97"/>
      <c r="AFT1" s="97"/>
      <c r="AFU1" s="97"/>
      <c r="AFV1" s="97"/>
      <c r="AFW1" s="97"/>
      <c r="AFX1" s="97"/>
      <c r="AFY1" s="97"/>
      <c r="AFZ1" s="97"/>
      <c r="AGA1" s="97"/>
      <c r="AGB1" s="97"/>
      <c r="AGC1" s="97"/>
      <c r="AGD1" s="97"/>
      <c r="AGE1" s="97"/>
      <c r="AGF1" s="97"/>
      <c r="AGG1" s="97"/>
      <c r="AGH1" s="97"/>
      <c r="AGI1" s="97"/>
      <c r="AGJ1" s="97"/>
      <c r="AGK1" s="97"/>
      <c r="AGL1" s="97"/>
      <c r="AGM1" s="97"/>
      <c r="AGN1" s="97"/>
      <c r="AGO1" s="97"/>
      <c r="AGP1" s="97"/>
      <c r="AGQ1" s="97"/>
      <c r="AGR1" s="97"/>
      <c r="AGS1" s="97"/>
      <c r="AGT1" s="97"/>
      <c r="AGU1" s="97"/>
      <c r="AGV1" s="97"/>
      <c r="AGW1" s="97"/>
      <c r="AGX1" s="97"/>
      <c r="AGY1" s="97"/>
      <c r="AGZ1" s="97"/>
      <c r="AHA1" s="97"/>
      <c r="AHB1" s="97"/>
      <c r="AHC1" s="97"/>
      <c r="AHD1" s="97"/>
      <c r="AHE1" s="97"/>
      <c r="AHF1" s="97"/>
      <c r="AHG1" s="97"/>
      <c r="AHH1" s="97"/>
      <c r="AHI1" s="97"/>
      <c r="AHJ1" s="97"/>
      <c r="AHK1" s="97"/>
      <c r="AHL1" s="97"/>
      <c r="AHM1" s="97"/>
      <c r="AHN1" s="97"/>
      <c r="AHO1" s="97"/>
      <c r="AHP1" s="97"/>
      <c r="AHQ1" s="97"/>
      <c r="AHR1" s="97"/>
      <c r="AHS1" s="97"/>
      <c r="AHT1" s="97"/>
      <c r="AHU1" s="97"/>
      <c r="AHV1" s="97"/>
      <c r="AHW1" s="97"/>
      <c r="AHX1" s="97"/>
      <c r="AHY1" s="97"/>
      <c r="AHZ1" s="97"/>
      <c r="AIA1" s="97"/>
      <c r="AIB1" s="97"/>
      <c r="AIC1" s="97"/>
      <c r="AID1" s="97"/>
      <c r="AIE1" s="97"/>
      <c r="AIF1" s="97"/>
      <c r="AIG1" s="97"/>
      <c r="AIH1" s="97"/>
      <c r="AII1" s="97"/>
      <c r="AIJ1" s="97"/>
      <c r="AIK1" s="97"/>
      <c r="AIL1" s="97"/>
      <c r="AIM1" s="97"/>
      <c r="AIN1" s="97"/>
      <c r="AIO1" s="97"/>
      <c r="AIP1" s="97"/>
      <c r="AIQ1" s="97"/>
      <c r="AIR1" s="97"/>
      <c r="AIS1" s="97"/>
      <c r="AIT1" s="97"/>
      <c r="AIU1" s="97"/>
      <c r="AIV1" s="97"/>
      <c r="AIW1" s="97"/>
      <c r="AIX1" s="97"/>
      <c r="AIY1" s="97"/>
      <c r="AIZ1" s="97"/>
      <c r="AJA1" s="97"/>
      <c r="AJB1" s="97"/>
      <c r="AJC1" s="97"/>
      <c r="AJD1" s="97"/>
      <c r="AJE1" s="97"/>
      <c r="AJF1" s="97"/>
      <c r="AJG1" s="97"/>
      <c r="AJH1" s="97"/>
      <c r="AJI1" s="97"/>
      <c r="AJJ1" s="97"/>
      <c r="AJK1" s="97"/>
      <c r="AJL1" s="97"/>
      <c r="AJM1" s="97"/>
      <c r="AJN1" s="97"/>
      <c r="AJO1" s="97"/>
      <c r="AJP1" s="97"/>
      <c r="AJQ1" s="97"/>
      <c r="AJR1" s="97"/>
    </row>
    <row r="2" spans="1:954" s="98" customFormat="1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9"/>
      <c r="AI2" s="99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  <c r="IR2" s="97"/>
      <c r="IS2" s="97"/>
      <c r="IT2" s="97"/>
      <c r="IU2" s="97"/>
      <c r="IV2" s="97"/>
      <c r="IW2" s="97"/>
      <c r="IX2" s="97"/>
      <c r="IY2" s="97"/>
      <c r="IZ2" s="97"/>
      <c r="JA2" s="97"/>
      <c r="JB2" s="97"/>
      <c r="JC2" s="97"/>
      <c r="JD2" s="97"/>
      <c r="JE2" s="97"/>
      <c r="JF2" s="97"/>
      <c r="JG2" s="97"/>
      <c r="JH2" s="97"/>
      <c r="JI2" s="97"/>
      <c r="JJ2" s="97"/>
      <c r="JK2" s="97"/>
      <c r="JL2" s="97"/>
      <c r="JM2" s="97"/>
      <c r="JN2" s="97"/>
      <c r="JO2" s="97"/>
      <c r="JP2" s="97"/>
      <c r="JQ2" s="97"/>
      <c r="JR2" s="97"/>
      <c r="JS2" s="97"/>
      <c r="JT2" s="97"/>
      <c r="JU2" s="97"/>
      <c r="JV2" s="97"/>
      <c r="JW2" s="97"/>
      <c r="JX2" s="97"/>
      <c r="JY2" s="97"/>
      <c r="JZ2" s="97"/>
      <c r="KA2" s="97"/>
      <c r="KB2" s="97"/>
      <c r="KC2" s="97"/>
      <c r="KD2" s="97"/>
      <c r="KE2" s="97"/>
      <c r="KF2" s="97"/>
      <c r="KG2" s="97"/>
      <c r="KH2" s="97"/>
      <c r="KI2" s="97"/>
      <c r="KJ2" s="97"/>
      <c r="KK2" s="97"/>
      <c r="KL2" s="97"/>
      <c r="KM2" s="97"/>
      <c r="KN2" s="97"/>
      <c r="KO2" s="97"/>
      <c r="KP2" s="97"/>
      <c r="KQ2" s="97"/>
      <c r="KR2" s="97"/>
      <c r="KS2" s="97"/>
      <c r="KT2" s="97"/>
      <c r="KU2" s="97"/>
      <c r="KV2" s="97"/>
      <c r="KW2" s="97"/>
      <c r="KX2" s="97"/>
      <c r="KY2" s="97"/>
      <c r="KZ2" s="97"/>
      <c r="LA2" s="97"/>
      <c r="LB2" s="97"/>
      <c r="LC2" s="97"/>
      <c r="LD2" s="97"/>
      <c r="LE2" s="97"/>
      <c r="LF2" s="97"/>
      <c r="LG2" s="97"/>
      <c r="LH2" s="97"/>
      <c r="LI2" s="97"/>
      <c r="LJ2" s="97"/>
      <c r="LK2" s="97"/>
      <c r="LL2" s="97"/>
      <c r="LM2" s="97"/>
      <c r="LN2" s="97"/>
      <c r="LO2" s="97"/>
      <c r="LP2" s="97"/>
      <c r="LQ2" s="97"/>
      <c r="LR2" s="97"/>
      <c r="LS2" s="97"/>
      <c r="LT2" s="97"/>
      <c r="LU2" s="97"/>
      <c r="LV2" s="97"/>
      <c r="LW2" s="97"/>
      <c r="LX2" s="97"/>
      <c r="LY2" s="97"/>
      <c r="LZ2" s="97"/>
      <c r="MA2" s="97"/>
      <c r="MB2" s="97"/>
      <c r="MC2" s="97"/>
      <c r="MD2" s="97"/>
      <c r="ME2" s="97"/>
      <c r="MF2" s="97"/>
      <c r="MG2" s="97"/>
      <c r="MH2" s="97"/>
      <c r="MI2" s="97"/>
      <c r="MJ2" s="97"/>
      <c r="MK2" s="97"/>
      <c r="ML2" s="97"/>
      <c r="MM2" s="97"/>
      <c r="MN2" s="97"/>
      <c r="MO2" s="97"/>
      <c r="MP2" s="97"/>
      <c r="MQ2" s="97"/>
      <c r="MR2" s="97"/>
      <c r="MS2" s="97"/>
      <c r="MT2" s="97"/>
      <c r="MU2" s="97"/>
      <c r="MV2" s="97"/>
      <c r="MW2" s="97"/>
      <c r="MX2" s="97"/>
      <c r="MY2" s="97"/>
      <c r="MZ2" s="97"/>
      <c r="NA2" s="97"/>
      <c r="NB2" s="97"/>
      <c r="NC2" s="97"/>
      <c r="ND2" s="97"/>
      <c r="NE2" s="97"/>
      <c r="NF2" s="97"/>
      <c r="NG2" s="97"/>
      <c r="NH2" s="97"/>
      <c r="NI2" s="97"/>
      <c r="NJ2" s="97"/>
      <c r="NK2" s="97"/>
      <c r="NL2" s="97"/>
      <c r="NM2" s="97"/>
      <c r="NN2" s="97"/>
      <c r="NO2" s="97"/>
      <c r="NP2" s="97"/>
      <c r="NQ2" s="97"/>
      <c r="NR2" s="97"/>
      <c r="NS2" s="97"/>
      <c r="NT2" s="97"/>
      <c r="NU2" s="97"/>
      <c r="NV2" s="97"/>
      <c r="NW2" s="97"/>
      <c r="NX2" s="97"/>
      <c r="NY2" s="97"/>
      <c r="NZ2" s="97"/>
      <c r="OA2" s="97"/>
      <c r="OB2" s="97"/>
      <c r="OC2" s="97"/>
      <c r="OD2" s="97"/>
      <c r="OE2" s="97"/>
      <c r="OF2" s="97"/>
      <c r="OG2" s="97"/>
      <c r="OH2" s="97"/>
      <c r="OI2" s="97"/>
      <c r="OJ2" s="97"/>
      <c r="OK2" s="97"/>
      <c r="OL2" s="97"/>
      <c r="OM2" s="97"/>
      <c r="ON2" s="97"/>
      <c r="OO2" s="97"/>
      <c r="OP2" s="97"/>
      <c r="OQ2" s="97"/>
      <c r="OR2" s="97"/>
      <c r="OS2" s="97"/>
      <c r="OT2" s="97"/>
      <c r="OU2" s="97"/>
      <c r="OV2" s="97"/>
      <c r="OW2" s="97"/>
      <c r="OX2" s="97"/>
      <c r="OY2" s="97"/>
      <c r="OZ2" s="97"/>
      <c r="PA2" s="97"/>
      <c r="PB2" s="97"/>
      <c r="PC2" s="97"/>
      <c r="PD2" s="97"/>
      <c r="PE2" s="97"/>
      <c r="PF2" s="97"/>
      <c r="PG2" s="97"/>
      <c r="PH2" s="97"/>
      <c r="PI2" s="97"/>
      <c r="PJ2" s="97"/>
      <c r="PK2" s="97"/>
      <c r="PL2" s="97"/>
      <c r="PM2" s="97"/>
      <c r="PN2" s="97"/>
      <c r="PO2" s="97"/>
      <c r="PP2" s="97"/>
      <c r="PQ2" s="97"/>
      <c r="PR2" s="97"/>
      <c r="PS2" s="97"/>
      <c r="PT2" s="97"/>
      <c r="PU2" s="97"/>
      <c r="PV2" s="97"/>
      <c r="PW2" s="97"/>
      <c r="PX2" s="97"/>
      <c r="PY2" s="97"/>
      <c r="PZ2" s="97"/>
      <c r="QA2" s="97"/>
      <c r="QB2" s="97"/>
      <c r="QC2" s="97"/>
      <c r="QD2" s="97"/>
      <c r="QE2" s="97"/>
      <c r="QF2" s="97"/>
      <c r="QG2" s="97"/>
      <c r="QH2" s="97"/>
      <c r="QI2" s="97"/>
      <c r="QJ2" s="97"/>
      <c r="QK2" s="97"/>
      <c r="QL2" s="97"/>
      <c r="QM2" s="97"/>
      <c r="QN2" s="97"/>
      <c r="QO2" s="97"/>
      <c r="QP2" s="97"/>
      <c r="QQ2" s="97"/>
      <c r="QR2" s="97"/>
      <c r="QS2" s="97"/>
      <c r="QT2" s="97"/>
      <c r="QU2" s="97"/>
      <c r="QV2" s="97"/>
      <c r="QW2" s="97"/>
      <c r="QX2" s="97"/>
      <c r="QY2" s="97"/>
      <c r="QZ2" s="97"/>
      <c r="RA2" s="97"/>
      <c r="RB2" s="97"/>
      <c r="RC2" s="97"/>
      <c r="RD2" s="97"/>
      <c r="RE2" s="97"/>
      <c r="RF2" s="97"/>
      <c r="RG2" s="97"/>
      <c r="RH2" s="97"/>
      <c r="RI2" s="97"/>
      <c r="RJ2" s="97"/>
      <c r="RK2" s="97"/>
      <c r="RL2" s="97"/>
      <c r="RM2" s="97"/>
      <c r="RN2" s="97"/>
      <c r="RO2" s="97"/>
      <c r="RP2" s="97"/>
      <c r="RQ2" s="97"/>
      <c r="RR2" s="97"/>
      <c r="RS2" s="97"/>
      <c r="RT2" s="97"/>
      <c r="RU2" s="97"/>
      <c r="RV2" s="97"/>
      <c r="RW2" s="97"/>
      <c r="RX2" s="97"/>
      <c r="RY2" s="97"/>
      <c r="RZ2" s="97"/>
      <c r="SA2" s="97"/>
      <c r="SB2" s="97"/>
      <c r="SC2" s="97"/>
      <c r="SD2" s="97"/>
      <c r="SE2" s="97"/>
      <c r="SF2" s="97"/>
      <c r="SG2" s="97"/>
      <c r="SH2" s="97"/>
      <c r="SI2" s="97"/>
      <c r="SJ2" s="97"/>
      <c r="SK2" s="97"/>
      <c r="SL2" s="97"/>
      <c r="SM2" s="97"/>
      <c r="SN2" s="97"/>
      <c r="SO2" s="97"/>
      <c r="SP2" s="97"/>
      <c r="SQ2" s="97"/>
      <c r="SR2" s="97"/>
      <c r="SS2" s="97"/>
      <c r="ST2" s="97"/>
      <c r="SU2" s="97"/>
      <c r="SV2" s="97"/>
      <c r="SW2" s="97"/>
      <c r="SX2" s="97"/>
      <c r="SY2" s="97"/>
      <c r="SZ2" s="97"/>
      <c r="TA2" s="97"/>
      <c r="TB2" s="97"/>
      <c r="TC2" s="97"/>
      <c r="TD2" s="97"/>
      <c r="TE2" s="97"/>
      <c r="TF2" s="97"/>
      <c r="TG2" s="97"/>
      <c r="TH2" s="97"/>
      <c r="TI2" s="97"/>
      <c r="TJ2" s="97"/>
      <c r="TK2" s="97"/>
      <c r="TL2" s="97"/>
      <c r="TM2" s="97"/>
      <c r="TN2" s="97"/>
      <c r="TO2" s="97"/>
      <c r="TP2" s="97"/>
      <c r="TQ2" s="97"/>
      <c r="TR2" s="97"/>
      <c r="TS2" s="97"/>
      <c r="TT2" s="97"/>
      <c r="TU2" s="97"/>
      <c r="TV2" s="97"/>
      <c r="TW2" s="97"/>
      <c r="TX2" s="97"/>
      <c r="TY2" s="97"/>
      <c r="TZ2" s="97"/>
      <c r="UA2" s="97"/>
      <c r="UB2" s="97"/>
      <c r="UC2" s="97"/>
      <c r="UD2" s="97"/>
      <c r="UE2" s="97"/>
      <c r="UF2" s="97"/>
      <c r="UG2" s="97"/>
      <c r="UH2" s="97"/>
      <c r="UI2" s="97"/>
      <c r="UJ2" s="97"/>
      <c r="UK2" s="97"/>
      <c r="UL2" s="97"/>
      <c r="UM2" s="97"/>
      <c r="UN2" s="97"/>
      <c r="UO2" s="97"/>
      <c r="UP2" s="97"/>
      <c r="UQ2" s="97"/>
      <c r="UR2" s="97"/>
      <c r="US2" s="97"/>
      <c r="UT2" s="97"/>
      <c r="UU2" s="97"/>
      <c r="UV2" s="97"/>
      <c r="UW2" s="97"/>
      <c r="UX2" s="97"/>
      <c r="UY2" s="97"/>
      <c r="UZ2" s="97"/>
      <c r="VA2" s="97"/>
      <c r="VB2" s="97"/>
      <c r="VC2" s="97"/>
      <c r="VD2" s="97"/>
      <c r="VE2" s="97"/>
      <c r="VF2" s="97"/>
      <c r="VG2" s="97"/>
      <c r="VH2" s="97"/>
      <c r="VI2" s="97"/>
      <c r="VJ2" s="97"/>
      <c r="VK2" s="97"/>
      <c r="VL2" s="97"/>
      <c r="VM2" s="97"/>
      <c r="VN2" s="97"/>
      <c r="VO2" s="97"/>
      <c r="VP2" s="97"/>
      <c r="VQ2" s="97"/>
      <c r="VR2" s="97"/>
      <c r="VS2" s="97"/>
      <c r="VT2" s="97"/>
      <c r="VU2" s="97"/>
      <c r="VV2" s="97"/>
      <c r="VW2" s="97"/>
      <c r="VX2" s="97"/>
      <c r="VY2" s="97"/>
      <c r="VZ2" s="97"/>
      <c r="WA2" s="97"/>
      <c r="WB2" s="97"/>
      <c r="WC2" s="97"/>
      <c r="WD2" s="97"/>
      <c r="WE2" s="97"/>
      <c r="WF2" s="97"/>
      <c r="WG2" s="97"/>
      <c r="WH2" s="97"/>
      <c r="WI2" s="97"/>
      <c r="WJ2" s="97"/>
      <c r="WK2" s="97"/>
      <c r="WL2" s="97"/>
      <c r="WM2" s="97"/>
      <c r="WN2" s="97"/>
      <c r="WO2" s="97"/>
      <c r="WP2" s="97"/>
      <c r="WQ2" s="97"/>
      <c r="WR2" s="97"/>
      <c r="WS2" s="97"/>
      <c r="WT2" s="97"/>
      <c r="WU2" s="97"/>
      <c r="WV2" s="97"/>
      <c r="WW2" s="97"/>
      <c r="WX2" s="97"/>
      <c r="WY2" s="97"/>
      <c r="WZ2" s="97"/>
      <c r="XA2" s="97"/>
      <c r="XB2" s="97"/>
      <c r="XC2" s="97"/>
      <c r="XD2" s="97"/>
      <c r="XE2" s="97"/>
      <c r="XF2" s="97"/>
      <c r="XG2" s="97"/>
      <c r="XH2" s="97"/>
      <c r="XI2" s="97"/>
      <c r="XJ2" s="97"/>
      <c r="XK2" s="97"/>
      <c r="XL2" s="97"/>
      <c r="XM2" s="97"/>
      <c r="XN2" s="97"/>
      <c r="XO2" s="97"/>
      <c r="XP2" s="97"/>
      <c r="XQ2" s="97"/>
      <c r="XR2" s="97"/>
      <c r="XS2" s="97"/>
      <c r="XT2" s="97"/>
      <c r="XU2" s="97"/>
      <c r="XV2" s="97"/>
      <c r="XW2" s="97"/>
      <c r="XX2" s="97"/>
      <c r="XY2" s="97"/>
      <c r="XZ2" s="97"/>
      <c r="YA2" s="97"/>
      <c r="YB2" s="97"/>
      <c r="YC2" s="97"/>
      <c r="YD2" s="97"/>
      <c r="YE2" s="97"/>
      <c r="YF2" s="97"/>
      <c r="YG2" s="97"/>
      <c r="YH2" s="97"/>
      <c r="YI2" s="97"/>
      <c r="YJ2" s="97"/>
      <c r="YK2" s="97"/>
      <c r="YL2" s="97"/>
      <c r="YM2" s="97"/>
      <c r="YN2" s="97"/>
      <c r="YO2" s="97"/>
      <c r="YP2" s="97"/>
      <c r="YQ2" s="97"/>
      <c r="YR2" s="97"/>
      <c r="YS2" s="97"/>
      <c r="YT2" s="97"/>
      <c r="YU2" s="97"/>
      <c r="YV2" s="97"/>
      <c r="YW2" s="97"/>
      <c r="YX2" s="97"/>
      <c r="YY2" s="97"/>
      <c r="YZ2" s="97"/>
      <c r="ZA2" s="97"/>
      <c r="ZB2" s="97"/>
      <c r="ZC2" s="97"/>
      <c r="ZD2" s="97"/>
      <c r="ZE2" s="97"/>
      <c r="ZF2" s="97"/>
      <c r="ZG2" s="97"/>
      <c r="ZH2" s="97"/>
      <c r="ZI2" s="97"/>
      <c r="ZJ2" s="97"/>
      <c r="ZK2" s="97"/>
      <c r="ZL2" s="97"/>
      <c r="ZM2" s="97"/>
      <c r="ZN2" s="97"/>
      <c r="ZO2" s="97"/>
      <c r="ZP2" s="97"/>
      <c r="ZQ2" s="97"/>
      <c r="ZR2" s="97"/>
      <c r="ZS2" s="97"/>
      <c r="ZT2" s="97"/>
      <c r="ZU2" s="97"/>
      <c r="ZV2" s="97"/>
      <c r="ZW2" s="97"/>
      <c r="ZX2" s="97"/>
      <c r="ZY2" s="97"/>
      <c r="ZZ2" s="97"/>
      <c r="AAA2" s="97"/>
      <c r="AAB2" s="97"/>
      <c r="AAC2" s="97"/>
      <c r="AAD2" s="97"/>
      <c r="AAE2" s="97"/>
      <c r="AAF2" s="97"/>
      <c r="AAG2" s="97"/>
      <c r="AAH2" s="97"/>
      <c r="AAI2" s="97"/>
      <c r="AAJ2" s="97"/>
      <c r="AAK2" s="97"/>
      <c r="AAL2" s="97"/>
      <c r="AAM2" s="97"/>
      <c r="AAN2" s="97"/>
      <c r="AAO2" s="97"/>
      <c r="AAP2" s="97"/>
      <c r="AAQ2" s="97"/>
      <c r="AAR2" s="97"/>
      <c r="AAS2" s="97"/>
      <c r="AAT2" s="97"/>
      <c r="AAU2" s="97"/>
      <c r="AAV2" s="97"/>
      <c r="AAW2" s="97"/>
      <c r="AAX2" s="97"/>
      <c r="AAY2" s="97"/>
      <c r="AAZ2" s="97"/>
      <c r="ABA2" s="97"/>
      <c r="ABB2" s="97"/>
      <c r="ABC2" s="97"/>
      <c r="ABD2" s="97"/>
      <c r="ABE2" s="97"/>
      <c r="ABF2" s="97"/>
      <c r="ABG2" s="97"/>
      <c r="ABH2" s="97"/>
      <c r="ABI2" s="97"/>
      <c r="ABJ2" s="97"/>
      <c r="ABK2" s="97"/>
      <c r="ABL2" s="97"/>
      <c r="ABM2" s="97"/>
      <c r="ABN2" s="97"/>
      <c r="ABO2" s="97"/>
      <c r="ABP2" s="97"/>
      <c r="ABQ2" s="97"/>
      <c r="ABR2" s="97"/>
      <c r="ABS2" s="97"/>
      <c r="ABT2" s="97"/>
      <c r="ABU2" s="97"/>
      <c r="ABV2" s="97"/>
      <c r="ABW2" s="97"/>
      <c r="ABX2" s="97"/>
      <c r="ABY2" s="97"/>
      <c r="ABZ2" s="97"/>
      <c r="ACA2" s="97"/>
      <c r="ACB2" s="97"/>
      <c r="ACC2" s="97"/>
      <c r="ACD2" s="97"/>
      <c r="ACE2" s="97"/>
      <c r="ACF2" s="97"/>
      <c r="ACG2" s="97"/>
      <c r="ACH2" s="97"/>
      <c r="ACI2" s="97"/>
      <c r="ACJ2" s="97"/>
      <c r="ACK2" s="97"/>
      <c r="ACL2" s="97"/>
      <c r="ACM2" s="97"/>
      <c r="ACN2" s="97"/>
      <c r="ACO2" s="97"/>
      <c r="ACP2" s="97"/>
      <c r="ACQ2" s="97"/>
      <c r="ACR2" s="97"/>
      <c r="ACS2" s="97"/>
      <c r="ACT2" s="97"/>
      <c r="ACU2" s="97"/>
      <c r="ACV2" s="97"/>
      <c r="ACW2" s="97"/>
      <c r="ACX2" s="97"/>
      <c r="ACY2" s="97"/>
      <c r="ACZ2" s="97"/>
      <c r="ADA2" s="97"/>
      <c r="ADB2" s="97"/>
      <c r="ADC2" s="97"/>
      <c r="ADD2" s="97"/>
      <c r="ADE2" s="97"/>
      <c r="ADF2" s="97"/>
      <c r="ADG2" s="97"/>
      <c r="ADH2" s="97"/>
      <c r="ADI2" s="97"/>
      <c r="ADJ2" s="97"/>
      <c r="ADK2" s="97"/>
      <c r="ADL2" s="97"/>
      <c r="ADM2" s="97"/>
      <c r="ADN2" s="97"/>
      <c r="ADO2" s="97"/>
      <c r="ADP2" s="97"/>
      <c r="ADQ2" s="97"/>
      <c r="ADR2" s="97"/>
      <c r="ADS2" s="97"/>
      <c r="ADT2" s="97"/>
      <c r="ADU2" s="97"/>
      <c r="ADV2" s="97"/>
      <c r="ADW2" s="97"/>
      <c r="ADX2" s="97"/>
      <c r="ADY2" s="97"/>
      <c r="ADZ2" s="97"/>
      <c r="AEA2" s="97"/>
      <c r="AEB2" s="97"/>
      <c r="AEC2" s="97"/>
      <c r="AED2" s="97"/>
      <c r="AEE2" s="97"/>
      <c r="AEF2" s="97"/>
      <c r="AEG2" s="97"/>
      <c r="AEH2" s="97"/>
      <c r="AEI2" s="97"/>
      <c r="AEJ2" s="97"/>
      <c r="AEK2" s="97"/>
      <c r="AEL2" s="97"/>
      <c r="AEM2" s="97"/>
      <c r="AEN2" s="97"/>
      <c r="AEO2" s="97"/>
      <c r="AEP2" s="97"/>
      <c r="AEQ2" s="97"/>
      <c r="AER2" s="97"/>
      <c r="AES2" s="97"/>
      <c r="AET2" s="97"/>
      <c r="AEU2" s="97"/>
      <c r="AEV2" s="97"/>
      <c r="AEW2" s="97"/>
      <c r="AEX2" s="97"/>
      <c r="AEY2" s="97"/>
      <c r="AEZ2" s="97"/>
      <c r="AFA2" s="97"/>
      <c r="AFB2" s="97"/>
      <c r="AFC2" s="97"/>
      <c r="AFD2" s="97"/>
      <c r="AFE2" s="97"/>
      <c r="AFF2" s="97"/>
      <c r="AFG2" s="97"/>
      <c r="AFH2" s="97"/>
      <c r="AFI2" s="97"/>
      <c r="AFJ2" s="97"/>
      <c r="AFK2" s="97"/>
      <c r="AFL2" s="97"/>
      <c r="AFM2" s="97"/>
      <c r="AFN2" s="97"/>
      <c r="AFO2" s="97"/>
      <c r="AFP2" s="97"/>
      <c r="AFQ2" s="97"/>
      <c r="AFR2" s="97"/>
      <c r="AFS2" s="97"/>
      <c r="AFT2" s="97"/>
      <c r="AFU2" s="97"/>
      <c r="AFV2" s="97"/>
      <c r="AFW2" s="97"/>
      <c r="AFX2" s="97"/>
      <c r="AFY2" s="97"/>
      <c r="AFZ2" s="97"/>
      <c r="AGA2" s="97"/>
      <c r="AGB2" s="97"/>
      <c r="AGC2" s="97"/>
      <c r="AGD2" s="97"/>
      <c r="AGE2" s="97"/>
      <c r="AGF2" s="97"/>
      <c r="AGG2" s="97"/>
      <c r="AGH2" s="97"/>
      <c r="AGI2" s="97"/>
      <c r="AGJ2" s="97"/>
      <c r="AGK2" s="97"/>
      <c r="AGL2" s="97"/>
      <c r="AGM2" s="97"/>
      <c r="AGN2" s="97"/>
      <c r="AGO2" s="97"/>
      <c r="AGP2" s="97"/>
      <c r="AGQ2" s="97"/>
      <c r="AGR2" s="97"/>
      <c r="AGS2" s="97"/>
      <c r="AGT2" s="97"/>
      <c r="AGU2" s="97"/>
      <c r="AGV2" s="97"/>
      <c r="AGW2" s="97"/>
      <c r="AGX2" s="97"/>
      <c r="AGY2" s="97"/>
      <c r="AGZ2" s="97"/>
      <c r="AHA2" s="97"/>
      <c r="AHB2" s="97"/>
      <c r="AHC2" s="97"/>
      <c r="AHD2" s="97"/>
      <c r="AHE2" s="97"/>
      <c r="AHF2" s="97"/>
      <c r="AHG2" s="97"/>
      <c r="AHH2" s="97"/>
      <c r="AHI2" s="97"/>
      <c r="AHJ2" s="97"/>
      <c r="AHK2" s="97"/>
      <c r="AHL2" s="97"/>
      <c r="AHM2" s="97"/>
      <c r="AHN2" s="97"/>
      <c r="AHO2" s="97"/>
      <c r="AHP2" s="97"/>
      <c r="AHQ2" s="97"/>
      <c r="AHR2" s="97"/>
      <c r="AHS2" s="97"/>
      <c r="AHT2" s="97"/>
      <c r="AHU2" s="97"/>
      <c r="AHV2" s="97"/>
      <c r="AHW2" s="97"/>
      <c r="AHX2" s="97"/>
      <c r="AHY2" s="97"/>
      <c r="AHZ2" s="97"/>
      <c r="AIA2" s="97"/>
      <c r="AIB2" s="97"/>
      <c r="AIC2" s="97"/>
      <c r="AID2" s="97"/>
      <c r="AIE2" s="97"/>
      <c r="AIF2" s="97"/>
      <c r="AIG2" s="97"/>
      <c r="AIH2" s="97"/>
      <c r="AII2" s="97"/>
      <c r="AIJ2" s="97"/>
      <c r="AIK2" s="97"/>
      <c r="AIL2" s="97"/>
      <c r="AIM2" s="97"/>
      <c r="AIN2" s="97"/>
      <c r="AIO2" s="97"/>
      <c r="AIP2" s="97"/>
      <c r="AIQ2" s="97"/>
      <c r="AIR2" s="97"/>
      <c r="AIS2" s="97"/>
      <c r="AIT2" s="97"/>
      <c r="AIU2" s="97"/>
      <c r="AIV2" s="97"/>
      <c r="AIW2" s="97"/>
      <c r="AIX2" s="97"/>
      <c r="AIY2" s="97"/>
      <c r="AIZ2" s="97"/>
      <c r="AJA2" s="97"/>
      <c r="AJB2" s="97"/>
      <c r="AJC2" s="97"/>
      <c r="AJD2" s="97"/>
      <c r="AJE2" s="97"/>
      <c r="AJF2" s="97"/>
      <c r="AJG2" s="97"/>
      <c r="AJH2" s="97"/>
      <c r="AJI2" s="97"/>
      <c r="AJJ2" s="97"/>
      <c r="AJK2" s="97"/>
      <c r="AJL2" s="97"/>
      <c r="AJM2" s="97"/>
      <c r="AJN2" s="97"/>
      <c r="AJO2" s="97"/>
      <c r="AJP2" s="97"/>
      <c r="AJQ2" s="97"/>
      <c r="AJR2" s="97"/>
    </row>
    <row r="3" spans="1:954" s="98" customFormat="1" ht="52.5" customHeight="1" x14ac:dyDescent="0.25">
      <c r="A3" s="83"/>
      <c r="B3" s="83"/>
      <c r="C3" s="83"/>
      <c r="D3" s="83"/>
      <c r="E3" s="83"/>
      <c r="F3" s="126" t="s">
        <v>52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83"/>
      <c r="V3" s="83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9"/>
      <c r="AI3" s="99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  <c r="IR3" s="97"/>
      <c r="IS3" s="97"/>
      <c r="IT3" s="97"/>
      <c r="IU3" s="97"/>
      <c r="IV3" s="97"/>
      <c r="IW3" s="97"/>
      <c r="IX3" s="97"/>
      <c r="IY3" s="97"/>
      <c r="IZ3" s="97"/>
      <c r="JA3" s="97"/>
      <c r="JB3" s="97"/>
      <c r="JC3" s="97"/>
      <c r="JD3" s="97"/>
      <c r="JE3" s="97"/>
      <c r="JF3" s="97"/>
      <c r="JG3" s="97"/>
      <c r="JH3" s="97"/>
      <c r="JI3" s="97"/>
      <c r="JJ3" s="97"/>
      <c r="JK3" s="97"/>
      <c r="JL3" s="97"/>
      <c r="JM3" s="97"/>
      <c r="JN3" s="97"/>
      <c r="JO3" s="97"/>
      <c r="JP3" s="97"/>
      <c r="JQ3" s="97"/>
      <c r="JR3" s="97"/>
      <c r="JS3" s="97"/>
      <c r="JT3" s="97"/>
      <c r="JU3" s="97"/>
      <c r="JV3" s="97"/>
      <c r="JW3" s="97"/>
      <c r="JX3" s="97"/>
      <c r="JY3" s="97"/>
      <c r="JZ3" s="97"/>
      <c r="KA3" s="97"/>
      <c r="KB3" s="97"/>
      <c r="KC3" s="97"/>
      <c r="KD3" s="97"/>
      <c r="KE3" s="97"/>
      <c r="KF3" s="97"/>
      <c r="KG3" s="97"/>
      <c r="KH3" s="97"/>
      <c r="KI3" s="97"/>
      <c r="KJ3" s="97"/>
      <c r="KK3" s="97"/>
      <c r="KL3" s="97"/>
      <c r="KM3" s="97"/>
      <c r="KN3" s="97"/>
      <c r="KO3" s="97"/>
      <c r="KP3" s="97"/>
      <c r="KQ3" s="97"/>
      <c r="KR3" s="97"/>
      <c r="KS3" s="97"/>
      <c r="KT3" s="97"/>
      <c r="KU3" s="97"/>
      <c r="KV3" s="97"/>
      <c r="KW3" s="97"/>
      <c r="KX3" s="97"/>
      <c r="KY3" s="97"/>
      <c r="KZ3" s="97"/>
      <c r="LA3" s="97"/>
      <c r="LB3" s="97"/>
      <c r="LC3" s="97"/>
      <c r="LD3" s="97"/>
      <c r="LE3" s="97"/>
      <c r="LF3" s="97"/>
      <c r="LG3" s="97"/>
      <c r="LH3" s="97"/>
      <c r="LI3" s="97"/>
      <c r="LJ3" s="97"/>
      <c r="LK3" s="97"/>
      <c r="LL3" s="97"/>
      <c r="LM3" s="97"/>
      <c r="LN3" s="97"/>
      <c r="LO3" s="97"/>
      <c r="LP3" s="97"/>
      <c r="LQ3" s="97"/>
      <c r="LR3" s="97"/>
      <c r="LS3" s="97"/>
      <c r="LT3" s="97"/>
      <c r="LU3" s="97"/>
      <c r="LV3" s="97"/>
      <c r="LW3" s="97"/>
      <c r="LX3" s="97"/>
      <c r="LY3" s="97"/>
      <c r="LZ3" s="97"/>
      <c r="MA3" s="97"/>
      <c r="MB3" s="97"/>
      <c r="MC3" s="97"/>
      <c r="MD3" s="97"/>
      <c r="ME3" s="97"/>
      <c r="MF3" s="97"/>
      <c r="MG3" s="97"/>
      <c r="MH3" s="97"/>
      <c r="MI3" s="97"/>
      <c r="MJ3" s="97"/>
      <c r="MK3" s="97"/>
      <c r="ML3" s="97"/>
      <c r="MM3" s="97"/>
      <c r="MN3" s="97"/>
      <c r="MO3" s="97"/>
      <c r="MP3" s="97"/>
      <c r="MQ3" s="97"/>
      <c r="MR3" s="97"/>
      <c r="MS3" s="97"/>
      <c r="MT3" s="97"/>
      <c r="MU3" s="97"/>
      <c r="MV3" s="97"/>
      <c r="MW3" s="97"/>
      <c r="MX3" s="97"/>
      <c r="MY3" s="97"/>
      <c r="MZ3" s="97"/>
      <c r="NA3" s="97"/>
      <c r="NB3" s="97"/>
      <c r="NC3" s="97"/>
      <c r="ND3" s="97"/>
      <c r="NE3" s="97"/>
      <c r="NF3" s="97"/>
      <c r="NG3" s="97"/>
      <c r="NH3" s="97"/>
      <c r="NI3" s="97"/>
      <c r="NJ3" s="97"/>
      <c r="NK3" s="97"/>
      <c r="NL3" s="97"/>
      <c r="NM3" s="97"/>
      <c r="NN3" s="97"/>
      <c r="NO3" s="97"/>
      <c r="NP3" s="97"/>
      <c r="NQ3" s="97"/>
      <c r="NR3" s="97"/>
      <c r="NS3" s="97"/>
      <c r="NT3" s="97"/>
      <c r="NU3" s="97"/>
      <c r="NV3" s="97"/>
      <c r="NW3" s="97"/>
      <c r="NX3" s="97"/>
      <c r="NY3" s="97"/>
      <c r="NZ3" s="97"/>
      <c r="OA3" s="97"/>
      <c r="OB3" s="97"/>
      <c r="OC3" s="97"/>
      <c r="OD3" s="97"/>
      <c r="OE3" s="97"/>
      <c r="OF3" s="97"/>
      <c r="OG3" s="97"/>
      <c r="OH3" s="97"/>
      <c r="OI3" s="97"/>
      <c r="OJ3" s="97"/>
      <c r="OK3" s="97"/>
      <c r="OL3" s="97"/>
      <c r="OM3" s="97"/>
      <c r="ON3" s="97"/>
      <c r="OO3" s="97"/>
      <c r="OP3" s="97"/>
      <c r="OQ3" s="97"/>
      <c r="OR3" s="97"/>
      <c r="OS3" s="97"/>
      <c r="OT3" s="97"/>
      <c r="OU3" s="97"/>
      <c r="OV3" s="97"/>
      <c r="OW3" s="97"/>
      <c r="OX3" s="97"/>
      <c r="OY3" s="97"/>
      <c r="OZ3" s="97"/>
      <c r="PA3" s="97"/>
      <c r="PB3" s="97"/>
      <c r="PC3" s="97"/>
      <c r="PD3" s="97"/>
      <c r="PE3" s="97"/>
      <c r="PF3" s="97"/>
      <c r="PG3" s="97"/>
      <c r="PH3" s="97"/>
      <c r="PI3" s="97"/>
      <c r="PJ3" s="97"/>
      <c r="PK3" s="97"/>
      <c r="PL3" s="97"/>
      <c r="PM3" s="97"/>
      <c r="PN3" s="97"/>
      <c r="PO3" s="97"/>
      <c r="PP3" s="97"/>
      <c r="PQ3" s="97"/>
      <c r="PR3" s="97"/>
      <c r="PS3" s="97"/>
      <c r="PT3" s="97"/>
      <c r="PU3" s="97"/>
      <c r="PV3" s="97"/>
      <c r="PW3" s="97"/>
      <c r="PX3" s="97"/>
      <c r="PY3" s="97"/>
      <c r="PZ3" s="97"/>
      <c r="QA3" s="97"/>
      <c r="QB3" s="97"/>
      <c r="QC3" s="97"/>
      <c r="QD3" s="97"/>
      <c r="QE3" s="97"/>
      <c r="QF3" s="97"/>
      <c r="QG3" s="97"/>
      <c r="QH3" s="97"/>
      <c r="QI3" s="97"/>
      <c r="QJ3" s="97"/>
      <c r="QK3" s="97"/>
      <c r="QL3" s="97"/>
      <c r="QM3" s="97"/>
      <c r="QN3" s="97"/>
      <c r="QO3" s="97"/>
      <c r="QP3" s="97"/>
      <c r="QQ3" s="97"/>
      <c r="QR3" s="97"/>
      <c r="QS3" s="97"/>
      <c r="QT3" s="97"/>
      <c r="QU3" s="97"/>
      <c r="QV3" s="97"/>
      <c r="QW3" s="97"/>
      <c r="QX3" s="97"/>
      <c r="QY3" s="97"/>
      <c r="QZ3" s="97"/>
      <c r="RA3" s="97"/>
      <c r="RB3" s="97"/>
      <c r="RC3" s="97"/>
      <c r="RD3" s="97"/>
      <c r="RE3" s="97"/>
      <c r="RF3" s="97"/>
      <c r="RG3" s="97"/>
      <c r="RH3" s="97"/>
      <c r="RI3" s="97"/>
      <c r="RJ3" s="97"/>
      <c r="RK3" s="97"/>
      <c r="RL3" s="97"/>
      <c r="RM3" s="97"/>
      <c r="RN3" s="97"/>
      <c r="RO3" s="97"/>
      <c r="RP3" s="97"/>
      <c r="RQ3" s="97"/>
      <c r="RR3" s="97"/>
      <c r="RS3" s="97"/>
      <c r="RT3" s="97"/>
      <c r="RU3" s="97"/>
      <c r="RV3" s="97"/>
      <c r="RW3" s="97"/>
      <c r="RX3" s="97"/>
      <c r="RY3" s="97"/>
      <c r="RZ3" s="97"/>
      <c r="SA3" s="97"/>
      <c r="SB3" s="97"/>
      <c r="SC3" s="97"/>
      <c r="SD3" s="97"/>
      <c r="SE3" s="97"/>
      <c r="SF3" s="97"/>
      <c r="SG3" s="97"/>
      <c r="SH3" s="97"/>
      <c r="SI3" s="97"/>
      <c r="SJ3" s="97"/>
      <c r="SK3" s="97"/>
      <c r="SL3" s="97"/>
      <c r="SM3" s="97"/>
      <c r="SN3" s="97"/>
      <c r="SO3" s="97"/>
      <c r="SP3" s="97"/>
      <c r="SQ3" s="97"/>
      <c r="SR3" s="97"/>
      <c r="SS3" s="97"/>
      <c r="ST3" s="97"/>
      <c r="SU3" s="97"/>
      <c r="SV3" s="97"/>
      <c r="SW3" s="97"/>
      <c r="SX3" s="97"/>
      <c r="SY3" s="97"/>
      <c r="SZ3" s="97"/>
      <c r="TA3" s="97"/>
      <c r="TB3" s="97"/>
      <c r="TC3" s="97"/>
      <c r="TD3" s="97"/>
      <c r="TE3" s="97"/>
      <c r="TF3" s="97"/>
      <c r="TG3" s="97"/>
      <c r="TH3" s="97"/>
      <c r="TI3" s="97"/>
      <c r="TJ3" s="97"/>
      <c r="TK3" s="97"/>
      <c r="TL3" s="97"/>
      <c r="TM3" s="97"/>
      <c r="TN3" s="97"/>
      <c r="TO3" s="97"/>
      <c r="TP3" s="97"/>
      <c r="TQ3" s="97"/>
      <c r="TR3" s="97"/>
      <c r="TS3" s="97"/>
      <c r="TT3" s="97"/>
      <c r="TU3" s="97"/>
      <c r="TV3" s="97"/>
      <c r="TW3" s="97"/>
      <c r="TX3" s="97"/>
      <c r="TY3" s="97"/>
      <c r="TZ3" s="97"/>
      <c r="UA3" s="97"/>
      <c r="UB3" s="97"/>
      <c r="UC3" s="97"/>
      <c r="UD3" s="97"/>
      <c r="UE3" s="97"/>
      <c r="UF3" s="97"/>
      <c r="UG3" s="97"/>
      <c r="UH3" s="97"/>
      <c r="UI3" s="97"/>
      <c r="UJ3" s="97"/>
      <c r="UK3" s="97"/>
      <c r="UL3" s="97"/>
      <c r="UM3" s="97"/>
      <c r="UN3" s="97"/>
      <c r="UO3" s="97"/>
      <c r="UP3" s="97"/>
      <c r="UQ3" s="97"/>
      <c r="UR3" s="97"/>
      <c r="US3" s="97"/>
      <c r="UT3" s="97"/>
      <c r="UU3" s="97"/>
      <c r="UV3" s="97"/>
      <c r="UW3" s="97"/>
      <c r="UX3" s="97"/>
      <c r="UY3" s="97"/>
      <c r="UZ3" s="97"/>
      <c r="VA3" s="97"/>
      <c r="VB3" s="97"/>
      <c r="VC3" s="97"/>
      <c r="VD3" s="97"/>
      <c r="VE3" s="97"/>
      <c r="VF3" s="97"/>
      <c r="VG3" s="97"/>
      <c r="VH3" s="97"/>
      <c r="VI3" s="97"/>
      <c r="VJ3" s="97"/>
      <c r="VK3" s="97"/>
      <c r="VL3" s="97"/>
      <c r="VM3" s="97"/>
      <c r="VN3" s="97"/>
      <c r="VO3" s="97"/>
      <c r="VP3" s="97"/>
      <c r="VQ3" s="97"/>
      <c r="VR3" s="97"/>
      <c r="VS3" s="97"/>
      <c r="VT3" s="97"/>
      <c r="VU3" s="97"/>
      <c r="VV3" s="97"/>
      <c r="VW3" s="97"/>
      <c r="VX3" s="97"/>
      <c r="VY3" s="97"/>
      <c r="VZ3" s="97"/>
      <c r="WA3" s="97"/>
      <c r="WB3" s="97"/>
      <c r="WC3" s="97"/>
      <c r="WD3" s="97"/>
      <c r="WE3" s="97"/>
      <c r="WF3" s="97"/>
      <c r="WG3" s="97"/>
      <c r="WH3" s="97"/>
      <c r="WI3" s="97"/>
      <c r="WJ3" s="97"/>
      <c r="WK3" s="97"/>
      <c r="WL3" s="97"/>
      <c r="WM3" s="97"/>
      <c r="WN3" s="97"/>
      <c r="WO3" s="97"/>
      <c r="WP3" s="97"/>
      <c r="WQ3" s="97"/>
      <c r="WR3" s="97"/>
      <c r="WS3" s="97"/>
      <c r="WT3" s="97"/>
      <c r="WU3" s="97"/>
      <c r="WV3" s="97"/>
      <c r="WW3" s="97"/>
      <c r="WX3" s="97"/>
      <c r="WY3" s="97"/>
      <c r="WZ3" s="97"/>
      <c r="XA3" s="97"/>
      <c r="XB3" s="97"/>
      <c r="XC3" s="97"/>
      <c r="XD3" s="97"/>
      <c r="XE3" s="97"/>
      <c r="XF3" s="97"/>
      <c r="XG3" s="97"/>
      <c r="XH3" s="97"/>
      <c r="XI3" s="97"/>
      <c r="XJ3" s="97"/>
      <c r="XK3" s="97"/>
      <c r="XL3" s="97"/>
      <c r="XM3" s="97"/>
      <c r="XN3" s="97"/>
      <c r="XO3" s="97"/>
      <c r="XP3" s="97"/>
      <c r="XQ3" s="97"/>
      <c r="XR3" s="97"/>
      <c r="XS3" s="97"/>
      <c r="XT3" s="97"/>
      <c r="XU3" s="97"/>
      <c r="XV3" s="97"/>
      <c r="XW3" s="97"/>
      <c r="XX3" s="97"/>
      <c r="XY3" s="97"/>
      <c r="XZ3" s="97"/>
      <c r="YA3" s="97"/>
      <c r="YB3" s="97"/>
      <c r="YC3" s="97"/>
      <c r="YD3" s="97"/>
      <c r="YE3" s="97"/>
      <c r="YF3" s="97"/>
      <c r="YG3" s="97"/>
      <c r="YH3" s="97"/>
      <c r="YI3" s="97"/>
      <c r="YJ3" s="97"/>
      <c r="YK3" s="97"/>
      <c r="YL3" s="97"/>
      <c r="YM3" s="97"/>
      <c r="YN3" s="97"/>
      <c r="YO3" s="97"/>
      <c r="YP3" s="97"/>
      <c r="YQ3" s="97"/>
      <c r="YR3" s="97"/>
      <c r="YS3" s="97"/>
      <c r="YT3" s="97"/>
      <c r="YU3" s="97"/>
      <c r="YV3" s="97"/>
      <c r="YW3" s="97"/>
      <c r="YX3" s="97"/>
      <c r="YY3" s="97"/>
      <c r="YZ3" s="97"/>
      <c r="ZA3" s="97"/>
      <c r="ZB3" s="97"/>
      <c r="ZC3" s="97"/>
      <c r="ZD3" s="97"/>
      <c r="ZE3" s="97"/>
      <c r="ZF3" s="97"/>
      <c r="ZG3" s="97"/>
      <c r="ZH3" s="97"/>
      <c r="ZI3" s="97"/>
      <c r="ZJ3" s="97"/>
      <c r="ZK3" s="97"/>
      <c r="ZL3" s="97"/>
      <c r="ZM3" s="97"/>
      <c r="ZN3" s="97"/>
      <c r="ZO3" s="97"/>
      <c r="ZP3" s="97"/>
      <c r="ZQ3" s="97"/>
      <c r="ZR3" s="97"/>
      <c r="ZS3" s="97"/>
      <c r="ZT3" s="97"/>
      <c r="ZU3" s="97"/>
      <c r="ZV3" s="97"/>
      <c r="ZW3" s="97"/>
      <c r="ZX3" s="97"/>
      <c r="ZY3" s="97"/>
      <c r="ZZ3" s="97"/>
      <c r="AAA3" s="97"/>
      <c r="AAB3" s="97"/>
      <c r="AAC3" s="97"/>
      <c r="AAD3" s="97"/>
      <c r="AAE3" s="97"/>
      <c r="AAF3" s="97"/>
      <c r="AAG3" s="97"/>
      <c r="AAH3" s="97"/>
      <c r="AAI3" s="97"/>
      <c r="AAJ3" s="97"/>
      <c r="AAK3" s="97"/>
      <c r="AAL3" s="97"/>
      <c r="AAM3" s="97"/>
      <c r="AAN3" s="97"/>
      <c r="AAO3" s="97"/>
      <c r="AAP3" s="97"/>
      <c r="AAQ3" s="97"/>
      <c r="AAR3" s="97"/>
      <c r="AAS3" s="97"/>
      <c r="AAT3" s="97"/>
      <c r="AAU3" s="97"/>
      <c r="AAV3" s="97"/>
      <c r="AAW3" s="97"/>
      <c r="AAX3" s="97"/>
      <c r="AAY3" s="97"/>
      <c r="AAZ3" s="97"/>
      <c r="ABA3" s="97"/>
      <c r="ABB3" s="97"/>
      <c r="ABC3" s="97"/>
      <c r="ABD3" s="97"/>
      <c r="ABE3" s="97"/>
      <c r="ABF3" s="97"/>
      <c r="ABG3" s="97"/>
      <c r="ABH3" s="97"/>
      <c r="ABI3" s="97"/>
      <c r="ABJ3" s="97"/>
      <c r="ABK3" s="97"/>
      <c r="ABL3" s="97"/>
      <c r="ABM3" s="97"/>
      <c r="ABN3" s="97"/>
      <c r="ABO3" s="97"/>
      <c r="ABP3" s="97"/>
      <c r="ABQ3" s="97"/>
      <c r="ABR3" s="97"/>
      <c r="ABS3" s="97"/>
      <c r="ABT3" s="97"/>
      <c r="ABU3" s="97"/>
      <c r="ABV3" s="97"/>
      <c r="ABW3" s="97"/>
      <c r="ABX3" s="97"/>
      <c r="ABY3" s="97"/>
      <c r="ABZ3" s="97"/>
      <c r="ACA3" s="97"/>
      <c r="ACB3" s="97"/>
      <c r="ACC3" s="97"/>
      <c r="ACD3" s="97"/>
      <c r="ACE3" s="97"/>
      <c r="ACF3" s="97"/>
      <c r="ACG3" s="97"/>
      <c r="ACH3" s="97"/>
      <c r="ACI3" s="97"/>
      <c r="ACJ3" s="97"/>
      <c r="ACK3" s="97"/>
      <c r="ACL3" s="97"/>
      <c r="ACM3" s="97"/>
      <c r="ACN3" s="97"/>
      <c r="ACO3" s="97"/>
      <c r="ACP3" s="97"/>
      <c r="ACQ3" s="97"/>
      <c r="ACR3" s="97"/>
      <c r="ACS3" s="97"/>
      <c r="ACT3" s="97"/>
      <c r="ACU3" s="97"/>
      <c r="ACV3" s="97"/>
      <c r="ACW3" s="97"/>
      <c r="ACX3" s="97"/>
      <c r="ACY3" s="97"/>
      <c r="ACZ3" s="97"/>
      <c r="ADA3" s="97"/>
      <c r="ADB3" s="97"/>
      <c r="ADC3" s="97"/>
      <c r="ADD3" s="97"/>
      <c r="ADE3" s="97"/>
      <c r="ADF3" s="97"/>
      <c r="ADG3" s="97"/>
      <c r="ADH3" s="97"/>
      <c r="ADI3" s="97"/>
      <c r="ADJ3" s="97"/>
      <c r="ADK3" s="97"/>
      <c r="ADL3" s="97"/>
      <c r="ADM3" s="97"/>
      <c r="ADN3" s="97"/>
      <c r="ADO3" s="97"/>
      <c r="ADP3" s="97"/>
      <c r="ADQ3" s="97"/>
      <c r="ADR3" s="97"/>
      <c r="ADS3" s="97"/>
      <c r="ADT3" s="97"/>
      <c r="ADU3" s="97"/>
      <c r="ADV3" s="97"/>
      <c r="ADW3" s="97"/>
      <c r="ADX3" s="97"/>
      <c r="ADY3" s="97"/>
      <c r="ADZ3" s="97"/>
      <c r="AEA3" s="97"/>
      <c r="AEB3" s="97"/>
      <c r="AEC3" s="97"/>
      <c r="AED3" s="97"/>
      <c r="AEE3" s="97"/>
      <c r="AEF3" s="97"/>
      <c r="AEG3" s="97"/>
      <c r="AEH3" s="97"/>
      <c r="AEI3" s="97"/>
      <c r="AEJ3" s="97"/>
      <c r="AEK3" s="97"/>
      <c r="AEL3" s="97"/>
      <c r="AEM3" s="97"/>
      <c r="AEN3" s="97"/>
      <c r="AEO3" s="97"/>
      <c r="AEP3" s="97"/>
      <c r="AEQ3" s="97"/>
      <c r="AER3" s="97"/>
      <c r="AES3" s="97"/>
      <c r="AET3" s="97"/>
      <c r="AEU3" s="97"/>
      <c r="AEV3" s="97"/>
      <c r="AEW3" s="97"/>
      <c r="AEX3" s="97"/>
      <c r="AEY3" s="97"/>
      <c r="AEZ3" s="97"/>
      <c r="AFA3" s="97"/>
      <c r="AFB3" s="97"/>
      <c r="AFC3" s="97"/>
      <c r="AFD3" s="97"/>
      <c r="AFE3" s="97"/>
      <c r="AFF3" s="97"/>
      <c r="AFG3" s="97"/>
      <c r="AFH3" s="97"/>
      <c r="AFI3" s="97"/>
      <c r="AFJ3" s="97"/>
      <c r="AFK3" s="97"/>
      <c r="AFL3" s="97"/>
      <c r="AFM3" s="97"/>
      <c r="AFN3" s="97"/>
      <c r="AFO3" s="97"/>
      <c r="AFP3" s="97"/>
      <c r="AFQ3" s="97"/>
      <c r="AFR3" s="97"/>
      <c r="AFS3" s="97"/>
      <c r="AFT3" s="97"/>
      <c r="AFU3" s="97"/>
      <c r="AFV3" s="97"/>
      <c r="AFW3" s="97"/>
      <c r="AFX3" s="97"/>
      <c r="AFY3" s="97"/>
      <c r="AFZ3" s="97"/>
      <c r="AGA3" s="97"/>
      <c r="AGB3" s="97"/>
      <c r="AGC3" s="97"/>
      <c r="AGD3" s="97"/>
      <c r="AGE3" s="97"/>
      <c r="AGF3" s="97"/>
      <c r="AGG3" s="97"/>
      <c r="AGH3" s="97"/>
      <c r="AGI3" s="97"/>
      <c r="AGJ3" s="97"/>
      <c r="AGK3" s="97"/>
      <c r="AGL3" s="97"/>
      <c r="AGM3" s="97"/>
      <c r="AGN3" s="97"/>
      <c r="AGO3" s="97"/>
      <c r="AGP3" s="97"/>
      <c r="AGQ3" s="97"/>
      <c r="AGR3" s="97"/>
      <c r="AGS3" s="97"/>
      <c r="AGT3" s="97"/>
      <c r="AGU3" s="97"/>
      <c r="AGV3" s="97"/>
      <c r="AGW3" s="97"/>
      <c r="AGX3" s="97"/>
      <c r="AGY3" s="97"/>
      <c r="AGZ3" s="97"/>
      <c r="AHA3" s="97"/>
      <c r="AHB3" s="97"/>
      <c r="AHC3" s="97"/>
      <c r="AHD3" s="97"/>
      <c r="AHE3" s="97"/>
      <c r="AHF3" s="97"/>
      <c r="AHG3" s="97"/>
      <c r="AHH3" s="97"/>
      <c r="AHI3" s="97"/>
      <c r="AHJ3" s="97"/>
      <c r="AHK3" s="97"/>
      <c r="AHL3" s="97"/>
      <c r="AHM3" s="97"/>
      <c r="AHN3" s="97"/>
      <c r="AHO3" s="97"/>
      <c r="AHP3" s="97"/>
      <c r="AHQ3" s="97"/>
      <c r="AHR3" s="97"/>
      <c r="AHS3" s="97"/>
      <c r="AHT3" s="97"/>
      <c r="AHU3" s="97"/>
      <c r="AHV3" s="97"/>
      <c r="AHW3" s="97"/>
      <c r="AHX3" s="97"/>
      <c r="AHY3" s="97"/>
      <c r="AHZ3" s="97"/>
      <c r="AIA3" s="97"/>
      <c r="AIB3" s="97"/>
      <c r="AIC3" s="97"/>
      <c r="AID3" s="97"/>
      <c r="AIE3" s="97"/>
      <c r="AIF3" s="97"/>
      <c r="AIG3" s="97"/>
      <c r="AIH3" s="97"/>
      <c r="AII3" s="97"/>
      <c r="AIJ3" s="97"/>
      <c r="AIK3" s="97"/>
      <c r="AIL3" s="97"/>
      <c r="AIM3" s="97"/>
      <c r="AIN3" s="97"/>
      <c r="AIO3" s="97"/>
      <c r="AIP3" s="97"/>
      <c r="AIQ3" s="97"/>
      <c r="AIR3" s="97"/>
      <c r="AIS3" s="97"/>
      <c r="AIT3" s="97"/>
      <c r="AIU3" s="97"/>
      <c r="AIV3" s="97"/>
      <c r="AIW3" s="97"/>
      <c r="AIX3" s="97"/>
      <c r="AIY3" s="97"/>
      <c r="AIZ3" s="97"/>
      <c r="AJA3" s="97"/>
      <c r="AJB3" s="97"/>
      <c r="AJC3" s="97"/>
      <c r="AJD3" s="97"/>
      <c r="AJE3" s="97"/>
      <c r="AJF3" s="97"/>
      <c r="AJG3" s="97"/>
      <c r="AJH3" s="97"/>
      <c r="AJI3" s="97"/>
      <c r="AJJ3" s="97"/>
      <c r="AJK3" s="97"/>
      <c r="AJL3" s="97"/>
      <c r="AJM3" s="97"/>
      <c r="AJN3" s="97"/>
      <c r="AJO3" s="97"/>
      <c r="AJP3" s="97"/>
      <c r="AJQ3" s="97"/>
      <c r="AJR3" s="97"/>
    </row>
    <row r="4" spans="1:954" s="98" customFormat="1" x14ac:dyDescent="0.25">
      <c r="A4" s="100"/>
      <c r="B4" s="100"/>
      <c r="C4" s="100"/>
      <c r="D4" s="100"/>
      <c r="E4" s="100"/>
      <c r="F4" s="100"/>
      <c r="G4" s="100"/>
      <c r="H4" s="100"/>
      <c r="I4" s="100"/>
      <c r="J4" s="101"/>
      <c r="K4" s="22"/>
      <c r="L4" s="22"/>
      <c r="M4" s="22"/>
      <c r="N4" s="22"/>
      <c r="O4" s="22"/>
      <c r="P4" s="22"/>
      <c r="Q4" s="22"/>
      <c r="R4" s="22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9"/>
      <c r="AI4" s="99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  <c r="IU4" s="97"/>
      <c r="IV4" s="97"/>
      <c r="IW4" s="97"/>
      <c r="IX4" s="97"/>
      <c r="IY4" s="97"/>
      <c r="IZ4" s="97"/>
      <c r="JA4" s="97"/>
      <c r="JB4" s="97"/>
      <c r="JC4" s="97"/>
      <c r="JD4" s="97"/>
      <c r="JE4" s="97"/>
      <c r="JF4" s="97"/>
      <c r="JG4" s="97"/>
      <c r="JH4" s="97"/>
      <c r="JI4" s="97"/>
      <c r="JJ4" s="97"/>
      <c r="JK4" s="97"/>
      <c r="JL4" s="97"/>
      <c r="JM4" s="97"/>
      <c r="JN4" s="97"/>
      <c r="JO4" s="97"/>
      <c r="JP4" s="97"/>
      <c r="JQ4" s="97"/>
      <c r="JR4" s="97"/>
      <c r="JS4" s="97"/>
      <c r="JT4" s="97"/>
      <c r="JU4" s="97"/>
      <c r="JV4" s="97"/>
      <c r="JW4" s="97"/>
      <c r="JX4" s="97"/>
      <c r="JY4" s="97"/>
      <c r="JZ4" s="97"/>
      <c r="KA4" s="97"/>
      <c r="KB4" s="97"/>
      <c r="KC4" s="97"/>
      <c r="KD4" s="97"/>
      <c r="KE4" s="97"/>
      <c r="KF4" s="97"/>
      <c r="KG4" s="97"/>
      <c r="KH4" s="97"/>
      <c r="KI4" s="97"/>
      <c r="KJ4" s="97"/>
      <c r="KK4" s="97"/>
      <c r="KL4" s="97"/>
      <c r="KM4" s="97"/>
      <c r="KN4" s="97"/>
      <c r="KO4" s="97"/>
      <c r="KP4" s="97"/>
      <c r="KQ4" s="97"/>
      <c r="KR4" s="97"/>
      <c r="KS4" s="97"/>
      <c r="KT4" s="97"/>
      <c r="KU4" s="97"/>
      <c r="KV4" s="97"/>
      <c r="KW4" s="97"/>
      <c r="KX4" s="97"/>
      <c r="KY4" s="97"/>
      <c r="KZ4" s="97"/>
      <c r="LA4" s="97"/>
      <c r="LB4" s="97"/>
      <c r="LC4" s="97"/>
      <c r="LD4" s="97"/>
      <c r="LE4" s="97"/>
      <c r="LF4" s="97"/>
      <c r="LG4" s="97"/>
      <c r="LH4" s="97"/>
      <c r="LI4" s="97"/>
      <c r="LJ4" s="97"/>
      <c r="LK4" s="97"/>
      <c r="LL4" s="97"/>
      <c r="LM4" s="97"/>
      <c r="LN4" s="97"/>
      <c r="LO4" s="97"/>
      <c r="LP4" s="97"/>
      <c r="LQ4" s="97"/>
      <c r="LR4" s="97"/>
      <c r="LS4" s="97"/>
      <c r="LT4" s="97"/>
      <c r="LU4" s="97"/>
      <c r="LV4" s="97"/>
      <c r="LW4" s="97"/>
      <c r="LX4" s="97"/>
      <c r="LY4" s="97"/>
      <c r="LZ4" s="97"/>
      <c r="MA4" s="97"/>
      <c r="MB4" s="97"/>
      <c r="MC4" s="97"/>
      <c r="MD4" s="97"/>
      <c r="ME4" s="97"/>
      <c r="MF4" s="97"/>
      <c r="MG4" s="97"/>
      <c r="MH4" s="97"/>
      <c r="MI4" s="97"/>
      <c r="MJ4" s="97"/>
      <c r="MK4" s="97"/>
      <c r="ML4" s="97"/>
      <c r="MM4" s="97"/>
      <c r="MN4" s="97"/>
      <c r="MO4" s="97"/>
      <c r="MP4" s="97"/>
      <c r="MQ4" s="97"/>
      <c r="MR4" s="97"/>
      <c r="MS4" s="97"/>
      <c r="MT4" s="97"/>
      <c r="MU4" s="97"/>
      <c r="MV4" s="97"/>
      <c r="MW4" s="97"/>
      <c r="MX4" s="97"/>
      <c r="MY4" s="97"/>
      <c r="MZ4" s="97"/>
      <c r="NA4" s="97"/>
      <c r="NB4" s="97"/>
      <c r="NC4" s="97"/>
      <c r="ND4" s="97"/>
      <c r="NE4" s="97"/>
      <c r="NF4" s="97"/>
      <c r="NG4" s="97"/>
      <c r="NH4" s="97"/>
      <c r="NI4" s="97"/>
      <c r="NJ4" s="97"/>
      <c r="NK4" s="97"/>
      <c r="NL4" s="97"/>
      <c r="NM4" s="97"/>
      <c r="NN4" s="97"/>
      <c r="NO4" s="97"/>
      <c r="NP4" s="97"/>
      <c r="NQ4" s="97"/>
      <c r="NR4" s="97"/>
      <c r="NS4" s="97"/>
      <c r="NT4" s="97"/>
      <c r="NU4" s="97"/>
      <c r="NV4" s="97"/>
      <c r="NW4" s="97"/>
      <c r="NX4" s="97"/>
      <c r="NY4" s="97"/>
      <c r="NZ4" s="97"/>
      <c r="OA4" s="97"/>
      <c r="OB4" s="97"/>
      <c r="OC4" s="97"/>
      <c r="OD4" s="97"/>
      <c r="OE4" s="97"/>
      <c r="OF4" s="97"/>
      <c r="OG4" s="97"/>
      <c r="OH4" s="97"/>
      <c r="OI4" s="97"/>
      <c r="OJ4" s="97"/>
      <c r="OK4" s="97"/>
      <c r="OL4" s="97"/>
      <c r="OM4" s="97"/>
      <c r="ON4" s="97"/>
      <c r="OO4" s="97"/>
      <c r="OP4" s="97"/>
      <c r="OQ4" s="97"/>
      <c r="OR4" s="97"/>
      <c r="OS4" s="97"/>
      <c r="OT4" s="97"/>
      <c r="OU4" s="97"/>
      <c r="OV4" s="97"/>
      <c r="OW4" s="97"/>
      <c r="OX4" s="97"/>
      <c r="OY4" s="97"/>
      <c r="OZ4" s="97"/>
      <c r="PA4" s="97"/>
      <c r="PB4" s="97"/>
      <c r="PC4" s="97"/>
      <c r="PD4" s="97"/>
      <c r="PE4" s="97"/>
      <c r="PF4" s="97"/>
      <c r="PG4" s="97"/>
      <c r="PH4" s="97"/>
      <c r="PI4" s="97"/>
      <c r="PJ4" s="97"/>
      <c r="PK4" s="97"/>
      <c r="PL4" s="97"/>
      <c r="PM4" s="97"/>
      <c r="PN4" s="97"/>
      <c r="PO4" s="97"/>
      <c r="PP4" s="97"/>
      <c r="PQ4" s="97"/>
      <c r="PR4" s="97"/>
      <c r="PS4" s="97"/>
      <c r="PT4" s="97"/>
      <c r="PU4" s="97"/>
      <c r="PV4" s="97"/>
      <c r="PW4" s="97"/>
      <c r="PX4" s="97"/>
      <c r="PY4" s="97"/>
      <c r="PZ4" s="97"/>
      <c r="QA4" s="97"/>
      <c r="QB4" s="97"/>
      <c r="QC4" s="97"/>
      <c r="QD4" s="97"/>
      <c r="QE4" s="97"/>
      <c r="QF4" s="97"/>
      <c r="QG4" s="97"/>
      <c r="QH4" s="97"/>
      <c r="QI4" s="97"/>
      <c r="QJ4" s="97"/>
      <c r="QK4" s="97"/>
      <c r="QL4" s="97"/>
      <c r="QM4" s="97"/>
      <c r="QN4" s="97"/>
      <c r="QO4" s="97"/>
      <c r="QP4" s="97"/>
      <c r="QQ4" s="97"/>
      <c r="QR4" s="97"/>
      <c r="QS4" s="97"/>
      <c r="QT4" s="97"/>
      <c r="QU4" s="97"/>
      <c r="QV4" s="97"/>
      <c r="QW4" s="97"/>
      <c r="QX4" s="97"/>
      <c r="QY4" s="97"/>
      <c r="QZ4" s="97"/>
      <c r="RA4" s="97"/>
      <c r="RB4" s="97"/>
      <c r="RC4" s="97"/>
      <c r="RD4" s="97"/>
      <c r="RE4" s="97"/>
      <c r="RF4" s="97"/>
      <c r="RG4" s="97"/>
      <c r="RH4" s="97"/>
      <c r="RI4" s="97"/>
      <c r="RJ4" s="97"/>
      <c r="RK4" s="97"/>
      <c r="RL4" s="97"/>
      <c r="RM4" s="97"/>
      <c r="RN4" s="97"/>
      <c r="RO4" s="97"/>
      <c r="RP4" s="97"/>
      <c r="RQ4" s="97"/>
      <c r="RR4" s="97"/>
      <c r="RS4" s="97"/>
      <c r="RT4" s="97"/>
      <c r="RU4" s="97"/>
      <c r="RV4" s="97"/>
      <c r="RW4" s="97"/>
      <c r="RX4" s="97"/>
      <c r="RY4" s="97"/>
      <c r="RZ4" s="97"/>
      <c r="SA4" s="97"/>
      <c r="SB4" s="97"/>
      <c r="SC4" s="97"/>
      <c r="SD4" s="97"/>
      <c r="SE4" s="97"/>
      <c r="SF4" s="97"/>
      <c r="SG4" s="97"/>
      <c r="SH4" s="97"/>
      <c r="SI4" s="97"/>
      <c r="SJ4" s="97"/>
      <c r="SK4" s="97"/>
      <c r="SL4" s="97"/>
      <c r="SM4" s="97"/>
      <c r="SN4" s="97"/>
      <c r="SO4" s="97"/>
      <c r="SP4" s="97"/>
      <c r="SQ4" s="97"/>
      <c r="SR4" s="97"/>
      <c r="SS4" s="97"/>
      <c r="ST4" s="97"/>
      <c r="SU4" s="97"/>
      <c r="SV4" s="97"/>
      <c r="SW4" s="97"/>
      <c r="SX4" s="97"/>
      <c r="SY4" s="97"/>
      <c r="SZ4" s="97"/>
      <c r="TA4" s="97"/>
      <c r="TB4" s="97"/>
      <c r="TC4" s="97"/>
      <c r="TD4" s="97"/>
      <c r="TE4" s="97"/>
      <c r="TF4" s="97"/>
      <c r="TG4" s="97"/>
      <c r="TH4" s="97"/>
      <c r="TI4" s="97"/>
      <c r="TJ4" s="97"/>
      <c r="TK4" s="97"/>
      <c r="TL4" s="97"/>
      <c r="TM4" s="97"/>
      <c r="TN4" s="97"/>
      <c r="TO4" s="97"/>
      <c r="TP4" s="97"/>
      <c r="TQ4" s="97"/>
      <c r="TR4" s="97"/>
      <c r="TS4" s="97"/>
      <c r="TT4" s="97"/>
      <c r="TU4" s="97"/>
      <c r="TV4" s="97"/>
      <c r="TW4" s="97"/>
      <c r="TX4" s="97"/>
      <c r="TY4" s="97"/>
      <c r="TZ4" s="97"/>
      <c r="UA4" s="97"/>
      <c r="UB4" s="97"/>
      <c r="UC4" s="97"/>
      <c r="UD4" s="97"/>
      <c r="UE4" s="97"/>
      <c r="UF4" s="97"/>
      <c r="UG4" s="97"/>
      <c r="UH4" s="97"/>
      <c r="UI4" s="97"/>
      <c r="UJ4" s="97"/>
      <c r="UK4" s="97"/>
      <c r="UL4" s="97"/>
      <c r="UM4" s="97"/>
      <c r="UN4" s="97"/>
      <c r="UO4" s="97"/>
      <c r="UP4" s="97"/>
      <c r="UQ4" s="97"/>
      <c r="UR4" s="97"/>
      <c r="US4" s="97"/>
      <c r="UT4" s="97"/>
      <c r="UU4" s="97"/>
      <c r="UV4" s="97"/>
      <c r="UW4" s="97"/>
      <c r="UX4" s="97"/>
      <c r="UY4" s="97"/>
      <c r="UZ4" s="97"/>
      <c r="VA4" s="97"/>
      <c r="VB4" s="97"/>
      <c r="VC4" s="97"/>
      <c r="VD4" s="97"/>
      <c r="VE4" s="97"/>
      <c r="VF4" s="97"/>
      <c r="VG4" s="97"/>
      <c r="VH4" s="97"/>
      <c r="VI4" s="97"/>
      <c r="VJ4" s="97"/>
      <c r="VK4" s="97"/>
      <c r="VL4" s="97"/>
      <c r="VM4" s="97"/>
      <c r="VN4" s="97"/>
      <c r="VO4" s="97"/>
      <c r="VP4" s="97"/>
      <c r="VQ4" s="97"/>
      <c r="VR4" s="97"/>
      <c r="VS4" s="97"/>
      <c r="VT4" s="97"/>
      <c r="VU4" s="97"/>
      <c r="VV4" s="97"/>
      <c r="VW4" s="97"/>
      <c r="VX4" s="97"/>
      <c r="VY4" s="97"/>
      <c r="VZ4" s="97"/>
      <c r="WA4" s="97"/>
      <c r="WB4" s="97"/>
      <c r="WC4" s="97"/>
      <c r="WD4" s="97"/>
      <c r="WE4" s="97"/>
      <c r="WF4" s="97"/>
      <c r="WG4" s="97"/>
      <c r="WH4" s="97"/>
      <c r="WI4" s="97"/>
      <c r="WJ4" s="97"/>
      <c r="WK4" s="97"/>
      <c r="WL4" s="97"/>
      <c r="WM4" s="97"/>
      <c r="WN4" s="97"/>
      <c r="WO4" s="97"/>
      <c r="WP4" s="97"/>
      <c r="WQ4" s="97"/>
      <c r="WR4" s="97"/>
      <c r="WS4" s="97"/>
      <c r="WT4" s="97"/>
      <c r="WU4" s="97"/>
      <c r="WV4" s="97"/>
      <c r="WW4" s="97"/>
      <c r="WX4" s="97"/>
      <c r="WY4" s="97"/>
      <c r="WZ4" s="97"/>
      <c r="XA4" s="97"/>
      <c r="XB4" s="97"/>
      <c r="XC4" s="97"/>
      <c r="XD4" s="97"/>
      <c r="XE4" s="97"/>
      <c r="XF4" s="97"/>
      <c r="XG4" s="97"/>
      <c r="XH4" s="97"/>
      <c r="XI4" s="97"/>
      <c r="XJ4" s="97"/>
      <c r="XK4" s="97"/>
      <c r="XL4" s="97"/>
      <c r="XM4" s="97"/>
      <c r="XN4" s="97"/>
      <c r="XO4" s="97"/>
      <c r="XP4" s="97"/>
      <c r="XQ4" s="97"/>
      <c r="XR4" s="97"/>
      <c r="XS4" s="97"/>
      <c r="XT4" s="97"/>
      <c r="XU4" s="97"/>
      <c r="XV4" s="97"/>
      <c r="XW4" s="97"/>
      <c r="XX4" s="97"/>
      <c r="XY4" s="97"/>
      <c r="XZ4" s="97"/>
      <c r="YA4" s="97"/>
      <c r="YB4" s="97"/>
      <c r="YC4" s="97"/>
      <c r="YD4" s="97"/>
      <c r="YE4" s="97"/>
      <c r="YF4" s="97"/>
      <c r="YG4" s="97"/>
      <c r="YH4" s="97"/>
      <c r="YI4" s="97"/>
      <c r="YJ4" s="97"/>
      <c r="YK4" s="97"/>
      <c r="YL4" s="97"/>
      <c r="YM4" s="97"/>
      <c r="YN4" s="97"/>
      <c r="YO4" s="97"/>
      <c r="YP4" s="97"/>
      <c r="YQ4" s="97"/>
      <c r="YR4" s="97"/>
      <c r="YS4" s="97"/>
      <c r="YT4" s="97"/>
      <c r="YU4" s="97"/>
      <c r="YV4" s="97"/>
      <c r="YW4" s="97"/>
      <c r="YX4" s="97"/>
      <c r="YY4" s="97"/>
      <c r="YZ4" s="97"/>
      <c r="ZA4" s="97"/>
      <c r="ZB4" s="97"/>
      <c r="ZC4" s="97"/>
      <c r="ZD4" s="97"/>
      <c r="ZE4" s="97"/>
      <c r="ZF4" s="97"/>
      <c r="ZG4" s="97"/>
      <c r="ZH4" s="97"/>
      <c r="ZI4" s="97"/>
      <c r="ZJ4" s="97"/>
      <c r="ZK4" s="97"/>
      <c r="ZL4" s="97"/>
      <c r="ZM4" s="97"/>
      <c r="ZN4" s="97"/>
      <c r="ZO4" s="97"/>
      <c r="ZP4" s="97"/>
      <c r="ZQ4" s="97"/>
      <c r="ZR4" s="97"/>
      <c r="ZS4" s="97"/>
      <c r="ZT4" s="97"/>
      <c r="ZU4" s="97"/>
      <c r="ZV4" s="97"/>
      <c r="ZW4" s="97"/>
      <c r="ZX4" s="97"/>
      <c r="ZY4" s="97"/>
      <c r="ZZ4" s="97"/>
      <c r="AAA4" s="97"/>
      <c r="AAB4" s="97"/>
      <c r="AAC4" s="97"/>
      <c r="AAD4" s="97"/>
      <c r="AAE4" s="97"/>
      <c r="AAF4" s="97"/>
      <c r="AAG4" s="97"/>
      <c r="AAH4" s="97"/>
      <c r="AAI4" s="97"/>
      <c r="AAJ4" s="97"/>
      <c r="AAK4" s="97"/>
      <c r="AAL4" s="97"/>
      <c r="AAM4" s="97"/>
      <c r="AAN4" s="97"/>
      <c r="AAO4" s="97"/>
      <c r="AAP4" s="97"/>
      <c r="AAQ4" s="97"/>
      <c r="AAR4" s="97"/>
      <c r="AAS4" s="97"/>
      <c r="AAT4" s="97"/>
      <c r="AAU4" s="97"/>
      <c r="AAV4" s="97"/>
      <c r="AAW4" s="97"/>
      <c r="AAX4" s="97"/>
      <c r="AAY4" s="97"/>
      <c r="AAZ4" s="97"/>
      <c r="ABA4" s="97"/>
      <c r="ABB4" s="97"/>
      <c r="ABC4" s="97"/>
      <c r="ABD4" s="97"/>
      <c r="ABE4" s="97"/>
      <c r="ABF4" s="97"/>
      <c r="ABG4" s="97"/>
      <c r="ABH4" s="97"/>
      <c r="ABI4" s="97"/>
      <c r="ABJ4" s="97"/>
      <c r="ABK4" s="97"/>
      <c r="ABL4" s="97"/>
      <c r="ABM4" s="97"/>
      <c r="ABN4" s="97"/>
      <c r="ABO4" s="97"/>
      <c r="ABP4" s="97"/>
      <c r="ABQ4" s="97"/>
      <c r="ABR4" s="97"/>
      <c r="ABS4" s="97"/>
      <c r="ABT4" s="97"/>
      <c r="ABU4" s="97"/>
      <c r="ABV4" s="97"/>
      <c r="ABW4" s="97"/>
      <c r="ABX4" s="97"/>
      <c r="ABY4" s="97"/>
      <c r="ABZ4" s="97"/>
      <c r="ACA4" s="97"/>
      <c r="ACB4" s="97"/>
      <c r="ACC4" s="97"/>
      <c r="ACD4" s="97"/>
      <c r="ACE4" s="97"/>
      <c r="ACF4" s="97"/>
      <c r="ACG4" s="97"/>
      <c r="ACH4" s="97"/>
      <c r="ACI4" s="97"/>
      <c r="ACJ4" s="97"/>
      <c r="ACK4" s="97"/>
      <c r="ACL4" s="97"/>
      <c r="ACM4" s="97"/>
      <c r="ACN4" s="97"/>
      <c r="ACO4" s="97"/>
      <c r="ACP4" s="97"/>
      <c r="ACQ4" s="97"/>
      <c r="ACR4" s="97"/>
      <c r="ACS4" s="97"/>
      <c r="ACT4" s="97"/>
      <c r="ACU4" s="97"/>
      <c r="ACV4" s="97"/>
      <c r="ACW4" s="97"/>
      <c r="ACX4" s="97"/>
      <c r="ACY4" s="97"/>
      <c r="ACZ4" s="97"/>
      <c r="ADA4" s="97"/>
      <c r="ADB4" s="97"/>
      <c r="ADC4" s="97"/>
      <c r="ADD4" s="97"/>
      <c r="ADE4" s="97"/>
      <c r="ADF4" s="97"/>
      <c r="ADG4" s="97"/>
      <c r="ADH4" s="97"/>
      <c r="ADI4" s="97"/>
      <c r="ADJ4" s="97"/>
      <c r="ADK4" s="97"/>
      <c r="ADL4" s="97"/>
      <c r="ADM4" s="97"/>
      <c r="ADN4" s="97"/>
      <c r="ADO4" s="97"/>
      <c r="ADP4" s="97"/>
      <c r="ADQ4" s="97"/>
      <c r="ADR4" s="97"/>
      <c r="ADS4" s="97"/>
      <c r="ADT4" s="97"/>
      <c r="ADU4" s="97"/>
      <c r="ADV4" s="97"/>
      <c r="ADW4" s="97"/>
      <c r="ADX4" s="97"/>
      <c r="ADY4" s="97"/>
      <c r="ADZ4" s="97"/>
      <c r="AEA4" s="97"/>
      <c r="AEB4" s="97"/>
      <c r="AEC4" s="97"/>
      <c r="AED4" s="97"/>
      <c r="AEE4" s="97"/>
      <c r="AEF4" s="97"/>
      <c r="AEG4" s="97"/>
      <c r="AEH4" s="97"/>
      <c r="AEI4" s="97"/>
      <c r="AEJ4" s="97"/>
      <c r="AEK4" s="97"/>
      <c r="AEL4" s="97"/>
      <c r="AEM4" s="97"/>
      <c r="AEN4" s="97"/>
      <c r="AEO4" s="97"/>
      <c r="AEP4" s="97"/>
      <c r="AEQ4" s="97"/>
      <c r="AER4" s="97"/>
      <c r="AES4" s="97"/>
      <c r="AET4" s="97"/>
      <c r="AEU4" s="97"/>
      <c r="AEV4" s="97"/>
      <c r="AEW4" s="97"/>
      <c r="AEX4" s="97"/>
      <c r="AEY4" s="97"/>
      <c r="AEZ4" s="97"/>
      <c r="AFA4" s="97"/>
      <c r="AFB4" s="97"/>
      <c r="AFC4" s="97"/>
      <c r="AFD4" s="97"/>
      <c r="AFE4" s="97"/>
      <c r="AFF4" s="97"/>
      <c r="AFG4" s="97"/>
      <c r="AFH4" s="97"/>
      <c r="AFI4" s="97"/>
      <c r="AFJ4" s="97"/>
      <c r="AFK4" s="97"/>
      <c r="AFL4" s="97"/>
      <c r="AFM4" s="97"/>
      <c r="AFN4" s="97"/>
      <c r="AFO4" s="97"/>
      <c r="AFP4" s="97"/>
      <c r="AFQ4" s="97"/>
      <c r="AFR4" s="97"/>
      <c r="AFS4" s="97"/>
      <c r="AFT4" s="97"/>
      <c r="AFU4" s="97"/>
      <c r="AFV4" s="97"/>
      <c r="AFW4" s="97"/>
      <c r="AFX4" s="97"/>
      <c r="AFY4" s="97"/>
      <c r="AFZ4" s="97"/>
      <c r="AGA4" s="97"/>
      <c r="AGB4" s="97"/>
      <c r="AGC4" s="97"/>
      <c r="AGD4" s="97"/>
      <c r="AGE4" s="97"/>
      <c r="AGF4" s="97"/>
      <c r="AGG4" s="97"/>
      <c r="AGH4" s="97"/>
      <c r="AGI4" s="97"/>
      <c r="AGJ4" s="97"/>
      <c r="AGK4" s="97"/>
      <c r="AGL4" s="97"/>
      <c r="AGM4" s="97"/>
      <c r="AGN4" s="97"/>
      <c r="AGO4" s="97"/>
      <c r="AGP4" s="97"/>
      <c r="AGQ4" s="97"/>
      <c r="AGR4" s="97"/>
      <c r="AGS4" s="97"/>
      <c r="AGT4" s="97"/>
      <c r="AGU4" s="97"/>
      <c r="AGV4" s="97"/>
      <c r="AGW4" s="97"/>
      <c r="AGX4" s="97"/>
      <c r="AGY4" s="97"/>
      <c r="AGZ4" s="97"/>
      <c r="AHA4" s="97"/>
      <c r="AHB4" s="97"/>
      <c r="AHC4" s="97"/>
      <c r="AHD4" s="97"/>
      <c r="AHE4" s="97"/>
      <c r="AHF4" s="97"/>
      <c r="AHG4" s="97"/>
      <c r="AHH4" s="97"/>
      <c r="AHI4" s="97"/>
      <c r="AHJ4" s="97"/>
      <c r="AHK4" s="97"/>
      <c r="AHL4" s="97"/>
      <c r="AHM4" s="97"/>
      <c r="AHN4" s="97"/>
      <c r="AHO4" s="97"/>
      <c r="AHP4" s="97"/>
      <c r="AHQ4" s="97"/>
      <c r="AHR4" s="97"/>
      <c r="AHS4" s="97"/>
      <c r="AHT4" s="97"/>
      <c r="AHU4" s="97"/>
      <c r="AHV4" s="97"/>
      <c r="AHW4" s="97"/>
      <c r="AHX4" s="97"/>
      <c r="AHY4" s="97"/>
      <c r="AHZ4" s="97"/>
      <c r="AIA4" s="97"/>
      <c r="AIB4" s="97"/>
      <c r="AIC4" s="97"/>
      <c r="AID4" s="97"/>
      <c r="AIE4" s="97"/>
      <c r="AIF4" s="97"/>
      <c r="AIG4" s="97"/>
      <c r="AIH4" s="97"/>
      <c r="AII4" s="97"/>
      <c r="AIJ4" s="97"/>
      <c r="AIK4" s="97"/>
      <c r="AIL4" s="97"/>
      <c r="AIM4" s="97"/>
      <c r="AIN4" s="97"/>
      <c r="AIO4" s="97"/>
      <c r="AIP4" s="97"/>
      <c r="AIQ4" s="97"/>
      <c r="AIR4" s="97"/>
      <c r="AIS4" s="97"/>
      <c r="AIT4" s="97"/>
      <c r="AIU4" s="97"/>
      <c r="AIV4" s="97"/>
      <c r="AIW4" s="97"/>
      <c r="AIX4" s="97"/>
      <c r="AIY4" s="97"/>
      <c r="AIZ4" s="97"/>
      <c r="AJA4" s="97"/>
      <c r="AJB4" s="97"/>
      <c r="AJC4" s="97"/>
      <c r="AJD4" s="97"/>
      <c r="AJE4" s="97"/>
      <c r="AJF4" s="97"/>
      <c r="AJG4" s="97"/>
      <c r="AJH4" s="97"/>
      <c r="AJI4" s="97"/>
      <c r="AJJ4" s="97"/>
      <c r="AJK4" s="97"/>
      <c r="AJL4" s="97"/>
      <c r="AJM4" s="97"/>
      <c r="AJN4" s="97"/>
      <c r="AJO4" s="97"/>
      <c r="AJP4" s="97"/>
      <c r="AJQ4" s="97"/>
      <c r="AJR4" s="97"/>
    </row>
    <row r="5" spans="1:954" s="102" customFormat="1" ht="12.75" customHeight="1" x14ac:dyDescent="0.25">
      <c r="A5" s="139" t="s">
        <v>0</v>
      </c>
      <c r="B5" s="139" t="s">
        <v>50</v>
      </c>
      <c r="C5" s="139" t="s">
        <v>2</v>
      </c>
      <c r="D5" s="139"/>
      <c r="E5" s="139"/>
      <c r="F5" s="117" t="s">
        <v>47</v>
      </c>
      <c r="G5" s="118"/>
      <c r="H5" s="119"/>
      <c r="I5" s="111" t="s">
        <v>48</v>
      </c>
      <c r="J5" s="140" t="s">
        <v>49</v>
      </c>
      <c r="K5" s="140"/>
      <c r="L5" s="140"/>
      <c r="M5" s="140"/>
      <c r="N5" s="140"/>
      <c r="O5" s="140"/>
      <c r="P5" s="140"/>
      <c r="Q5" s="140"/>
      <c r="R5" s="140"/>
      <c r="S5" s="134" t="s">
        <v>46</v>
      </c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6"/>
      <c r="AE5" s="127" t="s">
        <v>51</v>
      </c>
      <c r="AF5" s="128"/>
      <c r="AG5" s="129"/>
      <c r="AH5" s="99"/>
    </row>
    <row r="6" spans="1:954" s="102" customFormat="1" ht="101.25" customHeight="1" x14ac:dyDescent="0.25">
      <c r="A6" s="139"/>
      <c r="B6" s="139"/>
      <c r="C6" s="139"/>
      <c r="D6" s="139"/>
      <c r="E6" s="139"/>
      <c r="F6" s="120"/>
      <c r="G6" s="121"/>
      <c r="H6" s="122"/>
      <c r="I6" s="112"/>
      <c r="J6" s="139" t="s">
        <v>3</v>
      </c>
      <c r="K6" s="85" t="s">
        <v>4</v>
      </c>
      <c r="L6" s="141" t="s">
        <v>5</v>
      </c>
      <c r="M6" s="139" t="s">
        <v>3</v>
      </c>
      <c r="N6" s="85" t="s">
        <v>4</v>
      </c>
      <c r="O6" s="141" t="s">
        <v>5</v>
      </c>
      <c r="P6" s="139" t="s">
        <v>3</v>
      </c>
      <c r="Q6" s="85" t="s">
        <v>4</v>
      </c>
      <c r="R6" s="141" t="s">
        <v>5</v>
      </c>
      <c r="S6" s="116" t="s">
        <v>44</v>
      </c>
      <c r="T6" s="116" t="s">
        <v>45</v>
      </c>
      <c r="U6" s="116" t="s">
        <v>29</v>
      </c>
      <c r="V6" s="116" t="s">
        <v>5</v>
      </c>
      <c r="W6" s="116" t="s">
        <v>44</v>
      </c>
      <c r="X6" s="116" t="s">
        <v>45</v>
      </c>
      <c r="Y6" s="116" t="s">
        <v>29</v>
      </c>
      <c r="Z6" s="116" t="s">
        <v>5</v>
      </c>
      <c r="AA6" s="116" t="s">
        <v>44</v>
      </c>
      <c r="AB6" s="116" t="s">
        <v>45</v>
      </c>
      <c r="AC6" s="116" t="s">
        <v>29</v>
      </c>
      <c r="AD6" s="116" t="s">
        <v>5</v>
      </c>
      <c r="AE6" s="130"/>
      <c r="AF6" s="131"/>
      <c r="AG6" s="132"/>
      <c r="AH6" s="99"/>
    </row>
    <row r="7" spans="1:954" s="102" customFormat="1" ht="25.15" customHeight="1" x14ac:dyDescent="0.25">
      <c r="A7" s="139"/>
      <c r="B7" s="139"/>
      <c r="C7" s="139">
        <v>2020</v>
      </c>
      <c r="D7" s="139">
        <v>2021</v>
      </c>
      <c r="E7" s="139">
        <v>2022</v>
      </c>
      <c r="F7" s="123"/>
      <c r="G7" s="124"/>
      <c r="H7" s="125"/>
      <c r="I7" s="112"/>
      <c r="J7" s="139"/>
      <c r="K7" s="86">
        <v>900</v>
      </c>
      <c r="L7" s="141"/>
      <c r="M7" s="139"/>
      <c r="N7" s="86">
        <f>K7</f>
        <v>900</v>
      </c>
      <c r="O7" s="141"/>
      <c r="P7" s="139"/>
      <c r="Q7" s="86">
        <f>K7</f>
        <v>900</v>
      </c>
      <c r="R7" s="141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37"/>
      <c r="AE7" s="133">
        <v>2025</v>
      </c>
      <c r="AF7" s="133">
        <v>2026</v>
      </c>
      <c r="AG7" s="133">
        <v>2027</v>
      </c>
      <c r="AH7" s="99"/>
    </row>
    <row r="8" spans="1:954" s="102" customFormat="1" ht="11.25" customHeight="1" x14ac:dyDescent="0.25">
      <c r="A8" s="139"/>
      <c r="B8" s="139"/>
      <c r="C8" s="139"/>
      <c r="D8" s="139"/>
      <c r="E8" s="139"/>
      <c r="F8" s="79">
        <v>2025</v>
      </c>
      <c r="G8" s="79">
        <v>2026</v>
      </c>
      <c r="H8" s="79">
        <v>2027</v>
      </c>
      <c r="I8" s="113"/>
      <c r="J8" s="138">
        <v>2025</v>
      </c>
      <c r="K8" s="138"/>
      <c r="L8" s="138"/>
      <c r="M8" s="138">
        <v>2026</v>
      </c>
      <c r="N8" s="138"/>
      <c r="O8" s="138"/>
      <c r="P8" s="138">
        <v>2027</v>
      </c>
      <c r="Q8" s="138"/>
      <c r="R8" s="138"/>
      <c r="S8" s="114">
        <v>2025</v>
      </c>
      <c r="T8" s="115"/>
      <c r="U8" s="115"/>
      <c r="V8" s="115"/>
      <c r="W8" s="114">
        <v>2026</v>
      </c>
      <c r="X8" s="115"/>
      <c r="Y8" s="115"/>
      <c r="Z8" s="115"/>
      <c r="AA8" s="114">
        <v>2027</v>
      </c>
      <c r="AB8" s="115"/>
      <c r="AC8" s="115"/>
      <c r="AD8" s="115"/>
      <c r="AE8" s="133"/>
      <c r="AF8" s="133"/>
      <c r="AG8" s="133"/>
      <c r="AH8" s="99"/>
    </row>
    <row r="9" spans="1:954" x14ac:dyDescent="0.25">
      <c r="A9" s="84">
        <v>1</v>
      </c>
      <c r="B9" s="20" t="s">
        <v>6</v>
      </c>
      <c r="C9" s="78">
        <v>1.492</v>
      </c>
      <c r="D9" s="78">
        <v>1.492</v>
      </c>
      <c r="E9" s="78">
        <v>1.492</v>
      </c>
      <c r="F9" s="81">
        <v>0.1</v>
      </c>
      <c r="G9" s="81">
        <v>0.1</v>
      </c>
      <c r="H9" s="81">
        <v>0.09</v>
      </c>
      <c r="I9" s="87">
        <v>4312</v>
      </c>
      <c r="J9" s="88">
        <f>+I9</f>
        <v>4312</v>
      </c>
      <c r="K9" s="88">
        <f t="shared" ref="K9:K26" si="0">J9*$K$7</f>
        <v>3880800</v>
      </c>
      <c r="L9" s="89">
        <f>ROUND(K9*(1-F9),2)</f>
        <v>3492720</v>
      </c>
      <c r="M9" s="88">
        <f t="shared" ref="M9:M26" si="1">J9</f>
        <v>4312</v>
      </c>
      <c r="N9" s="88">
        <f t="shared" ref="N9:N26" si="2">M9*$N$7</f>
        <v>3880800</v>
      </c>
      <c r="O9" s="89">
        <f>ROUND(N9*(1-G9),2)</f>
        <v>3492720</v>
      </c>
      <c r="P9" s="88">
        <f t="shared" ref="P9:P26" si="3">M9</f>
        <v>4312</v>
      </c>
      <c r="Q9" s="88">
        <f t="shared" ref="Q9:Q26" si="4">P9*$Q$7</f>
        <v>3880800</v>
      </c>
      <c r="R9" s="90">
        <f>ROUND(Q9*(1-H9),2)</f>
        <v>3531528</v>
      </c>
      <c r="S9" s="91"/>
      <c r="T9" s="91">
        <v>27000000</v>
      </c>
      <c r="U9" s="91">
        <f t="shared" ref="U9:U26" si="5">S9*T9</f>
        <v>0</v>
      </c>
      <c r="V9" s="91">
        <f>ROUND(U9*(1-F9),-2)</f>
        <v>0</v>
      </c>
      <c r="W9" s="91"/>
      <c r="X9" s="91">
        <f t="shared" ref="X9:X26" si="6">T9</f>
        <v>27000000</v>
      </c>
      <c r="Y9" s="91">
        <f t="shared" ref="Y9:Y26" si="7">W9*X9</f>
        <v>0</v>
      </c>
      <c r="Z9" s="91">
        <f>ROUND(Y9*(1-G9),-2)</f>
        <v>0</v>
      </c>
      <c r="AA9" s="91"/>
      <c r="AB9" s="91">
        <f t="shared" ref="AB9:AB26" si="8">X9</f>
        <v>27000000</v>
      </c>
      <c r="AC9" s="91">
        <f t="shared" ref="AC9:AC26" si="9">AA9*AB9</f>
        <v>0</v>
      </c>
      <c r="AD9" s="91">
        <f>ROUND(AC9*(1-H9),-2)</f>
        <v>0</v>
      </c>
      <c r="AE9" s="103">
        <f t="shared" ref="AE9:AE26" si="10">+L9/1000+V9/1000</f>
        <v>3492.72</v>
      </c>
      <c r="AF9" s="103">
        <f t="shared" ref="AF9:AF26" si="11">+O9/1000+Z9/1000</f>
        <v>3492.72</v>
      </c>
      <c r="AG9" s="103">
        <f t="shared" ref="AG9:AG26" si="12">+R9/1000+AD9/1000</f>
        <v>3531.5279999999998</v>
      </c>
    </row>
    <row r="10" spans="1:954" x14ac:dyDescent="0.25">
      <c r="A10" s="84">
        <v>2</v>
      </c>
      <c r="B10" s="20" t="s">
        <v>7</v>
      </c>
      <c r="C10" s="78">
        <v>1.492</v>
      </c>
      <c r="D10" s="78">
        <v>1.492</v>
      </c>
      <c r="E10" s="78">
        <v>1.492</v>
      </c>
      <c r="F10" s="81">
        <v>0.11</v>
      </c>
      <c r="G10" s="81">
        <v>0.11</v>
      </c>
      <c r="H10" s="81">
        <v>0.11</v>
      </c>
      <c r="I10" s="92">
        <v>4288</v>
      </c>
      <c r="J10" s="88">
        <f>+I10</f>
        <v>4288</v>
      </c>
      <c r="K10" s="88">
        <f t="shared" si="0"/>
        <v>3859200</v>
      </c>
      <c r="L10" s="89">
        <f t="shared" ref="L10:L26" si="13">ROUND(K10*(1-F10),2)</f>
        <v>3434688</v>
      </c>
      <c r="M10" s="88">
        <f t="shared" si="1"/>
        <v>4288</v>
      </c>
      <c r="N10" s="88">
        <f t="shared" si="2"/>
        <v>3859200</v>
      </c>
      <c r="O10" s="89">
        <f t="shared" ref="O10:O26" si="14">ROUND(N10*(1-G10),2)</f>
        <v>3434688</v>
      </c>
      <c r="P10" s="88">
        <f t="shared" si="3"/>
        <v>4288</v>
      </c>
      <c r="Q10" s="88">
        <f t="shared" si="4"/>
        <v>3859200</v>
      </c>
      <c r="R10" s="90">
        <f t="shared" ref="R10:R26" si="15">ROUND(Q10*(1-H10),2)</f>
        <v>3434688</v>
      </c>
      <c r="S10" s="91"/>
      <c r="T10" s="91">
        <v>27000000</v>
      </c>
      <c r="U10" s="91">
        <f t="shared" si="5"/>
        <v>0</v>
      </c>
      <c r="V10" s="91">
        <f t="shared" ref="V10:V26" si="16">ROUND(U10*(1-F10),-2)</f>
        <v>0</v>
      </c>
      <c r="W10" s="91"/>
      <c r="X10" s="91">
        <f t="shared" si="6"/>
        <v>27000000</v>
      </c>
      <c r="Y10" s="91">
        <f t="shared" si="7"/>
        <v>0</v>
      </c>
      <c r="Z10" s="91">
        <f t="shared" ref="Z10:Z26" si="17">ROUND(Y10*(1-G10),-2)</f>
        <v>0</v>
      </c>
      <c r="AA10" s="91"/>
      <c r="AB10" s="91">
        <f t="shared" si="8"/>
        <v>27000000</v>
      </c>
      <c r="AC10" s="91">
        <f t="shared" si="9"/>
        <v>0</v>
      </c>
      <c r="AD10" s="91">
        <f t="shared" ref="AD10:AD26" si="18">ROUND(AC10*(1-H10),-2)</f>
        <v>0</v>
      </c>
      <c r="AE10" s="103">
        <f t="shared" si="10"/>
        <v>3434.6880000000001</v>
      </c>
      <c r="AF10" s="103">
        <f t="shared" si="11"/>
        <v>3434.6880000000001</v>
      </c>
      <c r="AG10" s="103">
        <f t="shared" si="12"/>
        <v>3434.6880000000001</v>
      </c>
    </row>
    <row r="11" spans="1:954" x14ac:dyDescent="0.25">
      <c r="A11" s="84">
        <v>3</v>
      </c>
      <c r="B11" s="20" t="s">
        <v>8</v>
      </c>
      <c r="C11" s="78">
        <v>1.492</v>
      </c>
      <c r="D11" s="78">
        <v>1.492</v>
      </c>
      <c r="E11" s="78">
        <v>1.492</v>
      </c>
      <c r="F11" s="81">
        <v>0.1</v>
      </c>
      <c r="G11" s="81">
        <v>0.11</v>
      </c>
      <c r="H11" s="81">
        <v>0.12</v>
      </c>
      <c r="I11" s="92">
        <v>7476</v>
      </c>
      <c r="J11" s="88">
        <f>+I11</f>
        <v>7476</v>
      </c>
      <c r="K11" s="88">
        <f t="shared" si="0"/>
        <v>6728400</v>
      </c>
      <c r="L11" s="89">
        <f t="shared" si="13"/>
        <v>6055560</v>
      </c>
      <c r="M11" s="88">
        <f t="shared" si="1"/>
        <v>7476</v>
      </c>
      <c r="N11" s="88">
        <f t="shared" si="2"/>
        <v>6728400</v>
      </c>
      <c r="O11" s="89">
        <f t="shared" si="14"/>
        <v>5988276</v>
      </c>
      <c r="P11" s="88">
        <f t="shared" si="3"/>
        <v>7476</v>
      </c>
      <c r="Q11" s="88">
        <f t="shared" si="4"/>
        <v>6728400</v>
      </c>
      <c r="R11" s="90">
        <f t="shared" si="15"/>
        <v>5920992</v>
      </c>
      <c r="S11" s="91"/>
      <c r="T11" s="91">
        <v>27000000</v>
      </c>
      <c r="U11" s="91">
        <f t="shared" si="5"/>
        <v>0</v>
      </c>
      <c r="V11" s="91">
        <f t="shared" si="16"/>
        <v>0</v>
      </c>
      <c r="W11" s="91">
        <v>1</v>
      </c>
      <c r="X11" s="91">
        <f t="shared" si="6"/>
        <v>27000000</v>
      </c>
      <c r="Y11" s="91">
        <f t="shared" si="7"/>
        <v>27000000</v>
      </c>
      <c r="Z11" s="91">
        <f t="shared" si="17"/>
        <v>24030000</v>
      </c>
      <c r="AA11" s="91"/>
      <c r="AB11" s="91">
        <f t="shared" si="8"/>
        <v>27000000</v>
      </c>
      <c r="AC11" s="91">
        <f t="shared" si="9"/>
        <v>0</v>
      </c>
      <c r="AD11" s="91">
        <f t="shared" si="18"/>
        <v>0</v>
      </c>
      <c r="AE11" s="103">
        <f t="shared" si="10"/>
        <v>6055.56</v>
      </c>
      <c r="AF11" s="103">
        <f t="shared" si="11"/>
        <v>30018.275999999998</v>
      </c>
      <c r="AG11" s="103">
        <f t="shared" si="12"/>
        <v>5920.9920000000002</v>
      </c>
    </row>
    <row r="12" spans="1:954" x14ac:dyDescent="0.25">
      <c r="A12" s="84">
        <v>4</v>
      </c>
      <c r="B12" s="20" t="s">
        <v>9</v>
      </c>
      <c r="C12" s="78">
        <v>1.492</v>
      </c>
      <c r="D12" s="78">
        <v>1.492</v>
      </c>
      <c r="E12" s="78">
        <v>1.492</v>
      </c>
      <c r="F12" s="81">
        <v>0.11</v>
      </c>
      <c r="G12" s="81">
        <v>0.1</v>
      </c>
      <c r="H12" s="81">
        <v>0.11</v>
      </c>
      <c r="I12" s="92">
        <v>59979</v>
      </c>
      <c r="J12" s="88"/>
      <c r="K12" s="88">
        <f t="shared" si="0"/>
        <v>0</v>
      </c>
      <c r="L12" s="89">
        <f t="shared" si="13"/>
        <v>0</v>
      </c>
      <c r="M12" s="88">
        <f t="shared" si="1"/>
        <v>0</v>
      </c>
      <c r="N12" s="88">
        <f t="shared" si="2"/>
        <v>0</v>
      </c>
      <c r="O12" s="89">
        <f t="shared" si="14"/>
        <v>0</v>
      </c>
      <c r="P12" s="88">
        <f t="shared" si="3"/>
        <v>0</v>
      </c>
      <c r="Q12" s="88">
        <f t="shared" si="4"/>
        <v>0</v>
      </c>
      <c r="R12" s="90">
        <f t="shared" si="15"/>
        <v>0</v>
      </c>
      <c r="S12" s="91"/>
      <c r="T12" s="91">
        <v>27000000</v>
      </c>
      <c r="U12" s="91">
        <f t="shared" si="5"/>
        <v>0</v>
      </c>
      <c r="V12" s="91">
        <f t="shared" si="16"/>
        <v>0</v>
      </c>
      <c r="W12" s="91"/>
      <c r="X12" s="91">
        <f t="shared" si="6"/>
        <v>27000000</v>
      </c>
      <c r="Y12" s="91">
        <f t="shared" si="7"/>
        <v>0</v>
      </c>
      <c r="Z12" s="91">
        <f t="shared" si="17"/>
        <v>0</v>
      </c>
      <c r="AA12" s="91"/>
      <c r="AB12" s="91">
        <f t="shared" si="8"/>
        <v>27000000</v>
      </c>
      <c r="AC12" s="91">
        <f t="shared" si="9"/>
        <v>0</v>
      </c>
      <c r="AD12" s="91">
        <f t="shared" si="18"/>
        <v>0</v>
      </c>
      <c r="AE12" s="103">
        <f t="shared" si="10"/>
        <v>0</v>
      </c>
      <c r="AF12" s="103">
        <f t="shared" si="11"/>
        <v>0</v>
      </c>
      <c r="AG12" s="103">
        <f t="shared" si="12"/>
        <v>0</v>
      </c>
    </row>
    <row r="13" spans="1:954" x14ac:dyDescent="0.25">
      <c r="A13" s="84">
        <v>5</v>
      </c>
      <c r="B13" s="20" t="s">
        <v>10</v>
      </c>
      <c r="C13" s="78">
        <v>1.492</v>
      </c>
      <c r="D13" s="78">
        <v>1.492</v>
      </c>
      <c r="E13" s="78">
        <v>1.492</v>
      </c>
      <c r="F13" s="81">
        <v>0.1</v>
      </c>
      <c r="G13" s="81">
        <v>0.11</v>
      </c>
      <c r="H13" s="81">
        <v>0.1</v>
      </c>
      <c r="I13" s="92">
        <v>17287</v>
      </c>
      <c r="J13" s="88">
        <f>+I13</f>
        <v>17287</v>
      </c>
      <c r="K13" s="88">
        <f t="shared" si="0"/>
        <v>15558300</v>
      </c>
      <c r="L13" s="89">
        <f t="shared" si="13"/>
        <v>14002470</v>
      </c>
      <c r="M13" s="88">
        <f t="shared" si="1"/>
        <v>17287</v>
      </c>
      <c r="N13" s="88">
        <f t="shared" si="2"/>
        <v>15558300</v>
      </c>
      <c r="O13" s="89">
        <f t="shared" si="14"/>
        <v>13846887</v>
      </c>
      <c r="P13" s="88">
        <f t="shared" si="3"/>
        <v>17287</v>
      </c>
      <c r="Q13" s="88">
        <f t="shared" si="4"/>
        <v>15558300</v>
      </c>
      <c r="R13" s="90">
        <f t="shared" si="15"/>
        <v>14002470</v>
      </c>
      <c r="S13" s="93"/>
      <c r="T13" s="91">
        <v>27000000</v>
      </c>
      <c r="U13" s="91">
        <f t="shared" si="5"/>
        <v>0</v>
      </c>
      <c r="V13" s="91">
        <f t="shared" si="16"/>
        <v>0</v>
      </c>
      <c r="W13" s="91"/>
      <c r="X13" s="91">
        <f t="shared" si="6"/>
        <v>27000000</v>
      </c>
      <c r="Y13" s="91">
        <f t="shared" si="7"/>
        <v>0</v>
      </c>
      <c r="Z13" s="91">
        <f t="shared" si="17"/>
        <v>0</v>
      </c>
      <c r="AA13" s="91"/>
      <c r="AB13" s="91">
        <f t="shared" si="8"/>
        <v>27000000</v>
      </c>
      <c r="AC13" s="91">
        <f t="shared" si="9"/>
        <v>0</v>
      </c>
      <c r="AD13" s="91">
        <f t="shared" si="18"/>
        <v>0</v>
      </c>
      <c r="AE13" s="103">
        <f t="shared" si="10"/>
        <v>14002.47</v>
      </c>
      <c r="AF13" s="103">
        <f t="shared" si="11"/>
        <v>13846.887000000001</v>
      </c>
      <c r="AG13" s="103">
        <f t="shared" si="12"/>
        <v>14002.47</v>
      </c>
    </row>
    <row r="14" spans="1:954" x14ac:dyDescent="0.25">
      <c r="A14" s="84">
        <v>6</v>
      </c>
      <c r="B14" s="20" t="s">
        <v>11</v>
      </c>
      <c r="C14" s="78">
        <v>1.492</v>
      </c>
      <c r="D14" s="78">
        <v>1.492</v>
      </c>
      <c r="E14" s="78">
        <v>1.492</v>
      </c>
      <c r="F14" s="81">
        <v>0.05</v>
      </c>
      <c r="G14" s="81">
        <v>0.05</v>
      </c>
      <c r="H14" s="81">
        <v>0.05</v>
      </c>
      <c r="I14" s="92">
        <v>22221</v>
      </c>
      <c r="J14" s="88">
        <f>+I14</f>
        <v>22221</v>
      </c>
      <c r="K14" s="88">
        <f t="shared" si="0"/>
        <v>19998900</v>
      </c>
      <c r="L14" s="89">
        <f t="shared" si="13"/>
        <v>18998955</v>
      </c>
      <c r="M14" s="88">
        <f t="shared" si="1"/>
        <v>22221</v>
      </c>
      <c r="N14" s="88">
        <f t="shared" si="2"/>
        <v>19998900</v>
      </c>
      <c r="O14" s="89">
        <f t="shared" si="14"/>
        <v>18998955</v>
      </c>
      <c r="P14" s="88">
        <f t="shared" si="3"/>
        <v>22221</v>
      </c>
      <c r="Q14" s="88">
        <f t="shared" si="4"/>
        <v>19998900</v>
      </c>
      <c r="R14" s="90">
        <f t="shared" si="15"/>
        <v>18998955</v>
      </c>
      <c r="S14" s="91"/>
      <c r="T14" s="91">
        <v>27000000</v>
      </c>
      <c r="U14" s="91">
        <f t="shared" si="5"/>
        <v>0</v>
      </c>
      <c r="V14" s="91">
        <f t="shared" si="16"/>
        <v>0</v>
      </c>
      <c r="W14" s="91"/>
      <c r="X14" s="91">
        <f t="shared" si="6"/>
        <v>27000000</v>
      </c>
      <c r="Y14" s="91">
        <f t="shared" si="7"/>
        <v>0</v>
      </c>
      <c r="Z14" s="91">
        <f t="shared" si="17"/>
        <v>0</v>
      </c>
      <c r="AA14" s="91"/>
      <c r="AB14" s="91">
        <f t="shared" si="8"/>
        <v>27000000</v>
      </c>
      <c r="AC14" s="91">
        <f t="shared" si="9"/>
        <v>0</v>
      </c>
      <c r="AD14" s="91">
        <f t="shared" si="18"/>
        <v>0</v>
      </c>
      <c r="AE14" s="103">
        <f t="shared" si="10"/>
        <v>18998.955000000002</v>
      </c>
      <c r="AF14" s="103">
        <f>+O14/1000+Z14/1000-0.1</f>
        <v>18998.855000000003</v>
      </c>
      <c r="AG14" s="103">
        <f t="shared" si="12"/>
        <v>18998.955000000002</v>
      </c>
    </row>
    <row r="15" spans="1:954" x14ac:dyDescent="0.25">
      <c r="A15" s="84">
        <v>7</v>
      </c>
      <c r="B15" s="20" t="s">
        <v>12</v>
      </c>
      <c r="C15" s="78">
        <v>1.492</v>
      </c>
      <c r="D15" s="78">
        <v>1.492</v>
      </c>
      <c r="E15" s="78">
        <v>1.492</v>
      </c>
      <c r="F15" s="81">
        <v>0.11</v>
      </c>
      <c r="G15" s="81">
        <v>0.11</v>
      </c>
      <c r="H15" s="81">
        <v>0.12</v>
      </c>
      <c r="I15" s="92">
        <v>7748</v>
      </c>
      <c r="J15" s="88"/>
      <c r="K15" s="88">
        <f t="shared" si="0"/>
        <v>0</v>
      </c>
      <c r="L15" s="89">
        <f t="shared" si="13"/>
        <v>0</v>
      </c>
      <c r="M15" s="88">
        <f t="shared" si="1"/>
        <v>0</v>
      </c>
      <c r="N15" s="88">
        <f t="shared" si="2"/>
        <v>0</v>
      </c>
      <c r="O15" s="89">
        <f t="shared" si="14"/>
        <v>0</v>
      </c>
      <c r="P15" s="88">
        <f t="shared" si="3"/>
        <v>0</v>
      </c>
      <c r="Q15" s="88">
        <f t="shared" si="4"/>
        <v>0</v>
      </c>
      <c r="R15" s="90">
        <f t="shared" si="15"/>
        <v>0</v>
      </c>
      <c r="S15" s="91"/>
      <c r="T15" s="91">
        <v>27000000</v>
      </c>
      <c r="U15" s="91">
        <f t="shared" si="5"/>
        <v>0</v>
      </c>
      <c r="V15" s="91">
        <f t="shared" si="16"/>
        <v>0</v>
      </c>
      <c r="W15" s="91"/>
      <c r="X15" s="91">
        <f t="shared" si="6"/>
        <v>27000000</v>
      </c>
      <c r="Y15" s="91">
        <f t="shared" si="7"/>
        <v>0</v>
      </c>
      <c r="Z15" s="91">
        <f t="shared" si="17"/>
        <v>0</v>
      </c>
      <c r="AA15" s="91"/>
      <c r="AB15" s="91">
        <f t="shared" si="8"/>
        <v>27000000</v>
      </c>
      <c r="AC15" s="91">
        <f t="shared" si="9"/>
        <v>0</v>
      </c>
      <c r="AD15" s="91">
        <f t="shared" si="18"/>
        <v>0</v>
      </c>
      <c r="AE15" s="103">
        <f t="shared" si="10"/>
        <v>0</v>
      </c>
      <c r="AF15" s="103">
        <f t="shared" si="11"/>
        <v>0</v>
      </c>
      <c r="AG15" s="103">
        <f t="shared" si="12"/>
        <v>0</v>
      </c>
    </row>
    <row r="16" spans="1:954" x14ac:dyDescent="0.25">
      <c r="A16" s="84">
        <v>8</v>
      </c>
      <c r="B16" s="20" t="s">
        <v>13</v>
      </c>
      <c r="C16" s="78">
        <v>1.492</v>
      </c>
      <c r="D16" s="78">
        <v>1.492</v>
      </c>
      <c r="E16" s="78">
        <v>1.492</v>
      </c>
      <c r="F16" s="81">
        <v>0.1</v>
      </c>
      <c r="G16" s="81">
        <v>0.1</v>
      </c>
      <c r="H16" s="81">
        <v>0.1</v>
      </c>
      <c r="I16" s="92">
        <v>6969</v>
      </c>
      <c r="J16" s="88">
        <f>+I16</f>
        <v>6969</v>
      </c>
      <c r="K16" s="88">
        <f t="shared" si="0"/>
        <v>6272100</v>
      </c>
      <c r="L16" s="89">
        <f t="shared" si="13"/>
        <v>5644890</v>
      </c>
      <c r="M16" s="88">
        <f t="shared" si="1"/>
        <v>6969</v>
      </c>
      <c r="N16" s="88">
        <f t="shared" si="2"/>
        <v>6272100</v>
      </c>
      <c r="O16" s="89">
        <f t="shared" si="14"/>
        <v>5644890</v>
      </c>
      <c r="P16" s="88">
        <f t="shared" si="3"/>
        <v>6969</v>
      </c>
      <c r="Q16" s="88">
        <f t="shared" si="4"/>
        <v>6272100</v>
      </c>
      <c r="R16" s="90">
        <f t="shared" si="15"/>
        <v>5644890</v>
      </c>
      <c r="S16" s="91"/>
      <c r="T16" s="91">
        <v>27000000</v>
      </c>
      <c r="U16" s="91">
        <f t="shared" si="5"/>
        <v>0</v>
      </c>
      <c r="V16" s="91">
        <f t="shared" si="16"/>
        <v>0</v>
      </c>
      <c r="W16" s="91"/>
      <c r="X16" s="91">
        <f t="shared" si="6"/>
        <v>27000000</v>
      </c>
      <c r="Y16" s="91">
        <f t="shared" si="7"/>
        <v>0</v>
      </c>
      <c r="Z16" s="91">
        <f t="shared" si="17"/>
        <v>0</v>
      </c>
      <c r="AA16" s="91"/>
      <c r="AB16" s="91">
        <f t="shared" si="8"/>
        <v>27000000</v>
      </c>
      <c r="AC16" s="91">
        <f t="shared" si="9"/>
        <v>0</v>
      </c>
      <c r="AD16" s="91">
        <f t="shared" si="18"/>
        <v>0</v>
      </c>
      <c r="AE16" s="103">
        <f t="shared" si="10"/>
        <v>5644.89</v>
      </c>
      <c r="AF16" s="103">
        <f t="shared" si="11"/>
        <v>5644.89</v>
      </c>
      <c r="AG16" s="103">
        <f t="shared" si="12"/>
        <v>5644.89</v>
      </c>
    </row>
    <row r="17" spans="1:34" x14ac:dyDescent="0.25">
      <c r="A17" s="84">
        <v>9</v>
      </c>
      <c r="B17" s="20" t="s">
        <v>14</v>
      </c>
      <c r="C17" s="78">
        <v>1.492</v>
      </c>
      <c r="D17" s="78">
        <v>1.492</v>
      </c>
      <c r="E17" s="78">
        <v>1.492</v>
      </c>
      <c r="F17" s="81">
        <v>0.11</v>
      </c>
      <c r="G17" s="81">
        <v>0.12</v>
      </c>
      <c r="H17" s="81">
        <v>0.11</v>
      </c>
      <c r="I17" s="92">
        <v>10053</v>
      </c>
      <c r="J17" s="88">
        <f>+I17</f>
        <v>10053</v>
      </c>
      <c r="K17" s="88">
        <f t="shared" si="0"/>
        <v>9047700</v>
      </c>
      <c r="L17" s="89">
        <f t="shared" si="13"/>
        <v>8052453</v>
      </c>
      <c r="M17" s="88">
        <f t="shared" si="1"/>
        <v>10053</v>
      </c>
      <c r="N17" s="88">
        <f t="shared" si="2"/>
        <v>9047700</v>
      </c>
      <c r="O17" s="89">
        <f t="shared" si="14"/>
        <v>7961976</v>
      </c>
      <c r="P17" s="88">
        <f t="shared" si="3"/>
        <v>10053</v>
      </c>
      <c r="Q17" s="88">
        <f t="shared" si="4"/>
        <v>9047700</v>
      </c>
      <c r="R17" s="90">
        <f t="shared" si="15"/>
        <v>8052453</v>
      </c>
      <c r="S17" s="91">
        <v>1</v>
      </c>
      <c r="T17" s="91">
        <v>27000000</v>
      </c>
      <c r="U17" s="91">
        <f t="shared" si="5"/>
        <v>27000000</v>
      </c>
      <c r="V17" s="91">
        <f t="shared" si="16"/>
        <v>24030000</v>
      </c>
      <c r="W17" s="91"/>
      <c r="X17" s="91">
        <f t="shared" si="6"/>
        <v>27000000</v>
      </c>
      <c r="Y17" s="91">
        <f t="shared" si="7"/>
        <v>0</v>
      </c>
      <c r="Z17" s="91">
        <f t="shared" si="17"/>
        <v>0</v>
      </c>
      <c r="AA17" s="93"/>
      <c r="AB17" s="91">
        <f t="shared" si="8"/>
        <v>27000000</v>
      </c>
      <c r="AC17" s="91">
        <f t="shared" si="9"/>
        <v>0</v>
      </c>
      <c r="AD17" s="91">
        <f t="shared" si="18"/>
        <v>0</v>
      </c>
      <c r="AE17" s="103">
        <f t="shared" si="10"/>
        <v>32082.453000000001</v>
      </c>
      <c r="AF17" s="103">
        <f t="shared" si="11"/>
        <v>7961.9759999999997</v>
      </c>
      <c r="AG17" s="103">
        <f t="shared" si="12"/>
        <v>8052.4530000000004</v>
      </c>
    </row>
    <row r="18" spans="1:34" ht="30" x14ac:dyDescent="0.25">
      <c r="A18" s="84">
        <v>10</v>
      </c>
      <c r="B18" s="20" t="s">
        <v>15</v>
      </c>
      <c r="C18" s="78">
        <v>1.492</v>
      </c>
      <c r="D18" s="78">
        <v>1.492</v>
      </c>
      <c r="E18" s="78">
        <v>1.492</v>
      </c>
      <c r="F18" s="81">
        <v>0.1</v>
      </c>
      <c r="G18" s="81">
        <v>0.11</v>
      </c>
      <c r="H18" s="81">
        <v>0.1</v>
      </c>
      <c r="I18" s="92">
        <v>2634</v>
      </c>
      <c r="J18" s="88">
        <f>+I18</f>
        <v>2634</v>
      </c>
      <c r="K18" s="88">
        <f t="shared" si="0"/>
        <v>2370600</v>
      </c>
      <c r="L18" s="89">
        <f t="shared" si="13"/>
        <v>2133540</v>
      </c>
      <c r="M18" s="88">
        <f t="shared" si="1"/>
        <v>2634</v>
      </c>
      <c r="N18" s="88">
        <f t="shared" si="2"/>
        <v>2370600</v>
      </c>
      <c r="O18" s="89">
        <f t="shared" si="14"/>
        <v>2109834</v>
      </c>
      <c r="P18" s="88">
        <f t="shared" si="3"/>
        <v>2634</v>
      </c>
      <c r="Q18" s="88">
        <f t="shared" si="4"/>
        <v>2370600</v>
      </c>
      <c r="R18" s="90">
        <f t="shared" si="15"/>
        <v>2133540</v>
      </c>
      <c r="S18" s="91"/>
      <c r="T18" s="91">
        <v>27000000</v>
      </c>
      <c r="U18" s="91">
        <f t="shared" si="5"/>
        <v>0</v>
      </c>
      <c r="V18" s="91">
        <f t="shared" si="16"/>
        <v>0</v>
      </c>
      <c r="W18" s="91"/>
      <c r="X18" s="91">
        <f t="shared" si="6"/>
        <v>27000000</v>
      </c>
      <c r="Y18" s="91">
        <f t="shared" si="7"/>
        <v>0</v>
      </c>
      <c r="Z18" s="91">
        <f t="shared" si="17"/>
        <v>0</v>
      </c>
      <c r="AA18" s="91"/>
      <c r="AB18" s="91">
        <f t="shared" si="8"/>
        <v>27000000</v>
      </c>
      <c r="AC18" s="91">
        <f t="shared" si="9"/>
        <v>0</v>
      </c>
      <c r="AD18" s="91">
        <f t="shared" si="18"/>
        <v>0</v>
      </c>
      <c r="AE18" s="103">
        <f t="shared" si="10"/>
        <v>2133.54</v>
      </c>
      <c r="AF18" s="103">
        <f t="shared" si="11"/>
        <v>2109.8339999999998</v>
      </c>
      <c r="AG18" s="103">
        <f t="shared" si="12"/>
        <v>2133.54</v>
      </c>
    </row>
    <row r="19" spans="1:34" x14ac:dyDescent="0.25">
      <c r="A19" s="84">
        <v>11</v>
      </c>
      <c r="B19" s="20" t="s">
        <v>16</v>
      </c>
      <c r="C19" s="78">
        <v>1.492</v>
      </c>
      <c r="D19" s="78">
        <v>1.492</v>
      </c>
      <c r="E19" s="78">
        <v>1.492</v>
      </c>
      <c r="F19" s="81">
        <v>0.1</v>
      </c>
      <c r="G19" s="81">
        <v>0.11</v>
      </c>
      <c r="H19" s="81">
        <v>0.11</v>
      </c>
      <c r="I19" s="92">
        <v>11036</v>
      </c>
      <c r="J19" s="88"/>
      <c r="K19" s="88">
        <f t="shared" si="0"/>
        <v>0</v>
      </c>
      <c r="L19" s="89">
        <f t="shared" si="13"/>
        <v>0</v>
      </c>
      <c r="M19" s="88">
        <f t="shared" si="1"/>
        <v>0</v>
      </c>
      <c r="N19" s="88">
        <f t="shared" si="2"/>
        <v>0</v>
      </c>
      <c r="O19" s="89">
        <f t="shared" si="14"/>
        <v>0</v>
      </c>
      <c r="P19" s="88">
        <f t="shared" si="3"/>
        <v>0</v>
      </c>
      <c r="Q19" s="88">
        <f t="shared" si="4"/>
        <v>0</v>
      </c>
      <c r="R19" s="90">
        <f t="shared" si="15"/>
        <v>0</v>
      </c>
      <c r="S19" s="91"/>
      <c r="T19" s="91">
        <v>27000000</v>
      </c>
      <c r="U19" s="91">
        <f t="shared" si="5"/>
        <v>0</v>
      </c>
      <c r="V19" s="91">
        <f t="shared" si="16"/>
        <v>0</v>
      </c>
      <c r="W19" s="91"/>
      <c r="X19" s="91">
        <f t="shared" si="6"/>
        <v>27000000</v>
      </c>
      <c r="Y19" s="91">
        <f t="shared" si="7"/>
        <v>0</v>
      </c>
      <c r="Z19" s="91">
        <f t="shared" si="17"/>
        <v>0</v>
      </c>
      <c r="AA19" s="91"/>
      <c r="AB19" s="91">
        <f t="shared" si="8"/>
        <v>27000000</v>
      </c>
      <c r="AC19" s="91">
        <f t="shared" si="9"/>
        <v>0</v>
      </c>
      <c r="AD19" s="91">
        <f t="shared" si="18"/>
        <v>0</v>
      </c>
      <c r="AE19" s="103">
        <f t="shared" si="10"/>
        <v>0</v>
      </c>
      <c r="AF19" s="103">
        <f t="shared" si="11"/>
        <v>0</v>
      </c>
      <c r="AG19" s="103">
        <f t="shared" si="12"/>
        <v>0</v>
      </c>
    </row>
    <row r="20" spans="1:34" x14ac:dyDescent="0.25">
      <c r="A20" s="84">
        <v>12</v>
      </c>
      <c r="B20" s="20" t="s">
        <v>17</v>
      </c>
      <c r="C20" s="78">
        <v>1.492</v>
      </c>
      <c r="D20" s="78">
        <v>1.492</v>
      </c>
      <c r="E20" s="78">
        <v>1.492</v>
      </c>
      <c r="F20" s="81">
        <v>0.11</v>
      </c>
      <c r="G20" s="81">
        <v>0.1</v>
      </c>
      <c r="H20" s="81">
        <v>0.1</v>
      </c>
      <c r="I20" s="92">
        <v>5830</v>
      </c>
      <c r="J20" s="88">
        <f t="shared" ref="J20:J25" si="19">+I20</f>
        <v>5830</v>
      </c>
      <c r="K20" s="94">
        <f t="shared" si="0"/>
        <v>5247000</v>
      </c>
      <c r="L20" s="89">
        <f t="shared" si="13"/>
        <v>4669830</v>
      </c>
      <c r="M20" s="88">
        <f t="shared" si="1"/>
        <v>5830</v>
      </c>
      <c r="N20" s="88">
        <f t="shared" si="2"/>
        <v>5247000</v>
      </c>
      <c r="O20" s="89">
        <f t="shared" si="14"/>
        <v>4722300</v>
      </c>
      <c r="P20" s="88">
        <f t="shared" si="3"/>
        <v>5830</v>
      </c>
      <c r="Q20" s="88">
        <f t="shared" si="4"/>
        <v>5247000</v>
      </c>
      <c r="R20" s="90">
        <f t="shared" si="15"/>
        <v>4722300</v>
      </c>
      <c r="S20" s="91"/>
      <c r="T20" s="91">
        <v>27000000</v>
      </c>
      <c r="U20" s="91">
        <f t="shared" si="5"/>
        <v>0</v>
      </c>
      <c r="V20" s="91">
        <f t="shared" si="16"/>
        <v>0</v>
      </c>
      <c r="W20" s="91"/>
      <c r="X20" s="91">
        <f t="shared" si="6"/>
        <v>27000000</v>
      </c>
      <c r="Y20" s="91">
        <f t="shared" si="7"/>
        <v>0</v>
      </c>
      <c r="Z20" s="91">
        <f t="shared" si="17"/>
        <v>0</v>
      </c>
      <c r="AA20" s="91"/>
      <c r="AB20" s="91">
        <f t="shared" si="8"/>
        <v>27000000</v>
      </c>
      <c r="AC20" s="91">
        <f t="shared" si="9"/>
        <v>0</v>
      </c>
      <c r="AD20" s="91">
        <f t="shared" si="18"/>
        <v>0</v>
      </c>
      <c r="AE20" s="103">
        <f t="shared" si="10"/>
        <v>4669.83</v>
      </c>
      <c r="AF20" s="103">
        <f t="shared" si="11"/>
        <v>4722.3</v>
      </c>
      <c r="AG20" s="103">
        <f t="shared" si="12"/>
        <v>4722.3</v>
      </c>
    </row>
    <row r="21" spans="1:34" x14ac:dyDescent="0.25">
      <c r="A21" s="84">
        <v>13</v>
      </c>
      <c r="B21" s="20" t="s">
        <v>18</v>
      </c>
      <c r="C21" s="78">
        <v>1.492</v>
      </c>
      <c r="D21" s="78">
        <v>1.492</v>
      </c>
      <c r="E21" s="78">
        <v>1.492</v>
      </c>
      <c r="F21" s="81">
        <v>0.1</v>
      </c>
      <c r="G21" s="81">
        <v>0.11</v>
      </c>
      <c r="H21" s="81">
        <v>0.1</v>
      </c>
      <c r="I21" s="92">
        <v>2632</v>
      </c>
      <c r="J21" s="88">
        <f t="shared" si="19"/>
        <v>2632</v>
      </c>
      <c r="K21" s="88">
        <f t="shared" si="0"/>
        <v>2368800</v>
      </c>
      <c r="L21" s="89">
        <f t="shared" si="13"/>
        <v>2131920</v>
      </c>
      <c r="M21" s="88">
        <f t="shared" si="1"/>
        <v>2632</v>
      </c>
      <c r="N21" s="88">
        <f t="shared" si="2"/>
        <v>2368800</v>
      </c>
      <c r="O21" s="89">
        <f t="shared" si="14"/>
        <v>2108232</v>
      </c>
      <c r="P21" s="88">
        <f t="shared" si="3"/>
        <v>2632</v>
      </c>
      <c r="Q21" s="88">
        <f t="shared" si="4"/>
        <v>2368800</v>
      </c>
      <c r="R21" s="90">
        <f t="shared" si="15"/>
        <v>2131920</v>
      </c>
      <c r="S21" s="91"/>
      <c r="T21" s="91">
        <v>27000000</v>
      </c>
      <c r="U21" s="91">
        <f t="shared" si="5"/>
        <v>0</v>
      </c>
      <c r="V21" s="91">
        <f t="shared" si="16"/>
        <v>0</v>
      </c>
      <c r="W21" s="91"/>
      <c r="X21" s="91">
        <f t="shared" si="6"/>
        <v>27000000</v>
      </c>
      <c r="Y21" s="91">
        <f t="shared" si="7"/>
        <v>0</v>
      </c>
      <c r="Z21" s="91">
        <f t="shared" si="17"/>
        <v>0</v>
      </c>
      <c r="AA21" s="91"/>
      <c r="AB21" s="91">
        <f t="shared" si="8"/>
        <v>27000000</v>
      </c>
      <c r="AC21" s="91">
        <f t="shared" si="9"/>
        <v>0</v>
      </c>
      <c r="AD21" s="91">
        <f t="shared" si="18"/>
        <v>0</v>
      </c>
      <c r="AE21" s="103">
        <f t="shared" si="10"/>
        <v>2131.92</v>
      </c>
      <c r="AF21" s="103">
        <f t="shared" si="11"/>
        <v>2108.232</v>
      </c>
      <c r="AG21" s="103">
        <f t="shared" si="12"/>
        <v>2131.92</v>
      </c>
    </row>
    <row r="22" spans="1:34" x14ac:dyDescent="0.25">
      <c r="A22" s="84">
        <v>14</v>
      </c>
      <c r="B22" s="20" t="s">
        <v>19</v>
      </c>
      <c r="C22" s="78">
        <v>1.492</v>
      </c>
      <c r="D22" s="78">
        <v>1.492</v>
      </c>
      <c r="E22" s="78">
        <v>1.492</v>
      </c>
      <c r="F22" s="81">
        <v>0.11</v>
      </c>
      <c r="G22" s="81">
        <v>0.13</v>
      </c>
      <c r="H22" s="81">
        <v>0.13</v>
      </c>
      <c r="I22" s="92">
        <v>5578</v>
      </c>
      <c r="J22" s="88">
        <f t="shared" si="19"/>
        <v>5578</v>
      </c>
      <c r="K22" s="88">
        <f t="shared" si="0"/>
        <v>5020200</v>
      </c>
      <c r="L22" s="89">
        <f t="shared" si="13"/>
        <v>4467978</v>
      </c>
      <c r="M22" s="88">
        <f t="shared" si="1"/>
        <v>5578</v>
      </c>
      <c r="N22" s="88">
        <f t="shared" si="2"/>
        <v>5020200</v>
      </c>
      <c r="O22" s="89">
        <f t="shared" si="14"/>
        <v>4367574</v>
      </c>
      <c r="P22" s="88">
        <f t="shared" si="3"/>
        <v>5578</v>
      </c>
      <c r="Q22" s="88">
        <f t="shared" si="4"/>
        <v>5020200</v>
      </c>
      <c r="R22" s="90">
        <f t="shared" si="15"/>
        <v>4367574</v>
      </c>
      <c r="S22" s="91"/>
      <c r="T22" s="91">
        <v>27000000</v>
      </c>
      <c r="U22" s="91">
        <f t="shared" si="5"/>
        <v>0</v>
      </c>
      <c r="V22" s="91">
        <f t="shared" si="16"/>
        <v>0</v>
      </c>
      <c r="W22" s="91"/>
      <c r="X22" s="91">
        <f t="shared" si="6"/>
        <v>27000000</v>
      </c>
      <c r="Y22" s="91">
        <f t="shared" si="7"/>
        <v>0</v>
      </c>
      <c r="Z22" s="91">
        <f t="shared" si="17"/>
        <v>0</v>
      </c>
      <c r="AA22" s="91"/>
      <c r="AB22" s="91">
        <f t="shared" si="8"/>
        <v>27000000</v>
      </c>
      <c r="AC22" s="91">
        <f t="shared" si="9"/>
        <v>0</v>
      </c>
      <c r="AD22" s="91">
        <f t="shared" si="18"/>
        <v>0</v>
      </c>
      <c r="AE22" s="103">
        <f t="shared" si="10"/>
        <v>4467.9780000000001</v>
      </c>
      <c r="AF22" s="103">
        <f t="shared" si="11"/>
        <v>4367.5739999999996</v>
      </c>
      <c r="AG22" s="103">
        <f t="shared" si="12"/>
        <v>4367.5739999999996</v>
      </c>
    </row>
    <row r="23" spans="1:34" x14ac:dyDescent="0.25">
      <c r="A23" s="84">
        <v>15</v>
      </c>
      <c r="B23" s="20" t="s">
        <v>20</v>
      </c>
      <c r="C23" s="78">
        <v>1.492</v>
      </c>
      <c r="D23" s="78">
        <v>1.492</v>
      </c>
      <c r="E23" s="78">
        <v>1.492</v>
      </c>
      <c r="F23" s="81">
        <v>0.12</v>
      </c>
      <c r="G23" s="81">
        <v>0.1</v>
      </c>
      <c r="H23" s="81">
        <v>0.1</v>
      </c>
      <c r="I23" s="92">
        <v>3459</v>
      </c>
      <c r="J23" s="88">
        <f t="shared" si="19"/>
        <v>3459</v>
      </c>
      <c r="K23" s="88">
        <f t="shared" si="0"/>
        <v>3113100</v>
      </c>
      <c r="L23" s="89">
        <f t="shared" si="13"/>
        <v>2739528</v>
      </c>
      <c r="M23" s="88">
        <f t="shared" si="1"/>
        <v>3459</v>
      </c>
      <c r="N23" s="88">
        <f t="shared" si="2"/>
        <v>3113100</v>
      </c>
      <c r="O23" s="89">
        <f t="shared" si="14"/>
        <v>2801790</v>
      </c>
      <c r="P23" s="88">
        <f t="shared" si="3"/>
        <v>3459</v>
      </c>
      <c r="Q23" s="88">
        <f t="shared" si="4"/>
        <v>3113100</v>
      </c>
      <c r="R23" s="90">
        <f t="shared" si="15"/>
        <v>2801790</v>
      </c>
      <c r="S23" s="91"/>
      <c r="T23" s="91">
        <v>27000000</v>
      </c>
      <c r="U23" s="91">
        <f t="shared" si="5"/>
        <v>0</v>
      </c>
      <c r="V23" s="91">
        <f t="shared" si="16"/>
        <v>0</v>
      </c>
      <c r="W23" s="91"/>
      <c r="X23" s="91">
        <f t="shared" si="6"/>
        <v>27000000</v>
      </c>
      <c r="Y23" s="91">
        <f t="shared" si="7"/>
        <v>0</v>
      </c>
      <c r="Z23" s="91">
        <f t="shared" si="17"/>
        <v>0</v>
      </c>
      <c r="AA23" s="91"/>
      <c r="AB23" s="91">
        <f t="shared" si="8"/>
        <v>27000000</v>
      </c>
      <c r="AC23" s="91">
        <f t="shared" si="9"/>
        <v>0</v>
      </c>
      <c r="AD23" s="91">
        <f t="shared" si="18"/>
        <v>0</v>
      </c>
      <c r="AE23" s="103">
        <f t="shared" si="10"/>
        <v>2739.5279999999998</v>
      </c>
      <c r="AF23" s="103">
        <f t="shared" si="11"/>
        <v>2801.79</v>
      </c>
      <c r="AG23" s="103">
        <f t="shared" si="12"/>
        <v>2801.79</v>
      </c>
    </row>
    <row r="24" spans="1:34" x14ac:dyDescent="0.25">
      <c r="A24" s="84">
        <v>16</v>
      </c>
      <c r="B24" s="20" t="s">
        <v>21</v>
      </c>
      <c r="C24" s="78">
        <v>1.492</v>
      </c>
      <c r="D24" s="78">
        <v>1.492</v>
      </c>
      <c r="E24" s="78">
        <v>1.492</v>
      </c>
      <c r="F24" s="81">
        <v>0.09</v>
      </c>
      <c r="G24" s="81">
        <v>0.09</v>
      </c>
      <c r="H24" s="81">
        <v>0.08</v>
      </c>
      <c r="I24" s="92">
        <v>6957</v>
      </c>
      <c r="J24" s="88">
        <f t="shared" si="19"/>
        <v>6957</v>
      </c>
      <c r="K24" s="88">
        <f t="shared" si="0"/>
        <v>6261300</v>
      </c>
      <c r="L24" s="89">
        <f t="shared" si="13"/>
        <v>5697783</v>
      </c>
      <c r="M24" s="88">
        <f t="shared" si="1"/>
        <v>6957</v>
      </c>
      <c r="N24" s="88">
        <f t="shared" si="2"/>
        <v>6261300</v>
      </c>
      <c r="O24" s="89">
        <f t="shared" si="14"/>
        <v>5697783</v>
      </c>
      <c r="P24" s="88">
        <f t="shared" si="3"/>
        <v>6957</v>
      </c>
      <c r="Q24" s="88">
        <f t="shared" si="4"/>
        <v>6261300</v>
      </c>
      <c r="R24" s="90">
        <f t="shared" si="15"/>
        <v>5760396</v>
      </c>
      <c r="S24" s="91"/>
      <c r="T24" s="91">
        <v>27000000</v>
      </c>
      <c r="U24" s="91">
        <f t="shared" si="5"/>
        <v>0</v>
      </c>
      <c r="V24" s="91">
        <f t="shared" si="16"/>
        <v>0</v>
      </c>
      <c r="W24" s="91"/>
      <c r="X24" s="91">
        <f t="shared" si="6"/>
        <v>27000000</v>
      </c>
      <c r="Y24" s="91">
        <f t="shared" si="7"/>
        <v>0</v>
      </c>
      <c r="Z24" s="91">
        <f t="shared" si="17"/>
        <v>0</v>
      </c>
      <c r="AA24" s="91"/>
      <c r="AB24" s="91">
        <f t="shared" si="8"/>
        <v>27000000</v>
      </c>
      <c r="AC24" s="91">
        <f t="shared" si="9"/>
        <v>0</v>
      </c>
      <c r="AD24" s="91">
        <f t="shared" si="18"/>
        <v>0</v>
      </c>
      <c r="AE24" s="103">
        <f t="shared" si="10"/>
        <v>5697.7830000000004</v>
      </c>
      <c r="AF24" s="103">
        <f t="shared" si="11"/>
        <v>5697.7830000000004</v>
      </c>
      <c r="AG24" s="103">
        <f t="shared" si="12"/>
        <v>5760.3959999999997</v>
      </c>
    </row>
    <row r="25" spans="1:34" x14ac:dyDescent="0.25">
      <c r="A25" s="84">
        <v>17</v>
      </c>
      <c r="B25" s="20" t="s">
        <v>22</v>
      </c>
      <c r="C25" s="78">
        <v>1.492</v>
      </c>
      <c r="D25" s="78">
        <v>1.492</v>
      </c>
      <c r="E25" s="78">
        <v>1.492</v>
      </c>
      <c r="F25" s="81">
        <v>0.11</v>
      </c>
      <c r="G25" s="81">
        <v>0.1</v>
      </c>
      <c r="H25" s="81">
        <v>0.1</v>
      </c>
      <c r="I25" s="92">
        <v>12214</v>
      </c>
      <c r="J25" s="88">
        <f t="shared" si="19"/>
        <v>12214</v>
      </c>
      <c r="K25" s="88">
        <f t="shared" si="0"/>
        <v>10992600</v>
      </c>
      <c r="L25" s="89">
        <f t="shared" si="13"/>
        <v>9783414</v>
      </c>
      <c r="M25" s="88">
        <f t="shared" si="1"/>
        <v>12214</v>
      </c>
      <c r="N25" s="88">
        <f t="shared" si="2"/>
        <v>10992600</v>
      </c>
      <c r="O25" s="89">
        <f t="shared" si="14"/>
        <v>9893340</v>
      </c>
      <c r="P25" s="88">
        <f t="shared" si="3"/>
        <v>12214</v>
      </c>
      <c r="Q25" s="88">
        <f t="shared" si="4"/>
        <v>10992600</v>
      </c>
      <c r="R25" s="90">
        <f t="shared" si="15"/>
        <v>9893340</v>
      </c>
      <c r="S25" s="91"/>
      <c r="T25" s="91">
        <v>27000000</v>
      </c>
      <c r="U25" s="91">
        <f t="shared" si="5"/>
        <v>0</v>
      </c>
      <c r="V25" s="91">
        <f t="shared" si="16"/>
        <v>0</v>
      </c>
      <c r="W25" s="93"/>
      <c r="X25" s="91">
        <f t="shared" si="6"/>
        <v>27000000</v>
      </c>
      <c r="Y25" s="91">
        <f t="shared" si="7"/>
        <v>0</v>
      </c>
      <c r="Z25" s="91">
        <f t="shared" si="17"/>
        <v>0</v>
      </c>
      <c r="AA25" s="91"/>
      <c r="AB25" s="91">
        <f t="shared" si="8"/>
        <v>27000000</v>
      </c>
      <c r="AC25" s="91">
        <f t="shared" si="9"/>
        <v>0</v>
      </c>
      <c r="AD25" s="91">
        <f t="shared" si="18"/>
        <v>0</v>
      </c>
      <c r="AE25" s="103">
        <f t="shared" si="10"/>
        <v>9783.4140000000007</v>
      </c>
      <c r="AF25" s="103">
        <f t="shared" si="11"/>
        <v>9893.34</v>
      </c>
      <c r="AG25" s="103">
        <f t="shared" si="12"/>
        <v>9893.34</v>
      </c>
    </row>
    <row r="26" spans="1:34" x14ac:dyDescent="0.25">
      <c r="A26" s="84">
        <v>18</v>
      </c>
      <c r="B26" s="20" t="s">
        <v>23</v>
      </c>
      <c r="C26" s="78">
        <v>2.113</v>
      </c>
      <c r="D26" s="78">
        <v>2.1240000000000001</v>
      </c>
      <c r="E26" s="78">
        <v>2.1240000000000001</v>
      </c>
      <c r="F26" s="81">
        <v>0.22</v>
      </c>
      <c r="G26" s="81">
        <v>0.21</v>
      </c>
      <c r="H26" s="81">
        <v>0.2</v>
      </c>
      <c r="I26" s="95">
        <v>6743</v>
      </c>
      <c r="J26" s="88"/>
      <c r="K26" s="88">
        <f t="shared" si="0"/>
        <v>0</v>
      </c>
      <c r="L26" s="89">
        <f t="shared" si="13"/>
        <v>0</v>
      </c>
      <c r="M26" s="88">
        <f t="shared" si="1"/>
        <v>0</v>
      </c>
      <c r="N26" s="88">
        <f t="shared" si="2"/>
        <v>0</v>
      </c>
      <c r="O26" s="89">
        <f t="shared" si="14"/>
        <v>0</v>
      </c>
      <c r="P26" s="88">
        <f t="shared" si="3"/>
        <v>0</v>
      </c>
      <c r="Q26" s="88">
        <f t="shared" si="4"/>
        <v>0</v>
      </c>
      <c r="R26" s="90">
        <f t="shared" si="15"/>
        <v>0</v>
      </c>
      <c r="S26" s="91"/>
      <c r="T26" s="91">
        <v>27000000</v>
      </c>
      <c r="U26" s="91">
        <f t="shared" si="5"/>
        <v>0</v>
      </c>
      <c r="V26" s="91">
        <f t="shared" si="16"/>
        <v>0</v>
      </c>
      <c r="W26" s="91"/>
      <c r="X26" s="91">
        <f t="shared" si="6"/>
        <v>27000000</v>
      </c>
      <c r="Y26" s="91">
        <f t="shared" si="7"/>
        <v>0</v>
      </c>
      <c r="Z26" s="91">
        <f t="shared" si="17"/>
        <v>0</v>
      </c>
      <c r="AA26" s="91">
        <v>1</v>
      </c>
      <c r="AB26" s="91">
        <f t="shared" si="8"/>
        <v>27000000</v>
      </c>
      <c r="AC26" s="91">
        <f t="shared" si="9"/>
        <v>27000000</v>
      </c>
      <c r="AD26" s="91">
        <f t="shared" si="18"/>
        <v>21600000</v>
      </c>
      <c r="AE26" s="103">
        <f t="shared" si="10"/>
        <v>0</v>
      </c>
      <c r="AF26" s="103">
        <f t="shared" si="11"/>
        <v>0</v>
      </c>
      <c r="AG26" s="103">
        <f t="shared" si="12"/>
        <v>21600</v>
      </c>
    </row>
    <row r="27" spans="1:34" s="107" customFormat="1" x14ac:dyDescent="0.25">
      <c r="A27" s="23"/>
      <c r="B27" s="24" t="s">
        <v>24</v>
      </c>
      <c r="C27" s="71">
        <v>1.5129999999999999</v>
      </c>
      <c r="D27" s="71">
        <v>1.5129999999999999</v>
      </c>
      <c r="E27" s="71">
        <v>1.5129999999999999</v>
      </c>
      <c r="F27" s="82"/>
      <c r="G27" s="82"/>
      <c r="H27" s="82"/>
      <c r="I27" s="77">
        <f t="shared" ref="I27:S27" si="20">SUM(I9:I26)</f>
        <v>197416</v>
      </c>
      <c r="J27" s="77">
        <f t="shared" si="20"/>
        <v>111910</v>
      </c>
      <c r="K27" s="77">
        <f t="shared" si="20"/>
        <v>100719000</v>
      </c>
      <c r="L27" s="96">
        <f t="shared" si="20"/>
        <v>91305729</v>
      </c>
      <c r="M27" s="77">
        <f t="shared" si="20"/>
        <v>111910</v>
      </c>
      <c r="N27" s="77">
        <f t="shared" si="20"/>
        <v>100719000</v>
      </c>
      <c r="O27" s="96">
        <f t="shared" si="20"/>
        <v>91069245</v>
      </c>
      <c r="P27" s="77">
        <f t="shared" si="20"/>
        <v>111910</v>
      </c>
      <c r="Q27" s="77">
        <f t="shared" si="20"/>
        <v>100719000</v>
      </c>
      <c r="R27" s="77">
        <f t="shared" si="20"/>
        <v>91396836</v>
      </c>
      <c r="S27" s="93">
        <f t="shared" si="20"/>
        <v>1</v>
      </c>
      <c r="T27" s="93"/>
      <c r="U27" s="93">
        <f>SUM(U9:U26)</f>
        <v>27000000</v>
      </c>
      <c r="V27" s="93">
        <f>SUM(V9:V26)</f>
        <v>24030000</v>
      </c>
      <c r="W27" s="93">
        <f>SUM(W9:W26)</f>
        <v>1</v>
      </c>
      <c r="X27" s="93"/>
      <c r="Y27" s="93">
        <f>SUM(Y9:Y26)</f>
        <v>27000000</v>
      </c>
      <c r="Z27" s="93">
        <f>SUM(Z9:Z26)</f>
        <v>24030000</v>
      </c>
      <c r="AA27" s="93">
        <f>SUM(AA9:AA26)</f>
        <v>1</v>
      </c>
      <c r="AB27" s="93"/>
      <c r="AC27" s="93">
        <f>SUM(AC9:AC26)</f>
        <v>27000000</v>
      </c>
      <c r="AD27" s="93">
        <f>SUM(AD9:AD26)</f>
        <v>21600000</v>
      </c>
      <c r="AE27" s="105">
        <f>SUM(AE9:AE26)</f>
        <v>115335.72900000001</v>
      </c>
      <c r="AF27" s="105">
        <f>SUM(AF9:AF26)+0.1</f>
        <v>115099.245</v>
      </c>
      <c r="AG27" s="105">
        <f>SUM(AG9:AG26)</f>
        <v>112996.83599999998</v>
      </c>
      <c r="AH27" s="106"/>
    </row>
    <row r="28" spans="1:34" ht="12" customHeight="1" x14ac:dyDescent="0.25">
      <c r="J28" s="108"/>
      <c r="L28" s="109"/>
      <c r="AE28" s="109"/>
      <c r="AF28" s="109"/>
    </row>
    <row r="29" spans="1:34" hidden="1" x14ac:dyDescent="0.25"/>
    <row r="30" spans="1:34" hidden="1" x14ac:dyDescent="0.25">
      <c r="B30" s="97" t="s">
        <v>43</v>
      </c>
      <c r="J30" s="109">
        <f>K27-L27</f>
        <v>9413271</v>
      </c>
      <c r="L30" s="109">
        <f>L27+'[1]ремонт ДОУ 450'!L25+'[1]Ремонт допобр.180'!I25</f>
        <v>124946529</v>
      </c>
      <c r="O30" s="109">
        <f>O27+'[1]ремонт ДОУ 450'!O25+'[1]Ремонт допобр.180'!L25</f>
        <v>124471845</v>
      </c>
      <c r="R30" s="109">
        <f>R27+'[1]ремонт ДОУ 450'!R25+'[1]Ремонт допобр.180'!O25</f>
        <v>124800036</v>
      </c>
    </row>
    <row r="31" spans="1:34" hidden="1" x14ac:dyDescent="0.25"/>
    <row r="32" spans="1:34" hidden="1" x14ac:dyDescent="0.25">
      <c r="L32" s="109"/>
      <c r="N32" s="109">
        <f>N27-O27</f>
        <v>9649755</v>
      </c>
      <c r="O32" s="109"/>
      <c r="Q32" s="109">
        <f>Q27-R27</f>
        <v>9322164</v>
      </c>
      <c r="R32" s="109"/>
    </row>
    <row r="33" spans="1:949" x14ac:dyDescent="0.25">
      <c r="K33" s="109"/>
      <c r="L33" s="109"/>
      <c r="O33" s="109"/>
      <c r="R33" s="109"/>
      <c r="V33" s="109"/>
      <c r="Z33" s="109"/>
      <c r="AF33" s="110"/>
    </row>
    <row r="35" spans="1:949" s="99" customFormat="1" x14ac:dyDescent="0.2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109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110"/>
      <c r="AF35" s="110"/>
      <c r="AG35" s="110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97"/>
      <c r="EE35" s="97"/>
      <c r="EF35" s="97"/>
      <c r="EG35" s="97"/>
      <c r="EH35" s="97"/>
      <c r="EI35" s="97"/>
      <c r="EJ35" s="97"/>
      <c r="EK35" s="97"/>
      <c r="EL35" s="97"/>
      <c r="EM35" s="97"/>
      <c r="EN35" s="97"/>
      <c r="EO35" s="97"/>
      <c r="EP35" s="97"/>
      <c r="EQ35" s="97"/>
      <c r="ER35" s="97"/>
      <c r="ES35" s="97"/>
      <c r="ET35" s="97"/>
      <c r="EU35" s="97"/>
      <c r="EV35" s="97"/>
      <c r="EW35" s="97"/>
      <c r="EX35" s="97"/>
      <c r="EY35" s="97"/>
      <c r="EZ35" s="97"/>
      <c r="FA35" s="97"/>
      <c r="FB35" s="97"/>
      <c r="FC35" s="97"/>
      <c r="FD35" s="97"/>
      <c r="FE35" s="97"/>
      <c r="FF35" s="97"/>
      <c r="FG35" s="97"/>
      <c r="FH35" s="97"/>
      <c r="FI35" s="97"/>
      <c r="FJ35" s="97"/>
      <c r="FK35" s="97"/>
      <c r="FL35" s="97"/>
      <c r="FM35" s="97"/>
      <c r="FN35" s="97"/>
      <c r="FO35" s="97"/>
      <c r="FP35" s="97"/>
      <c r="FQ35" s="97"/>
      <c r="FR35" s="97"/>
      <c r="FS35" s="97"/>
      <c r="FT35" s="97"/>
      <c r="FU35" s="97"/>
      <c r="FV35" s="97"/>
      <c r="FW35" s="97"/>
      <c r="FX35" s="97"/>
      <c r="FY35" s="97"/>
      <c r="FZ35" s="97"/>
      <c r="GA35" s="97"/>
      <c r="GB35" s="97"/>
      <c r="GC35" s="97"/>
      <c r="GD35" s="97"/>
      <c r="GE35" s="97"/>
      <c r="GF35" s="97"/>
      <c r="GG35" s="97"/>
      <c r="GH35" s="97"/>
      <c r="GI35" s="97"/>
      <c r="GJ35" s="97"/>
      <c r="GK35" s="97"/>
      <c r="GL35" s="97"/>
      <c r="GM35" s="97"/>
      <c r="GN35" s="97"/>
      <c r="GO35" s="97"/>
      <c r="GP35" s="97"/>
      <c r="GQ35" s="97"/>
      <c r="GR35" s="97"/>
      <c r="GS35" s="97"/>
      <c r="GT35" s="97"/>
      <c r="GU35" s="97"/>
      <c r="GV35" s="97"/>
      <c r="GW35" s="97"/>
      <c r="GX35" s="97"/>
      <c r="GY35" s="97"/>
      <c r="GZ35" s="97"/>
      <c r="HA35" s="97"/>
      <c r="HB35" s="97"/>
      <c r="HC35" s="97"/>
      <c r="HD35" s="97"/>
      <c r="HE35" s="97"/>
      <c r="HF35" s="97"/>
      <c r="HG35" s="97"/>
      <c r="HH35" s="97"/>
      <c r="HI35" s="97"/>
      <c r="HJ35" s="97"/>
      <c r="HK35" s="97"/>
      <c r="HL35" s="97"/>
      <c r="HM35" s="97"/>
      <c r="HN35" s="97"/>
      <c r="HO35" s="97"/>
      <c r="HP35" s="97"/>
      <c r="HQ35" s="97"/>
      <c r="HR35" s="97"/>
      <c r="HS35" s="97"/>
      <c r="HT35" s="97"/>
      <c r="HU35" s="97"/>
      <c r="HV35" s="97"/>
      <c r="HW35" s="97"/>
      <c r="HX35" s="97"/>
      <c r="HY35" s="97"/>
      <c r="HZ35" s="97"/>
      <c r="IA35" s="97"/>
      <c r="IB35" s="97"/>
      <c r="IC35" s="97"/>
      <c r="ID35" s="97"/>
      <c r="IE35" s="97"/>
      <c r="IF35" s="97"/>
      <c r="IG35" s="97"/>
      <c r="IH35" s="97"/>
      <c r="II35" s="97"/>
      <c r="IJ35" s="97"/>
      <c r="IK35" s="97"/>
      <c r="IL35" s="97"/>
      <c r="IM35" s="97"/>
      <c r="IN35" s="97"/>
      <c r="IO35" s="97"/>
      <c r="IP35" s="97"/>
      <c r="IQ35" s="97"/>
      <c r="IR35" s="97"/>
      <c r="IS35" s="97"/>
      <c r="IT35" s="97"/>
      <c r="IU35" s="97"/>
      <c r="IV35" s="97"/>
      <c r="IW35" s="97"/>
      <c r="IX35" s="97"/>
      <c r="IY35" s="97"/>
      <c r="IZ35" s="97"/>
      <c r="JA35" s="97"/>
      <c r="JB35" s="97"/>
      <c r="JC35" s="97"/>
      <c r="JD35" s="97"/>
      <c r="JE35" s="97"/>
      <c r="JF35" s="97"/>
      <c r="JG35" s="97"/>
      <c r="JH35" s="97"/>
      <c r="JI35" s="97"/>
      <c r="JJ35" s="97"/>
      <c r="JK35" s="97"/>
      <c r="JL35" s="97"/>
      <c r="JM35" s="97"/>
      <c r="JN35" s="97"/>
      <c r="JO35" s="97"/>
      <c r="JP35" s="97"/>
      <c r="JQ35" s="97"/>
      <c r="JR35" s="97"/>
      <c r="JS35" s="97"/>
      <c r="JT35" s="97"/>
      <c r="JU35" s="97"/>
      <c r="JV35" s="97"/>
      <c r="JW35" s="97"/>
      <c r="JX35" s="97"/>
      <c r="JY35" s="97"/>
      <c r="JZ35" s="97"/>
      <c r="KA35" s="97"/>
      <c r="KB35" s="97"/>
      <c r="KC35" s="97"/>
      <c r="KD35" s="97"/>
      <c r="KE35" s="97"/>
      <c r="KF35" s="97"/>
      <c r="KG35" s="97"/>
      <c r="KH35" s="97"/>
      <c r="KI35" s="97"/>
      <c r="KJ35" s="97"/>
      <c r="KK35" s="97"/>
      <c r="KL35" s="97"/>
      <c r="KM35" s="97"/>
      <c r="KN35" s="97"/>
      <c r="KO35" s="97"/>
      <c r="KP35" s="97"/>
      <c r="KQ35" s="97"/>
      <c r="KR35" s="97"/>
      <c r="KS35" s="97"/>
      <c r="KT35" s="97"/>
      <c r="KU35" s="97"/>
      <c r="KV35" s="97"/>
      <c r="KW35" s="97"/>
      <c r="KX35" s="97"/>
      <c r="KY35" s="97"/>
      <c r="KZ35" s="97"/>
      <c r="LA35" s="97"/>
      <c r="LB35" s="97"/>
      <c r="LC35" s="97"/>
      <c r="LD35" s="97"/>
      <c r="LE35" s="97"/>
      <c r="LF35" s="97"/>
      <c r="LG35" s="97"/>
      <c r="LH35" s="97"/>
      <c r="LI35" s="97"/>
      <c r="LJ35" s="97"/>
      <c r="LK35" s="97"/>
      <c r="LL35" s="97"/>
      <c r="LM35" s="97"/>
      <c r="LN35" s="97"/>
      <c r="LO35" s="97"/>
      <c r="LP35" s="97"/>
      <c r="LQ35" s="97"/>
      <c r="LR35" s="97"/>
      <c r="LS35" s="97"/>
      <c r="LT35" s="97"/>
      <c r="LU35" s="97"/>
      <c r="LV35" s="97"/>
      <c r="LW35" s="97"/>
      <c r="LX35" s="97"/>
      <c r="LY35" s="97"/>
      <c r="LZ35" s="97"/>
      <c r="MA35" s="97"/>
      <c r="MB35" s="97"/>
      <c r="MC35" s="97"/>
      <c r="MD35" s="97"/>
      <c r="ME35" s="97"/>
      <c r="MF35" s="97"/>
      <c r="MG35" s="97"/>
      <c r="MH35" s="97"/>
      <c r="MI35" s="97"/>
      <c r="MJ35" s="97"/>
      <c r="MK35" s="97"/>
      <c r="ML35" s="97"/>
      <c r="MM35" s="97"/>
      <c r="MN35" s="97"/>
      <c r="MO35" s="97"/>
      <c r="MP35" s="97"/>
      <c r="MQ35" s="97"/>
      <c r="MR35" s="97"/>
      <c r="MS35" s="97"/>
      <c r="MT35" s="97"/>
      <c r="MU35" s="97"/>
      <c r="MV35" s="97"/>
      <c r="MW35" s="97"/>
      <c r="MX35" s="97"/>
      <c r="MY35" s="97"/>
      <c r="MZ35" s="97"/>
      <c r="NA35" s="97"/>
      <c r="NB35" s="97"/>
      <c r="NC35" s="97"/>
      <c r="ND35" s="97"/>
      <c r="NE35" s="97"/>
      <c r="NF35" s="97"/>
      <c r="NG35" s="97"/>
      <c r="NH35" s="97"/>
      <c r="NI35" s="97"/>
      <c r="NJ35" s="97"/>
      <c r="NK35" s="97"/>
      <c r="NL35" s="97"/>
      <c r="NM35" s="97"/>
      <c r="NN35" s="97"/>
      <c r="NO35" s="97"/>
      <c r="NP35" s="97"/>
      <c r="NQ35" s="97"/>
      <c r="NR35" s="97"/>
      <c r="NS35" s="97"/>
      <c r="NT35" s="97"/>
      <c r="NU35" s="97"/>
      <c r="NV35" s="97"/>
      <c r="NW35" s="97"/>
      <c r="NX35" s="97"/>
      <c r="NY35" s="97"/>
      <c r="NZ35" s="97"/>
      <c r="OA35" s="97"/>
      <c r="OB35" s="97"/>
      <c r="OC35" s="97"/>
      <c r="OD35" s="97"/>
      <c r="OE35" s="97"/>
      <c r="OF35" s="97"/>
      <c r="OG35" s="97"/>
      <c r="OH35" s="97"/>
      <c r="OI35" s="97"/>
      <c r="OJ35" s="97"/>
      <c r="OK35" s="97"/>
      <c r="OL35" s="97"/>
      <c r="OM35" s="97"/>
      <c r="ON35" s="97"/>
      <c r="OO35" s="97"/>
      <c r="OP35" s="97"/>
      <c r="OQ35" s="97"/>
      <c r="OR35" s="97"/>
      <c r="OS35" s="97"/>
      <c r="OT35" s="97"/>
      <c r="OU35" s="97"/>
      <c r="OV35" s="97"/>
      <c r="OW35" s="97"/>
      <c r="OX35" s="97"/>
      <c r="OY35" s="97"/>
      <c r="OZ35" s="97"/>
      <c r="PA35" s="97"/>
      <c r="PB35" s="97"/>
      <c r="PC35" s="97"/>
      <c r="PD35" s="97"/>
      <c r="PE35" s="97"/>
      <c r="PF35" s="97"/>
      <c r="PG35" s="97"/>
      <c r="PH35" s="97"/>
      <c r="PI35" s="97"/>
      <c r="PJ35" s="97"/>
      <c r="PK35" s="97"/>
      <c r="PL35" s="97"/>
      <c r="PM35" s="97"/>
      <c r="PN35" s="97"/>
      <c r="PO35" s="97"/>
      <c r="PP35" s="97"/>
      <c r="PQ35" s="97"/>
      <c r="PR35" s="97"/>
      <c r="PS35" s="97"/>
      <c r="PT35" s="97"/>
      <c r="PU35" s="97"/>
      <c r="PV35" s="97"/>
      <c r="PW35" s="97"/>
      <c r="PX35" s="97"/>
      <c r="PY35" s="97"/>
      <c r="PZ35" s="97"/>
      <c r="QA35" s="97"/>
      <c r="QB35" s="97"/>
      <c r="QC35" s="97"/>
      <c r="QD35" s="97"/>
      <c r="QE35" s="97"/>
      <c r="QF35" s="97"/>
      <c r="QG35" s="97"/>
      <c r="QH35" s="97"/>
      <c r="QI35" s="97"/>
      <c r="QJ35" s="97"/>
      <c r="QK35" s="97"/>
      <c r="QL35" s="97"/>
      <c r="QM35" s="97"/>
      <c r="QN35" s="97"/>
      <c r="QO35" s="97"/>
      <c r="QP35" s="97"/>
      <c r="QQ35" s="97"/>
      <c r="QR35" s="97"/>
      <c r="QS35" s="97"/>
      <c r="QT35" s="97"/>
      <c r="QU35" s="97"/>
      <c r="QV35" s="97"/>
      <c r="QW35" s="97"/>
      <c r="QX35" s="97"/>
      <c r="QY35" s="97"/>
      <c r="QZ35" s="97"/>
      <c r="RA35" s="97"/>
      <c r="RB35" s="97"/>
      <c r="RC35" s="97"/>
      <c r="RD35" s="97"/>
      <c r="RE35" s="97"/>
      <c r="RF35" s="97"/>
      <c r="RG35" s="97"/>
      <c r="RH35" s="97"/>
      <c r="RI35" s="97"/>
      <c r="RJ35" s="97"/>
      <c r="RK35" s="97"/>
      <c r="RL35" s="97"/>
      <c r="RM35" s="97"/>
      <c r="RN35" s="97"/>
      <c r="RO35" s="97"/>
      <c r="RP35" s="97"/>
      <c r="RQ35" s="97"/>
      <c r="RR35" s="97"/>
      <c r="RS35" s="97"/>
      <c r="RT35" s="97"/>
      <c r="RU35" s="97"/>
      <c r="RV35" s="97"/>
      <c r="RW35" s="97"/>
      <c r="RX35" s="97"/>
      <c r="RY35" s="97"/>
      <c r="RZ35" s="97"/>
      <c r="SA35" s="97"/>
      <c r="SB35" s="97"/>
      <c r="SC35" s="97"/>
      <c r="SD35" s="97"/>
      <c r="SE35" s="97"/>
      <c r="SF35" s="97"/>
      <c r="SG35" s="97"/>
      <c r="SH35" s="97"/>
      <c r="SI35" s="97"/>
      <c r="SJ35" s="97"/>
      <c r="SK35" s="97"/>
      <c r="SL35" s="97"/>
      <c r="SM35" s="97"/>
      <c r="SN35" s="97"/>
      <c r="SO35" s="97"/>
      <c r="SP35" s="97"/>
      <c r="SQ35" s="97"/>
      <c r="SR35" s="97"/>
      <c r="SS35" s="97"/>
      <c r="ST35" s="97"/>
      <c r="SU35" s="97"/>
      <c r="SV35" s="97"/>
      <c r="SW35" s="97"/>
      <c r="SX35" s="97"/>
      <c r="SY35" s="97"/>
      <c r="SZ35" s="97"/>
      <c r="TA35" s="97"/>
      <c r="TB35" s="97"/>
      <c r="TC35" s="97"/>
      <c r="TD35" s="97"/>
      <c r="TE35" s="97"/>
      <c r="TF35" s="97"/>
      <c r="TG35" s="97"/>
      <c r="TH35" s="97"/>
      <c r="TI35" s="97"/>
      <c r="TJ35" s="97"/>
      <c r="TK35" s="97"/>
      <c r="TL35" s="97"/>
      <c r="TM35" s="97"/>
      <c r="TN35" s="97"/>
      <c r="TO35" s="97"/>
      <c r="TP35" s="97"/>
      <c r="TQ35" s="97"/>
      <c r="TR35" s="97"/>
      <c r="TS35" s="97"/>
      <c r="TT35" s="97"/>
      <c r="TU35" s="97"/>
      <c r="TV35" s="97"/>
      <c r="TW35" s="97"/>
      <c r="TX35" s="97"/>
      <c r="TY35" s="97"/>
      <c r="TZ35" s="97"/>
      <c r="UA35" s="97"/>
      <c r="UB35" s="97"/>
      <c r="UC35" s="97"/>
      <c r="UD35" s="97"/>
      <c r="UE35" s="97"/>
      <c r="UF35" s="97"/>
      <c r="UG35" s="97"/>
      <c r="UH35" s="97"/>
      <c r="UI35" s="97"/>
      <c r="UJ35" s="97"/>
      <c r="UK35" s="97"/>
      <c r="UL35" s="97"/>
      <c r="UM35" s="97"/>
      <c r="UN35" s="97"/>
      <c r="UO35" s="97"/>
      <c r="UP35" s="97"/>
      <c r="UQ35" s="97"/>
      <c r="UR35" s="97"/>
      <c r="US35" s="97"/>
      <c r="UT35" s="97"/>
      <c r="UU35" s="97"/>
      <c r="UV35" s="97"/>
      <c r="UW35" s="97"/>
      <c r="UX35" s="97"/>
      <c r="UY35" s="97"/>
      <c r="UZ35" s="97"/>
      <c r="VA35" s="97"/>
      <c r="VB35" s="97"/>
      <c r="VC35" s="97"/>
      <c r="VD35" s="97"/>
      <c r="VE35" s="97"/>
      <c r="VF35" s="97"/>
      <c r="VG35" s="97"/>
      <c r="VH35" s="97"/>
      <c r="VI35" s="97"/>
      <c r="VJ35" s="97"/>
      <c r="VK35" s="97"/>
      <c r="VL35" s="97"/>
      <c r="VM35" s="97"/>
      <c r="VN35" s="97"/>
      <c r="VO35" s="97"/>
      <c r="VP35" s="97"/>
      <c r="VQ35" s="97"/>
      <c r="VR35" s="97"/>
      <c r="VS35" s="97"/>
      <c r="VT35" s="97"/>
      <c r="VU35" s="97"/>
      <c r="VV35" s="97"/>
      <c r="VW35" s="97"/>
      <c r="VX35" s="97"/>
      <c r="VY35" s="97"/>
      <c r="VZ35" s="97"/>
      <c r="WA35" s="97"/>
      <c r="WB35" s="97"/>
      <c r="WC35" s="97"/>
      <c r="WD35" s="97"/>
      <c r="WE35" s="97"/>
      <c r="WF35" s="97"/>
      <c r="WG35" s="97"/>
      <c r="WH35" s="97"/>
      <c r="WI35" s="97"/>
      <c r="WJ35" s="97"/>
      <c r="WK35" s="97"/>
      <c r="WL35" s="97"/>
      <c r="WM35" s="97"/>
      <c r="WN35" s="97"/>
      <c r="WO35" s="97"/>
      <c r="WP35" s="97"/>
      <c r="WQ35" s="97"/>
      <c r="WR35" s="97"/>
      <c r="WS35" s="97"/>
      <c r="WT35" s="97"/>
      <c r="WU35" s="97"/>
      <c r="WV35" s="97"/>
      <c r="WW35" s="97"/>
      <c r="WX35" s="97"/>
      <c r="WY35" s="97"/>
      <c r="WZ35" s="97"/>
      <c r="XA35" s="97"/>
      <c r="XB35" s="97"/>
      <c r="XC35" s="97"/>
      <c r="XD35" s="97"/>
      <c r="XE35" s="97"/>
      <c r="XF35" s="97"/>
      <c r="XG35" s="97"/>
      <c r="XH35" s="97"/>
      <c r="XI35" s="97"/>
      <c r="XJ35" s="97"/>
      <c r="XK35" s="97"/>
      <c r="XL35" s="97"/>
      <c r="XM35" s="97"/>
      <c r="XN35" s="97"/>
      <c r="XO35" s="97"/>
      <c r="XP35" s="97"/>
      <c r="XQ35" s="97"/>
      <c r="XR35" s="97"/>
      <c r="XS35" s="97"/>
      <c r="XT35" s="97"/>
      <c r="XU35" s="97"/>
      <c r="XV35" s="97"/>
      <c r="XW35" s="97"/>
      <c r="XX35" s="97"/>
      <c r="XY35" s="97"/>
      <c r="XZ35" s="97"/>
      <c r="YA35" s="97"/>
      <c r="YB35" s="97"/>
      <c r="YC35" s="97"/>
      <c r="YD35" s="97"/>
      <c r="YE35" s="97"/>
      <c r="YF35" s="97"/>
      <c r="YG35" s="97"/>
      <c r="YH35" s="97"/>
      <c r="YI35" s="97"/>
      <c r="YJ35" s="97"/>
      <c r="YK35" s="97"/>
      <c r="YL35" s="97"/>
      <c r="YM35" s="97"/>
      <c r="YN35" s="97"/>
      <c r="YO35" s="97"/>
      <c r="YP35" s="97"/>
      <c r="YQ35" s="97"/>
      <c r="YR35" s="97"/>
      <c r="YS35" s="97"/>
      <c r="YT35" s="97"/>
      <c r="YU35" s="97"/>
      <c r="YV35" s="97"/>
      <c r="YW35" s="97"/>
      <c r="YX35" s="97"/>
      <c r="YY35" s="97"/>
      <c r="YZ35" s="97"/>
      <c r="ZA35" s="97"/>
      <c r="ZB35" s="97"/>
      <c r="ZC35" s="97"/>
      <c r="ZD35" s="97"/>
      <c r="ZE35" s="97"/>
      <c r="ZF35" s="97"/>
      <c r="ZG35" s="97"/>
      <c r="ZH35" s="97"/>
      <c r="ZI35" s="97"/>
      <c r="ZJ35" s="97"/>
      <c r="ZK35" s="97"/>
      <c r="ZL35" s="97"/>
      <c r="ZM35" s="97"/>
      <c r="ZN35" s="97"/>
      <c r="ZO35" s="97"/>
      <c r="ZP35" s="97"/>
      <c r="ZQ35" s="97"/>
      <c r="ZR35" s="97"/>
      <c r="ZS35" s="97"/>
      <c r="ZT35" s="97"/>
      <c r="ZU35" s="97"/>
      <c r="ZV35" s="97"/>
      <c r="ZW35" s="97"/>
      <c r="ZX35" s="97"/>
      <c r="ZY35" s="97"/>
      <c r="ZZ35" s="97"/>
      <c r="AAA35" s="97"/>
      <c r="AAB35" s="97"/>
      <c r="AAC35" s="97"/>
      <c r="AAD35" s="97"/>
      <c r="AAE35" s="97"/>
      <c r="AAF35" s="97"/>
      <c r="AAG35" s="97"/>
      <c r="AAH35" s="97"/>
      <c r="AAI35" s="97"/>
      <c r="AAJ35" s="97"/>
      <c r="AAK35" s="97"/>
      <c r="AAL35" s="97"/>
      <c r="AAM35" s="97"/>
      <c r="AAN35" s="97"/>
      <c r="AAO35" s="97"/>
      <c r="AAP35" s="97"/>
      <c r="AAQ35" s="97"/>
      <c r="AAR35" s="97"/>
      <c r="AAS35" s="97"/>
      <c r="AAT35" s="97"/>
      <c r="AAU35" s="97"/>
      <c r="AAV35" s="97"/>
      <c r="AAW35" s="97"/>
      <c r="AAX35" s="97"/>
      <c r="AAY35" s="97"/>
      <c r="AAZ35" s="97"/>
      <c r="ABA35" s="97"/>
      <c r="ABB35" s="97"/>
      <c r="ABC35" s="97"/>
      <c r="ABD35" s="97"/>
      <c r="ABE35" s="97"/>
      <c r="ABF35" s="97"/>
      <c r="ABG35" s="97"/>
      <c r="ABH35" s="97"/>
      <c r="ABI35" s="97"/>
      <c r="ABJ35" s="97"/>
      <c r="ABK35" s="97"/>
      <c r="ABL35" s="97"/>
      <c r="ABM35" s="97"/>
      <c r="ABN35" s="97"/>
      <c r="ABO35" s="97"/>
      <c r="ABP35" s="97"/>
      <c r="ABQ35" s="97"/>
      <c r="ABR35" s="97"/>
      <c r="ABS35" s="97"/>
      <c r="ABT35" s="97"/>
      <c r="ABU35" s="97"/>
      <c r="ABV35" s="97"/>
      <c r="ABW35" s="97"/>
      <c r="ABX35" s="97"/>
      <c r="ABY35" s="97"/>
      <c r="ABZ35" s="97"/>
      <c r="ACA35" s="97"/>
      <c r="ACB35" s="97"/>
      <c r="ACC35" s="97"/>
      <c r="ACD35" s="97"/>
      <c r="ACE35" s="97"/>
      <c r="ACF35" s="97"/>
      <c r="ACG35" s="97"/>
      <c r="ACH35" s="97"/>
      <c r="ACI35" s="97"/>
      <c r="ACJ35" s="97"/>
      <c r="ACK35" s="97"/>
      <c r="ACL35" s="97"/>
      <c r="ACM35" s="97"/>
      <c r="ACN35" s="97"/>
      <c r="ACO35" s="97"/>
      <c r="ACP35" s="97"/>
      <c r="ACQ35" s="97"/>
      <c r="ACR35" s="97"/>
      <c r="ACS35" s="97"/>
      <c r="ACT35" s="97"/>
      <c r="ACU35" s="97"/>
      <c r="ACV35" s="97"/>
      <c r="ACW35" s="97"/>
      <c r="ACX35" s="97"/>
      <c r="ACY35" s="97"/>
      <c r="ACZ35" s="97"/>
      <c r="ADA35" s="97"/>
      <c r="ADB35" s="97"/>
      <c r="ADC35" s="97"/>
      <c r="ADD35" s="97"/>
      <c r="ADE35" s="97"/>
      <c r="ADF35" s="97"/>
      <c r="ADG35" s="97"/>
      <c r="ADH35" s="97"/>
      <c r="ADI35" s="97"/>
      <c r="ADJ35" s="97"/>
      <c r="ADK35" s="97"/>
      <c r="ADL35" s="97"/>
      <c r="ADM35" s="97"/>
      <c r="ADN35" s="97"/>
      <c r="ADO35" s="97"/>
      <c r="ADP35" s="97"/>
      <c r="ADQ35" s="97"/>
      <c r="ADR35" s="97"/>
      <c r="ADS35" s="97"/>
      <c r="ADT35" s="97"/>
      <c r="ADU35" s="97"/>
      <c r="ADV35" s="97"/>
      <c r="ADW35" s="97"/>
      <c r="ADX35" s="97"/>
      <c r="ADY35" s="97"/>
      <c r="ADZ35" s="97"/>
      <c r="AEA35" s="97"/>
      <c r="AEB35" s="97"/>
      <c r="AEC35" s="97"/>
      <c r="AED35" s="97"/>
      <c r="AEE35" s="97"/>
      <c r="AEF35" s="97"/>
      <c r="AEG35" s="97"/>
      <c r="AEH35" s="97"/>
      <c r="AEI35" s="97"/>
      <c r="AEJ35" s="97"/>
      <c r="AEK35" s="97"/>
      <c r="AEL35" s="97"/>
      <c r="AEM35" s="97"/>
      <c r="AEN35" s="97"/>
      <c r="AEO35" s="97"/>
      <c r="AEP35" s="97"/>
      <c r="AEQ35" s="97"/>
      <c r="AER35" s="97"/>
      <c r="AES35" s="97"/>
      <c r="AET35" s="97"/>
      <c r="AEU35" s="97"/>
      <c r="AEV35" s="97"/>
      <c r="AEW35" s="97"/>
      <c r="AEX35" s="97"/>
      <c r="AEY35" s="97"/>
      <c r="AEZ35" s="97"/>
      <c r="AFA35" s="97"/>
      <c r="AFB35" s="97"/>
      <c r="AFC35" s="97"/>
      <c r="AFD35" s="97"/>
      <c r="AFE35" s="97"/>
      <c r="AFF35" s="97"/>
      <c r="AFG35" s="97"/>
      <c r="AFH35" s="97"/>
      <c r="AFI35" s="97"/>
      <c r="AFJ35" s="97"/>
      <c r="AFK35" s="97"/>
      <c r="AFL35" s="97"/>
      <c r="AFM35" s="97"/>
      <c r="AFN35" s="97"/>
      <c r="AFO35" s="97"/>
      <c r="AFP35" s="97"/>
      <c r="AFQ35" s="97"/>
      <c r="AFR35" s="97"/>
      <c r="AFS35" s="97"/>
      <c r="AFT35" s="97"/>
      <c r="AFU35" s="97"/>
      <c r="AFV35" s="97"/>
      <c r="AFW35" s="97"/>
      <c r="AFX35" s="97"/>
      <c r="AFY35" s="97"/>
      <c r="AFZ35" s="97"/>
      <c r="AGA35" s="97"/>
      <c r="AGB35" s="97"/>
      <c r="AGC35" s="97"/>
      <c r="AGD35" s="97"/>
      <c r="AGE35" s="97"/>
      <c r="AGF35" s="97"/>
      <c r="AGG35" s="97"/>
      <c r="AGH35" s="97"/>
      <c r="AGI35" s="97"/>
      <c r="AGJ35" s="97"/>
      <c r="AGK35" s="97"/>
      <c r="AGL35" s="97"/>
      <c r="AGM35" s="97"/>
      <c r="AGN35" s="97"/>
      <c r="AGO35" s="97"/>
      <c r="AGP35" s="97"/>
      <c r="AGQ35" s="97"/>
      <c r="AGR35" s="97"/>
      <c r="AGS35" s="97"/>
      <c r="AGT35" s="97"/>
      <c r="AGU35" s="97"/>
      <c r="AGV35" s="97"/>
      <c r="AGW35" s="97"/>
      <c r="AGX35" s="97"/>
      <c r="AGY35" s="97"/>
      <c r="AGZ35" s="97"/>
      <c r="AHA35" s="97"/>
      <c r="AHB35" s="97"/>
      <c r="AHC35" s="97"/>
      <c r="AHD35" s="97"/>
      <c r="AHE35" s="97"/>
      <c r="AHF35" s="97"/>
      <c r="AHG35" s="97"/>
      <c r="AHH35" s="97"/>
      <c r="AHI35" s="97"/>
      <c r="AHJ35" s="97"/>
      <c r="AHK35" s="97"/>
      <c r="AHL35" s="97"/>
      <c r="AHM35" s="97"/>
      <c r="AHN35" s="97"/>
      <c r="AHO35" s="97"/>
      <c r="AHP35" s="97"/>
      <c r="AHQ35" s="97"/>
      <c r="AHR35" s="97"/>
      <c r="AHS35" s="97"/>
      <c r="AHT35" s="97"/>
      <c r="AHU35" s="97"/>
      <c r="AHV35" s="97"/>
      <c r="AHW35" s="97"/>
      <c r="AHX35" s="97"/>
      <c r="AHY35" s="97"/>
      <c r="AHZ35" s="97"/>
      <c r="AIA35" s="97"/>
      <c r="AIB35" s="97"/>
      <c r="AIC35" s="97"/>
      <c r="AID35" s="97"/>
      <c r="AIE35" s="97"/>
      <c r="AIF35" s="97"/>
      <c r="AIG35" s="97"/>
      <c r="AIH35" s="97"/>
      <c r="AII35" s="97"/>
      <c r="AIJ35" s="97"/>
      <c r="AIK35" s="97"/>
      <c r="AIL35" s="97"/>
      <c r="AIM35" s="97"/>
      <c r="AIN35" s="97"/>
      <c r="AIO35" s="97"/>
      <c r="AIP35" s="97"/>
      <c r="AIQ35" s="97"/>
      <c r="AIR35" s="97"/>
      <c r="AIS35" s="97"/>
      <c r="AIT35" s="97"/>
      <c r="AIU35" s="97"/>
      <c r="AIV35" s="97"/>
      <c r="AIW35" s="97"/>
      <c r="AIX35" s="97"/>
      <c r="AIY35" s="97"/>
      <c r="AIZ35" s="97"/>
      <c r="AJA35" s="97"/>
      <c r="AJB35" s="97"/>
      <c r="AJC35" s="97"/>
      <c r="AJD35" s="97"/>
      <c r="AJE35" s="97"/>
      <c r="AJF35" s="97"/>
      <c r="AJG35" s="97"/>
      <c r="AJH35" s="97"/>
      <c r="AJI35" s="97"/>
      <c r="AJJ35" s="97"/>
      <c r="AJK35" s="97"/>
      <c r="AJL35" s="97"/>
      <c r="AJM35" s="97"/>
    </row>
    <row r="36" spans="1:949" s="99" customFormat="1" x14ac:dyDescent="0.25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109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97"/>
      <c r="EE36" s="97"/>
      <c r="EF36" s="97"/>
      <c r="EG36" s="97"/>
      <c r="EH36" s="97"/>
      <c r="EI36" s="97"/>
      <c r="EJ36" s="97"/>
      <c r="EK36" s="97"/>
      <c r="EL36" s="97"/>
      <c r="EM36" s="97"/>
      <c r="EN36" s="97"/>
      <c r="EO36" s="97"/>
      <c r="EP36" s="97"/>
      <c r="EQ36" s="97"/>
      <c r="ER36" s="97"/>
      <c r="ES36" s="97"/>
      <c r="ET36" s="97"/>
      <c r="EU36" s="97"/>
      <c r="EV36" s="97"/>
      <c r="EW36" s="97"/>
      <c r="EX36" s="97"/>
      <c r="EY36" s="97"/>
      <c r="EZ36" s="97"/>
      <c r="FA36" s="97"/>
      <c r="FB36" s="97"/>
      <c r="FC36" s="97"/>
      <c r="FD36" s="97"/>
      <c r="FE36" s="97"/>
      <c r="FF36" s="97"/>
      <c r="FG36" s="97"/>
      <c r="FH36" s="97"/>
      <c r="FI36" s="97"/>
      <c r="FJ36" s="97"/>
      <c r="FK36" s="97"/>
      <c r="FL36" s="97"/>
      <c r="FM36" s="97"/>
      <c r="FN36" s="97"/>
      <c r="FO36" s="97"/>
      <c r="FP36" s="97"/>
      <c r="FQ36" s="97"/>
      <c r="FR36" s="97"/>
      <c r="FS36" s="97"/>
      <c r="FT36" s="97"/>
      <c r="FU36" s="97"/>
      <c r="FV36" s="97"/>
      <c r="FW36" s="97"/>
      <c r="FX36" s="97"/>
      <c r="FY36" s="97"/>
      <c r="FZ36" s="97"/>
      <c r="GA36" s="97"/>
      <c r="GB36" s="97"/>
      <c r="GC36" s="97"/>
      <c r="GD36" s="97"/>
      <c r="GE36" s="97"/>
      <c r="GF36" s="97"/>
      <c r="GG36" s="97"/>
      <c r="GH36" s="97"/>
      <c r="GI36" s="97"/>
      <c r="GJ36" s="97"/>
      <c r="GK36" s="97"/>
      <c r="GL36" s="97"/>
      <c r="GM36" s="97"/>
      <c r="GN36" s="97"/>
      <c r="GO36" s="97"/>
      <c r="GP36" s="97"/>
      <c r="GQ36" s="97"/>
      <c r="GR36" s="97"/>
      <c r="GS36" s="97"/>
      <c r="GT36" s="97"/>
      <c r="GU36" s="97"/>
      <c r="GV36" s="97"/>
      <c r="GW36" s="97"/>
      <c r="GX36" s="97"/>
      <c r="GY36" s="97"/>
      <c r="GZ36" s="97"/>
      <c r="HA36" s="97"/>
      <c r="HB36" s="97"/>
      <c r="HC36" s="97"/>
      <c r="HD36" s="97"/>
      <c r="HE36" s="97"/>
      <c r="HF36" s="97"/>
      <c r="HG36" s="97"/>
      <c r="HH36" s="97"/>
      <c r="HI36" s="97"/>
      <c r="HJ36" s="97"/>
      <c r="HK36" s="97"/>
      <c r="HL36" s="97"/>
      <c r="HM36" s="97"/>
      <c r="HN36" s="97"/>
      <c r="HO36" s="97"/>
      <c r="HP36" s="97"/>
      <c r="HQ36" s="97"/>
      <c r="HR36" s="97"/>
      <c r="HS36" s="97"/>
      <c r="HT36" s="97"/>
      <c r="HU36" s="97"/>
      <c r="HV36" s="97"/>
      <c r="HW36" s="97"/>
      <c r="HX36" s="97"/>
      <c r="HY36" s="97"/>
      <c r="HZ36" s="97"/>
      <c r="IA36" s="97"/>
      <c r="IB36" s="97"/>
      <c r="IC36" s="97"/>
      <c r="ID36" s="97"/>
      <c r="IE36" s="97"/>
      <c r="IF36" s="97"/>
      <c r="IG36" s="97"/>
      <c r="IH36" s="97"/>
      <c r="II36" s="97"/>
      <c r="IJ36" s="97"/>
      <c r="IK36" s="97"/>
      <c r="IL36" s="97"/>
      <c r="IM36" s="97"/>
      <c r="IN36" s="97"/>
      <c r="IO36" s="97"/>
      <c r="IP36" s="97"/>
      <c r="IQ36" s="97"/>
      <c r="IR36" s="97"/>
      <c r="IS36" s="97"/>
      <c r="IT36" s="97"/>
      <c r="IU36" s="97"/>
      <c r="IV36" s="97"/>
      <c r="IW36" s="97"/>
      <c r="IX36" s="97"/>
      <c r="IY36" s="97"/>
      <c r="IZ36" s="97"/>
      <c r="JA36" s="97"/>
      <c r="JB36" s="97"/>
      <c r="JC36" s="97"/>
      <c r="JD36" s="97"/>
      <c r="JE36" s="97"/>
      <c r="JF36" s="97"/>
      <c r="JG36" s="97"/>
      <c r="JH36" s="97"/>
      <c r="JI36" s="97"/>
      <c r="JJ36" s="97"/>
      <c r="JK36" s="97"/>
      <c r="JL36" s="97"/>
      <c r="JM36" s="97"/>
      <c r="JN36" s="97"/>
      <c r="JO36" s="97"/>
      <c r="JP36" s="97"/>
      <c r="JQ36" s="97"/>
      <c r="JR36" s="97"/>
      <c r="JS36" s="97"/>
      <c r="JT36" s="97"/>
      <c r="JU36" s="97"/>
      <c r="JV36" s="97"/>
      <c r="JW36" s="97"/>
      <c r="JX36" s="97"/>
      <c r="JY36" s="97"/>
      <c r="JZ36" s="97"/>
      <c r="KA36" s="97"/>
      <c r="KB36" s="97"/>
      <c r="KC36" s="97"/>
      <c r="KD36" s="97"/>
      <c r="KE36" s="97"/>
      <c r="KF36" s="97"/>
      <c r="KG36" s="97"/>
      <c r="KH36" s="97"/>
      <c r="KI36" s="97"/>
      <c r="KJ36" s="97"/>
      <c r="KK36" s="97"/>
      <c r="KL36" s="97"/>
      <c r="KM36" s="97"/>
      <c r="KN36" s="97"/>
      <c r="KO36" s="97"/>
      <c r="KP36" s="97"/>
      <c r="KQ36" s="97"/>
      <c r="KR36" s="97"/>
      <c r="KS36" s="97"/>
      <c r="KT36" s="97"/>
      <c r="KU36" s="97"/>
      <c r="KV36" s="97"/>
      <c r="KW36" s="97"/>
      <c r="KX36" s="97"/>
      <c r="KY36" s="97"/>
      <c r="KZ36" s="97"/>
      <c r="LA36" s="97"/>
      <c r="LB36" s="97"/>
      <c r="LC36" s="97"/>
      <c r="LD36" s="97"/>
      <c r="LE36" s="97"/>
      <c r="LF36" s="97"/>
      <c r="LG36" s="97"/>
      <c r="LH36" s="97"/>
      <c r="LI36" s="97"/>
      <c r="LJ36" s="97"/>
      <c r="LK36" s="97"/>
      <c r="LL36" s="97"/>
      <c r="LM36" s="97"/>
      <c r="LN36" s="97"/>
      <c r="LO36" s="97"/>
      <c r="LP36" s="97"/>
      <c r="LQ36" s="97"/>
      <c r="LR36" s="97"/>
      <c r="LS36" s="97"/>
      <c r="LT36" s="97"/>
      <c r="LU36" s="97"/>
      <c r="LV36" s="97"/>
      <c r="LW36" s="97"/>
      <c r="LX36" s="97"/>
      <c r="LY36" s="97"/>
      <c r="LZ36" s="97"/>
      <c r="MA36" s="97"/>
      <c r="MB36" s="97"/>
      <c r="MC36" s="97"/>
      <c r="MD36" s="97"/>
      <c r="ME36" s="97"/>
      <c r="MF36" s="97"/>
      <c r="MG36" s="97"/>
      <c r="MH36" s="97"/>
      <c r="MI36" s="97"/>
      <c r="MJ36" s="97"/>
      <c r="MK36" s="97"/>
      <c r="ML36" s="97"/>
      <c r="MM36" s="97"/>
      <c r="MN36" s="97"/>
      <c r="MO36" s="97"/>
      <c r="MP36" s="97"/>
      <c r="MQ36" s="97"/>
      <c r="MR36" s="97"/>
      <c r="MS36" s="97"/>
      <c r="MT36" s="97"/>
      <c r="MU36" s="97"/>
      <c r="MV36" s="97"/>
      <c r="MW36" s="97"/>
      <c r="MX36" s="97"/>
      <c r="MY36" s="97"/>
      <c r="MZ36" s="97"/>
      <c r="NA36" s="97"/>
      <c r="NB36" s="97"/>
      <c r="NC36" s="97"/>
      <c r="ND36" s="97"/>
      <c r="NE36" s="97"/>
      <c r="NF36" s="97"/>
      <c r="NG36" s="97"/>
      <c r="NH36" s="97"/>
      <c r="NI36" s="97"/>
      <c r="NJ36" s="97"/>
      <c r="NK36" s="97"/>
      <c r="NL36" s="97"/>
      <c r="NM36" s="97"/>
      <c r="NN36" s="97"/>
      <c r="NO36" s="97"/>
      <c r="NP36" s="97"/>
      <c r="NQ36" s="97"/>
      <c r="NR36" s="97"/>
      <c r="NS36" s="97"/>
      <c r="NT36" s="97"/>
      <c r="NU36" s="97"/>
      <c r="NV36" s="97"/>
      <c r="NW36" s="97"/>
      <c r="NX36" s="97"/>
      <c r="NY36" s="97"/>
      <c r="NZ36" s="97"/>
      <c r="OA36" s="97"/>
      <c r="OB36" s="97"/>
      <c r="OC36" s="97"/>
      <c r="OD36" s="97"/>
      <c r="OE36" s="97"/>
      <c r="OF36" s="97"/>
      <c r="OG36" s="97"/>
      <c r="OH36" s="97"/>
      <c r="OI36" s="97"/>
      <c r="OJ36" s="97"/>
      <c r="OK36" s="97"/>
      <c r="OL36" s="97"/>
      <c r="OM36" s="97"/>
      <c r="ON36" s="97"/>
      <c r="OO36" s="97"/>
      <c r="OP36" s="97"/>
      <c r="OQ36" s="97"/>
      <c r="OR36" s="97"/>
      <c r="OS36" s="97"/>
      <c r="OT36" s="97"/>
      <c r="OU36" s="97"/>
      <c r="OV36" s="97"/>
      <c r="OW36" s="97"/>
      <c r="OX36" s="97"/>
      <c r="OY36" s="97"/>
      <c r="OZ36" s="97"/>
      <c r="PA36" s="97"/>
      <c r="PB36" s="97"/>
      <c r="PC36" s="97"/>
      <c r="PD36" s="97"/>
      <c r="PE36" s="97"/>
      <c r="PF36" s="97"/>
      <c r="PG36" s="97"/>
      <c r="PH36" s="97"/>
      <c r="PI36" s="97"/>
      <c r="PJ36" s="97"/>
      <c r="PK36" s="97"/>
      <c r="PL36" s="97"/>
      <c r="PM36" s="97"/>
      <c r="PN36" s="97"/>
      <c r="PO36" s="97"/>
      <c r="PP36" s="97"/>
      <c r="PQ36" s="97"/>
      <c r="PR36" s="97"/>
      <c r="PS36" s="97"/>
      <c r="PT36" s="97"/>
      <c r="PU36" s="97"/>
      <c r="PV36" s="97"/>
      <c r="PW36" s="97"/>
      <c r="PX36" s="97"/>
      <c r="PY36" s="97"/>
      <c r="PZ36" s="97"/>
      <c r="QA36" s="97"/>
      <c r="QB36" s="97"/>
      <c r="QC36" s="97"/>
      <c r="QD36" s="97"/>
      <c r="QE36" s="97"/>
      <c r="QF36" s="97"/>
      <c r="QG36" s="97"/>
      <c r="QH36" s="97"/>
      <c r="QI36" s="97"/>
      <c r="QJ36" s="97"/>
      <c r="QK36" s="97"/>
      <c r="QL36" s="97"/>
      <c r="QM36" s="97"/>
      <c r="QN36" s="97"/>
      <c r="QO36" s="97"/>
      <c r="QP36" s="97"/>
      <c r="QQ36" s="97"/>
      <c r="QR36" s="97"/>
      <c r="QS36" s="97"/>
      <c r="QT36" s="97"/>
      <c r="QU36" s="97"/>
      <c r="QV36" s="97"/>
      <c r="QW36" s="97"/>
      <c r="QX36" s="97"/>
      <c r="QY36" s="97"/>
      <c r="QZ36" s="97"/>
      <c r="RA36" s="97"/>
      <c r="RB36" s="97"/>
      <c r="RC36" s="97"/>
      <c r="RD36" s="97"/>
      <c r="RE36" s="97"/>
      <c r="RF36" s="97"/>
      <c r="RG36" s="97"/>
      <c r="RH36" s="97"/>
      <c r="RI36" s="97"/>
      <c r="RJ36" s="97"/>
      <c r="RK36" s="97"/>
      <c r="RL36" s="97"/>
      <c r="RM36" s="97"/>
      <c r="RN36" s="97"/>
      <c r="RO36" s="97"/>
      <c r="RP36" s="97"/>
      <c r="RQ36" s="97"/>
      <c r="RR36" s="97"/>
      <c r="RS36" s="97"/>
      <c r="RT36" s="97"/>
      <c r="RU36" s="97"/>
      <c r="RV36" s="97"/>
      <c r="RW36" s="97"/>
      <c r="RX36" s="97"/>
      <c r="RY36" s="97"/>
      <c r="RZ36" s="97"/>
      <c r="SA36" s="97"/>
      <c r="SB36" s="97"/>
      <c r="SC36" s="97"/>
      <c r="SD36" s="97"/>
      <c r="SE36" s="97"/>
      <c r="SF36" s="97"/>
      <c r="SG36" s="97"/>
      <c r="SH36" s="97"/>
      <c r="SI36" s="97"/>
      <c r="SJ36" s="97"/>
      <c r="SK36" s="97"/>
      <c r="SL36" s="97"/>
      <c r="SM36" s="97"/>
      <c r="SN36" s="97"/>
      <c r="SO36" s="97"/>
      <c r="SP36" s="97"/>
      <c r="SQ36" s="97"/>
      <c r="SR36" s="97"/>
      <c r="SS36" s="97"/>
      <c r="ST36" s="97"/>
      <c r="SU36" s="97"/>
      <c r="SV36" s="97"/>
      <c r="SW36" s="97"/>
      <c r="SX36" s="97"/>
      <c r="SY36" s="97"/>
      <c r="SZ36" s="97"/>
      <c r="TA36" s="97"/>
      <c r="TB36" s="97"/>
      <c r="TC36" s="97"/>
      <c r="TD36" s="97"/>
      <c r="TE36" s="97"/>
      <c r="TF36" s="97"/>
      <c r="TG36" s="97"/>
      <c r="TH36" s="97"/>
      <c r="TI36" s="97"/>
      <c r="TJ36" s="97"/>
      <c r="TK36" s="97"/>
      <c r="TL36" s="97"/>
      <c r="TM36" s="97"/>
      <c r="TN36" s="97"/>
      <c r="TO36" s="97"/>
      <c r="TP36" s="97"/>
      <c r="TQ36" s="97"/>
      <c r="TR36" s="97"/>
      <c r="TS36" s="97"/>
      <c r="TT36" s="97"/>
      <c r="TU36" s="97"/>
      <c r="TV36" s="97"/>
      <c r="TW36" s="97"/>
      <c r="TX36" s="97"/>
      <c r="TY36" s="97"/>
      <c r="TZ36" s="97"/>
      <c r="UA36" s="97"/>
      <c r="UB36" s="97"/>
      <c r="UC36" s="97"/>
      <c r="UD36" s="97"/>
      <c r="UE36" s="97"/>
      <c r="UF36" s="97"/>
      <c r="UG36" s="97"/>
      <c r="UH36" s="97"/>
      <c r="UI36" s="97"/>
      <c r="UJ36" s="97"/>
      <c r="UK36" s="97"/>
      <c r="UL36" s="97"/>
      <c r="UM36" s="97"/>
      <c r="UN36" s="97"/>
      <c r="UO36" s="97"/>
      <c r="UP36" s="97"/>
      <c r="UQ36" s="97"/>
      <c r="UR36" s="97"/>
      <c r="US36" s="97"/>
      <c r="UT36" s="97"/>
      <c r="UU36" s="97"/>
      <c r="UV36" s="97"/>
      <c r="UW36" s="97"/>
      <c r="UX36" s="97"/>
      <c r="UY36" s="97"/>
      <c r="UZ36" s="97"/>
      <c r="VA36" s="97"/>
      <c r="VB36" s="97"/>
      <c r="VC36" s="97"/>
      <c r="VD36" s="97"/>
      <c r="VE36" s="97"/>
      <c r="VF36" s="97"/>
      <c r="VG36" s="97"/>
      <c r="VH36" s="97"/>
      <c r="VI36" s="97"/>
      <c r="VJ36" s="97"/>
      <c r="VK36" s="97"/>
      <c r="VL36" s="97"/>
      <c r="VM36" s="97"/>
      <c r="VN36" s="97"/>
      <c r="VO36" s="97"/>
      <c r="VP36" s="97"/>
      <c r="VQ36" s="97"/>
      <c r="VR36" s="97"/>
      <c r="VS36" s="97"/>
      <c r="VT36" s="97"/>
      <c r="VU36" s="97"/>
      <c r="VV36" s="97"/>
      <c r="VW36" s="97"/>
      <c r="VX36" s="97"/>
      <c r="VY36" s="97"/>
      <c r="VZ36" s="97"/>
      <c r="WA36" s="97"/>
      <c r="WB36" s="97"/>
      <c r="WC36" s="97"/>
      <c r="WD36" s="97"/>
      <c r="WE36" s="97"/>
      <c r="WF36" s="97"/>
      <c r="WG36" s="97"/>
      <c r="WH36" s="97"/>
      <c r="WI36" s="97"/>
      <c r="WJ36" s="97"/>
      <c r="WK36" s="97"/>
      <c r="WL36" s="97"/>
      <c r="WM36" s="97"/>
      <c r="WN36" s="97"/>
      <c r="WO36" s="97"/>
      <c r="WP36" s="97"/>
      <c r="WQ36" s="97"/>
      <c r="WR36" s="97"/>
      <c r="WS36" s="97"/>
      <c r="WT36" s="97"/>
      <c r="WU36" s="97"/>
      <c r="WV36" s="97"/>
      <c r="WW36" s="97"/>
      <c r="WX36" s="97"/>
      <c r="WY36" s="97"/>
      <c r="WZ36" s="97"/>
      <c r="XA36" s="97"/>
      <c r="XB36" s="97"/>
      <c r="XC36" s="97"/>
      <c r="XD36" s="97"/>
      <c r="XE36" s="97"/>
      <c r="XF36" s="97"/>
      <c r="XG36" s="97"/>
      <c r="XH36" s="97"/>
      <c r="XI36" s="97"/>
      <c r="XJ36" s="97"/>
      <c r="XK36" s="97"/>
      <c r="XL36" s="97"/>
      <c r="XM36" s="97"/>
      <c r="XN36" s="97"/>
      <c r="XO36" s="97"/>
      <c r="XP36" s="97"/>
      <c r="XQ36" s="97"/>
      <c r="XR36" s="97"/>
      <c r="XS36" s="97"/>
      <c r="XT36" s="97"/>
      <c r="XU36" s="97"/>
      <c r="XV36" s="97"/>
      <c r="XW36" s="97"/>
      <c r="XX36" s="97"/>
      <c r="XY36" s="97"/>
      <c r="XZ36" s="97"/>
      <c r="YA36" s="97"/>
      <c r="YB36" s="97"/>
      <c r="YC36" s="97"/>
      <c r="YD36" s="97"/>
      <c r="YE36" s="97"/>
      <c r="YF36" s="97"/>
      <c r="YG36" s="97"/>
      <c r="YH36" s="97"/>
      <c r="YI36" s="97"/>
      <c r="YJ36" s="97"/>
      <c r="YK36" s="97"/>
      <c r="YL36" s="97"/>
      <c r="YM36" s="97"/>
      <c r="YN36" s="97"/>
      <c r="YO36" s="97"/>
      <c r="YP36" s="97"/>
      <c r="YQ36" s="97"/>
      <c r="YR36" s="97"/>
      <c r="YS36" s="97"/>
      <c r="YT36" s="97"/>
      <c r="YU36" s="97"/>
      <c r="YV36" s="97"/>
      <c r="YW36" s="97"/>
      <c r="YX36" s="97"/>
      <c r="YY36" s="97"/>
      <c r="YZ36" s="97"/>
      <c r="ZA36" s="97"/>
      <c r="ZB36" s="97"/>
      <c r="ZC36" s="97"/>
      <c r="ZD36" s="97"/>
      <c r="ZE36" s="97"/>
      <c r="ZF36" s="97"/>
      <c r="ZG36" s="97"/>
      <c r="ZH36" s="97"/>
      <c r="ZI36" s="97"/>
      <c r="ZJ36" s="97"/>
      <c r="ZK36" s="97"/>
      <c r="ZL36" s="97"/>
      <c r="ZM36" s="97"/>
      <c r="ZN36" s="97"/>
      <c r="ZO36" s="97"/>
      <c r="ZP36" s="97"/>
      <c r="ZQ36" s="97"/>
      <c r="ZR36" s="97"/>
      <c r="ZS36" s="97"/>
      <c r="ZT36" s="97"/>
      <c r="ZU36" s="97"/>
      <c r="ZV36" s="97"/>
      <c r="ZW36" s="97"/>
      <c r="ZX36" s="97"/>
      <c r="ZY36" s="97"/>
      <c r="ZZ36" s="97"/>
      <c r="AAA36" s="97"/>
      <c r="AAB36" s="97"/>
      <c r="AAC36" s="97"/>
      <c r="AAD36" s="97"/>
      <c r="AAE36" s="97"/>
      <c r="AAF36" s="97"/>
      <c r="AAG36" s="97"/>
      <c r="AAH36" s="97"/>
      <c r="AAI36" s="97"/>
      <c r="AAJ36" s="97"/>
      <c r="AAK36" s="97"/>
      <c r="AAL36" s="97"/>
      <c r="AAM36" s="97"/>
      <c r="AAN36" s="97"/>
      <c r="AAO36" s="97"/>
      <c r="AAP36" s="97"/>
      <c r="AAQ36" s="97"/>
      <c r="AAR36" s="97"/>
      <c r="AAS36" s="97"/>
      <c r="AAT36" s="97"/>
      <c r="AAU36" s="97"/>
      <c r="AAV36" s="97"/>
      <c r="AAW36" s="97"/>
      <c r="AAX36" s="97"/>
      <c r="AAY36" s="97"/>
      <c r="AAZ36" s="97"/>
      <c r="ABA36" s="97"/>
      <c r="ABB36" s="97"/>
      <c r="ABC36" s="97"/>
      <c r="ABD36" s="97"/>
      <c r="ABE36" s="97"/>
      <c r="ABF36" s="97"/>
      <c r="ABG36" s="97"/>
      <c r="ABH36" s="97"/>
      <c r="ABI36" s="97"/>
      <c r="ABJ36" s="97"/>
      <c r="ABK36" s="97"/>
      <c r="ABL36" s="97"/>
      <c r="ABM36" s="97"/>
      <c r="ABN36" s="97"/>
      <c r="ABO36" s="97"/>
      <c r="ABP36" s="97"/>
      <c r="ABQ36" s="97"/>
      <c r="ABR36" s="97"/>
      <c r="ABS36" s="97"/>
      <c r="ABT36" s="97"/>
      <c r="ABU36" s="97"/>
      <c r="ABV36" s="97"/>
      <c r="ABW36" s="97"/>
      <c r="ABX36" s="97"/>
      <c r="ABY36" s="97"/>
      <c r="ABZ36" s="97"/>
      <c r="ACA36" s="97"/>
      <c r="ACB36" s="97"/>
      <c r="ACC36" s="97"/>
      <c r="ACD36" s="97"/>
      <c r="ACE36" s="97"/>
      <c r="ACF36" s="97"/>
      <c r="ACG36" s="97"/>
      <c r="ACH36" s="97"/>
      <c r="ACI36" s="97"/>
      <c r="ACJ36" s="97"/>
      <c r="ACK36" s="97"/>
      <c r="ACL36" s="97"/>
      <c r="ACM36" s="97"/>
      <c r="ACN36" s="97"/>
      <c r="ACO36" s="97"/>
      <c r="ACP36" s="97"/>
      <c r="ACQ36" s="97"/>
      <c r="ACR36" s="97"/>
      <c r="ACS36" s="97"/>
      <c r="ACT36" s="97"/>
      <c r="ACU36" s="97"/>
      <c r="ACV36" s="97"/>
      <c r="ACW36" s="97"/>
      <c r="ACX36" s="97"/>
      <c r="ACY36" s="97"/>
      <c r="ACZ36" s="97"/>
      <c r="ADA36" s="97"/>
      <c r="ADB36" s="97"/>
      <c r="ADC36" s="97"/>
      <c r="ADD36" s="97"/>
      <c r="ADE36" s="97"/>
      <c r="ADF36" s="97"/>
      <c r="ADG36" s="97"/>
      <c r="ADH36" s="97"/>
      <c r="ADI36" s="97"/>
      <c r="ADJ36" s="97"/>
      <c r="ADK36" s="97"/>
      <c r="ADL36" s="97"/>
      <c r="ADM36" s="97"/>
      <c r="ADN36" s="97"/>
      <c r="ADO36" s="97"/>
      <c r="ADP36" s="97"/>
      <c r="ADQ36" s="97"/>
      <c r="ADR36" s="97"/>
      <c r="ADS36" s="97"/>
      <c r="ADT36" s="97"/>
      <c r="ADU36" s="97"/>
      <c r="ADV36" s="97"/>
      <c r="ADW36" s="97"/>
      <c r="ADX36" s="97"/>
      <c r="ADY36" s="97"/>
      <c r="ADZ36" s="97"/>
      <c r="AEA36" s="97"/>
      <c r="AEB36" s="97"/>
      <c r="AEC36" s="97"/>
      <c r="AED36" s="97"/>
      <c r="AEE36" s="97"/>
      <c r="AEF36" s="97"/>
      <c r="AEG36" s="97"/>
      <c r="AEH36" s="97"/>
      <c r="AEI36" s="97"/>
      <c r="AEJ36" s="97"/>
      <c r="AEK36" s="97"/>
      <c r="AEL36" s="97"/>
      <c r="AEM36" s="97"/>
      <c r="AEN36" s="97"/>
      <c r="AEO36" s="97"/>
      <c r="AEP36" s="97"/>
      <c r="AEQ36" s="97"/>
      <c r="AER36" s="97"/>
      <c r="AES36" s="97"/>
      <c r="AET36" s="97"/>
      <c r="AEU36" s="97"/>
      <c r="AEV36" s="97"/>
      <c r="AEW36" s="97"/>
      <c r="AEX36" s="97"/>
      <c r="AEY36" s="97"/>
      <c r="AEZ36" s="97"/>
      <c r="AFA36" s="97"/>
      <c r="AFB36" s="97"/>
      <c r="AFC36" s="97"/>
      <c r="AFD36" s="97"/>
      <c r="AFE36" s="97"/>
      <c r="AFF36" s="97"/>
      <c r="AFG36" s="97"/>
      <c r="AFH36" s="97"/>
      <c r="AFI36" s="97"/>
      <c r="AFJ36" s="97"/>
      <c r="AFK36" s="97"/>
      <c r="AFL36" s="97"/>
      <c r="AFM36" s="97"/>
      <c r="AFN36" s="97"/>
      <c r="AFO36" s="97"/>
      <c r="AFP36" s="97"/>
      <c r="AFQ36" s="97"/>
      <c r="AFR36" s="97"/>
      <c r="AFS36" s="97"/>
      <c r="AFT36" s="97"/>
      <c r="AFU36" s="97"/>
      <c r="AFV36" s="97"/>
      <c r="AFW36" s="97"/>
      <c r="AFX36" s="97"/>
      <c r="AFY36" s="97"/>
      <c r="AFZ36" s="97"/>
      <c r="AGA36" s="97"/>
      <c r="AGB36" s="97"/>
      <c r="AGC36" s="97"/>
      <c r="AGD36" s="97"/>
      <c r="AGE36" s="97"/>
      <c r="AGF36" s="97"/>
      <c r="AGG36" s="97"/>
      <c r="AGH36" s="97"/>
      <c r="AGI36" s="97"/>
      <c r="AGJ36" s="97"/>
      <c r="AGK36" s="97"/>
      <c r="AGL36" s="97"/>
      <c r="AGM36" s="97"/>
      <c r="AGN36" s="97"/>
      <c r="AGO36" s="97"/>
      <c r="AGP36" s="97"/>
      <c r="AGQ36" s="97"/>
      <c r="AGR36" s="97"/>
      <c r="AGS36" s="97"/>
      <c r="AGT36" s="97"/>
      <c r="AGU36" s="97"/>
      <c r="AGV36" s="97"/>
      <c r="AGW36" s="97"/>
      <c r="AGX36" s="97"/>
      <c r="AGY36" s="97"/>
      <c r="AGZ36" s="97"/>
      <c r="AHA36" s="97"/>
      <c r="AHB36" s="97"/>
      <c r="AHC36" s="97"/>
      <c r="AHD36" s="97"/>
      <c r="AHE36" s="97"/>
      <c r="AHF36" s="97"/>
      <c r="AHG36" s="97"/>
      <c r="AHH36" s="97"/>
      <c r="AHI36" s="97"/>
      <c r="AHJ36" s="97"/>
      <c r="AHK36" s="97"/>
      <c r="AHL36" s="97"/>
      <c r="AHM36" s="97"/>
      <c r="AHN36" s="97"/>
      <c r="AHO36" s="97"/>
      <c r="AHP36" s="97"/>
      <c r="AHQ36" s="97"/>
      <c r="AHR36" s="97"/>
      <c r="AHS36" s="97"/>
      <c r="AHT36" s="97"/>
      <c r="AHU36" s="97"/>
      <c r="AHV36" s="97"/>
      <c r="AHW36" s="97"/>
      <c r="AHX36" s="97"/>
      <c r="AHY36" s="97"/>
      <c r="AHZ36" s="97"/>
      <c r="AIA36" s="97"/>
      <c r="AIB36" s="97"/>
      <c r="AIC36" s="97"/>
      <c r="AID36" s="97"/>
      <c r="AIE36" s="97"/>
      <c r="AIF36" s="97"/>
      <c r="AIG36" s="97"/>
      <c r="AIH36" s="97"/>
      <c r="AII36" s="97"/>
      <c r="AIJ36" s="97"/>
      <c r="AIK36" s="97"/>
      <c r="AIL36" s="97"/>
      <c r="AIM36" s="97"/>
      <c r="AIN36" s="97"/>
      <c r="AIO36" s="97"/>
      <c r="AIP36" s="97"/>
      <c r="AIQ36" s="97"/>
      <c r="AIR36" s="97"/>
      <c r="AIS36" s="97"/>
      <c r="AIT36" s="97"/>
      <c r="AIU36" s="97"/>
      <c r="AIV36" s="97"/>
      <c r="AIW36" s="97"/>
      <c r="AIX36" s="97"/>
      <c r="AIY36" s="97"/>
      <c r="AIZ36" s="97"/>
      <c r="AJA36" s="97"/>
      <c r="AJB36" s="97"/>
      <c r="AJC36" s="97"/>
      <c r="AJD36" s="97"/>
      <c r="AJE36" s="97"/>
      <c r="AJF36" s="97"/>
      <c r="AJG36" s="97"/>
      <c r="AJH36" s="97"/>
      <c r="AJI36" s="97"/>
      <c r="AJJ36" s="97"/>
      <c r="AJK36" s="97"/>
      <c r="AJL36" s="97"/>
      <c r="AJM36" s="97"/>
    </row>
    <row r="37" spans="1:949" s="99" customFormat="1" x14ac:dyDescent="0.25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109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110"/>
      <c r="AF37" s="110"/>
      <c r="AG37" s="110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97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  <c r="FX37" s="97"/>
      <c r="FY37" s="97"/>
      <c r="FZ37" s="97"/>
      <c r="GA37" s="97"/>
      <c r="GB37" s="97"/>
      <c r="GC37" s="97"/>
      <c r="GD37" s="97"/>
      <c r="GE37" s="97"/>
      <c r="GF37" s="97"/>
      <c r="GG37" s="97"/>
      <c r="GH37" s="97"/>
      <c r="GI37" s="97"/>
      <c r="GJ37" s="97"/>
      <c r="GK37" s="97"/>
      <c r="GL37" s="97"/>
      <c r="GM37" s="97"/>
      <c r="GN37" s="97"/>
      <c r="GO37" s="97"/>
      <c r="GP37" s="97"/>
      <c r="GQ37" s="97"/>
      <c r="GR37" s="97"/>
      <c r="GS37" s="97"/>
      <c r="GT37" s="97"/>
      <c r="GU37" s="97"/>
      <c r="GV37" s="97"/>
      <c r="GW37" s="97"/>
      <c r="GX37" s="97"/>
      <c r="GY37" s="97"/>
      <c r="GZ37" s="97"/>
      <c r="HA37" s="97"/>
      <c r="HB37" s="97"/>
      <c r="HC37" s="97"/>
      <c r="HD37" s="97"/>
      <c r="HE37" s="97"/>
      <c r="HF37" s="97"/>
      <c r="HG37" s="97"/>
      <c r="HH37" s="97"/>
      <c r="HI37" s="97"/>
      <c r="HJ37" s="97"/>
      <c r="HK37" s="97"/>
      <c r="HL37" s="97"/>
      <c r="HM37" s="97"/>
      <c r="HN37" s="97"/>
      <c r="HO37" s="97"/>
      <c r="HP37" s="97"/>
      <c r="HQ37" s="97"/>
      <c r="HR37" s="97"/>
      <c r="HS37" s="97"/>
      <c r="HT37" s="97"/>
      <c r="HU37" s="97"/>
      <c r="HV37" s="97"/>
      <c r="HW37" s="97"/>
      <c r="HX37" s="97"/>
      <c r="HY37" s="97"/>
      <c r="HZ37" s="97"/>
      <c r="IA37" s="97"/>
      <c r="IB37" s="97"/>
      <c r="IC37" s="97"/>
      <c r="ID37" s="97"/>
      <c r="IE37" s="97"/>
      <c r="IF37" s="97"/>
      <c r="IG37" s="97"/>
      <c r="IH37" s="97"/>
      <c r="II37" s="97"/>
      <c r="IJ37" s="97"/>
      <c r="IK37" s="97"/>
      <c r="IL37" s="97"/>
      <c r="IM37" s="97"/>
      <c r="IN37" s="97"/>
      <c r="IO37" s="97"/>
      <c r="IP37" s="97"/>
      <c r="IQ37" s="97"/>
      <c r="IR37" s="97"/>
      <c r="IS37" s="97"/>
      <c r="IT37" s="97"/>
      <c r="IU37" s="97"/>
      <c r="IV37" s="97"/>
      <c r="IW37" s="97"/>
      <c r="IX37" s="97"/>
      <c r="IY37" s="97"/>
      <c r="IZ37" s="97"/>
      <c r="JA37" s="97"/>
      <c r="JB37" s="97"/>
      <c r="JC37" s="97"/>
      <c r="JD37" s="97"/>
      <c r="JE37" s="97"/>
      <c r="JF37" s="97"/>
      <c r="JG37" s="97"/>
      <c r="JH37" s="97"/>
      <c r="JI37" s="97"/>
      <c r="JJ37" s="97"/>
      <c r="JK37" s="97"/>
      <c r="JL37" s="97"/>
      <c r="JM37" s="97"/>
      <c r="JN37" s="97"/>
      <c r="JO37" s="97"/>
      <c r="JP37" s="97"/>
      <c r="JQ37" s="97"/>
      <c r="JR37" s="97"/>
      <c r="JS37" s="97"/>
      <c r="JT37" s="97"/>
      <c r="JU37" s="97"/>
      <c r="JV37" s="97"/>
      <c r="JW37" s="97"/>
      <c r="JX37" s="97"/>
      <c r="JY37" s="97"/>
      <c r="JZ37" s="97"/>
      <c r="KA37" s="97"/>
      <c r="KB37" s="97"/>
      <c r="KC37" s="97"/>
      <c r="KD37" s="97"/>
      <c r="KE37" s="97"/>
      <c r="KF37" s="97"/>
      <c r="KG37" s="97"/>
      <c r="KH37" s="97"/>
      <c r="KI37" s="97"/>
      <c r="KJ37" s="97"/>
      <c r="KK37" s="97"/>
      <c r="KL37" s="97"/>
      <c r="KM37" s="97"/>
      <c r="KN37" s="97"/>
      <c r="KO37" s="97"/>
      <c r="KP37" s="97"/>
      <c r="KQ37" s="97"/>
      <c r="KR37" s="97"/>
      <c r="KS37" s="97"/>
      <c r="KT37" s="97"/>
      <c r="KU37" s="97"/>
      <c r="KV37" s="97"/>
      <c r="KW37" s="97"/>
      <c r="KX37" s="97"/>
      <c r="KY37" s="97"/>
      <c r="KZ37" s="97"/>
      <c r="LA37" s="97"/>
      <c r="LB37" s="97"/>
      <c r="LC37" s="97"/>
      <c r="LD37" s="97"/>
      <c r="LE37" s="97"/>
      <c r="LF37" s="97"/>
      <c r="LG37" s="97"/>
      <c r="LH37" s="97"/>
      <c r="LI37" s="97"/>
      <c r="LJ37" s="97"/>
      <c r="LK37" s="97"/>
      <c r="LL37" s="97"/>
      <c r="LM37" s="97"/>
      <c r="LN37" s="97"/>
      <c r="LO37" s="97"/>
      <c r="LP37" s="97"/>
      <c r="LQ37" s="97"/>
      <c r="LR37" s="97"/>
      <c r="LS37" s="97"/>
      <c r="LT37" s="97"/>
      <c r="LU37" s="97"/>
      <c r="LV37" s="97"/>
      <c r="LW37" s="97"/>
      <c r="LX37" s="97"/>
      <c r="LY37" s="97"/>
      <c r="LZ37" s="97"/>
      <c r="MA37" s="97"/>
      <c r="MB37" s="97"/>
      <c r="MC37" s="97"/>
      <c r="MD37" s="97"/>
      <c r="ME37" s="97"/>
      <c r="MF37" s="97"/>
      <c r="MG37" s="97"/>
      <c r="MH37" s="97"/>
      <c r="MI37" s="97"/>
      <c r="MJ37" s="97"/>
      <c r="MK37" s="97"/>
      <c r="ML37" s="97"/>
      <c r="MM37" s="97"/>
      <c r="MN37" s="97"/>
      <c r="MO37" s="97"/>
      <c r="MP37" s="97"/>
      <c r="MQ37" s="97"/>
      <c r="MR37" s="97"/>
      <c r="MS37" s="97"/>
      <c r="MT37" s="97"/>
      <c r="MU37" s="97"/>
      <c r="MV37" s="97"/>
      <c r="MW37" s="97"/>
      <c r="MX37" s="97"/>
      <c r="MY37" s="97"/>
      <c r="MZ37" s="97"/>
      <c r="NA37" s="97"/>
      <c r="NB37" s="97"/>
      <c r="NC37" s="97"/>
      <c r="ND37" s="97"/>
      <c r="NE37" s="97"/>
      <c r="NF37" s="97"/>
      <c r="NG37" s="97"/>
      <c r="NH37" s="97"/>
      <c r="NI37" s="97"/>
      <c r="NJ37" s="97"/>
      <c r="NK37" s="97"/>
      <c r="NL37" s="97"/>
      <c r="NM37" s="97"/>
      <c r="NN37" s="97"/>
      <c r="NO37" s="97"/>
      <c r="NP37" s="97"/>
      <c r="NQ37" s="97"/>
      <c r="NR37" s="97"/>
      <c r="NS37" s="97"/>
      <c r="NT37" s="97"/>
      <c r="NU37" s="97"/>
      <c r="NV37" s="97"/>
      <c r="NW37" s="97"/>
      <c r="NX37" s="97"/>
      <c r="NY37" s="97"/>
      <c r="NZ37" s="97"/>
      <c r="OA37" s="97"/>
      <c r="OB37" s="97"/>
      <c r="OC37" s="97"/>
      <c r="OD37" s="97"/>
      <c r="OE37" s="97"/>
      <c r="OF37" s="97"/>
      <c r="OG37" s="97"/>
      <c r="OH37" s="97"/>
      <c r="OI37" s="97"/>
      <c r="OJ37" s="97"/>
      <c r="OK37" s="97"/>
      <c r="OL37" s="97"/>
      <c r="OM37" s="97"/>
      <c r="ON37" s="97"/>
      <c r="OO37" s="97"/>
      <c r="OP37" s="97"/>
      <c r="OQ37" s="97"/>
      <c r="OR37" s="97"/>
      <c r="OS37" s="97"/>
      <c r="OT37" s="97"/>
      <c r="OU37" s="97"/>
      <c r="OV37" s="97"/>
      <c r="OW37" s="97"/>
      <c r="OX37" s="97"/>
      <c r="OY37" s="97"/>
      <c r="OZ37" s="97"/>
      <c r="PA37" s="97"/>
      <c r="PB37" s="97"/>
      <c r="PC37" s="97"/>
      <c r="PD37" s="97"/>
      <c r="PE37" s="97"/>
      <c r="PF37" s="97"/>
      <c r="PG37" s="97"/>
      <c r="PH37" s="97"/>
      <c r="PI37" s="97"/>
      <c r="PJ37" s="97"/>
      <c r="PK37" s="97"/>
      <c r="PL37" s="97"/>
      <c r="PM37" s="97"/>
      <c r="PN37" s="97"/>
      <c r="PO37" s="97"/>
      <c r="PP37" s="97"/>
      <c r="PQ37" s="97"/>
      <c r="PR37" s="97"/>
      <c r="PS37" s="97"/>
      <c r="PT37" s="97"/>
      <c r="PU37" s="97"/>
      <c r="PV37" s="97"/>
      <c r="PW37" s="97"/>
      <c r="PX37" s="97"/>
      <c r="PY37" s="97"/>
      <c r="PZ37" s="97"/>
      <c r="QA37" s="97"/>
      <c r="QB37" s="97"/>
      <c r="QC37" s="97"/>
      <c r="QD37" s="97"/>
      <c r="QE37" s="97"/>
      <c r="QF37" s="97"/>
      <c r="QG37" s="97"/>
      <c r="QH37" s="97"/>
      <c r="QI37" s="97"/>
      <c r="QJ37" s="97"/>
      <c r="QK37" s="97"/>
      <c r="QL37" s="97"/>
      <c r="QM37" s="97"/>
      <c r="QN37" s="97"/>
      <c r="QO37" s="97"/>
      <c r="QP37" s="97"/>
      <c r="QQ37" s="97"/>
      <c r="QR37" s="97"/>
      <c r="QS37" s="97"/>
      <c r="QT37" s="97"/>
      <c r="QU37" s="97"/>
      <c r="QV37" s="97"/>
      <c r="QW37" s="97"/>
      <c r="QX37" s="97"/>
      <c r="QY37" s="97"/>
      <c r="QZ37" s="97"/>
      <c r="RA37" s="97"/>
      <c r="RB37" s="97"/>
      <c r="RC37" s="97"/>
      <c r="RD37" s="97"/>
      <c r="RE37" s="97"/>
      <c r="RF37" s="97"/>
      <c r="RG37" s="97"/>
      <c r="RH37" s="97"/>
      <c r="RI37" s="97"/>
      <c r="RJ37" s="97"/>
      <c r="RK37" s="97"/>
      <c r="RL37" s="97"/>
      <c r="RM37" s="97"/>
      <c r="RN37" s="97"/>
      <c r="RO37" s="97"/>
      <c r="RP37" s="97"/>
      <c r="RQ37" s="97"/>
      <c r="RR37" s="97"/>
      <c r="RS37" s="97"/>
      <c r="RT37" s="97"/>
      <c r="RU37" s="97"/>
      <c r="RV37" s="97"/>
      <c r="RW37" s="97"/>
      <c r="RX37" s="97"/>
      <c r="RY37" s="97"/>
      <c r="RZ37" s="97"/>
      <c r="SA37" s="97"/>
      <c r="SB37" s="97"/>
      <c r="SC37" s="97"/>
      <c r="SD37" s="97"/>
      <c r="SE37" s="97"/>
      <c r="SF37" s="97"/>
      <c r="SG37" s="97"/>
      <c r="SH37" s="97"/>
      <c r="SI37" s="97"/>
      <c r="SJ37" s="97"/>
      <c r="SK37" s="97"/>
      <c r="SL37" s="97"/>
      <c r="SM37" s="97"/>
      <c r="SN37" s="97"/>
      <c r="SO37" s="97"/>
      <c r="SP37" s="97"/>
      <c r="SQ37" s="97"/>
      <c r="SR37" s="97"/>
      <c r="SS37" s="97"/>
      <c r="ST37" s="97"/>
      <c r="SU37" s="97"/>
      <c r="SV37" s="97"/>
      <c r="SW37" s="97"/>
      <c r="SX37" s="97"/>
      <c r="SY37" s="97"/>
      <c r="SZ37" s="97"/>
      <c r="TA37" s="97"/>
      <c r="TB37" s="97"/>
      <c r="TC37" s="97"/>
      <c r="TD37" s="97"/>
      <c r="TE37" s="97"/>
      <c r="TF37" s="97"/>
      <c r="TG37" s="97"/>
      <c r="TH37" s="97"/>
      <c r="TI37" s="97"/>
      <c r="TJ37" s="97"/>
      <c r="TK37" s="97"/>
      <c r="TL37" s="97"/>
      <c r="TM37" s="97"/>
      <c r="TN37" s="97"/>
      <c r="TO37" s="97"/>
      <c r="TP37" s="97"/>
      <c r="TQ37" s="97"/>
      <c r="TR37" s="97"/>
      <c r="TS37" s="97"/>
      <c r="TT37" s="97"/>
      <c r="TU37" s="97"/>
      <c r="TV37" s="97"/>
      <c r="TW37" s="97"/>
      <c r="TX37" s="97"/>
      <c r="TY37" s="97"/>
      <c r="TZ37" s="97"/>
      <c r="UA37" s="97"/>
      <c r="UB37" s="97"/>
      <c r="UC37" s="97"/>
      <c r="UD37" s="97"/>
      <c r="UE37" s="97"/>
      <c r="UF37" s="97"/>
      <c r="UG37" s="97"/>
      <c r="UH37" s="97"/>
      <c r="UI37" s="97"/>
      <c r="UJ37" s="97"/>
      <c r="UK37" s="97"/>
      <c r="UL37" s="97"/>
      <c r="UM37" s="97"/>
      <c r="UN37" s="97"/>
      <c r="UO37" s="97"/>
      <c r="UP37" s="97"/>
      <c r="UQ37" s="97"/>
      <c r="UR37" s="97"/>
      <c r="US37" s="97"/>
      <c r="UT37" s="97"/>
      <c r="UU37" s="97"/>
      <c r="UV37" s="97"/>
      <c r="UW37" s="97"/>
      <c r="UX37" s="97"/>
      <c r="UY37" s="97"/>
      <c r="UZ37" s="97"/>
      <c r="VA37" s="97"/>
      <c r="VB37" s="97"/>
      <c r="VC37" s="97"/>
      <c r="VD37" s="97"/>
      <c r="VE37" s="97"/>
      <c r="VF37" s="97"/>
      <c r="VG37" s="97"/>
      <c r="VH37" s="97"/>
      <c r="VI37" s="97"/>
      <c r="VJ37" s="97"/>
      <c r="VK37" s="97"/>
      <c r="VL37" s="97"/>
      <c r="VM37" s="97"/>
      <c r="VN37" s="97"/>
      <c r="VO37" s="97"/>
      <c r="VP37" s="97"/>
      <c r="VQ37" s="97"/>
      <c r="VR37" s="97"/>
      <c r="VS37" s="97"/>
      <c r="VT37" s="97"/>
      <c r="VU37" s="97"/>
      <c r="VV37" s="97"/>
      <c r="VW37" s="97"/>
      <c r="VX37" s="97"/>
      <c r="VY37" s="97"/>
      <c r="VZ37" s="97"/>
      <c r="WA37" s="97"/>
      <c r="WB37" s="97"/>
      <c r="WC37" s="97"/>
      <c r="WD37" s="97"/>
      <c r="WE37" s="97"/>
      <c r="WF37" s="97"/>
      <c r="WG37" s="97"/>
      <c r="WH37" s="97"/>
      <c r="WI37" s="97"/>
      <c r="WJ37" s="97"/>
      <c r="WK37" s="97"/>
      <c r="WL37" s="97"/>
      <c r="WM37" s="97"/>
      <c r="WN37" s="97"/>
      <c r="WO37" s="97"/>
      <c r="WP37" s="97"/>
      <c r="WQ37" s="97"/>
      <c r="WR37" s="97"/>
      <c r="WS37" s="97"/>
      <c r="WT37" s="97"/>
      <c r="WU37" s="97"/>
      <c r="WV37" s="97"/>
      <c r="WW37" s="97"/>
      <c r="WX37" s="97"/>
      <c r="WY37" s="97"/>
      <c r="WZ37" s="97"/>
      <c r="XA37" s="97"/>
      <c r="XB37" s="97"/>
      <c r="XC37" s="97"/>
      <c r="XD37" s="97"/>
      <c r="XE37" s="97"/>
      <c r="XF37" s="97"/>
      <c r="XG37" s="97"/>
      <c r="XH37" s="97"/>
      <c r="XI37" s="97"/>
      <c r="XJ37" s="97"/>
      <c r="XK37" s="97"/>
      <c r="XL37" s="97"/>
      <c r="XM37" s="97"/>
      <c r="XN37" s="97"/>
      <c r="XO37" s="97"/>
      <c r="XP37" s="97"/>
      <c r="XQ37" s="97"/>
      <c r="XR37" s="97"/>
      <c r="XS37" s="97"/>
      <c r="XT37" s="97"/>
      <c r="XU37" s="97"/>
      <c r="XV37" s="97"/>
      <c r="XW37" s="97"/>
      <c r="XX37" s="97"/>
      <c r="XY37" s="97"/>
      <c r="XZ37" s="97"/>
      <c r="YA37" s="97"/>
      <c r="YB37" s="97"/>
      <c r="YC37" s="97"/>
      <c r="YD37" s="97"/>
      <c r="YE37" s="97"/>
      <c r="YF37" s="97"/>
      <c r="YG37" s="97"/>
      <c r="YH37" s="97"/>
      <c r="YI37" s="97"/>
      <c r="YJ37" s="97"/>
      <c r="YK37" s="97"/>
      <c r="YL37" s="97"/>
      <c r="YM37" s="97"/>
      <c r="YN37" s="97"/>
      <c r="YO37" s="97"/>
      <c r="YP37" s="97"/>
      <c r="YQ37" s="97"/>
      <c r="YR37" s="97"/>
      <c r="YS37" s="97"/>
      <c r="YT37" s="97"/>
      <c r="YU37" s="97"/>
      <c r="YV37" s="97"/>
      <c r="YW37" s="97"/>
      <c r="YX37" s="97"/>
      <c r="YY37" s="97"/>
      <c r="YZ37" s="97"/>
      <c r="ZA37" s="97"/>
      <c r="ZB37" s="97"/>
      <c r="ZC37" s="97"/>
      <c r="ZD37" s="97"/>
      <c r="ZE37" s="97"/>
      <c r="ZF37" s="97"/>
      <c r="ZG37" s="97"/>
      <c r="ZH37" s="97"/>
      <c r="ZI37" s="97"/>
      <c r="ZJ37" s="97"/>
      <c r="ZK37" s="97"/>
      <c r="ZL37" s="97"/>
      <c r="ZM37" s="97"/>
      <c r="ZN37" s="97"/>
      <c r="ZO37" s="97"/>
      <c r="ZP37" s="97"/>
      <c r="ZQ37" s="97"/>
      <c r="ZR37" s="97"/>
      <c r="ZS37" s="97"/>
      <c r="ZT37" s="97"/>
      <c r="ZU37" s="97"/>
      <c r="ZV37" s="97"/>
      <c r="ZW37" s="97"/>
      <c r="ZX37" s="97"/>
      <c r="ZY37" s="97"/>
      <c r="ZZ37" s="97"/>
      <c r="AAA37" s="97"/>
      <c r="AAB37" s="97"/>
      <c r="AAC37" s="97"/>
      <c r="AAD37" s="97"/>
      <c r="AAE37" s="97"/>
      <c r="AAF37" s="97"/>
      <c r="AAG37" s="97"/>
      <c r="AAH37" s="97"/>
      <c r="AAI37" s="97"/>
      <c r="AAJ37" s="97"/>
      <c r="AAK37" s="97"/>
      <c r="AAL37" s="97"/>
      <c r="AAM37" s="97"/>
      <c r="AAN37" s="97"/>
      <c r="AAO37" s="97"/>
      <c r="AAP37" s="97"/>
      <c r="AAQ37" s="97"/>
      <c r="AAR37" s="97"/>
      <c r="AAS37" s="97"/>
      <c r="AAT37" s="97"/>
      <c r="AAU37" s="97"/>
      <c r="AAV37" s="97"/>
      <c r="AAW37" s="97"/>
      <c r="AAX37" s="97"/>
      <c r="AAY37" s="97"/>
      <c r="AAZ37" s="97"/>
      <c r="ABA37" s="97"/>
      <c r="ABB37" s="97"/>
      <c r="ABC37" s="97"/>
      <c r="ABD37" s="97"/>
      <c r="ABE37" s="97"/>
      <c r="ABF37" s="97"/>
      <c r="ABG37" s="97"/>
      <c r="ABH37" s="97"/>
      <c r="ABI37" s="97"/>
      <c r="ABJ37" s="97"/>
      <c r="ABK37" s="97"/>
      <c r="ABL37" s="97"/>
      <c r="ABM37" s="97"/>
      <c r="ABN37" s="97"/>
      <c r="ABO37" s="97"/>
      <c r="ABP37" s="97"/>
      <c r="ABQ37" s="97"/>
      <c r="ABR37" s="97"/>
      <c r="ABS37" s="97"/>
      <c r="ABT37" s="97"/>
      <c r="ABU37" s="97"/>
      <c r="ABV37" s="97"/>
      <c r="ABW37" s="97"/>
      <c r="ABX37" s="97"/>
      <c r="ABY37" s="97"/>
      <c r="ABZ37" s="97"/>
      <c r="ACA37" s="97"/>
      <c r="ACB37" s="97"/>
      <c r="ACC37" s="97"/>
      <c r="ACD37" s="97"/>
      <c r="ACE37" s="97"/>
      <c r="ACF37" s="97"/>
      <c r="ACG37" s="97"/>
      <c r="ACH37" s="97"/>
      <c r="ACI37" s="97"/>
      <c r="ACJ37" s="97"/>
      <c r="ACK37" s="97"/>
      <c r="ACL37" s="97"/>
      <c r="ACM37" s="97"/>
      <c r="ACN37" s="97"/>
      <c r="ACO37" s="97"/>
      <c r="ACP37" s="97"/>
      <c r="ACQ37" s="97"/>
      <c r="ACR37" s="97"/>
      <c r="ACS37" s="97"/>
      <c r="ACT37" s="97"/>
      <c r="ACU37" s="97"/>
      <c r="ACV37" s="97"/>
      <c r="ACW37" s="97"/>
      <c r="ACX37" s="97"/>
      <c r="ACY37" s="97"/>
      <c r="ACZ37" s="97"/>
      <c r="ADA37" s="97"/>
      <c r="ADB37" s="97"/>
      <c r="ADC37" s="97"/>
      <c r="ADD37" s="97"/>
      <c r="ADE37" s="97"/>
      <c r="ADF37" s="97"/>
      <c r="ADG37" s="97"/>
      <c r="ADH37" s="97"/>
      <c r="ADI37" s="97"/>
      <c r="ADJ37" s="97"/>
      <c r="ADK37" s="97"/>
      <c r="ADL37" s="97"/>
      <c r="ADM37" s="97"/>
      <c r="ADN37" s="97"/>
      <c r="ADO37" s="97"/>
      <c r="ADP37" s="97"/>
      <c r="ADQ37" s="97"/>
      <c r="ADR37" s="97"/>
      <c r="ADS37" s="97"/>
      <c r="ADT37" s="97"/>
      <c r="ADU37" s="97"/>
      <c r="ADV37" s="97"/>
      <c r="ADW37" s="97"/>
      <c r="ADX37" s="97"/>
      <c r="ADY37" s="97"/>
      <c r="ADZ37" s="97"/>
      <c r="AEA37" s="97"/>
      <c r="AEB37" s="97"/>
      <c r="AEC37" s="97"/>
      <c r="AED37" s="97"/>
      <c r="AEE37" s="97"/>
      <c r="AEF37" s="97"/>
      <c r="AEG37" s="97"/>
      <c r="AEH37" s="97"/>
      <c r="AEI37" s="97"/>
      <c r="AEJ37" s="97"/>
      <c r="AEK37" s="97"/>
      <c r="AEL37" s="97"/>
      <c r="AEM37" s="97"/>
      <c r="AEN37" s="97"/>
      <c r="AEO37" s="97"/>
      <c r="AEP37" s="97"/>
      <c r="AEQ37" s="97"/>
      <c r="AER37" s="97"/>
      <c r="AES37" s="97"/>
      <c r="AET37" s="97"/>
      <c r="AEU37" s="97"/>
      <c r="AEV37" s="97"/>
      <c r="AEW37" s="97"/>
      <c r="AEX37" s="97"/>
      <c r="AEY37" s="97"/>
      <c r="AEZ37" s="97"/>
      <c r="AFA37" s="97"/>
      <c r="AFB37" s="97"/>
      <c r="AFC37" s="97"/>
      <c r="AFD37" s="97"/>
      <c r="AFE37" s="97"/>
      <c r="AFF37" s="97"/>
      <c r="AFG37" s="97"/>
      <c r="AFH37" s="97"/>
      <c r="AFI37" s="97"/>
      <c r="AFJ37" s="97"/>
      <c r="AFK37" s="97"/>
      <c r="AFL37" s="97"/>
      <c r="AFM37" s="97"/>
      <c r="AFN37" s="97"/>
      <c r="AFO37" s="97"/>
      <c r="AFP37" s="97"/>
      <c r="AFQ37" s="97"/>
      <c r="AFR37" s="97"/>
      <c r="AFS37" s="97"/>
      <c r="AFT37" s="97"/>
      <c r="AFU37" s="97"/>
      <c r="AFV37" s="97"/>
      <c r="AFW37" s="97"/>
      <c r="AFX37" s="97"/>
      <c r="AFY37" s="97"/>
      <c r="AFZ37" s="97"/>
      <c r="AGA37" s="97"/>
      <c r="AGB37" s="97"/>
      <c r="AGC37" s="97"/>
      <c r="AGD37" s="97"/>
      <c r="AGE37" s="97"/>
      <c r="AGF37" s="97"/>
      <c r="AGG37" s="97"/>
      <c r="AGH37" s="97"/>
      <c r="AGI37" s="97"/>
      <c r="AGJ37" s="97"/>
      <c r="AGK37" s="97"/>
      <c r="AGL37" s="97"/>
      <c r="AGM37" s="97"/>
      <c r="AGN37" s="97"/>
      <c r="AGO37" s="97"/>
      <c r="AGP37" s="97"/>
      <c r="AGQ37" s="97"/>
      <c r="AGR37" s="97"/>
      <c r="AGS37" s="97"/>
      <c r="AGT37" s="97"/>
      <c r="AGU37" s="97"/>
      <c r="AGV37" s="97"/>
      <c r="AGW37" s="97"/>
      <c r="AGX37" s="97"/>
      <c r="AGY37" s="97"/>
      <c r="AGZ37" s="97"/>
      <c r="AHA37" s="97"/>
      <c r="AHB37" s="97"/>
      <c r="AHC37" s="97"/>
      <c r="AHD37" s="97"/>
      <c r="AHE37" s="97"/>
      <c r="AHF37" s="97"/>
      <c r="AHG37" s="97"/>
      <c r="AHH37" s="97"/>
      <c r="AHI37" s="97"/>
      <c r="AHJ37" s="97"/>
      <c r="AHK37" s="97"/>
      <c r="AHL37" s="97"/>
      <c r="AHM37" s="97"/>
      <c r="AHN37" s="97"/>
      <c r="AHO37" s="97"/>
      <c r="AHP37" s="97"/>
      <c r="AHQ37" s="97"/>
      <c r="AHR37" s="97"/>
      <c r="AHS37" s="97"/>
      <c r="AHT37" s="97"/>
      <c r="AHU37" s="97"/>
      <c r="AHV37" s="97"/>
      <c r="AHW37" s="97"/>
      <c r="AHX37" s="97"/>
      <c r="AHY37" s="97"/>
      <c r="AHZ37" s="97"/>
      <c r="AIA37" s="97"/>
      <c r="AIB37" s="97"/>
      <c r="AIC37" s="97"/>
      <c r="AID37" s="97"/>
      <c r="AIE37" s="97"/>
      <c r="AIF37" s="97"/>
      <c r="AIG37" s="97"/>
      <c r="AIH37" s="97"/>
      <c r="AII37" s="97"/>
      <c r="AIJ37" s="97"/>
      <c r="AIK37" s="97"/>
      <c r="AIL37" s="97"/>
      <c r="AIM37" s="97"/>
      <c r="AIN37" s="97"/>
      <c r="AIO37" s="97"/>
      <c r="AIP37" s="97"/>
      <c r="AIQ37" s="97"/>
      <c r="AIR37" s="97"/>
      <c r="AIS37" s="97"/>
      <c r="AIT37" s="97"/>
      <c r="AIU37" s="97"/>
      <c r="AIV37" s="97"/>
      <c r="AIW37" s="97"/>
      <c r="AIX37" s="97"/>
      <c r="AIY37" s="97"/>
      <c r="AIZ37" s="97"/>
      <c r="AJA37" s="97"/>
      <c r="AJB37" s="97"/>
      <c r="AJC37" s="97"/>
      <c r="AJD37" s="97"/>
      <c r="AJE37" s="97"/>
      <c r="AJF37" s="97"/>
      <c r="AJG37" s="97"/>
      <c r="AJH37" s="97"/>
      <c r="AJI37" s="97"/>
      <c r="AJJ37" s="97"/>
      <c r="AJK37" s="97"/>
      <c r="AJL37" s="97"/>
      <c r="AJM37" s="97"/>
    </row>
    <row r="39" spans="1:949" s="99" customFormat="1" ht="12" customHeight="1" x14ac:dyDescent="0.25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109"/>
      <c r="M39" s="97"/>
      <c r="N39" s="97"/>
      <c r="O39" s="109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  <c r="DU39" s="97"/>
      <c r="DV39" s="97"/>
      <c r="DW39" s="97"/>
      <c r="DX39" s="97"/>
      <c r="DY39" s="97"/>
      <c r="DZ39" s="97"/>
      <c r="EA39" s="97"/>
      <c r="EB39" s="97"/>
      <c r="EC39" s="97"/>
      <c r="ED39" s="97"/>
      <c r="EE39" s="97"/>
      <c r="EF39" s="97"/>
      <c r="EG39" s="97"/>
      <c r="EH39" s="97"/>
      <c r="EI39" s="97"/>
      <c r="EJ39" s="97"/>
      <c r="EK39" s="97"/>
      <c r="EL39" s="97"/>
      <c r="EM39" s="97"/>
      <c r="EN39" s="97"/>
      <c r="EO39" s="97"/>
      <c r="EP39" s="97"/>
      <c r="EQ39" s="97"/>
      <c r="ER39" s="97"/>
      <c r="ES39" s="97"/>
      <c r="ET39" s="97"/>
      <c r="EU39" s="97"/>
      <c r="EV39" s="97"/>
      <c r="EW39" s="97"/>
      <c r="EX39" s="97"/>
      <c r="EY39" s="97"/>
      <c r="EZ39" s="97"/>
      <c r="FA39" s="97"/>
      <c r="FB39" s="97"/>
      <c r="FC39" s="97"/>
      <c r="FD39" s="97"/>
      <c r="FE39" s="97"/>
      <c r="FF39" s="97"/>
      <c r="FG39" s="97"/>
      <c r="FH39" s="97"/>
      <c r="FI39" s="97"/>
      <c r="FJ39" s="97"/>
      <c r="FK39" s="97"/>
      <c r="FL39" s="97"/>
      <c r="FM39" s="97"/>
      <c r="FN39" s="97"/>
      <c r="FO39" s="97"/>
      <c r="FP39" s="97"/>
      <c r="FQ39" s="97"/>
      <c r="FR39" s="97"/>
      <c r="FS39" s="97"/>
      <c r="FT39" s="97"/>
      <c r="FU39" s="97"/>
      <c r="FV39" s="97"/>
      <c r="FW39" s="97"/>
      <c r="FX39" s="97"/>
      <c r="FY39" s="97"/>
      <c r="FZ39" s="97"/>
      <c r="GA39" s="97"/>
      <c r="GB39" s="97"/>
      <c r="GC39" s="97"/>
      <c r="GD39" s="97"/>
      <c r="GE39" s="97"/>
      <c r="GF39" s="97"/>
      <c r="GG39" s="97"/>
      <c r="GH39" s="97"/>
      <c r="GI39" s="97"/>
      <c r="GJ39" s="97"/>
      <c r="GK39" s="97"/>
      <c r="GL39" s="97"/>
      <c r="GM39" s="97"/>
      <c r="GN39" s="97"/>
      <c r="GO39" s="97"/>
      <c r="GP39" s="97"/>
      <c r="GQ39" s="97"/>
      <c r="GR39" s="97"/>
      <c r="GS39" s="97"/>
      <c r="GT39" s="97"/>
      <c r="GU39" s="97"/>
      <c r="GV39" s="97"/>
      <c r="GW39" s="97"/>
      <c r="GX39" s="97"/>
      <c r="GY39" s="97"/>
      <c r="GZ39" s="97"/>
      <c r="HA39" s="97"/>
      <c r="HB39" s="97"/>
      <c r="HC39" s="97"/>
      <c r="HD39" s="97"/>
      <c r="HE39" s="97"/>
      <c r="HF39" s="97"/>
      <c r="HG39" s="97"/>
      <c r="HH39" s="97"/>
      <c r="HI39" s="97"/>
      <c r="HJ39" s="97"/>
      <c r="HK39" s="97"/>
      <c r="HL39" s="97"/>
      <c r="HM39" s="97"/>
      <c r="HN39" s="97"/>
      <c r="HO39" s="97"/>
      <c r="HP39" s="97"/>
      <c r="HQ39" s="97"/>
      <c r="HR39" s="97"/>
      <c r="HS39" s="97"/>
      <c r="HT39" s="97"/>
      <c r="HU39" s="97"/>
      <c r="HV39" s="97"/>
      <c r="HW39" s="97"/>
      <c r="HX39" s="97"/>
      <c r="HY39" s="97"/>
      <c r="HZ39" s="97"/>
      <c r="IA39" s="97"/>
      <c r="IB39" s="97"/>
      <c r="IC39" s="97"/>
      <c r="ID39" s="97"/>
      <c r="IE39" s="97"/>
      <c r="IF39" s="97"/>
      <c r="IG39" s="97"/>
      <c r="IH39" s="97"/>
      <c r="II39" s="97"/>
      <c r="IJ39" s="97"/>
      <c r="IK39" s="97"/>
      <c r="IL39" s="97"/>
      <c r="IM39" s="97"/>
      <c r="IN39" s="97"/>
      <c r="IO39" s="97"/>
      <c r="IP39" s="97"/>
      <c r="IQ39" s="97"/>
      <c r="IR39" s="97"/>
      <c r="IS39" s="97"/>
      <c r="IT39" s="97"/>
      <c r="IU39" s="97"/>
      <c r="IV39" s="97"/>
      <c r="IW39" s="97"/>
      <c r="IX39" s="97"/>
      <c r="IY39" s="97"/>
      <c r="IZ39" s="97"/>
      <c r="JA39" s="97"/>
      <c r="JB39" s="97"/>
      <c r="JC39" s="97"/>
      <c r="JD39" s="97"/>
      <c r="JE39" s="97"/>
      <c r="JF39" s="97"/>
      <c r="JG39" s="97"/>
      <c r="JH39" s="97"/>
      <c r="JI39" s="97"/>
      <c r="JJ39" s="97"/>
      <c r="JK39" s="97"/>
      <c r="JL39" s="97"/>
      <c r="JM39" s="97"/>
      <c r="JN39" s="97"/>
      <c r="JO39" s="97"/>
      <c r="JP39" s="97"/>
      <c r="JQ39" s="97"/>
      <c r="JR39" s="97"/>
      <c r="JS39" s="97"/>
      <c r="JT39" s="97"/>
      <c r="JU39" s="97"/>
      <c r="JV39" s="97"/>
      <c r="JW39" s="97"/>
      <c r="JX39" s="97"/>
      <c r="JY39" s="97"/>
      <c r="JZ39" s="97"/>
      <c r="KA39" s="97"/>
      <c r="KB39" s="97"/>
      <c r="KC39" s="97"/>
      <c r="KD39" s="97"/>
      <c r="KE39" s="97"/>
      <c r="KF39" s="97"/>
      <c r="KG39" s="97"/>
      <c r="KH39" s="97"/>
      <c r="KI39" s="97"/>
      <c r="KJ39" s="97"/>
      <c r="KK39" s="97"/>
      <c r="KL39" s="97"/>
      <c r="KM39" s="97"/>
      <c r="KN39" s="97"/>
      <c r="KO39" s="97"/>
      <c r="KP39" s="97"/>
      <c r="KQ39" s="97"/>
      <c r="KR39" s="97"/>
      <c r="KS39" s="97"/>
      <c r="KT39" s="97"/>
      <c r="KU39" s="97"/>
      <c r="KV39" s="97"/>
      <c r="KW39" s="97"/>
      <c r="KX39" s="97"/>
      <c r="KY39" s="97"/>
      <c r="KZ39" s="97"/>
      <c r="LA39" s="97"/>
      <c r="LB39" s="97"/>
      <c r="LC39" s="97"/>
      <c r="LD39" s="97"/>
      <c r="LE39" s="97"/>
      <c r="LF39" s="97"/>
      <c r="LG39" s="97"/>
      <c r="LH39" s="97"/>
      <c r="LI39" s="97"/>
      <c r="LJ39" s="97"/>
      <c r="LK39" s="97"/>
      <c r="LL39" s="97"/>
      <c r="LM39" s="97"/>
      <c r="LN39" s="97"/>
      <c r="LO39" s="97"/>
      <c r="LP39" s="97"/>
      <c r="LQ39" s="97"/>
      <c r="LR39" s="97"/>
      <c r="LS39" s="97"/>
      <c r="LT39" s="97"/>
      <c r="LU39" s="97"/>
      <c r="LV39" s="97"/>
      <c r="LW39" s="97"/>
      <c r="LX39" s="97"/>
      <c r="LY39" s="97"/>
      <c r="LZ39" s="97"/>
      <c r="MA39" s="97"/>
      <c r="MB39" s="97"/>
      <c r="MC39" s="97"/>
      <c r="MD39" s="97"/>
      <c r="ME39" s="97"/>
      <c r="MF39" s="97"/>
      <c r="MG39" s="97"/>
      <c r="MH39" s="97"/>
      <c r="MI39" s="97"/>
      <c r="MJ39" s="97"/>
      <c r="MK39" s="97"/>
      <c r="ML39" s="97"/>
      <c r="MM39" s="97"/>
      <c r="MN39" s="97"/>
      <c r="MO39" s="97"/>
      <c r="MP39" s="97"/>
      <c r="MQ39" s="97"/>
      <c r="MR39" s="97"/>
      <c r="MS39" s="97"/>
      <c r="MT39" s="97"/>
      <c r="MU39" s="97"/>
      <c r="MV39" s="97"/>
      <c r="MW39" s="97"/>
      <c r="MX39" s="97"/>
      <c r="MY39" s="97"/>
      <c r="MZ39" s="97"/>
      <c r="NA39" s="97"/>
      <c r="NB39" s="97"/>
      <c r="NC39" s="97"/>
      <c r="ND39" s="97"/>
      <c r="NE39" s="97"/>
      <c r="NF39" s="97"/>
      <c r="NG39" s="97"/>
      <c r="NH39" s="97"/>
      <c r="NI39" s="97"/>
      <c r="NJ39" s="97"/>
      <c r="NK39" s="97"/>
      <c r="NL39" s="97"/>
      <c r="NM39" s="97"/>
      <c r="NN39" s="97"/>
      <c r="NO39" s="97"/>
      <c r="NP39" s="97"/>
      <c r="NQ39" s="97"/>
      <c r="NR39" s="97"/>
      <c r="NS39" s="97"/>
      <c r="NT39" s="97"/>
      <c r="NU39" s="97"/>
      <c r="NV39" s="97"/>
      <c r="NW39" s="97"/>
      <c r="NX39" s="97"/>
      <c r="NY39" s="97"/>
      <c r="NZ39" s="97"/>
      <c r="OA39" s="97"/>
      <c r="OB39" s="97"/>
      <c r="OC39" s="97"/>
      <c r="OD39" s="97"/>
      <c r="OE39" s="97"/>
      <c r="OF39" s="97"/>
      <c r="OG39" s="97"/>
      <c r="OH39" s="97"/>
      <c r="OI39" s="97"/>
      <c r="OJ39" s="97"/>
      <c r="OK39" s="97"/>
      <c r="OL39" s="97"/>
      <c r="OM39" s="97"/>
      <c r="ON39" s="97"/>
      <c r="OO39" s="97"/>
      <c r="OP39" s="97"/>
      <c r="OQ39" s="97"/>
      <c r="OR39" s="97"/>
      <c r="OS39" s="97"/>
      <c r="OT39" s="97"/>
      <c r="OU39" s="97"/>
      <c r="OV39" s="97"/>
      <c r="OW39" s="97"/>
      <c r="OX39" s="97"/>
      <c r="OY39" s="97"/>
      <c r="OZ39" s="97"/>
      <c r="PA39" s="97"/>
      <c r="PB39" s="97"/>
      <c r="PC39" s="97"/>
      <c r="PD39" s="97"/>
      <c r="PE39" s="97"/>
      <c r="PF39" s="97"/>
      <c r="PG39" s="97"/>
      <c r="PH39" s="97"/>
      <c r="PI39" s="97"/>
      <c r="PJ39" s="97"/>
      <c r="PK39" s="97"/>
      <c r="PL39" s="97"/>
      <c r="PM39" s="97"/>
      <c r="PN39" s="97"/>
      <c r="PO39" s="97"/>
      <c r="PP39" s="97"/>
      <c r="PQ39" s="97"/>
      <c r="PR39" s="97"/>
      <c r="PS39" s="97"/>
      <c r="PT39" s="97"/>
      <c r="PU39" s="97"/>
      <c r="PV39" s="97"/>
      <c r="PW39" s="97"/>
      <c r="PX39" s="97"/>
      <c r="PY39" s="97"/>
      <c r="PZ39" s="97"/>
      <c r="QA39" s="97"/>
      <c r="QB39" s="97"/>
      <c r="QC39" s="97"/>
      <c r="QD39" s="97"/>
      <c r="QE39" s="97"/>
      <c r="QF39" s="97"/>
      <c r="QG39" s="97"/>
      <c r="QH39" s="97"/>
      <c r="QI39" s="97"/>
      <c r="QJ39" s="97"/>
      <c r="QK39" s="97"/>
      <c r="QL39" s="97"/>
      <c r="QM39" s="97"/>
      <c r="QN39" s="97"/>
      <c r="QO39" s="97"/>
      <c r="QP39" s="97"/>
      <c r="QQ39" s="97"/>
      <c r="QR39" s="97"/>
      <c r="QS39" s="97"/>
      <c r="QT39" s="97"/>
      <c r="QU39" s="97"/>
      <c r="QV39" s="97"/>
      <c r="QW39" s="97"/>
      <c r="QX39" s="97"/>
      <c r="QY39" s="97"/>
      <c r="QZ39" s="97"/>
      <c r="RA39" s="97"/>
      <c r="RB39" s="97"/>
      <c r="RC39" s="97"/>
      <c r="RD39" s="97"/>
      <c r="RE39" s="97"/>
      <c r="RF39" s="97"/>
      <c r="RG39" s="97"/>
      <c r="RH39" s="97"/>
      <c r="RI39" s="97"/>
      <c r="RJ39" s="97"/>
      <c r="RK39" s="97"/>
      <c r="RL39" s="97"/>
      <c r="RM39" s="97"/>
      <c r="RN39" s="97"/>
      <c r="RO39" s="97"/>
      <c r="RP39" s="97"/>
      <c r="RQ39" s="97"/>
      <c r="RR39" s="97"/>
      <c r="RS39" s="97"/>
      <c r="RT39" s="97"/>
      <c r="RU39" s="97"/>
      <c r="RV39" s="97"/>
      <c r="RW39" s="97"/>
      <c r="RX39" s="97"/>
      <c r="RY39" s="97"/>
      <c r="RZ39" s="97"/>
      <c r="SA39" s="97"/>
      <c r="SB39" s="97"/>
      <c r="SC39" s="97"/>
      <c r="SD39" s="97"/>
      <c r="SE39" s="97"/>
      <c r="SF39" s="97"/>
      <c r="SG39" s="97"/>
      <c r="SH39" s="97"/>
      <c r="SI39" s="97"/>
      <c r="SJ39" s="97"/>
      <c r="SK39" s="97"/>
      <c r="SL39" s="97"/>
      <c r="SM39" s="97"/>
      <c r="SN39" s="97"/>
      <c r="SO39" s="97"/>
      <c r="SP39" s="97"/>
      <c r="SQ39" s="97"/>
      <c r="SR39" s="97"/>
      <c r="SS39" s="97"/>
      <c r="ST39" s="97"/>
      <c r="SU39" s="97"/>
      <c r="SV39" s="97"/>
      <c r="SW39" s="97"/>
      <c r="SX39" s="97"/>
      <c r="SY39" s="97"/>
      <c r="SZ39" s="97"/>
      <c r="TA39" s="97"/>
      <c r="TB39" s="97"/>
      <c r="TC39" s="97"/>
      <c r="TD39" s="97"/>
      <c r="TE39" s="97"/>
      <c r="TF39" s="97"/>
      <c r="TG39" s="97"/>
      <c r="TH39" s="97"/>
      <c r="TI39" s="97"/>
      <c r="TJ39" s="97"/>
      <c r="TK39" s="97"/>
      <c r="TL39" s="97"/>
      <c r="TM39" s="97"/>
      <c r="TN39" s="97"/>
      <c r="TO39" s="97"/>
      <c r="TP39" s="97"/>
      <c r="TQ39" s="97"/>
      <c r="TR39" s="97"/>
      <c r="TS39" s="97"/>
      <c r="TT39" s="97"/>
      <c r="TU39" s="97"/>
      <c r="TV39" s="97"/>
      <c r="TW39" s="97"/>
      <c r="TX39" s="97"/>
      <c r="TY39" s="97"/>
      <c r="TZ39" s="97"/>
      <c r="UA39" s="97"/>
      <c r="UB39" s="97"/>
      <c r="UC39" s="97"/>
      <c r="UD39" s="97"/>
      <c r="UE39" s="97"/>
      <c r="UF39" s="97"/>
      <c r="UG39" s="97"/>
      <c r="UH39" s="97"/>
      <c r="UI39" s="97"/>
      <c r="UJ39" s="97"/>
      <c r="UK39" s="97"/>
      <c r="UL39" s="97"/>
      <c r="UM39" s="97"/>
      <c r="UN39" s="97"/>
      <c r="UO39" s="97"/>
      <c r="UP39" s="97"/>
      <c r="UQ39" s="97"/>
      <c r="UR39" s="97"/>
      <c r="US39" s="97"/>
      <c r="UT39" s="97"/>
      <c r="UU39" s="97"/>
      <c r="UV39" s="97"/>
      <c r="UW39" s="97"/>
      <c r="UX39" s="97"/>
      <c r="UY39" s="97"/>
      <c r="UZ39" s="97"/>
      <c r="VA39" s="97"/>
      <c r="VB39" s="97"/>
      <c r="VC39" s="97"/>
      <c r="VD39" s="97"/>
      <c r="VE39" s="97"/>
      <c r="VF39" s="97"/>
      <c r="VG39" s="97"/>
      <c r="VH39" s="97"/>
      <c r="VI39" s="97"/>
      <c r="VJ39" s="97"/>
      <c r="VK39" s="97"/>
      <c r="VL39" s="97"/>
      <c r="VM39" s="97"/>
      <c r="VN39" s="97"/>
      <c r="VO39" s="97"/>
      <c r="VP39" s="97"/>
      <c r="VQ39" s="97"/>
      <c r="VR39" s="97"/>
      <c r="VS39" s="97"/>
      <c r="VT39" s="97"/>
      <c r="VU39" s="97"/>
      <c r="VV39" s="97"/>
      <c r="VW39" s="97"/>
      <c r="VX39" s="97"/>
      <c r="VY39" s="97"/>
      <c r="VZ39" s="97"/>
      <c r="WA39" s="97"/>
      <c r="WB39" s="97"/>
      <c r="WC39" s="97"/>
      <c r="WD39" s="97"/>
      <c r="WE39" s="97"/>
      <c r="WF39" s="97"/>
      <c r="WG39" s="97"/>
      <c r="WH39" s="97"/>
      <c r="WI39" s="97"/>
      <c r="WJ39" s="97"/>
      <c r="WK39" s="97"/>
      <c r="WL39" s="97"/>
      <c r="WM39" s="97"/>
      <c r="WN39" s="97"/>
      <c r="WO39" s="97"/>
      <c r="WP39" s="97"/>
      <c r="WQ39" s="97"/>
      <c r="WR39" s="97"/>
      <c r="WS39" s="97"/>
      <c r="WT39" s="97"/>
      <c r="WU39" s="97"/>
      <c r="WV39" s="97"/>
      <c r="WW39" s="97"/>
      <c r="WX39" s="97"/>
      <c r="WY39" s="97"/>
      <c r="WZ39" s="97"/>
      <c r="XA39" s="97"/>
      <c r="XB39" s="97"/>
      <c r="XC39" s="97"/>
      <c r="XD39" s="97"/>
      <c r="XE39" s="97"/>
      <c r="XF39" s="97"/>
      <c r="XG39" s="97"/>
      <c r="XH39" s="97"/>
      <c r="XI39" s="97"/>
      <c r="XJ39" s="97"/>
      <c r="XK39" s="97"/>
      <c r="XL39" s="97"/>
      <c r="XM39" s="97"/>
      <c r="XN39" s="97"/>
      <c r="XO39" s="97"/>
      <c r="XP39" s="97"/>
      <c r="XQ39" s="97"/>
      <c r="XR39" s="97"/>
      <c r="XS39" s="97"/>
      <c r="XT39" s="97"/>
      <c r="XU39" s="97"/>
      <c r="XV39" s="97"/>
      <c r="XW39" s="97"/>
      <c r="XX39" s="97"/>
      <c r="XY39" s="97"/>
      <c r="XZ39" s="97"/>
      <c r="YA39" s="97"/>
      <c r="YB39" s="97"/>
      <c r="YC39" s="97"/>
      <c r="YD39" s="97"/>
      <c r="YE39" s="97"/>
      <c r="YF39" s="97"/>
      <c r="YG39" s="97"/>
      <c r="YH39" s="97"/>
      <c r="YI39" s="97"/>
      <c r="YJ39" s="97"/>
      <c r="YK39" s="97"/>
      <c r="YL39" s="97"/>
      <c r="YM39" s="97"/>
      <c r="YN39" s="97"/>
      <c r="YO39" s="97"/>
      <c r="YP39" s="97"/>
      <c r="YQ39" s="97"/>
      <c r="YR39" s="97"/>
      <c r="YS39" s="97"/>
      <c r="YT39" s="97"/>
      <c r="YU39" s="97"/>
      <c r="YV39" s="97"/>
      <c r="YW39" s="97"/>
      <c r="YX39" s="97"/>
      <c r="YY39" s="97"/>
      <c r="YZ39" s="97"/>
      <c r="ZA39" s="97"/>
      <c r="ZB39" s="97"/>
      <c r="ZC39" s="97"/>
      <c r="ZD39" s="97"/>
      <c r="ZE39" s="97"/>
      <c r="ZF39" s="97"/>
      <c r="ZG39" s="97"/>
      <c r="ZH39" s="97"/>
      <c r="ZI39" s="97"/>
      <c r="ZJ39" s="97"/>
      <c r="ZK39" s="97"/>
      <c r="ZL39" s="97"/>
      <c r="ZM39" s="97"/>
      <c r="ZN39" s="97"/>
      <c r="ZO39" s="97"/>
      <c r="ZP39" s="97"/>
      <c r="ZQ39" s="97"/>
      <c r="ZR39" s="97"/>
      <c r="ZS39" s="97"/>
      <c r="ZT39" s="97"/>
      <c r="ZU39" s="97"/>
      <c r="ZV39" s="97"/>
      <c r="ZW39" s="97"/>
      <c r="ZX39" s="97"/>
      <c r="ZY39" s="97"/>
      <c r="ZZ39" s="97"/>
      <c r="AAA39" s="97"/>
      <c r="AAB39" s="97"/>
      <c r="AAC39" s="97"/>
      <c r="AAD39" s="97"/>
      <c r="AAE39" s="97"/>
      <c r="AAF39" s="97"/>
      <c r="AAG39" s="97"/>
      <c r="AAH39" s="97"/>
      <c r="AAI39" s="97"/>
      <c r="AAJ39" s="97"/>
      <c r="AAK39" s="97"/>
      <c r="AAL39" s="97"/>
      <c r="AAM39" s="97"/>
      <c r="AAN39" s="97"/>
      <c r="AAO39" s="97"/>
      <c r="AAP39" s="97"/>
      <c r="AAQ39" s="97"/>
      <c r="AAR39" s="97"/>
      <c r="AAS39" s="97"/>
      <c r="AAT39" s="97"/>
      <c r="AAU39" s="97"/>
      <c r="AAV39" s="97"/>
      <c r="AAW39" s="97"/>
      <c r="AAX39" s="97"/>
      <c r="AAY39" s="97"/>
      <c r="AAZ39" s="97"/>
      <c r="ABA39" s="97"/>
      <c r="ABB39" s="97"/>
      <c r="ABC39" s="97"/>
      <c r="ABD39" s="97"/>
      <c r="ABE39" s="97"/>
      <c r="ABF39" s="97"/>
      <c r="ABG39" s="97"/>
      <c r="ABH39" s="97"/>
      <c r="ABI39" s="97"/>
      <c r="ABJ39" s="97"/>
      <c r="ABK39" s="97"/>
      <c r="ABL39" s="97"/>
      <c r="ABM39" s="97"/>
      <c r="ABN39" s="97"/>
      <c r="ABO39" s="97"/>
      <c r="ABP39" s="97"/>
      <c r="ABQ39" s="97"/>
      <c r="ABR39" s="97"/>
      <c r="ABS39" s="97"/>
      <c r="ABT39" s="97"/>
      <c r="ABU39" s="97"/>
      <c r="ABV39" s="97"/>
      <c r="ABW39" s="97"/>
      <c r="ABX39" s="97"/>
      <c r="ABY39" s="97"/>
      <c r="ABZ39" s="97"/>
      <c r="ACA39" s="97"/>
      <c r="ACB39" s="97"/>
      <c r="ACC39" s="97"/>
      <c r="ACD39" s="97"/>
      <c r="ACE39" s="97"/>
      <c r="ACF39" s="97"/>
      <c r="ACG39" s="97"/>
      <c r="ACH39" s="97"/>
      <c r="ACI39" s="97"/>
      <c r="ACJ39" s="97"/>
      <c r="ACK39" s="97"/>
      <c r="ACL39" s="97"/>
      <c r="ACM39" s="97"/>
      <c r="ACN39" s="97"/>
      <c r="ACO39" s="97"/>
      <c r="ACP39" s="97"/>
      <c r="ACQ39" s="97"/>
      <c r="ACR39" s="97"/>
      <c r="ACS39" s="97"/>
      <c r="ACT39" s="97"/>
      <c r="ACU39" s="97"/>
      <c r="ACV39" s="97"/>
      <c r="ACW39" s="97"/>
      <c r="ACX39" s="97"/>
      <c r="ACY39" s="97"/>
      <c r="ACZ39" s="97"/>
      <c r="ADA39" s="97"/>
      <c r="ADB39" s="97"/>
      <c r="ADC39" s="97"/>
      <c r="ADD39" s="97"/>
      <c r="ADE39" s="97"/>
      <c r="ADF39" s="97"/>
      <c r="ADG39" s="97"/>
      <c r="ADH39" s="97"/>
      <c r="ADI39" s="97"/>
      <c r="ADJ39" s="97"/>
      <c r="ADK39" s="97"/>
      <c r="ADL39" s="97"/>
      <c r="ADM39" s="97"/>
      <c r="ADN39" s="97"/>
      <c r="ADO39" s="97"/>
      <c r="ADP39" s="97"/>
      <c r="ADQ39" s="97"/>
      <c r="ADR39" s="97"/>
      <c r="ADS39" s="97"/>
      <c r="ADT39" s="97"/>
      <c r="ADU39" s="97"/>
      <c r="ADV39" s="97"/>
      <c r="ADW39" s="97"/>
      <c r="ADX39" s="97"/>
      <c r="ADY39" s="97"/>
      <c r="ADZ39" s="97"/>
      <c r="AEA39" s="97"/>
      <c r="AEB39" s="97"/>
      <c r="AEC39" s="97"/>
      <c r="AED39" s="97"/>
      <c r="AEE39" s="97"/>
      <c r="AEF39" s="97"/>
      <c r="AEG39" s="97"/>
      <c r="AEH39" s="97"/>
      <c r="AEI39" s="97"/>
      <c r="AEJ39" s="97"/>
      <c r="AEK39" s="97"/>
      <c r="AEL39" s="97"/>
      <c r="AEM39" s="97"/>
      <c r="AEN39" s="97"/>
      <c r="AEO39" s="97"/>
      <c r="AEP39" s="97"/>
      <c r="AEQ39" s="97"/>
      <c r="AER39" s="97"/>
      <c r="AES39" s="97"/>
      <c r="AET39" s="97"/>
      <c r="AEU39" s="97"/>
      <c r="AEV39" s="97"/>
      <c r="AEW39" s="97"/>
      <c r="AEX39" s="97"/>
      <c r="AEY39" s="97"/>
      <c r="AEZ39" s="97"/>
      <c r="AFA39" s="97"/>
      <c r="AFB39" s="97"/>
      <c r="AFC39" s="97"/>
      <c r="AFD39" s="97"/>
      <c r="AFE39" s="97"/>
      <c r="AFF39" s="97"/>
      <c r="AFG39" s="97"/>
      <c r="AFH39" s="97"/>
      <c r="AFI39" s="97"/>
      <c r="AFJ39" s="97"/>
      <c r="AFK39" s="97"/>
      <c r="AFL39" s="97"/>
      <c r="AFM39" s="97"/>
      <c r="AFN39" s="97"/>
      <c r="AFO39" s="97"/>
      <c r="AFP39" s="97"/>
      <c r="AFQ39" s="97"/>
      <c r="AFR39" s="97"/>
      <c r="AFS39" s="97"/>
      <c r="AFT39" s="97"/>
      <c r="AFU39" s="97"/>
      <c r="AFV39" s="97"/>
      <c r="AFW39" s="97"/>
      <c r="AFX39" s="97"/>
      <c r="AFY39" s="97"/>
      <c r="AFZ39" s="97"/>
      <c r="AGA39" s="97"/>
      <c r="AGB39" s="97"/>
      <c r="AGC39" s="97"/>
      <c r="AGD39" s="97"/>
      <c r="AGE39" s="97"/>
      <c r="AGF39" s="97"/>
      <c r="AGG39" s="97"/>
      <c r="AGH39" s="97"/>
      <c r="AGI39" s="97"/>
      <c r="AGJ39" s="97"/>
      <c r="AGK39" s="97"/>
      <c r="AGL39" s="97"/>
      <c r="AGM39" s="97"/>
      <c r="AGN39" s="97"/>
      <c r="AGO39" s="97"/>
      <c r="AGP39" s="97"/>
      <c r="AGQ39" s="97"/>
      <c r="AGR39" s="97"/>
      <c r="AGS39" s="97"/>
      <c r="AGT39" s="97"/>
      <c r="AGU39" s="97"/>
      <c r="AGV39" s="97"/>
      <c r="AGW39" s="97"/>
      <c r="AGX39" s="97"/>
      <c r="AGY39" s="97"/>
      <c r="AGZ39" s="97"/>
      <c r="AHA39" s="97"/>
      <c r="AHB39" s="97"/>
      <c r="AHC39" s="97"/>
      <c r="AHD39" s="97"/>
      <c r="AHE39" s="97"/>
      <c r="AHF39" s="97"/>
      <c r="AHG39" s="97"/>
      <c r="AHH39" s="97"/>
      <c r="AHI39" s="97"/>
      <c r="AHJ39" s="97"/>
      <c r="AHK39" s="97"/>
      <c r="AHL39" s="97"/>
      <c r="AHM39" s="97"/>
      <c r="AHN39" s="97"/>
      <c r="AHO39" s="97"/>
      <c r="AHP39" s="97"/>
      <c r="AHQ39" s="97"/>
      <c r="AHR39" s="97"/>
      <c r="AHS39" s="97"/>
      <c r="AHT39" s="97"/>
      <c r="AHU39" s="97"/>
      <c r="AHV39" s="97"/>
      <c r="AHW39" s="97"/>
      <c r="AHX39" s="97"/>
      <c r="AHY39" s="97"/>
      <c r="AHZ39" s="97"/>
      <c r="AIA39" s="97"/>
      <c r="AIB39" s="97"/>
      <c r="AIC39" s="97"/>
      <c r="AID39" s="97"/>
      <c r="AIE39" s="97"/>
      <c r="AIF39" s="97"/>
      <c r="AIG39" s="97"/>
      <c r="AIH39" s="97"/>
      <c r="AII39" s="97"/>
      <c r="AIJ39" s="97"/>
      <c r="AIK39" s="97"/>
      <c r="AIL39" s="97"/>
      <c r="AIM39" s="97"/>
      <c r="AIN39" s="97"/>
      <c r="AIO39" s="97"/>
      <c r="AIP39" s="97"/>
      <c r="AIQ39" s="97"/>
      <c r="AIR39" s="97"/>
      <c r="AIS39" s="97"/>
      <c r="AIT39" s="97"/>
      <c r="AIU39" s="97"/>
      <c r="AIV39" s="97"/>
      <c r="AIW39" s="97"/>
      <c r="AIX39" s="97"/>
      <c r="AIY39" s="97"/>
      <c r="AIZ39" s="97"/>
      <c r="AJA39" s="97"/>
      <c r="AJB39" s="97"/>
      <c r="AJC39" s="97"/>
      <c r="AJD39" s="97"/>
      <c r="AJE39" s="97"/>
      <c r="AJF39" s="97"/>
      <c r="AJG39" s="97"/>
      <c r="AJH39" s="97"/>
      <c r="AJI39" s="97"/>
      <c r="AJJ39" s="97"/>
      <c r="AJK39" s="97"/>
      <c r="AJL39" s="97"/>
      <c r="AJM39" s="97"/>
    </row>
    <row r="40" spans="1:949" s="99" customFormat="1" x14ac:dyDescent="0.25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109"/>
      <c r="M40" s="97"/>
      <c r="N40" s="97"/>
      <c r="O40" s="109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  <c r="EO40" s="97"/>
      <c r="EP40" s="97"/>
      <c r="EQ40" s="97"/>
      <c r="ER40" s="97"/>
      <c r="ES40" s="97"/>
      <c r="ET40" s="97"/>
      <c r="EU40" s="97"/>
      <c r="EV40" s="97"/>
      <c r="EW40" s="97"/>
      <c r="EX40" s="97"/>
      <c r="EY40" s="97"/>
      <c r="EZ40" s="97"/>
      <c r="FA40" s="97"/>
      <c r="FB40" s="97"/>
      <c r="FC40" s="97"/>
      <c r="FD40" s="97"/>
      <c r="FE40" s="97"/>
      <c r="FF40" s="97"/>
      <c r="FG40" s="97"/>
      <c r="FH40" s="97"/>
      <c r="FI40" s="97"/>
      <c r="FJ40" s="97"/>
      <c r="FK40" s="97"/>
      <c r="FL40" s="97"/>
      <c r="FM40" s="97"/>
      <c r="FN40" s="97"/>
      <c r="FO40" s="97"/>
      <c r="FP40" s="97"/>
      <c r="FQ40" s="97"/>
      <c r="FR40" s="97"/>
      <c r="FS40" s="97"/>
      <c r="FT40" s="97"/>
      <c r="FU40" s="97"/>
      <c r="FV40" s="97"/>
      <c r="FW40" s="97"/>
      <c r="FX40" s="97"/>
      <c r="FY40" s="97"/>
      <c r="FZ40" s="97"/>
      <c r="GA40" s="97"/>
      <c r="GB40" s="97"/>
      <c r="GC40" s="97"/>
      <c r="GD40" s="97"/>
      <c r="GE40" s="97"/>
      <c r="GF40" s="97"/>
      <c r="GG40" s="97"/>
      <c r="GH40" s="97"/>
      <c r="GI40" s="97"/>
      <c r="GJ40" s="97"/>
      <c r="GK40" s="97"/>
      <c r="GL40" s="97"/>
      <c r="GM40" s="97"/>
      <c r="GN40" s="97"/>
      <c r="GO40" s="97"/>
      <c r="GP40" s="97"/>
      <c r="GQ40" s="97"/>
      <c r="GR40" s="97"/>
      <c r="GS40" s="97"/>
      <c r="GT40" s="97"/>
      <c r="GU40" s="97"/>
      <c r="GV40" s="97"/>
      <c r="GW40" s="97"/>
      <c r="GX40" s="97"/>
      <c r="GY40" s="97"/>
      <c r="GZ40" s="97"/>
      <c r="HA40" s="97"/>
      <c r="HB40" s="97"/>
      <c r="HC40" s="97"/>
      <c r="HD40" s="97"/>
      <c r="HE40" s="97"/>
      <c r="HF40" s="97"/>
      <c r="HG40" s="97"/>
      <c r="HH40" s="97"/>
      <c r="HI40" s="97"/>
      <c r="HJ40" s="97"/>
      <c r="HK40" s="97"/>
      <c r="HL40" s="97"/>
      <c r="HM40" s="97"/>
      <c r="HN40" s="97"/>
      <c r="HO40" s="97"/>
      <c r="HP40" s="97"/>
      <c r="HQ40" s="97"/>
      <c r="HR40" s="97"/>
      <c r="HS40" s="97"/>
      <c r="HT40" s="97"/>
      <c r="HU40" s="97"/>
      <c r="HV40" s="97"/>
      <c r="HW40" s="97"/>
      <c r="HX40" s="97"/>
      <c r="HY40" s="97"/>
      <c r="HZ40" s="97"/>
      <c r="IA40" s="97"/>
      <c r="IB40" s="97"/>
      <c r="IC40" s="97"/>
      <c r="ID40" s="97"/>
      <c r="IE40" s="97"/>
      <c r="IF40" s="97"/>
      <c r="IG40" s="97"/>
      <c r="IH40" s="97"/>
      <c r="II40" s="97"/>
      <c r="IJ40" s="97"/>
      <c r="IK40" s="97"/>
      <c r="IL40" s="97"/>
      <c r="IM40" s="97"/>
      <c r="IN40" s="97"/>
      <c r="IO40" s="97"/>
      <c r="IP40" s="97"/>
      <c r="IQ40" s="97"/>
      <c r="IR40" s="97"/>
      <c r="IS40" s="97"/>
      <c r="IT40" s="97"/>
      <c r="IU40" s="97"/>
      <c r="IV40" s="97"/>
      <c r="IW40" s="97"/>
      <c r="IX40" s="97"/>
      <c r="IY40" s="97"/>
      <c r="IZ40" s="97"/>
      <c r="JA40" s="97"/>
      <c r="JB40" s="97"/>
      <c r="JC40" s="97"/>
      <c r="JD40" s="97"/>
      <c r="JE40" s="97"/>
      <c r="JF40" s="97"/>
      <c r="JG40" s="97"/>
      <c r="JH40" s="97"/>
      <c r="JI40" s="97"/>
      <c r="JJ40" s="97"/>
      <c r="JK40" s="97"/>
      <c r="JL40" s="97"/>
      <c r="JM40" s="97"/>
      <c r="JN40" s="97"/>
      <c r="JO40" s="97"/>
      <c r="JP40" s="97"/>
      <c r="JQ40" s="97"/>
      <c r="JR40" s="97"/>
      <c r="JS40" s="97"/>
      <c r="JT40" s="97"/>
      <c r="JU40" s="97"/>
      <c r="JV40" s="97"/>
      <c r="JW40" s="97"/>
      <c r="JX40" s="97"/>
      <c r="JY40" s="97"/>
      <c r="JZ40" s="97"/>
      <c r="KA40" s="97"/>
      <c r="KB40" s="97"/>
      <c r="KC40" s="97"/>
      <c r="KD40" s="97"/>
      <c r="KE40" s="97"/>
      <c r="KF40" s="97"/>
      <c r="KG40" s="97"/>
      <c r="KH40" s="97"/>
      <c r="KI40" s="97"/>
      <c r="KJ40" s="97"/>
      <c r="KK40" s="97"/>
      <c r="KL40" s="97"/>
      <c r="KM40" s="97"/>
      <c r="KN40" s="97"/>
      <c r="KO40" s="97"/>
      <c r="KP40" s="97"/>
      <c r="KQ40" s="97"/>
      <c r="KR40" s="97"/>
      <c r="KS40" s="97"/>
      <c r="KT40" s="97"/>
      <c r="KU40" s="97"/>
      <c r="KV40" s="97"/>
      <c r="KW40" s="97"/>
      <c r="KX40" s="97"/>
      <c r="KY40" s="97"/>
      <c r="KZ40" s="97"/>
      <c r="LA40" s="97"/>
      <c r="LB40" s="97"/>
      <c r="LC40" s="97"/>
      <c r="LD40" s="97"/>
      <c r="LE40" s="97"/>
      <c r="LF40" s="97"/>
      <c r="LG40" s="97"/>
      <c r="LH40" s="97"/>
      <c r="LI40" s="97"/>
      <c r="LJ40" s="97"/>
      <c r="LK40" s="97"/>
      <c r="LL40" s="97"/>
      <c r="LM40" s="97"/>
      <c r="LN40" s="97"/>
      <c r="LO40" s="97"/>
      <c r="LP40" s="97"/>
      <c r="LQ40" s="97"/>
      <c r="LR40" s="97"/>
      <c r="LS40" s="97"/>
      <c r="LT40" s="97"/>
      <c r="LU40" s="97"/>
      <c r="LV40" s="97"/>
      <c r="LW40" s="97"/>
      <c r="LX40" s="97"/>
      <c r="LY40" s="97"/>
      <c r="LZ40" s="97"/>
      <c r="MA40" s="97"/>
      <c r="MB40" s="97"/>
      <c r="MC40" s="97"/>
      <c r="MD40" s="97"/>
      <c r="ME40" s="97"/>
      <c r="MF40" s="97"/>
      <c r="MG40" s="97"/>
      <c r="MH40" s="97"/>
      <c r="MI40" s="97"/>
      <c r="MJ40" s="97"/>
      <c r="MK40" s="97"/>
      <c r="ML40" s="97"/>
      <c r="MM40" s="97"/>
      <c r="MN40" s="97"/>
      <c r="MO40" s="97"/>
      <c r="MP40" s="97"/>
      <c r="MQ40" s="97"/>
      <c r="MR40" s="97"/>
      <c r="MS40" s="97"/>
      <c r="MT40" s="97"/>
      <c r="MU40" s="97"/>
      <c r="MV40" s="97"/>
      <c r="MW40" s="97"/>
      <c r="MX40" s="97"/>
      <c r="MY40" s="97"/>
      <c r="MZ40" s="97"/>
      <c r="NA40" s="97"/>
      <c r="NB40" s="97"/>
      <c r="NC40" s="97"/>
      <c r="ND40" s="97"/>
      <c r="NE40" s="97"/>
      <c r="NF40" s="97"/>
      <c r="NG40" s="97"/>
      <c r="NH40" s="97"/>
      <c r="NI40" s="97"/>
      <c r="NJ40" s="97"/>
      <c r="NK40" s="97"/>
      <c r="NL40" s="97"/>
      <c r="NM40" s="97"/>
      <c r="NN40" s="97"/>
      <c r="NO40" s="97"/>
      <c r="NP40" s="97"/>
      <c r="NQ40" s="97"/>
      <c r="NR40" s="97"/>
      <c r="NS40" s="97"/>
      <c r="NT40" s="97"/>
      <c r="NU40" s="97"/>
      <c r="NV40" s="97"/>
      <c r="NW40" s="97"/>
      <c r="NX40" s="97"/>
      <c r="NY40" s="97"/>
      <c r="NZ40" s="97"/>
      <c r="OA40" s="97"/>
      <c r="OB40" s="97"/>
      <c r="OC40" s="97"/>
      <c r="OD40" s="97"/>
      <c r="OE40" s="97"/>
      <c r="OF40" s="97"/>
      <c r="OG40" s="97"/>
      <c r="OH40" s="97"/>
      <c r="OI40" s="97"/>
      <c r="OJ40" s="97"/>
      <c r="OK40" s="97"/>
      <c r="OL40" s="97"/>
      <c r="OM40" s="97"/>
      <c r="ON40" s="97"/>
      <c r="OO40" s="97"/>
      <c r="OP40" s="97"/>
      <c r="OQ40" s="97"/>
      <c r="OR40" s="97"/>
      <c r="OS40" s="97"/>
      <c r="OT40" s="97"/>
      <c r="OU40" s="97"/>
      <c r="OV40" s="97"/>
      <c r="OW40" s="97"/>
      <c r="OX40" s="97"/>
      <c r="OY40" s="97"/>
      <c r="OZ40" s="97"/>
      <c r="PA40" s="97"/>
      <c r="PB40" s="97"/>
      <c r="PC40" s="97"/>
      <c r="PD40" s="97"/>
      <c r="PE40" s="97"/>
      <c r="PF40" s="97"/>
      <c r="PG40" s="97"/>
      <c r="PH40" s="97"/>
      <c r="PI40" s="97"/>
      <c r="PJ40" s="97"/>
      <c r="PK40" s="97"/>
      <c r="PL40" s="97"/>
      <c r="PM40" s="97"/>
      <c r="PN40" s="97"/>
      <c r="PO40" s="97"/>
      <c r="PP40" s="97"/>
      <c r="PQ40" s="97"/>
      <c r="PR40" s="97"/>
      <c r="PS40" s="97"/>
      <c r="PT40" s="97"/>
      <c r="PU40" s="97"/>
      <c r="PV40" s="97"/>
      <c r="PW40" s="97"/>
      <c r="PX40" s="97"/>
      <c r="PY40" s="97"/>
      <c r="PZ40" s="97"/>
      <c r="QA40" s="97"/>
      <c r="QB40" s="97"/>
      <c r="QC40" s="97"/>
      <c r="QD40" s="97"/>
      <c r="QE40" s="97"/>
      <c r="QF40" s="97"/>
      <c r="QG40" s="97"/>
      <c r="QH40" s="97"/>
      <c r="QI40" s="97"/>
      <c r="QJ40" s="97"/>
      <c r="QK40" s="97"/>
      <c r="QL40" s="97"/>
      <c r="QM40" s="97"/>
      <c r="QN40" s="97"/>
      <c r="QO40" s="97"/>
      <c r="QP40" s="97"/>
      <c r="QQ40" s="97"/>
      <c r="QR40" s="97"/>
      <c r="QS40" s="97"/>
      <c r="QT40" s="97"/>
      <c r="QU40" s="97"/>
      <c r="QV40" s="97"/>
      <c r="QW40" s="97"/>
      <c r="QX40" s="97"/>
      <c r="QY40" s="97"/>
      <c r="QZ40" s="97"/>
      <c r="RA40" s="97"/>
      <c r="RB40" s="97"/>
      <c r="RC40" s="97"/>
      <c r="RD40" s="97"/>
      <c r="RE40" s="97"/>
      <c r="RF40" s="97"/>
      <c r="RG40" s="97"/>
      <c r="RH40" s="97"/>
      <c r="RI40" s="97"/>
      <c r="RJ40" s="97"/>
      <c r="RK40" s="97"/>
      <c r="RL40" s="97"/>
      <c r="RM40" s="97"/>
      <c r="RN40" s="97"/>
      <c r="RO40" s="97"/>
      <c r="RP40" s="97"/>
      <c r="RQ40" s="97"/>
      <c r="RR40" s="97"/>
      <c r="RS40" s="97"/>
      <c r="RT40" s="97"/>
      <c r="RU40" s="97"/>
      <c r="RV40" s="97"/>
      <c r="RW40" s="97"/>
      <c r="RX40" s="97"/>
      <c r="RY40" s="97"/>
      <c r="RZ40" s="97"/>
      <c r="SA40" s="97"/>
      <c r="SB40" s="97"/>
      <c r="SC40" s="97"/>
      <c r="SD40" s="97"/>
      <c r="SE40" s="97"/>
      <c r="SF40" s="97"/>
      <c r="SG40" s="97"/>
      <c r="SH40" s="97"/>
      <c r="SI40" s="97"/>
      <c r="SJ40" s="97"/>
      <c r="SK40" s="97"/>
      <c r="SL40" s="97"/>
      <c r="SM40" s="97"/>
      <c r="SN40" s="97"/>
      <c r="SO40" s="97"/>
      <c r="SP40" s="97"/>
      <c r="SQ40" s="97"/>
      <c r="SR40" s="97"/>
      <c r="SS40" s="97"/>
      <c r="ST40" s="97"/>
      <c r="SU40" s="97"/>
      <c r="SV40" s="97"/>
      <c r="SW40" s="97"/>
      <c r="SX40" s="97"/>
      <c r="SY40" s="97"/>
      <c r="SZ40" s="97"/>
      <c r="TA40" s="97"/>
      <c r="TB40" s="97"/>
      <c r="TC40" s="97"/>
      <c r="TD40" s="97"/>
      <c r="TE40" s="97"/>
      <c r="TF40" s="97"/>
      <c r="TG40" s="97"/>
      <c r="TH40" s="97"/>
      <c r="TI40" s="97"/>
      <c r="TJ40" s="97"/>
      <c r="TK40" s="97"/>
      <c r="TL40" s="97"/>
      <c r="TM40" s="97"/>
      <c r="TN40" s="97"/>
      <c r="TO40" s="97"/>
      <c r="TP40" s="97"/>
      <c r="TQ40" s="97"/>
      <c r="TR40" s="97"/>
      <c r="TS40" s="97"/>
      <c r="TT40" s="97"/>
      <c r="TU40" s="97"/>
      <c r="TV40" s="97"/>
      <c r="TW40" s="97"/>
      <c r="TX40" s="97"/>
      <c r="TY40" s="97"/>
      <c r="TZ40" s="97"/>
      <c r="UA40" s="97"/>
      <c r="UB40" s="97"/>
      <c r="UC40" s="97"/>
      <c r="UD40" s="97"/>
      <c r="UE40" s="97"/>
      <c r="UF40" s="97"/>
      <c r="UG40" s="97"/>
      <c r="UH40" s="97"/>
      <c r="UI40" s="97"/>
      <c r="UJ40" s="97"/>
      <c r="UK40" s="97"/>
      <c r="UL40" s="97"/>
      <c r="UM40" s="97"/>
      <c r="UN40" s="97"/>
      <c r="UO40" s="97"/>
      <c r="UP40" s="97"/>
      <c r="UQ40" s="97"/>
      <c r="UR40" s="97"/>
      <c r="US40" s="97"/>
      <c r="UT40" s="97"/>
      <c r="UU40" s="97"/>
      <c r="UV40" s="97"/>
      <c r="UW40" s="97"/>
      <c r="UX40" s="97"/>
      <c r="UY40" s="97"/>
      <c r="UZ40" s="97"/>
      <c r="VA40" s="97"/>
      <c r="VB40" s="97"/>
      <c r="VC40" s="97"/>
      <c r="VD40" s="97"/>
      <c r="VE40" s="97"/>
      <c r="VF40" s="97"/>
      <c r="VG40" s="97"/>
      <c r="VH40" s="97"/>
      <c r="VI40" s="97"/>
      <c r="VJ40" s="97"/>
      <c r="VK40" s="97"/>
      <c r="VL40" s="97"/>
      <c r="VM40" s="97"/>
      <c r="VN40" s="97"/>
      <c r="VO40" s="97"/>
      <c r="VP40" s="97"/>
      <c r="VQ40" s="97"/>
      <c r="VR40" s="97"/>
      <c r="VS40" s="97"/>
      <c r="VT40" s="97"/>
      <c r="VU40" s="97"/>
      <c r="VV40" s="97"/>
      <c r="VW40" s="97"/>
      <c r="VX40" s="97"/>
      <c r="VY40" s="97"/>
      <c r="VZ40" s="97"/>
      <c r="WA40" s="97"/>
      <c r="WB40" s="97"/>
      <c r="WC40" s="97"/>
      <c r="WD40" s="97"/>
      <c r="WE40" s="97"/>
      <c r="WF40" s="97"/>
      <c r="WG40" s="97"/>
      <c r="WH40" s="97"/>
      <c r="WI40" s="97"/>
      <c r="WJ40" s="97"/>
      <c r="WK40" s="97"/>
      <c r="WL40" s="97"/>
      <c r="WM40" s="97"/>
      <c r="WN40" s="97"/>
      <c r="WO40" s="97"/>
      <c r="WP40" s="97"/>
      <c r="WQ40" s="97"/>
      <c r="WR40" s="97"/>
      <c r="WS40" s="97"/>
      <c r="WT40" s="97"/>
      <c r="WU40" s="97"/>
      <c r="WV40" s="97"/>
      <c r="WW40" s="97"/>
      <c r="WX40" s="97"/>
      <c r="WY40" s="97"/>
      <c r="WZ40" s="97"/>
      <c r="XA40" s="97"/>
      <c r="XB40" s="97"/>
      <c r="XC40" s="97"/>
      <c r="XD40" s="97"/>
      <c r="XE40" s="97"/>
      <c r="XF40" s="97"/>
      <c r="XG40" s="97"/>
      <c r="XH40" s="97"/>
      <c r="XI40" s="97"/>
      <c r="XJ40" s="97"/>
      <c r="XK40" s="97"/>
      <c r="XL40" s="97"/>
      <c r="XM40" s="97"/>
      <c r="XN40" s="97"/>
      <c r="XO40" s="97"/>
      <c r="XP40" s="97"/>
      <c r="XQ40" s="97"/>
      <c r="XR40" s="97"/>
      <c r="XS40" s="97"/>
      <c r="XT40" s="97"/>
      <c r="XU40" s="97"/>
      <c r="XV40" s="97"/>
      <c r="XW40" s="97"/>
      <c r="XX40" s="97"/>
      <c r="XY40" s="97"/>
      <c r="XZ40" s="97"/>
      <c r="YA40" s="97"/>
      <c r="YB40" s="97"/>
      <c r="YC40" s="97"/>
      <c r="YD40" s="97"/>
      <c r="YE40" s="97"/>
      <c r="YF40" s="97"/>
      <c r="YG40" s="97"/>
      <c r="YH40" s="97"/>
      <c r="YI40" s="97"/>
      <c r="YJ40" s="97"/>
      <c r="YK40" s="97"/>
      <c r="YL40" s="97"/>
      <c r="YM40" s="97"/>
      <c r="YN40" s="97"/>
      <c r="YO40" s="97"/>
      <c r="YP40" s="97"/>
      <c r="YQ40" s="97"/>
      <c r="YR40" s="97"/>
      <c r="YS40" s="97"/>
      <c r="YT40" s="97"/>
      <c r="YU40" s="97"/>
      <c r="YV40" s="97"/>
      <c r="YW40" s="97"/>
      <c r="YX40" s="97"/>
      <c r="YY40" s="97"/>
      <c r="YZ40" s="97"/>
      <c r="ZA40" s="97"/>
      <c r="ZB40" s="97"/>
      <c r="ZC40" s="97"/>
      <c r="ZD40" s="97"/>
      <c r="ZE40" s="97"/>
      <c r="ZF40" s="97"/>
      <c r="ZG40" s="97"/>
      <c r="ZH40" s="97"/>
      <c r="ZI40" s="97"/>
      <c r="ZJ40" s="97"/>
      <c r="ZK40" s="97"/>
      <c r="ZL40" s="97"/>
      <c r="ZM40" s="97"/>
      <c r="ZN40" s="97"/>
      <c r="ZO40" s="97"/>
      <c r="ZP40" s="97"/>
      <c r="ZQ40" s="97"/>
      <c r="ZR40" s="97"/>
      <c r="ZS40" s="97"/>
      <c r="ZT40" s="97"/>
      <c r="ZU40" s="97"/>
      <c r="ZV40" s="97"/>
      <c r="ZW40" s="97"/>
      <c r="ZX40" s="97"/>
      <c r="ZY40" s="97"/>
      <c r="ZZ40" s="97"/>
      <c r="AAA40" s="97"/>
      <c r="AAB40" s="97"/>
      <c r="AAC40" s="97"/>
      <c r="AAD40" s="97"/>
      <c r="AAE40" s="97"/>
      <c r="AAF40" s="97"/>
      <c r="AAG40" s="97"/>
      <c r="AAH40" s="97"/>
      <c r="AAI40" s="97"/>
      <c r="AAJ40" s="97"/>
      <c r="AAK40" s="97"/>
      <c r="AAL40" s="97"/>
      <c r="AAM40" s="97"/>
      <c r="AAN40" s="97"/>
      <c r="AAO40" s="97"/>
      <c r="AAP40" s="97"/>
      <c r="AAQ40" s="97"/>
      <c r="AAR40" s="97"/>
      <c r="AAS40" s="97"/>
      <c r="AAT40" s="97"/>
      <c r="AAU40" s="97"/>
      <c r="AAV40" s="97"/>
      <c r="AAW40" s="97"/>
      <c r="AAX40" s="97"/>
      <c r="AAY40" s="97"/>
      <c r="AAZ40" s="97"/>
      <c r="ABA40" s="97"/>
      <c r="ABB40" s="97"/>
      <c r="ABC40" s="97"/>
      <c r="ABD40" s="97"/>
      <c r="ABE40" s="97"/>
      <c r="ABF40" s="97"/>
      <c r="ABG40" s="97"/>
      <c r="ABH40" s="97"/>
      <c r="ABI40" s="97"/>
      <c r="ABJ40" s="97"/>
      <c r="ABK40" s="97"/>
      <c r="ABL40" s="97"/>
      <c r="ABM40" s="97"/>
      <c r="ABN40" s="97"/>
      <c r="ABO40" s="97"/>
      <c r="ABP40" s="97"/>
      <c r="ABQ40" s="97"/>
      <c r="ABR40" s="97"/>
      <c r="ABS40" s="97"/>
      <c r="ABT40" s="97"/>
      <c r="ABU40" s="97"/>
      <c r="ABV40" s="97"/>
      <c r="ABW40" s="97"/>
      <c r="ABX40" s="97"/>
      <c r="ABY40" s="97"/>
      <c r="ABZ40" s="97"/>
      <c r="ACA40" s="97"/>
      <c r="ACB40" s="97"/>
      <c r="ACC40" s="97"/>
      <c r="ACD40" s="97"/>
      <c r="ACE40" s="97"/>
      <c r="ACF40" s="97"/>
      <c r="ACG40" s="97"/>
      <c r="ACH40" s="97"/>
      <c r="ACI40" s="97"/>
      <c r="ACJ40" s="97"/>
      <c r="ACK40" s="97"/>
      <c r="ACL40" s="97"/>
      <c r="ACM40" s="97"/>
      <c r="ACN40" s="97"/>
      <c r="ACO40" s="97"/>
      <c r="ACP40" s="97"/>
      <c r="ACQ40" s="97"/>
      <c r="ACR40" s="97"/>
      <c r="ACS40" s="97"/>
      <c r="ACT40" s="97"/>
      <c r="ACU40" s="97"/>
      <c r="ACV40" s="97"/>
      <c r="ACW40" s="97"/>
      <c r="ACX40" s="97"/>
      <c r="ACY40" s="97"/>
      <c r="ACZ40" s="97"/>
      <c r="ADA40" s="97"/>
      <c r="ADB40" s="97"/>
      <c r="ADC40" s="97"/>
      <c r="ADD40" s="97"/>
      <c r="ADE40" s="97"/>
      <c r="ADF40" s="97"/>
      <c r="ADG40" s="97"/>
      <c r="ADH40" s="97"/>
      <c r="ADI40" s="97"/>
      <c r="ADJ40" s="97"/>
      <c r="ADK40" s="97"/>
      <c r="ADL40" s="97"/>
      <c r="ADM40" s="97"/>
      <c r="ADN40" s="97"/>
      <c r="ADO40" s="97"/>
      <c r="ADP40" s="97"/>
      <c r="ADQ40" s="97"/>
      <c r="ADR40" s="97"/>
      <c r="ADS40" s="97"/>
      <c r="ADT40" s="97"/>
      <c r="ADU40" s="97"/>
      <c r="ADV40" s="97"/>
      <c r="ADW40" s="97"/>
      <c r="ADX40" s="97"/>
      <c r="ADY40" s="97"/>
      <c r="ADZ40" s="97"/>
      <c r="AEA40" s="97"/>
      <c r="AEB40" s="97"/>
      <c r="AEC40" s="97"/>
      <c r="AED40" s="97"/>
      <c r="AEE40" s="97"/>
      <c r="AEF40" s="97"/>
      <c r="AEG40" s="97"/>
      <c r="AEH40" s="97"/>
      <c r="AEI40" s="97"/>
      <c r="AEJ40" s="97"/>
      <c r="AEK40" s="97"/>
      <c r="AEL40" s="97"/>
      <c r="AEM40" s="97"/>
      <c r="AEN40" s="97"/>
      <c r="AEO40" s="97"/>
      <c r="AEP40" s="97"/>
      <c r="AEQ40" s="97"/>
      <c r="AER40" s="97"/>
      <c r="AES40" s="97"/>
      <c r="AET40" s="97"/>
      <c r="AEU40" s="97"/>
      <c r="AEV40" s="97"/>
      <c r="AEW40" s="97"/>
      <c r="AEX40" s="97"/>
      <c r="AEY40" s="97"/>
      <c r="AEZ40" s="97"/>
      <c r="AFA40" s="97"/>
      <c r="AFB40" s="97"/>
      <c r="AFC40" s="97"/>
      <c r="AFD40" s="97"/>
      <c r="AFE40" s="97"/>
      <c r="AFF40" s="97"/>
      <c r="AFG40" s="97"/>
      <c r="AFH40" s="97"/>
      <c r="AFI40" s="97"/>
      <c r="AFJ40" s="97"/>
      <c r="AFK40" s="97"/>
      <c r="AFL40" s="97"/>
      <c r="AFM40" s="97"/>
      <c r="AFN40" s="97"/>
      <c r="AFO40" s="97"/>
      <c r="AFP40" s="97"/>
      <c r="AFQ40" s="97"/>
      <c r="AFR40" s="97"/>
      <c r="AFS40" s="97"/>
      <c r="AFT40" s="97"/>
      <c r="AFU40" s="97"/>
      <c r="AFV40" s="97"/>
      <c r="AFW40" s="97"/>
      <c r="AFX40" s="97"/>
      <c r="AFY40" s="97"/>
      <c r="AFZ40" s="97"/>
      <c r="AGA40" s="97"/>
      <c r="AGB40" s="97"/>
      <c r="AGC40" s="97"/>
      <c r="AGD40" s="97"/>
      <c r="AGE40" s="97"/>
      <c r="AGF40" s="97"/>
      <c r="AGG40" s="97"/>
      <c r="AGH40" s="97"/>
      <c r="AGI40" s="97"/>
      <c r="AGJ40" s="97"/>
      <c r="AGK40" s="97"/>
      <c r="AGL40" s="97"/>
      <c r="AGM40" s="97"/>
      <c r="AGN40" s="97"/>
      <c r="AGO40" s="97"/>
      <c r="AGP40" s="97"/>
      <c r="AGQ40" s="97"/>
      <c r="AGR40" s="97"/>
      <c r="AGS40" s="97"/>
      <c r="AGT40" s="97"/>
      <c r="AGU40" s="97"/>
      <c r="AGV40" s="97"/>
      <c r="AGW40" s="97"/>
      <c r="AGX40" s="97"/>
      <c r="AGY40" s="97"/>
      <c r="AGZ40" s="97"/>
      <c r="AHA40" s="97"/>
      <c r="AHB40" s="97"/>
      <c r="AHC40" s="97"/>
      <c r="AHD40" s="97"/>
      <c r="AHE40" s="97"/>
      <c r="AHF40" s="97"/>
      <c r="AHG40" s="97"/>
      <c r="AHH40" s="97"/>
      <c r="AHI40" s="97"/>
      <c r="AHJ40" s="97"/>
      <c r="AHK40" s="97"/>
      <c r="AHL40" s="97"/>
      <c r="AHM40" s="97"/>
      <c r="AHN40" s="97"/>
      <c r="AHO40" s="97"/>
      <c r="AHP40" s="97"/>
      <c r="AHQ40" s="97"/>
      <c r="AHR40" s="97"/>
      <c r="AHS40" s="97"/>
      <c r="AHT40" s="97"/>
      <c r="AHU40" s="97"/>
      <c r="AHV40" s="97"/>
      <c r="AHW40" s="97"/>
      <c r="AHX40" s="97"/>
      <c r="AHY40" s="97"/>
      <c r="AHZ40" s="97"/>
      <c r="AIA40" s="97"/>
      <c r="AIB40" s="97"/>
      <c r="AIC40" s="97"/>
      <c r="AID40" s="97"/>
      <c r="AIE40" s="97"/>
      <c r="AIF40" s="97"/>
      <c r="AIG40" s="97"/>
      <c r="AIH40" s="97"/>
      <c r="AII40" s="97"/>
      <c r="AIJ40" s="97"/>
      <c r="AIK40" s="97"/>
      <c r="AIL40" s="97"/>
      <c r="AIM40" s="97"/>
      <c r="AIN40" s="97"/>
      <c r="AIO40" s="97"/>
      <c r="AIP40" s="97"/>
      <c r="AIQ40" s="97"/>
      <c r="AIR40" s="97"/>
      <c r="AIS40" s="97"/>
      <c r="AIT40" s="97"/>
      <c r="AIU40" s="97"/>
      <c r="AIV40" s="97"/>
      <c r="AIW40" s="97"/>
      <c r="AIX40" s="97"/>
      <c r="AIY40" s="97"/>
      <c r="AIZ40" s="97"/>
      <c r="AJA40" s="97"/>
      <c r="AJB40" s="97"/>
      <c r="AJC40" s="97"/>
      <c r="AJD40" s="97"/>
      <c r="AJE40" s="97"/>
      <c r="AJF40" s="97"/>
      <c r="AJG40" s="97"/>
      <c r="AJH40" s="97"/>
      <c r="AJI40" s="97"/>
      <c r="AJJ40" s="97"/>
      <c r="AJK40" s="97"/>
      <c r="AJL40" s="97"/>
      <c r="AJM40" s="97"/>
    </row>
    <row r="41" spans="1:949" s="99" customFormat="1" x14ac:dyDescent="0.25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109"/>
      <c r="M41" s="97"/>
      <c r="N41" s="97"/>
      <c r="O41" s="109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97"/>
      <c r="DU41" s="97"/>
      <c r="DV41" s="97"/>
      <c r="DW41" s="97"/>
      <c r="DX41" s="97"/>
      <c r="DY41" s="97"/>
      <c r="DZ41" s="97"/>
      <c r="EA41" s="97"/>
      <c r="EB41" s="97"/>
      <c r="EC41" s="97"/>
      <c r="ED41" s="97"/>
      <c r="EE41" s="97"/>
      <c r="EF41" s="97"/>
      <c r="EG41" s="97"/>
      <c r="EH41" s="97"/>
      <c r="EI41" s="97"/>
      <c r="EJ41" s="97"/>
      <c r="EK41" s="97"/>
      <c r="EL41" s="97"/>
      <c r="EM41" s="97"/>
      <c r="EN41" s="97"/>
      <c r="EO41" s="97"/>
      <c r="EP41" s="97"/>
      <c r="EQ41" s="97"/>
      <c r="ER41" s="97"/>
      <c r="ES41" s="97"/>
      <c r="ET41" s="97"/>
      <c r="EU41" s="97"/>
      <c r="EV41" s="97"/>
      <c r="EW41" s="97"/>
      <c r="EX41" s="97"/>
      <c r="EY41" s="97"/>
      <c r="EZ41" s="97"/>
      <c r="FA41" s="97"/>
      <c r="FB41" s="97"/>
      <c r="FC41" s="97"/>
      <c r="FD41" s="97"/>
      <c r="FE41" s="97"/>
      <c r="FF41" s="97"/>
      <c r="FG41" s="97"/>
      <c r="FH41" s="97"/>
      <c r="FI41" s="97"/>
      <c r="FJ41" s="97"/>
      <c r="FK41" s="97"/>
      <c r="FL41" s="97"/>
      <c r="FM41" s="97"/>
      <c r="FN41" s="97"/>
      <c r="FO41" s="97"/>
      <c r="FP41" s="97"/>
      <c r="FQ41" s="97"/>
      <c r="FR41" s="97"/>
      <c r="FS41" s="97"/>
      <c r="FT41" s="97"/>
      <c r="FU41" s="97"/>
      <c r="FV41" s="97"/>
      <c r="FW41" s="97"/>
      <c r="FX41" s="97"/>
      <c r="FY41" s="97"/>
      <c r="FZ41" s="97"/>
      <c r="GA41" s="97"/>
      <c r="GB41" s="97"/>
      <c r="GC41" s="97"/>
      <c r="GD41" s="97"/>
      <c r="GE41" s="97"/>
      <c r="GF41" s="97"/>
      <c r="GG41" s="97"/>
      <c r="GH41" s="97"/>
      <c r="GI41" s="97"/>
      <c r="GJ41" s="97"/>
      <c r="GK41" s="97"/>
      <c r="GL41" s="97"/>
      <c r="GM41" s="97"/>
      <c r="GN41" s="97"/>
      <c r="GO41" s="97"/>
      <c r="GP41" s="97"/>
      <c r="GQ41" s="97"/>
      <c r="GR41" s="97"/>
      <c r="GS41" s="97"/>
      <c r="GT41" s="97"/>
      <c r="GU41" s="97"/>
      <c r="GV41" s="97"/>
      <c r="GW41" s="97"/>
      <c r="GX41" s="97"/>
      <c r="GY41" s="97"/>
      <c r="GZ41" s="97"/>
      <c r="HA41" s="97"/>
      <c r="HB41" s="97"/>
      <c r="HC41" s="97"/>
      <c r="HD41" s="97"/>
      <c r="HE41" s="97"/>
      <c r="HF41" s="97"/>
      <c r="HG41" s="97"/>
      <c r="HH41" s="97"/>
      <c r="HI41" s="97"/>
      <c r="HJ41" s="97"/>
      <c r="HK41" s="97"/>
      <c r="HL41" s="97"/>
      <c r="HM41" s="97"/>
      <c r="HN41" s="97"/>
      <c r="HO41" s="97"/>
      <c r="HP41" s="97"/>
      <c r="HQ41" s="97"/>
      <c r="HR41" s="97"/>
      <c r="HS41" s="97"/>
      <c r="HT41" s="97"/>
      <c r="HU41" s="97"/>
      <c r="HV41" s="97"/>
      <c r="HW41" s="97"/>
      <c r="HX41" s="97"/>
      <c r="HY41" s="97"/>
      <c r="HZ41" s="97"/>
      <c r="IA41" s="97"/>
      <c r="IB41" s="97"/>
      <c r="IC41" s="97"/>
      <c r="ID41" s="97"/>
      <c r="IE41" s="97"/>
      <c r="IF41" s="97"/>
      <c r="IG41" s="97"/>
      <c r="IH41" s="97"/>
      <c r="II41" s="97"/>
      <c r="IJ41" s="97"/>
      <c r="IK41" s="97"/>
      <c r="IL41" s="97"/>
      <c r="IM41" s="97"/>
      <c r="IN41" s="97"/>
      <c r="IO41" s="97"/>
      <c r="IP41" s="97"/>
      <c r="IQ41" s="97"/>
      <c r="IR41" s="97"/>
      <c r="IS41" s="97"/>
      <c r="IT41" s="97"/>
      <c r="IU41" s="97"/>
      <c r="IV41" s="97"/>
      <c r="IW41" s="97"/>
      <c r="IX41" s="97"/>
      <c r="IY41" s="97"/>
      <c r="IZ41" s="97"/>
      <c r="JA41" s="97"/>
      <c r="JB41" s="97"/>
      <c r="JC41" s="97"/>
      <c r="JD41" s="97"/>
      <c r="JE41" s="97"/>
      <c r="JF41" s="97"/>
      <c r="JG41" s="97"/>
      <c r="JH41" s="97"/>
      <c r="JI41" s="97"/>
      <c r="JJ41" s="97"/>
      <c r="JK41" s="97"/>
      <c r="JL41" s="97"/>
      <c r="JM41" s="97"/>
      <c r="JN41" s="97"/>
      <c r="JO41" s="97"/>
      <c r="JP41" s="97"/>
      <c r="JQ41" s="97"/>
      <c r="JR41" s="97"/>
      <c r="JS41" s="97"/>
      <c r="JT41" s="97"/>
      <c r="JU41" s="97"/>
      <c r="JV41" s="97"/>
      <c r="JW41" s="97"/>
      <c r="JX41" s="97"/>
      <c r="JY41" s="97"/>
      <c r="JZ41" s="97"/>
      <c r="KA41" s="97"/>
      <c r="KB41" s="97"/>
      <c r="KC41" s="97"/>
      <c r="KD41" s="97"/>
      <c r="KE41" s="97"/>
      <c r="KF41" s="97"/>
      <c r="KG41" s="97"/>
      <c r="KH41" s="97"/>
      <c r="KI41" s="97"/>
      <c r="KJ41" s="97"/>
      <c r="KK41" s="97"/>
      <c r="KL41" s="97"/>
      <c r="KM41" s="97"/>
      <c r="KN41" s="97"/>
      <c r="KO41" s="97"/>
      <c r="KP41" s="97"/>
      <c r="KQ41" s="97"/>
      <c r="KR41" s="97"/>
      <c r="KS41" s="97"/>
      <c r="KT41" s="97"/>
      <c r="KU41" s="97"/>
      <c r="KV41" s="97"/>
      <c r="KW41" s="97"/>
      <c r="KX41" s="97"/>
      <c r="KY41" s="97"/>
      <c r="KZ41" s="97"/>
      <c r="LA41" s="97"/>
      <c r="LB41" s="97"/>
      <c r="LC41" s="97"/>
      <c r="LD41" s="97"/>
      <c r="LE41" s="97"/>
      <c r="LF41" s="97"/>
      <c r="LG41" s="97"/>
      <c r="LH41" s="97"/>
      <c r="LI41" s="97"/>
      <c r="LJ41" s="97"/>
      <c r="LK41" s="97"/>
      <c r="LL41" s="97"/>
      <c r="LM41" s="97"/>
      <c r="LN41" s="97"/>
      <c r="LO41" s="97"/>
      <c r="LP41" s="97"/>
      <c r="LQ41" s="97"/>
      <c r="LR41" s="97"/>
      <c r="LS41" s="97"/>
      <c r="LT41" s="97"/>
      <c r="LU41" s="97"/>
      <c r="LV41" s="97"/>
      <c r="LW41" s="97"/>
      <c r="LX41" s="97"/>
      <c r="LY41" s="97"/>
      <c r="LZ41" s="97"/>
      <c r="MA41" s="97"/>
      <c r="MB41" s="97"/>
      <c r="MC41" s="97"/>
      <c r="MD41" s="97"/>
      <c r="ME41" s="97"/>
      <c r="MF41" s="97"/>
      <c r="MG41" s="97"/>
      <c r="MH41" s="97"/>
      <c r="MI41" s="97"/>
      <c r="MJ41" s="97"/>
      <c r="MK41" s="97"/>
      <c r="ML41" s="97"/>
      <c r="MM41" s="97"/>
      <c r="MN41" s="97"/>
      <c r="MO41" s="97"/>
      <c r="MP41" s="97"/>
      <c r="MQ41" s="97"/>
      <c r="MR41" s="97"/>
      <c r="MS41" s="97"/>
      <c r="MT41" s="97"/>
      <c r="MU41" s="97"/>
      <c r="MV41" s="97"/>
      <c r="MW41" s="97"/>
      <c r="MX41" s="97"/>
      <c r="MY41" s="97"/>
      <c r="MZ41" s="97"/>
      <c r="NA41" s="97"/>
      <c r="NB41" s="97"/>
      <c r="NC41" s="97"/>
      <c r="ND41" s="97"/>
      <c r="NE41" s="97"/>
      <c r="NF41" s="97"/>
      <c r="NG41" s="97"/>
      <c r="NH41" s="97"/>
      <c r="NI41" s="97"/>
      <c r="NJ41" s="97"/>
      <c r="NK41" s="97"/>
      <c r="NL41" s="97"/>
      <c r="NM41" s="97"/>
      <c r="NN41" s="97"/>
      <c r="NO41" s="97"/>
      <c r="NP41" s="97"/>
      <c r="NQ41" s="97"/>
      <c r="NR41" s="97"/>
      <c r="NS41" s="97"/>
      <c r="NT41" s="97"/>
      <c r="NU41" s="97"/>
      <c r="NV41" s="97"/>
      <c r="NW41" s="97"/>
      <c r="NX41" s="97"/>
      <c r="NY41" s="97"/>
      <c r="NZ41" s="97"/>
      <c r="OA41" s="97"/>
      <c r="OB41" s="97"/>
      <c r="OC41" s="97"/>
      <c r="OD41" s="97"/>
      <c r="OE41" s="97"/>
      <c r="OF41" s="97"/>
      <c r="OG41" s="97"/>
      <c r="OH41" s="97"/>
      <c r="OI41" s="97"/>
      <c r="OJ41" s="97"/>
      <c r="OK41" s="97"/>
      <c r="OL41" s="97"/>
      <c r="OM41" s="97"/>
      <c r="ON41" s="97"/>
      <c r="OO41" s="97"/>
      <c r="OP41" s="97"/>
      <c r="OQ41" s="97"/>
      <c r="OR41" s="97"/>
      <c r="OS41" s="97"/>
      <c r="OT41" s="97"/>
      <c r="OU41" s="97"/>
      <c r="OV41" s="97"/>
      <c r="OW41" s="97"/>
      <c r="OX41" s="97"/>
      <c r="OY41" s="97"/>
      <c r="OZ41" s="97"/>
      <c r="PA41" s="97"/>
      <c r="PB41" s="97"/>
      <c r="PC41" s="97"/>
      <c r="PD41" s="97"/>
      <c r="PE41" s="97"/>
      <c r="PF41" s="97"/>
      <c r="PG41" s="97"/>
      <c r="PH41" s="97"/>
      <c r="PI41" s="97"/>
      <c r="PJ41" s="97"/>
      <c r="PK41" s="97"/>
      <c r="PL41" s="97"/>
      <c r="PM41" s="97"/>
      <c r="PN41" s="97"/>
      <c r="PO41" s="97"/>
      <c r="PP41" s="97"/>
      <c r="PQ41" s="97"/>
      <c r="PR41" s="97"/>
      <c r="PS41" s="97"/>
      <c r="PT41" s="97"/>
      <c r="PU41" s="97"/>
      <c r="PV41" s="97"/>
      <c r="PW41" s="97"/>
      <c r="PX41" s="97"/>
      <c r="PY41" s="97"/>
      <c r="PZ41" s="97"/>
      <c r="QA41" s="97"/>
      <c r="QB41" s="97"/>
      <c r="QC41" s="97"/>
      <c r="QD41" s="97"/>
      <c r="QE41" s="97"/>
      <c r="QF41" s="97"/>
      <c r="QG41" s="97"/>
      <c r="QH41" s="97"/>
      <c r="QI41" s="97"/>
      <c r="QJ41" s="97"/>
      <c r="QK41" s="97"/>
      <c r="QL41" s="97"/>
      <c r="QM41" s="97"/>
      <c r="QN41" s="97"/>
      <c r="QO41" s="97"/>
      <c r="QP41" s="97"/>
      <c r="QQ41" s="97"/>
      <c r="QR41" s="97"/>
      <c r="QS41" s="97"/>
      <c r="QT41" s="97"/>
      <c r="QU41" s="97"/>
      <c r="QV41" s="97"/>
      <c r="QW41" s="97"/>
      <c r="QX41" s="97"/>
      <c r="QY41" s="97"/>
      <c r="QZ41" s="97"/>
      <c r="RA41" s="97"/>
      <c r="RB41" s="97"/>
      <c r="RC41" s="97"/>
      <c r="RD41" s="97"/>
      <c r="RE41" s="97"/>
      <c r="RF41" s="97"/>
      <c r="RG41" s="97"/>
      <c r="RH41" s="97"/>
      <c r="RI41" s="97"/>
      <c r="RJ41" s="97"/>
      <c r="RK41" s="97"/>
      <c r="RL41" s="97"/>
      <c r="RM41" s="97"/>
      <c r="RN41" s="97"/>
      <c r="RO41" s="97"/>
      <c r="RP41" s="97"/>
      <c r="RQ41" s="97"/>
      <c r="RR41" s="97"/>
      <c r="RS41" s="97"/>
      <c r="RT41" s="97"/>
      <c r="RU41" s="97"/>
      <c r="RV41" s="97"/>
      <c r="RW41" s="97"/>
      <c r="RX41" s="97"/>
      <c r="RY41" s="97"/>
      <c r="RZ41" s="97"/>
      <c r="SA41" s="97"/>
      <c r="SB41" s="97"/>
      <c r="SC41" s="97"/>
      <c r="SD41" s="97"/>
      <c r="SE41" s="97"/>
      <c r="SF41" s="97"/>
      <c r="SG41" s="97"/>
      <c r="SH41" s="97"/>
      <c r="SI41" s="97"/>
      <c r="SJ41" s="97"/>
      <c r="SK41" s="97"/>
      <c r="SL41" s="97"/>
      <c r="SM41" s="97"/>
      <c r="SN41" s="97"/>
      <c r="SO41" s="97"/>
      <c r="SP41" s="97"/>
      <c r="SQ41" s="97"/>
      <c r="SR41" s="97"/>
      <c r="SS41" s="97"/>
      <c r="ST41" s="97"/>
      <c r="SU41" s="97"/>
      <c r="SV41" s="97"/>
      <c r="SW41" s="97"/>
      <c r="SX41" s="97"/>
      <c r="SY41" s="97"/>
      <c r="SZ41" s="97"/>
      <c r="TA41" s="97"/>
      <c r="TB41" s="97"/>
      <c r="TC41" s="97"/>
      <c r="TD41" s="97"/>
      <c r="TE41" s="97"/>
      <c r="TF41" s="97"/>
      <c r="TG41" s="97"/>
      <c r="TH41" s="97"/>
      <c r="TI41" s="97"/>
      <c r="TJ41" s="97"/>
      <c r="TK41" s="97"/>
      <c r="TL41" s="97"/>
      <c r="TM41" s="97"/>
      <c r="TN41" s="97"/>
      <c r="TO41" s="97"/>
      <c r="TP41" s="97"/>
      <c r="TQ41" s="97"/>
      <c r="TR41" s="97"/>
      <c r="TS41" s="97"/>
      <c r="TT41" s="97"/>
      <c r="TU41" s="97"/>
      <c r="TV41" s="97"/>
      <c r="TW41" s="97"/>
      <c r="TX41" s="97"/>
      <c r="TY41" s="97"/>
      <c r="TZ41" s="97"/>
      <c r="UA41" s="97"/>
      <c r="UB41" s="97"/>
      <c r="UC41" s="97"/>
      <c r="UD41" s="97"/>
      <c r="UE41" s="97"/>
      <c r="UF41" s="97"/>
      <c r="UG41" s="97"/>
      <c r="UH41" s="97"/>
      <c r="UI41" s="97"/>
      <c r="UJ41" s="97"/>
      <c r="UK41" s="97"/>
      <c r="UL41" s="97"/>
      <c r="UM41" s="97"/>
      <c r="UN41" s="97"/>
      <c r="UO41" s="97"/>
      <c r="UP41" s="97"/>
      <c r="UQ41" s="97"/>
      <c r="UR41" s="97"/>
      <c r="US41" s="97"/>
      <c r="UT41" s="97"/>
      <c r="UU41" s="97"/>
      <c r="UV41" s="97"/>
      <c r="UW41" s="97"/>
      <c r="UX41" s="97"/>
      <c r="UY41" s="97"/>
      <c r="UZ41" s="97"/>
      <c r="VA41" s="97"/>
      <c r="VB41" s="97"/>
      <c r="VC41" s="97"/>
      <c r="VD41" s="97"/>
      <c r="VE41" s="97"/>
      <c r="VF41" s="97"/>
      <c r="VG41" s="97"/>
      <c r="VH41" s="97"/>
      <c r="VI41" s="97"/>
      <c r="VJ41" s="97"/>
      <c r="VK41" s="97"/>
      <c r="VL41" s="97"/>
      <c r="VM41" s="97"/>
      <c r="VN41" s="97"/>
      <c r="VO41" s="97"/>
      <c r="VP41" s="97"/>
      <c r="VQ41" s="97"/>
      <c r="VR41" s="97"/>
      <c r="VS41" s="97"/>
      <c r="VT41" s="97"/>
      <c r="VU41" s="97"/>
      <c r="VV41" s="97"/>
      <c r="VW41" s="97"/>
      <c r="VX41" s="97"/>
      <c r="VY41" s="97"/>
      <c r="VZ41" s="97"/>
      <c r="WA41" s="97"/>
      <c r="WB41" s="97"/>
      <c r="WC41" s="97"/>
      <c r="WD41" s="97"/>
      <c r="WE41" s="97"/>
      <c r="WF41" s="97"/>
      <c r="WG41" s="97"/>
      <c r="WH41" s="97"/>
      <c r="WI41" s="97"/>
      <c r="WJ41" s="97"/>
      <c r="WK41" s="97"/>
      <c r="WL41" s="97"/>
      <c r="WM41" s="97"/>
      <c r="WN41" s="97"/>
      <c r="WO41" s="97"/>
      <c r="WP41" s="97"/>
      <c r="WQ41" s="97"/>
      <c r="WR41" s="97"/>
      <c r="WS41" s="97"/>
      <c r="WT41" s="97"/>
      <c r="WU41" s="97"/>
      <c r="WV41" s="97"/>
      <c r="WW41" s="97"/>
      <c r="WX41" s="97"/>
      <c r="WY41" s="97"/>
      <c r="WZ41" s="97"/>
      <c r="XA41" s="97"/>
      <c r="XB41" s="97"/>
      <c r="XC41" s="97"/>
      <c r="XD41" s="97"/>
      <c r="XE41" s="97"/>
      <c r="XF41" s="97"/>
      <c r="XG41" s="97"/>
      <c r="XH41" s="97"/>
      <c r="XI41" s="97"/>
      <c r="XJ41" s="97"/>
      <c r="XK41" s="97"/>
      <c r="XL41" s="97"/>
      <c r="XM41" s="97"/>
      <c r="XN41" s="97"/>
      <c r="XO41" s="97"/>
      <c r="XP41" s="97"/>
      <c r="XQ41" s="97"/>
      <c r="XR41" s="97"/>
      <c r="XS41" s="97"/>
      <c r="XT41" s="97"/>
      <c r="XU41" s="97"/>
      <c r="XV41" s="97"/>
      <c r="XW41" s="97"/>
      <c r="XX41" s="97"/>
      <c r="XY41" s="97"/>
      <c r="XZ41" s="97"/>
      <c r="YA41" s="97"/>
      <c r="YB41" s="97"/>
      <c r="YC41" s="97"/>
      <c r="YD41" s="97"/>
      <c r="YE41" s="97"/>
      <c r="YF41" s="97"/>
      <c r="YG41" s="97"/>
      <c r="YH41" s="97"/>
      <c r="YI41" s="97"/>
      <c r="YJ41" s="97"/>
      <c r="YK41" s="97"/>
      <c r="YL41" s="97"/>
      <c r="YM41" s="97"/>
      <c r="YN41" s="97"/>
      <c r="YO41" s="97"/>
      <c r="YP41" s="97"/>
      <c r="YQ41" s="97"/>
      <c r="YR41" s="97"/>
      <c r="YS41" s="97"/>
      <c r="YT41" s="97"/>
      <c r="YU41" s="97"/>
      <c r="YV41" s="97"/>
      <c r="YW41" s="97"/>
      <c r="YX41" s="97"/>
      <c r="YY41" s="97"/>
      <c r="YZ41" s="97"/>
      <c r="ZA41" s="97"/>
      <c r="ZB41" s="97"/>
      <c r="ZC41" s="97"/>
      <c r="ZD41" s="97"/>
      <c r="ZE41" s="97"/>
      <c r="ZF41" s="97"/>
      <c r="ZG41" s="97"/>
      <c r="ZH41" s="97"/>
      <c r="ZI41" s="97"/>
      <c r="ZJ41" s="97"/>
      <c r="ZK41" s="97"/>
      <c r="ZL41" s="97"/>
      <c r="ZM41" s="97"/>
      <c r="ZN41" s="97"/>
      <c r="ZO41" s="97"/>
      <c r="ZP41" s="97"/>
      <c r="ZQ41" s="97"/>
      <c r="ZR41" s="97"/>
      <c r="ZS41" s="97"/>
      <c r="ZT41" s="97"/>
      <c r="ZU41" s="97"/>
      <c r="ZV41" s="97"/>
      <c r="ZW41" s="97"/>
      <c r="ZX41" s="97"/>
      <c r="ZY41" s="97"/>
      <c r="ZZ41" s="97"/>
      <c r="AAA41" s="97"/>
      <c r="AAB41" s="97"/>
      <c r="AAC41" s="97"/>
      <c r="AAD41" s="97"/>
      <c r="AAE41" s="97"/>
      <c r="AAF41" s="97"/>
      <c r="AAG41" s="97"/>
      <c r="AAH41" s="97"/>
      <c r="AAI41" s="97"/>
      <c r="AAJ41" s="97"/>
      <c r="AAK41" s="97"/>
      <c r="AAL41" s="97"/>
      <c r="AAM41" s="97"/>
      <c r="AAN41" s="97"/>
      <c r="AAO41" s="97"/>
      <c r="AAP41" s="97"/>
      <c r="AAQ41" s="97"/>
      <c r="AAR41" s="97"/>
      <c r="AAS41" s="97"/>
      <c r="AAT41" s="97"/>
      <c r="AAU41" s="97"/>
      <c r="AAV41" s="97"/>
      <c r="AAW41" s="97"/>
      <c r="AAX41" s="97"/>
      <c r="AAY41" s="97"/>
      <c r="AAZ41" s="97"/>
      <c r="ABA41" s="97"/>
      <c r="ABB41" s="97"/>
      <c r="ABC41" s="97"/>
      <c r="ABD41" s="97"/>
      <c r="ABE41" s="97"/>
      <c r="ABF41" s="97"/>
      <c r="ABG41" s="97"/>
      <c r="ABH41" s="97"/>
      <c r="ABI41" s="97"/>
      <c r="ABJ41" s="97"/>
      <c r="ABK41" s="97"/>
      <c r="ABL41" s="97"/>
      <c r="ABM41" s="97"/>
      <c r="ABN41" s="97"/>
      <c r="ABO41" s="97"/>
      <c r="ABP41" s="97"/>
      <c r="ABQ41" s="97"/>
      <c r="ABR41" s="97"/>
      <c r="ABS41" s="97"/>
      <c r="ABT41" s="97"/>
      <c r="ABU41" s="97"/>
      <c r="ABV41" s="97"/>
      <c r="ABW41" s="97"/>
      <c r="ABX41" s="97"/>
      <c r="ABY41" s="97"/>
      <c r="ABZ41" s="97"/>
      <c r="ACA41" s="97"/>
      <c r="ACB41" s="97"/>
      <c r="ACC41" s="97"/>
      <c r="ACD41" s="97"/>
      <c r="ACE41" s="97"/>
      <c r="ACF41" s="97"/>
      <c r="ACG41" s="97"/>
      <c r="ACH41" s="97"/>
      <c r="ACI41" s="97"/>
      <c r="ACJ41" s="97"/>
      <c r="ACK41" s="97"/>
      <c r="ACL41" s="97"/>
      <c r="ACM41" s="97"/>
      <c r="ACN41" s="97"/>
      <c r="ACO41" s="97"/>
      <c r="ACP41" s="97"/>
      <c r="ACQ41" s="97"/>
      <c r="ACR41" s="97"/>
      <c r="ACS41" s="97"/>
      <c r="ACT41" s="97"/>
      <c r="ACU41" s="97"/>
      <c r="ACV41" s="97"/>
      <c r="ACW41" s="97"/>
      <c r="ACX41" s="97"/>
      <c r="ACY41" s="97"/>
      <c r="ACZ41" s="97"/>
      <c r="ADA41" s="97"/>
      <c r="ADB41" s="97"/>
      <c r="ADC41" s="97"/>
      <c r="ADD41" s="97"/>
      <c r="ADE41" s="97"/>
      <c r="ADF41" s="97"/>
      <c r="ADG41" s="97"/>
      <c r="ADH41" s="97"/>
      <c r="ADI41" s="97"/>
      <c r="ADJ41" s="97"/>
      <c r="ADK41" s="97"/>
      <c r="ADL41" s="97"/>
      <c r="ADM41" s="97"/>
      <c r="ADN41" s="97"/>
      <c r="ADO41" s="97"/>
      <c r="ADP41" s="97"/>
      <c r="ADQ41" s="97"/>
      <c r="ADR41" s="97"/>
      <c r="ADS41" s="97"/>
      <c r="ADT41" s="97"/>
      <c r="ADU41" s="97"/>
      <c r="ADV41" s="97"/>
      <c r="ADW41" s="97"/>
      <c r="ADX41" s="97"/>
      <c r="ADY41" s="97"/>
      <c r="ADZ41" s="97"/>
      <c r="AEA41" s="97"/>
      <c r="AEB41" s="97"/>
      <c r="AEC41" s="97"/>
      <c r="AED41" s="97"/>
      <c r="AEE41" s="97"/>
      <c r="AEF41" s="97"/>
      <c r="AEG41" s="97"/>
      <c r="AEH41" s="97"/>
      <c r="AEI41" s="97"/>
      <c r="AEJ41" s="97"/>
      <c r="AEK41" s="97"/>
      <c r="AEL41" s="97"/>
      <c r="AEM41" s="97"/>
      <c r="AEN41" s="97"/>
      <c r="AEO41" s="97"/>
      <c r="AEP41" s="97"/>
      <c r="AEQ41" s="97"/>
      <c r="AER41" s="97"/>
      <c r="AES41" s="97"/>
      <c r="AET41" s="97"/>
      <c r="AEU41" s="97"/>
      <c r="AEV41" s="97"/>
      <c r="AEW41" s="97"/>
      <c r="AEX41" s="97"/>
      <c r="AEY41" s="97"/>
      <c r="AEZ41" s="97"/>
      <c r="AFA41" s="97"/>
      <c r="AFB41" s="97"/>
      <c r="AFC41" s="97"/>
      <c r="AFD41" s="97"/>
      <c r="AFE41" s="97"/>
      <c r="AFF41" s="97"/>
      <c r="AFG41" s="97"/>
      <c r="AFH41" s="97"/>
      <c r="AFI41" s="97"/>
      <c r="AFJ41" s="97"/>
      <c r="AFK41" s="97"/>
      <c r="AFL41" s="97"/>
      <c r="AFM41" s="97"/>
      <c r="AFN41" s="97"/>
      <c r="AFO41" s="97"/>
      <c r="AFP41" s="97"/>
      <c r="AFQ41" s="97"/>
      <c r="AFR41" s="97"/>
      <c r="AFS41" s="97"/>
      <c r="AFT41" s="97"/>
      <c r="AFU41" s="97"/>
      <c r="AFV41" s="97"/>
      <c r="AFW41" s="97"/>
      <c r="AFX41" s="97"/>
      <c r="AFY41" s="97"/>
      <c r="AFZ41" s="97"/>
      <c r="AGA41" s="97"/>
      <c r="AGB41" s="97"/>
      <c r="AGC41" s="97"/>
      <c r="AGD41" s="97"/>
      <c r="AGE41" s="97"/>
      <c r="AGF41" s="97"/>
      <c r="AGG41" s="97"/>
      <c r="AGH41" s="97"/>
      <c r="AGI41" s="97"/>
      <c r="AGJ41" s="97"/>
      <c r="AGK41" s="97"/>
      <c r="AGL41" s="97"/>
      <c r="AGM41" s="97"/>
      <c r="AGN41" s="97"/>
      <c r="AGO41" s="97"/>
      <c r="AGP41" s="97"/>
      <c r="AGQ41" s="97"/>
      <c r="AGR41" s="97"/>
      <c r="AGS41" s="97"/>
      <c r="AGT41" s="97"/>
      <c r="AGU41" s="97"/>
      <c r="AGV41" s="97"/>
      <c r="AGW41" s="97"/>
      <c r="AGX41" s="97"/>
      <c r="AGY41" s="97"/>
      <c r="AGZ41" s="97"/>
      <c r="AHA41" s="97"/>
      <c r="AHB41" s="97"/>
      <c r="AHC41" s="97"/>
      <c r="AHD41" s="97"/>
      <c r="AHE41" s="97"/>
      <c r="AHF41" s="97"/>
      <c r="AHG41" s="97"/>
      <c r="AHH41" s="97"/>
      <c r="AHI41" s="97"/>
      <c r="AHJ41" s="97"/>
      <c r="AHK41" s="97"/>
      <c r="AHL41" s="97"/>
      <c r="AHM41" s="97"/>
      <c r="AHN41" s="97"/>
      <c r="AHO41" s="97"/>
      <c r="AHP41" s="97"/>
      <c r="AHQ41" s="97"/>
      <c r="AHR41" s="97"/>
      <c r="AHS41" s="97"/>
      <c r="AHT41" s="97"/>
      <c r="AHU41" s="97"/>
      <c r="AHV41" s="97"/>
      <c r="AHW41" s="97"/>
      <c r="AHX41" s="97"/>
      <c r="AHY41" s="97"/>
      <c r="AHZ41" s="97"/>
      <c r="AIA41" s="97"/>
      <c r="AIB41" s="97"/>
      <c r="AIC41" s="97"/>
      <c r="AID41" s="97"/>
      <c r="AIE41" s="97"/>
      <c r="AIF41" s="97"/>
      <c r="AIG41" s="97"/>
      <c r="AIH41" s="97"/>
      <c r="AII41" s="97"/>
      <c r="AIJ41" s="97"/>
      <c r="AIK41" s="97"/>
      <c r="AIL41" s="97"/>
      <c r="AIM41" s="97"/>
      <c r="AIN41" s="97"/>
      <c r="AIO41" s="97"/>
      <c r="AIP41" s="97"/>
      <c r="AIQ41" s="97"/>
      <c r="AIR41" s="97"/>
      <c r="AIS41" s="97"/>
      <c r="AIT41" s="97"/>
      <c r="AIU41" s="97"/>
      <c r="AIV41" s="97"/>
      <c r="AIW41" s="97"/>
      <c r="AIX41" s="97"/>
      <c r="AIY41" s="97"/>
      <c r="AIZ41" s="97"/>
      <c r="AJA41" s="97"/>
      <c r="AJB41" s="97"/>
      <c r="AJC41" s="97"/>
      <c r="AJD41" s="97"/>
      <c r="AJE41" s="97"/>
      <c r="AJF41" s="97"/>
      <c r="AJG41" s="97"/>
      <c r="AJH41" s="97"/>
      <c r="AJI41" s="97"/>
      <c r="AJJ41" s="97"/>
      <c r="AJK41" s="97"/>
      <c r="AJL41" s="97"/>
      <c r="AJM41" s="97"/>
    </row>
  </sheetData>
  <mergeCells count="39">
    <mergeCell ref="A5:A8"/>
    <mergeCell ref="B5:B8"/>
    <mergeCell ref="C5:E6"/>
    <mergeCell ref="J5:R5"/>
    <mergeCell ref="J6:J7"/>
    <mergeCell ref="L6:L7"/>
    <mergeCell ref="M6:M7"/>
    <mergeCell ref="O6:O7"/>
    <mergeCell ref="P6:P7"/>
    <mergeCell ref="R6:R7"/>
    <mergeCell ref="C7:C8"/>
    <mergeCell ref="D7:D8"/>
    <mergeCell ref="E7:E8"/>
    <mergeCell ref="J8:L8"/>
    <mergeCell ref="AE5:AG6"/>
    <mergeCell ref="AE7:AE8"/>
    <mergeCell ref="AF7:AF8"/>
    <mergeCell ref="AG7:AG8"/>
    <mergeCell ref="S5:AD5"/>
    <mergeCell ref="T6:T7"/>
    <mergeCell ref="W6:W7"/>
    <mergeCell ref="Z6:Z7"/>
    <mergeCell ref="AB6:AB7"/>
    <mergeCell ref="AC6:AC7"/>
    <mergeCell ref="AD6:AD7"/>
    <mergeCell ref="S8:V8"/>
    <mergeCell ref="S6:S7"/>
    <mergeCell ref="U6:U7"/>
    <mergeCell ref="V6:V7"/>
    <mergeCell ref="X6:X7"/>
    <mergeCell ref="I5:I8"/>
    <mergeCell ref="AA8:AD8"/>
    <mergeCell ref="Y6:Y7"/>
    <mergeCell ref="F5:H7"/>
    <mergeCell ref="F3:T3"/>
    <mergeCell ref="M8:O8"/>
    <mergeCell ref="P8:R8"/>
    <mergeCell ref="AA6:AA7"/>
    <mergeCell ref="W8:Z8"/>
  </mergeCells>
  <pageMargins left="0.62992125984251968" right="0.23622047244094491" top="0.74803149606299213" bottom="0.74803149606299213" header="0.31496062992125984" footer="0.51181102362204722"/>
  <pageSetup paperSize="9" scale="66" firstPageNumber="0" fitToWidth="2" orientation="landscape" horizontalDpi="300" verticalDpi="300" r:id="rId1"/>
  <colBreaks count="3" manualBreakCount="3">
    <brk id="20" max="26" man="1"/>
    <brk id="42" max="1048575" man="1"/>
    <brk id="5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F30"/>
  <sheetViews>
    <sheetView view="pageBreakPreview" zoomScale="85" zoomScaleNormal="70" zoomScaleSheetLayoutView="85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J5" sqref="J5"/>
    </sheetView>
  </sheetViews>
  <sheetFormatPr defaultRowHeight="12.75" x14ac:dyDescent="0.2"/>
  <cols>
    <col min="1" max="1" width="4" style="16" customWidth="1"/>
    <col min="2" max="2" width="21" style="16" customWidth="1"/>
    <col min="3" max="5" width="7.28515625" style="16" hidden="1" customWidth="1"/>
    <col min="6" max="8" width="5" style="16" bestFit="1" customWidth="1"/>
    <col min="9" max="11" width="7" style="18" customWidth="1"/>
    <col min="12" max="12" width="14.85546875" style="16" customWidth="1"/>
    <col min="13" max="13" width="23" style="16" bestFit="1" customWidth="1"/>
    <col min="14" max="14" width="13.85546875" style="16" customWidth="1"/>
    <col min="15" max="15" width="21.85546875" style="16" bestFit="1" customWidth="1"/>
    <col min="16" max="17" width="13.85546875" style="16" customWidth="1"/>
    <col min="18" max="18" width="13.7109375" style="16" customWidth="1"/>
    <col min="19" max="19" width="22.42578125" style="16" customWidth="1"/>
    <col min="20" max="24" width="14.42578125" style="16" customWidth="1"/>
    <col min="25" max="25" width="5.28515625" style="16" customWidth="1"/>
    <col min="26" max="26" width="14.7109375" style="6" customWidth="1"/>
    <col min="27" max="27" width="21.85546875" style="6" customWidth="1"/>
    <col min="28" max="28" width="16" style="6" customWidth="1"/>
    <col min="29" max="29" width="21.85546875" style="6" customWidth="1"/>
    <col min="30" max="30" width="12.28515625" style="6" customWidth="1"/>
    <col min="31" max="31" width="12.7109375" style="6" customWidth="1"/>
    <col min="32" max="32" width="15.140625" style="6" customWidth="1"/>
    <col min="33" max="33" width="23" style="6" customWidth="1"/>
    <col min="34" max="35" width="11.7109375" style="6" customWidth="1"/>
    <col min="36" max="36" width="12.7109375" style="6" customWidth="1"/>
    <col min="37" max="38" width="12.42578125" style="6" customWidth="1"/>
    <col min="39" max="39" width="7.7109375" style="6" customWidth="1"/>
    <col min="40" max="40" width="14.7109375" style="6" customWidth="1"/>
    <col min="41" max="41" width="20.140625" style="6" customWidth="1"/>
    <col min="42" max="42" width="16" style="6" customWidth="1"/>
    <col min="43" max="43" width="20.140625" style="6" customWidth="1"/>
    <col min="44" max="44" width="12.28515625" style="6" customWidth="1"/>
    <col min="45" max="45" width="12.85546875" style="6" customWidth="1"/>
    <col min="46" max="46" width="15.140625" style="6" customWidth="1"/>
    <col min="47" max="47" width="20.85546875" style="6" customWidth="1"/>
    <col min="48" max="49" width="11.28515625" style="6" customWidth="1"/>
    <col min="50" max="50" width="12.7109375" style="6" customWidth="1"/>
    <col min="51" max="51" width="11.7109375" style="6" customWidth="1"/>
    <col min="52" max="52" width="13.5703125" style="6" customWidth="1"/>
    <col min="53" max="53" width="11.28515625" style="6" customWidth="1"/>
    <col min="54" max="56" width="13.5703125" style="6" bestFit="1" customWidth="1"/>
    <col min="57" max="58" width="8.85546875" style="6" customWidth="1"/>
    <col min="59" max="59" width="12.42578125" style="6" bestFit="1" customWidth="1"/>
    <col min="60" max="1046" width="8.85546875" style="6" customWidth="1"/>
  </cols>
  <sheetData>
    <row r="1" spans="1:1046" ht="54.6" customHeight="1" x14ac:dyDescent="0.2">
      <c r="B1" s="7"/>
      <c r="C1" s="148" t="s">
        <v>32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73"/>
      <c r="V1" s="73"/>
      <c r="W1" s="73"/>
      <c r="X1" s="73"/>
      <c r="Y1" s="73"/>
    </row>
    <row r="2" spans="1:1046" x14ac:dyDescent="0.2">
      <c r="A2" s="3"/>
      <c r="B2" s="3"/>
      <c r="C2" s="3"/>
      <c r="D2" s="3"/>
      <c r="E2" s="3"/>
      <c r="F2" s="3"/>
      <c r="G2" s="3"/>
      <c r="H2" s="3"/>
      <c r="I2" s="19"/>
      <c r="J2" s="19"/>
      <c r="K2" s="19"/>
    </row>
    <row r="3" spans="1:1046" ht="12.75" customHeight="1" x14ac:dyDescent="0.2">
      <c r="A3" s="74" t="s">
        <v>0</v>
      </c>
      <c r="B3" s="74" t="s">
        <v>1</v>
      </c>
      <c r="C3" s="76" t="s">
        <v>2</v>
      </c>
      <c r="D3" s="76"/>
      <c r="E3" s="76"/>
      <c r="F3" s="149" t="s">
        <v>35</v>
      </c>
      <c r="G3" s="150"/>
      <c r="H3" s="151"/>
      <c r="I3" s="117" t="s">
        <v>31</v>
      </c>
      <c r="J3" s="155"/>
      <c r="K3" s="156"/>
      <c r="L3" s="35" t="s">
        <v>25</v>
      </c>
      <c r="M3" s="35"/>
      <c r="N3" s="35"/>
      <c r="O3" s="35"/>
      <c r="P3" s="35"/>
      <c r="Q3" s="35"/>
      <c r="R3" s="35"/>
      <c r="S3" s="35"/>
      <c r="T3" s="35"/>
      <c r="U3" s="160">
        <v>2021</v>
      </c>
      <c r="V3" s="161"/>
      <c r="W3" s="161"/>
      <c r="X3" s="162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160">
        <v>2022</v>
      </c>
      <c r="AJ3" s="161"/>
      <c r="AK3" s="161"/>
      <c r="AL3" s="162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160">
        <v>2023</v>
      </c>
      <c r="AX3" s="161"/>
      <c r="AY3" s="161"/>
      <c r="AZ3" s="162"/>
      <c r="BA3" s="67"/>
    </row>
    <row r="4" spans="1:1046" ht="38.25" x14ac:dyDescent="0.2">
      <c r="A4" s="74"/>
      <c r="B4" s="74"/>
      <c r="C4" s="76">
        <v>2018</v>
      </c>
      <c r="D4" s="76">
        <v>2019</v>
      </c>
      <c r="E4" s="76">
        <v>2020</v>
      </c>
      <c r="F4" s="152"/>
      <c r="G4" s="153"/>
      <c r="H4" s="154"/>
      <c r="I4" s="157"/>
      <c r="J4" s="158"/>
      <c r="K4" s="159"/>
      <c r="L4" s="8" t="s">
        <v>26</v>
      </c>
      <c r="M4" s="8" t="s">
        <v>36</v>
      </c>
      <c r="N4" s="29" t="s">
        <v>27</v>
      </c>
      <c r="O4" s="8" t="s">
        <v>37</v>
      </c>
      <c r="P4" s="9" t="s">
        <v>38</v>
      </c>
      <c r="Q4" s="9" t="s">
        <v>40</v>
      </c>
      <c r="R4" s="33" t="s">
        <v>39</v>
      </c>
      <c r="S4" s="33"/>
      <c r="T4" s="9" t="s">
        <v>28</v>
      </c>
      <c r="U4" s="163" t="s">
        <v>41</v>
      </c>
      <c r="V4" s="162"/>
      <c r="W4" s="163" t="s">
        <v>42</v>
      </c>
      <c r="X4" s="162"/>
      <c r="Y4" s="9"/>
      <c r="Z4" s="8" t="s">
        <v>26</v>
      </c>
      <c r="AA4" s="8" t="s">
        <v>36</v>
      </c>
      <c r="AB4" s="29" t="s">
        <v>27</v>
      </c>
      <c r="AC4" s="8" t="s">
        <v>37</v>
      </c>
      <c r="AD4" s="9" t="s">
        <v>38</v>
      </c>
      <c r="AE4" s="9" t="s">
        <v>40</v>
      </c>
      <c r="AF4" s="33" t="s">
        <v>39</v>
      </c>
      <c r="AG4" s="33"/>
      <c r="AH4" s="9" t="s">
        <v>28</v>
      </c>
      <c r="AI4" s="163" t="s">
        <v>41</v>
      </c>
      <c r="AJ4" s="162"/>
      <c r="AK4" s="163" t="s">
        <v>42</v>
      </c>
      <c r="AL4" s="162"/>
      <c r="AM4" s="9"/>
      <c r="AN4" s="8" t="s">
        <v>26</v>
      </c>
      <c r="AO4" s="8" t="s">
        <v>36</v>
      </c>
      <c r="AP4" s="29" t="s">
        <v>27</v>
      </c>
      <c r="AQ4" s="8" t="s">
        <v>37</v>
      </c>
      <c r="AR4" s="9" t="s">
        <v>38</v>
      </c>
      <c r="AS4" s="9" t="s">
        <v>40</v>
      </c>
      <c r="AT4" s="33" t="s">
        <v>39</v>
      </c>
      <c r="AU4" s="33"/>
      <c r="AV4" s="9" t="s">
        <v>28</v>
      </c>
      <c r="AW4" s="163" t="s">
        <v>41</v>
      </c>
      <c r="AX4" s="162"/>
      <c r="AY4" s="163" t="s">
        <v>42</v>
      </c>
      <c r="AZ4" s="162"/>
      <c r="BA4" s="68"/>
      <c r="BB4" s="142" t="s">
        <v>30</v>
      </c>
      <c r="BC4" s="143"/>
      <c r="BD4" s="144"/>
    </row>
    <row r="5" spans="1:1046" s="46" customFormat="1" ht="15" x14ac:dyDescent="0.2">
      <c r="A5" s="74"/>
      <c r="B5" s="74"/>
      <c r="C5" s="76"/>
      <c r="D5" s="76"/>
      <c r="E5" s="76"/>
      <c r="F5" s="76">
        <v>2021</v>
      </c>
      <c r="G5" s="76">
        <v>2022</v>
      </c>
      <c r="H5" s="76">
        <v>2023</v>
      </c>
      <c r="I5" s="72">
        <v>2021</v>
      </c>
      <c r="J5" s="72">
        <v>2022</v>
      </c>
      <c r="K5" s="72">
        <v>2023</v>
      </c>
      <c r="L5" s="145">
        <v>2021</v>
      </c>
      <c r="M5" s="146"/>
      <c r="N5" s="146"/>
      <c r="O5" s="146"/>
      <c r="P5" s="146"/>
      <c r="Q5" s="146"/>
      <c r="R5" s="146"/>
      <c r="S5" s="146"/>
      <c r="T5" s="147"/>
      <c r="U5" s="75" t="s">
        <v>34</v>
      </c>
      <c r="V5" s="75" t="s">
        <v>33</v>
      </c>
      <c r="W5" s="75" t="s">
        <v>34</v>
      </c>
      <c r="X5" s="75" t="s">
        <v>33</v>
      </c>
      <c r="Y5" s="75"/>
      <c r="Z5" s="145">
        <v>2022</v>
      </c>
      <c r="AA5" s="146"/>
      <c r="AB5" s="146"/>
      <c r="AC5" s="146"/>
      <c r="AD5" s="146"/>
      <c r="AE5" s="146"/>
      <c r="AF5" s="146"/>
      <c r="AG5" s="146"/>
      <c r="AH5" s="147"/>
      <c r="AI5" s="75" t="s">
        <v>34</v>
      </c>
      <c r="AJ5" s="75" t="s">
        <v>33</v>
      </c>
      <c r="AK5" s="75" t="s">
        <v>34</v>
      </c>
      <c r="AL5" s="75" t="s">
        <v>33</v>
      </c>
      <c r="AM5" s="75"/>
      <c r="AN5" s="145">
        <v>2023</v>
      </c>
      <c r="AO5" s="146"/>
      <c r="AP5" s="146"/>
      <c r="AQ5" s="146"/>
      <c r="AR5" s="146"/>
      <c r="AS5" s="146"/>
      <c r="AT5" s="146"/>
      <c r="AU5" s="146"/>
      <c r="AV5" s="147"/>
      <c r="AW5" s="75" t="s">
        <v>34</v>
      </c>
      <c r="AX5" s="75" t="s">
        <v>33</v>
      </c>
      <c r="AY5" s="75" t="s">
        <v>34</v>
      </c>
      <c r="AZ5" s="75" t="s">
        <v>33</v>
      </c>
      <c r="BA5" s="69"/>
      <c r="BB5" s="65">
        <v>2021</v>
      </c>
      <c r="BC5" s="65">
        <v>2022</v>
      </c>
      <c r="BD5" s="65">
        <v>2023</v>
      </c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  <c r="LZ5" s="45"/>
      <c r="MA5" s="45"/>
      <c r="MB5" s="45"/>
      <c r="MC5" s="45"/>
      <c r="MD5" s="45"/>
      <c r="ME5" s="45"/>
      <c r="MF5" s="45"/>
      <c r="MG5" s="45"/>
      <c r="MH5" s="45"/>
      <c r="MI5" s="45"/>
      <c r="MJ5" s="45"/>
      <c r="MK5" s="45"/>
      <c r="ML5" s="45"/>
      <c r="MM5" s="45"/>
      <c r="MN5" s="45"/>
      <c r="MO5" s="45"/>
      <c r="MP5" s="45"/>
      <c r="MQ5" s="45"/>
      <c r="MR5" s="45"/>
      <c r="MS5" s="45"/>
      <c r="MT5" s="45"/>
      <c r="MU5" s="45"/>
      <c r="MV5" s="45"/>
      <c r="MW5" s="45"/>
      <c r="MX5" s="45"/>
      <c r="MY5" s="45"/>
      <c r="MZ5" s="45"/>
      <c r="NA5" s="45"/>
      <c r="NB5" s="45"/>
      <c r="NC5" s="45"/>
      <c r="ND5" s="45"/>
      <c r="NE5" s="45"/>
      <c r="NF5" s="45"/>
      <c r="NG5" s="45"/>
      <c r="NH5" s="45"/>
      <c r="NI5" s="45"/>
      <c r="NJ5" s="45"/>
      <c r="NK5" s="45"/>
      <c r="NL5" s="45"/>
      <c r="NM5" s="45"/>
      <c r="NN5" s="45"/>
      <c r="NO5" s="45"/>
      <c r="NP5" s="45"/>
      <c r="NQ5" s="45"/>
      <c r="NR5" s="45"/>
      <c r="NS5" s="45"/>
      <c r="NT5" s="45"/>
      <c r="NU5" s="45"/>
      <c r="NV5" s="45"/>
      <c r="NW5" s="45"/>
      <c r="NX5" s="45"/>
      <c r="NY5" s="45"/>
      <c r="NZ5" s="45"/>
      <c r="OA5" s="45"/>
      <c r="OB5" s="45"/>
      <c r="OC5" s="45"/>
      <c r="OD5" s="45"/>
      <c r="OE5" s="45"/>
      <c r="OF5" s="45"/>
      <c r="OG5" s="45"/>
      <c r="OH5" s="45"/>
      <c r="OI5" s="45"/>
      <c r="OJ5" s="45"/>
      <c r="OK5" s="45"/>
      <c r="OL5" s="45"/>
      <c r="OM5" s="45"/>
      <c r="ON5" s="45"/>
      <c r="OO5" s="45"/>
      <c r="OP5" s="45"/>
      <c r="OQ5" s="45"/>
      <c r="OR5" s="45"/>
      <c r="OS5" s="45"/>
      <c r="OT5" s="45"/>
      <c r="OU5" s="45"/>
      <c r="OV5" s="45"/>
      <c r="OW5" s="45"/>
      <c r="OX5" s="45"/>
      <c r="OY5" s="45"/>
      <c r="OZ5" s="45"/>
      <c r="PA5" s="45"/>
      <c r="PB5" s="45"/>
      <c r="PC5" s="45"/>
      <c r="PD5" s="45"/>
      <c r="PE5" s="45"/>
      <c r="PF5" s="45"/>
      <c r="PG5" s="45"/>
      <c r="PH5" s="45"/>
      <c r="PI5" s="45"/>
      <c r="PJ5" s="45"/>
      <c r="PK5" s="45"/>
      <c r="PL5" s="45"/>
      <c r="PM5" s="45"/>
      <c r="PN5" s="45"/>
      <c r="PO5" s="45"/>
      <c r="PP5" s="45"/>
      <c r="PQ5" s="45"/>
      <c r="PR5" s="45"/>
      <c r="PS5" s="45"/>
      <c r="PT5" s="45"/>
      <c r="PU5" s="45"/>
      <c r="PV5" s="45"/>
      <c r="PW5" s="45"/>
      <c r="PX5" s="45"/>
      <c r="PY5" s="45"/>
      <c r="PZ5" s="45"/>
      <c r="QA5" s="45"/>
      <c r="QB5" s="45"/>
      <c r="QC5" s="45"/>
      <c r="QD5" s="45"/>
      <c r="QE5" s="45"/>
      <c r="QF5" s="45"/>
      <c r="QG5" s="45"/>
      <c r="QH5" s="45"/>
      <c r="QI5" s="45"/>
      <c r="QJ5" s="45"/>
      <c r="QK5" s="45"/>
      <c r="QL5" s="45"/>
      <c r="QM5" s="45"/>
      <c r="QN5" s="45"/>
      <c r="QO5" s="45"/>
      <c r="QP5" s="45"/>
      <c r="QQ5" s="45"/>
      <c r="QR5" s="45"/>
      <c r="QS5" s="45"/>
      <c r="QT5" s="45"/>
      <c r="QU5" s="45"/>
      <c r="QV5" s="45"/>
      <c r="QW5" s="45"/>
      <c r="QX5" s="45"/>
      <c r="QY5" s="45"/>
      <c r="QZ5" s="45"/>
      <c r="RA5" s="45"/>
      <c r="RB5" s="45"/>
      <c r="RC5" s="45"/>
      <c r="RD5" s="45"/>
      <c r="RE5" s="45"/>
      <c r="RF5" s="45"/>
      <c r="RG5" s="45"/>
      <c r="RH5" s="45"/>
      <c r="RI5" s="45"/>
      <c r="RJ5" s="45"/>
      <c r="RK5" s="45"/>
      <c r="RL5" s="45"/>
      <c r="RM5" s="45"/>
      <c r="RN5" s="45"/>
      <c r="RO5" s="45"/>
      <c r="RP5" s="45"/>
      <c r="RQ5" s="45"/>
      <c r="RR5" s="45"/>
      <c r="RS5" s="45"/>
      <c r="RT5" s="45"/>
      <c r="RU5" s="45"/>
      <c r="RV5" s="45"/>
      <c r="RW5" s="45"/>
      <c r="RX5" s="45"/>
      <c r="RY5" s="45"/>
      <c r="RZ5" s="45"/>
      <c r="SA5" s="45"/>
      <c r="SB5" s="45"/>
      <c r="SC5" s="45"/>
      <c r="SD5" s="45"/>
      <c r="SE5" s="45"/>
      <c r="SF5" s="45"/>
      <c r="SG5" s="45"/>
      <c r="SH5" s="45"/>
      <c r="SI5" s="45"/>
      <c r="SJ5" s="45"/>
      <c r="SK5" s="45"/>
      <c r="SL5" s="45"/>
      <c r="SM5" s="45"/>
      <c r="SN5" s="45"/>
      <c r="SO5" s="45"/>
      <c r="SP5" s="45"/>
      <c r="SQ5" s="45"/>
      <c r="SR5" s="45"/>
      <c r="SS5" s="45"/>
      <c r="ST5" s="45"/>
      <c r="SU5" s="45"/>
      <c r="SV5" s="45"/>
      <c r="SW5" s="45"/>
      <c r="SX5" s="45"/>
      <c r="SY5" s="45"/>
      <c r="SZ5" s="45"/>
      <c r="TA5" s="45"/>
      <c r="TB5" s="45"/>
      <c r="TC5" s="45"/>
      <c r="TD5" s="45"/>
      <c r="TE5" s="45"/>
      <c r="TF5" s="45"/>
      <c r="TG5" s="45"/>
      <c r="TH5" s="45"/>
      <c r="TI5" s="45"/>
      <c r="TJ5" s="45"/>
      <c r="TK5" s="45"/>
      <c r="TL5" s="45"/>
      <c r="TM5" s="45"/>
      <c r="TN5" s="45"/>
      <c r="TO5" s="45"/>
      <c r="TP5" s="45"/>
      <c r="TQ5" s="45"/>
      <c r="TR5" s="45"/>
      <c r="TS5" s="45"/>
      <c r="TT5" s="45"/>
      <c r="TU5" s="45"/>
      <c r="TV5" s="45"/>
      <c r="TW5" s="45"/>
      <c r="TX5" s="45"/>
      <c r="TY5" s="45"/>
      <c r="TZ5" s="45"/>
      <c r="UA5" s="45"/>
      <c r="UB5" s="45"/>
      <c r="UC5" s="45"/>
      <c r="UD5" s="45"/>
      <c r="UE5" s="45"/>
      <c r="UF5" s="45"/>
      <c r="UG5" s="45"/>
      <c r="UH5" s="45"/>
      <c r="UI5" s="45"/>
      <c r="UJ5" s="45"/>
      <c r="UK5" s="45"/>
      <c r="UL5" s="45"/>
      <c r="UM5" s="45"/>
      <c r="UN5" s="45"/>
      <c r="UO5" s="45"/>
      <c r="UP5" s="45"/>
      <c r="UQ5" s="45"/>
      <c r="UR5" s="45"/>
      <c r="US5" s="45"/>
      <c r="UT5" s="45"/>
      <c r="UU5" s="45"/>
      <c r="UV5" s="45"/>
      <c r="UW5" s="45"/>
      <c r="UX5" s="45"/>
      <c r="UY5" s="45"/>
      <c r="UZ5" s="45"/>
      <c r="VA5" s="45"/>
      <c r="VB5" s="45"/>
      <c r="VC5" s="45"/>
      <c r="VD5" s="45"/>
      <c r="VE5" s="45"/>
      <c r="VF5" s="45"/>
      <c r="VG5" s="45"/>
      <c r="VH5" s="45"/>
      <c r="VI5" s="45"/>
      <c r="VJ5" s="45"/>
      <c r="VK5" s="45"/>
      <c r="VL5" s="45"/>
      <c r="VM5" s="45"/>
      <c r="VN5" s="45"/>
      <c r="VO5" s="45"/>
      <c r="VP5" s="45"/>
      <c r="VQ5" s="45"/>
      <c r="VR5" s="45"/>
      <c r="VS5" s="45"/>
      <c r="VT5" s="45"/>
      <c r="VU5" s="45"/>
      <c r="VV5" s="45"/>
      <c r="VW5" s="45"/>
      <c r="VX5" s="45"/>
      <c r="VY5" s="45"/>
      <c r="VZ5" s="45"/>
      <c r="WA5" s="45"/>
      <c r="WB5" s="45"/>
      <c r="WC5" s="45"/>
      <c r="WD5" s="45"/>
      <c r="WE5" s="45"/>
      <c r="WF5" s="45"/>
      <c r="WG5" s="45"/>
      <c r="WH5" s="45"/>
      <c r="WI5" s="45"/>
      <c r="WJ5" s="45"/>
      <c r="WK5" s="45"/>
      <c r="WL5" s="45"/>
      <c r="WM5" s="45"/>
      <c r="WN5" s="45"/>
      <c r="WO5" s="45"/>
      <c r="WP5" s="45"/>
      <c r="WQ5" s="45"/>
      <c r="WR5" s="45"/>
      <c r="WS5" s="45"/>
      <c r="WT5" s="45"/>
      <c r="WU5" s="45"/>
      <c r="WV5" s="45"/>
      <c r="WW5" s="45"/>
      <c r="WX5" s="45"/>
      <c r="WY5" s="45"/>
      <c r="WZ5" s="45"/>
      <c r="XA5" s="45"/>
      <c r="XB5" s="45"/>
      <c r="XC5" s="45"/>
      <c r="XD5" s="45"/>
      <c r="XE5" s="45"/>
      <c r="XF5" s="45"/>
      <c r="XG5" s="45"/>
      <c r="XH5" s="45"/>
      <c r="XI5" s="45"/>
      <c r="XJ5" s="45"/>
      <c r="XK5" s="45"/>
      <c r="XL5" s="45"/>
      <c r="XM5" s="45"/>
      <c r="XN5" s="45"/>
      <c r="XO5" s="45"/>
      <c r="XP5" s="45"/>
      <c r="XQ5" s="45"/>
      <c r="XR5" s="45"/>
      <c r="XS5" s="45"/>
      <c r="XT5" s="45"/>
      <c r="XU5" s="45"/>
      <c r="XV5" s="45"/>
      <c r="XW5" s="45"/>
      <c r="XX5" s="45"/>
      <c r="XY5" s="45"/>
      <c r="XZ5" s="45"/>
      <c r="YA5" s="45"/>
      <c r="YB5" s="45"/>
      <c r="YC5" s="45"/>
      <c r="YD5" s="45"/>
      <c r="YE5" s="45"/>
      <c r="YF5" s="45"/>
      <c r="YG5" s="45"/>
      <c r="YH5" s="45"/>
      <c r="YI5" s="45"/>
      <c r="YJ5" s="45"/>
      <c r="YK5" s="45"/>
      <c r="YL5" s="45"/>
      <c r="YM5" s="45"/>
      <c r="YN5" s="45"/>
      <c r="YO5" s="45"/>
      <c r="YP5" s="45"/>
      <c r="YQ5" s="45"/>
      <c r="YR5" s="45"/>
      <c r="YS5" s="45"/>
      <c r="YT5" s="45"/>
      <c r="YU5" s="45"/>
      <c r="YV5" s="45"/>
      <c r="YW5" s="45"/>
      <c r="YX5" s="45"/>
      <c r="YY5" s="45"/>
      <c r="YZ5" s="45"/>
      <c r="ZA5" s="45"/>
      <c r="ZB5" s="45"/>
      <c r="ZC5" s="45"/>
      <c r="ZD5" s="45"/>
      <c r="ZE5" s="45"/>
      <c r="ZF5" s="45"/>
      <c r="ZG5" s="45"/>
      <c r="ZH5" s="45"/>
      <c r="ZI5" s="45"/>
      <c r="ZJ5" s="45"/>
      <c r="ZK5" s="45"/>
      <c r="ZL5" s="45"/>
      <c r="ZM5" s="45"/>
      <c r="ZN5" s="45"/>
      <c r="ZO5" s="45"/>
      <c r="ZP5" s="45"/>
      <c r="ZQ5" s="45"/>
      <c r="ZR5" s="45"/>
      <c r="ZS5" s="45"/>
      <c r="ZT5" s="45"/>
      <c r="ZU5" s="45"/>
      <c r="ZV5" s="45"/>
      <c r="ZW5" s="45"/>
      <c r="ZX5" s="45"/>
      <c r="ZY5" s="45"/>
      <c r="ZZ5" s="45"/>
      <c r="AAA5" s="45"/>
      <c r="AAB5" s="45"/>
      <c r="AAC5" s="45"/>
      <c r="AAD5" s="45"/>
      <c r="AAE5" s="45"/>
      <c r="AAF5" s="45"/>
      <c r="AAG5" s="45"/>
      <c r="AAH5" s="45"/>
      <c r="AAI5" s="45"/>
      <c r="AAJ5" s="45"/>
      <c r="AAK5" s="45"/>
      <c r="AAL5" s="45"/>
      <c r="AAM5" s="45"/>
      <c r="AAN5" s="45"/>
      <c r="AAO5" s="45"/>
      <c r="AAP5" s="45"/>
      <c r="AAQ5" s="45"/>
      <c r="AAR5" s="45"/>
      <c r="AAS5" s="45"/>
      <c r="AAT5" s="45"/>
      <c r="AAU5" s="45"/>
      <c r="AAV5" s="45"/>
      <c r="AAW5" s="45"/>
      <c r="AAX5" s="45"/>
      <c r="AAY5" s="45"/>
      <c r="AAZ5" s="45"/>
      <c r="ABA5" s="45"/>
      <c r="ABB5" s="45"/>
      <c r="ABC5" s="45"/>
      <c r="ABD5" s="45"/>
      <c r="ABE5" s="45"/>
      <c r="ABF5" s="45"/>
      <c r="ABG5" s="45"/>
      <c r="ABH5" s="45"/>
      <c r="ABI5" s="45"/>
      <c r="ABJ5" s="45"/>
      <c r="ABK5" s="45"/>
      <c r="ABL5" s="45"/>
      <c r="ABM5" s="45"/>
      <c r="ABN5" s="45"/>
      <c r="ABO5" s="45"/>
      <c r="ABP5" s="45"/>
      <c r="ABQ5" s="45"/>
      <c r="ABR5" s="45"/>
      <c r="ABS5" s="45"/>
      <c r="ABT5" s="45"/>
      <c r="ABU5" s="45"/>
      <c r="ABV5" s="45"/>
      <c r="ABW5" s="45"/>
      <c r="ABX5" s="45"/>
      <c r="ABY5" s="45"/>
      <c r="ABZ5" s="45"/>
      <c r="ACA5" s="45"/>
      <c r="ACB5" s="45"/>
      <c r="ACC5" s="45"/>
      <c r="ACD5" s="45"/>
      <c r="ACE5" s="45"/>
      <c r="ACF5" s="45"/>
      <c r="ACG5" s="45"/>
      <c r="ACH5" s="45"/>
      <c r="ACI5" s="45"/>
      <c r="ACJ5" s="45"/>
      <c r="ACK5" s="45"/>
      <c r="ACL5" s="45"/>
      <c r="ACM5" s="45"/>
      <c r="ACN5" s="45"/>
      <c r="ACO5" s="45"/>
      <c r="ACP5" s="45"/>
      <c r="ACQ5" s="45"/>
      <c r="ACR5" s="45"/>
      <c r="ACS5" s="45"/>
      <c r="ACT5" s="45"/>
      <c r="ACU5" s="45"/>
      <c r="ACV5" s="45"/>
      <c r="ACW5" s="45"/>
      <c r="ACX5" s="45"/>
      <c r="ACY5" s="45"/>
      <c r="ACZ5" s="45"/>
      <c r="ADA5" s="45"/>
      <c r="ADB5" s="45"/>
      <c r="ADC5" s="45"/>
      <c r="ADD5" s="45"/>
      <c r="ADE5" s="45"/>
      <c r="ADF5" s="45"/>
      <c r="ADG5" s="45"/>
      <c r="ADH5" s="45"/>
      <c r="ADI5" s="45"/>
      <c r="ADJ5" s="45"/>
      <c r="ADK5" s="45"/>
      <c r="ADL5" s="45"/>
      <c r="ADM5" s="45"/>
      <c r="ADN5" s="45"/>
      <c r="ADO5" s="45"/>
      <c r="ADP5" s="45"/>
      <c r="ADQ5" s="45"/>
      <c r="ADR5" s="45"/>
      <c r="ADS5" s="45"/>
      <c r="ADT5" s="45"/>
      <c r="ADU5" s="45"/>
      <c r="ADV5" s="45"/>
      <c r="ADW5" s="45"/>
      <c r="ADX5" s="45"/>
      <c r="ADY5" s="45"/>
      <c r="ADZ5" s="45"/>
      <c r="AEA5" s="45"/>
      <c r="AEB5" s="45"/>
      <c r="AEC5" s="45"/>
      <c r="AED5" s="45"/>
      <c r="AEE5" s="45"/>
      <c r="AEF5" s="45"/>
      <c r="AEG5" s="45"/>
      <c r="AEH5" s="45"/>
      <c r="AEI5" s="45"/>
      <c r="AEJ5" s="45"/>
      <c r="AEK5" s="45"/>
      <c r="AEL5" s="45"/>
      <c r="AEM5" s="45"/>
      <c r="AEN5" s="45"/>
      <c r="AEO5" s="45"/>
      <c r="AEP5" s="45"/>
      <c r="AEQ5" s="45"/>
      <c r="AER5" s="45"/>
      <c r="AES5" s="45"/>
      <c r="AET5" s="45"/>
      <c r="AEU5" s="45"/>
      <c r="AEV5" s="45"/>
      <c r="AEW5" s="45"/>
      <c r="AEX5" s="45"/>
      <c r="AEY5" s="45"/>
      <c r="AEZ5" s="45"/>
      <c r="AFA5" s="45"/>
      <c r="AFB5" s="45"/>
      <c r="AFC5" s="45"/>
      <c r="AFD5" s="45"/>
      <c r="AFE5" s="45"/>
      <c r="AFF5" s="45"/>
      <c r="AFG5" s="45"/>
      <c r="AFH5" s="45"/>
      <c r="AFI5" s="45"/>
      <c r="AFJ5" s="45"/>
      <c r="AFK5" s="45"/>
      <c r="AFL5" s="45"/>
      <c r="AFM5" s="45"/>
      <c r="AFN5" s="45"/>
      <c r="AFO5" s="45"/>
      <c r="AFP5" s="45"/>
      <c r="AFQ5" s="45"/>
      <c r="AFR5" s="45"/>
      <c r="AFS5" s="45"/>
      <c r="AFT5" s="45"/>
      <c r="AFU5" s="45"/>
      <c r="AFV5" s="45"/>
      <c r="AFW5" s="45"/>
      <c r="AFX5" s="45"/>
      <c r="AFY5" s="45"/>
      <c r="AFZ5" s="45"/>
      <c r="AGA5" s="45"/>
      <c r="AGB5" s="45"/>
      <c r="AGC5" s="45"/>
      <c r="AGD5" s="45"/>
      <c r="AGE5" s="45"/>
      <c r="AGF5" s="45"/>
      <c r="AGG5" s="45"/>
      <c r="AGH5" s="45"/>
      <c r="AGI5" s="45"/>
      <c r="AGJ5" s="45"/>
      <c r="AGK5" s="45"/>
      <c r="AGL5" s="45"/>
      <c r="AGM5" s="45"/>
      <c r="AGN5" s="45"/>
      <c r="AGO5" s="45"/>
      <c r="AGP5" s="45"/>
      <c r="AGQ5" s="45"/>
      <c r="AGR5" s="45"/>
      <c r="AGS5" s="45"/>
      <c r="AGT5" s="45"/>
      <c r="AGU5" s="45"/>
      <c r="AGV5" s="45"/>
      <c r="AGW5" s="45"/>
      <c r="AGX5" s="45"/>
      <c r="AGY5" s="45"/>
      <c r="AGZ5" s="45"/>
      <c r="AHA5" s="45"/>
      <c r="AHB5" s="45"/>
      <c r="AHC5" s="45"/>
      <c r="AHD5" s="45"/>
      <c r="AHE5" s="45"/>
      <c r="AHF5" s="45"/>
      <c r="AHG5" s="45"/>
      <c r="AHH5" s="45"/>
      <c r="AHI5" s="45"/>
      <c r="AHJ5" s="45"/>
      <c r="AHK5" s="45"/>
      <c r="AHL5" s="45"/>
      <c r="AHM5" s="45"/>
      <c r="AHN5" s="45"/>
      <c r="AHO5" s="45"/>
      <c r="AHP5" s="45"/>
      <c r="AHQ5" s="45"/>
      <c r="AHR5" s="45"/>
      <c r="AHS5" s="45"/>
      <c r="AHT5" s="45"/>
      <c r="AHU5" s="45"/>
      <c r="AHV5" s="45"/>
      <c r="AHW5" s="45"/>
      <c r="AHX5" s="45"/>
      <c r="AHY5" s="45"/>
      <c r="AHZ5" s="45"/>
      <c r="AIA5" s="45"/>
      <c r="AIB5" s="45"/>
      <c r="AIC5" s="45"/>
      <c r="AID5" s="45"/>
      <c r="AIE5" s="45"/>
      <c r="AIF5" s="45"/>
      <c r="AIG5" s="45"/>
      <c r="AIH5" s="45"/>
      <c r="AII5" s="45"/>
      <c r="AIJ5" s="45"/>
      <c r="AIK5" s="45"/>
      <c r="AIL5" s="45"/>
      <c r="AIM5" s="45"/>
      <c r="AIN5" s="45"/>
      <c r="AIO5" s="45"/>
      <c r="AIP5" s="45"/>
      <c r="AIQ5" s="45"/>
      <c r="AIR5" s="45"/>
      <c r="AIS5" s="45"/>
      <c r="AIT5" s="45"/>
      <c r="AIU5" s="45"/>
      <c r="AIV5" s="45"/>
      <c r="AIW5" s="45"/>
      <c r="AIX5" s="45"/>
      <c r="AIY5" s="45"/>
      <c r="AIZ5" s="45"/>
      <c r="AJA5" s="45"/>
      <c r="AJB5" s="45"/>
      <c r="AJC5" s="45"/>
      <c r="AJD5" s="45"/>
      <c r="AJE5" s="45"/>
      <c r="AJF5" s="45"/>
      <c r="AJG5" s="45"/>
      <c r="AJH5" s="45"/>
      <c r="AJI5" s="45"/>
      <c r="AJJ5" s="45"/>
      <c r="AJK5" s="45"/>
      <c r="AJL5" s="45"/>
      <c r="AJM5" s="45"/>
      <c r="AJN5" s="45"/>
      <c r="AJO5" s="45"/>
      <c r="AJP5" s="45"/>
      <c r="AJQ5" s="45"/>
      <c r="AJR5" s="45"/>
      <c r="AJS5" s="45"/>
      <c r="AJT5" s="45"/>
      <c r="AJU5" s="45"/>
      <c r="AJV5" s="45"/>
      <c r="AJW5" s="45"/>
      <c r="AJX5" s="45"/>
      <c r="AJY5" s="45"/>
      <c r="AJZ5" s="45"/>
      <c r="AKA5" s="45"/>
      <c r="AKB5" s="45"/>
      <c r="AKC5" s="45"/>
      <c r="AKD5" s="45"/>
      <c r="AKE5" s="45"/>
      <c r="AKF5" s="45"/>
      <c r="AKG5" s="45"/>
      <c r="AKH5" s="45"/>
      <c r="AKI5" s="45"/>
      <c r="AKJ5" s="45"/>
      <c r="AKK5" s="45"/>
      <c r="AKL5" s="45"/>
      <c r="AKM5" s="45"/>
      <c r="AKN5" s="45"/>
      <c r="AKO5" s="45"/>
      <c r="AKP5" s="45"/>
      <c r="AKQ5" s="45"/>
      <c r="AKR5" s="45"/>
      <c r="AKS5" s="45"/>
      <c r="AKT5" s="45"/>
      <c r="AKU5" s="45"/>
      <c r="AKV5" s="45"/>
      <c r="AKW5" s="45"/>
      <c r="AKX5" s="45"/>
      <c r="AKY5" s="45"/>
      <c r="AKZ5" s="45"/>
      <c r="ALA5" s="45"/>
      <c r="ALB5" s="45"/>
      <c r="ALC5" s="45"/>
      <c r="ALD5" s="45"/>
      <c r="ALE5" s="45"/>
      <c r="ALF5" s="45"/>
      <c r="ALG5" s="45"/>
      <c r="ALH5" s="45"/>
      <c r="ALI5" s="45"/>
      <c r="ALJ5" s="45"/>
      <c r="ALK5" s="45"/>
      <c r="ALL5" s="45"/>
      <c r="ALM5" s="45"/>
      <c r="ALN5" s="45"/>
      <c r="ALO5" s="45"/>
      <c r="ALP5" s="45"/>
      <c r="ALQ5" s="45"/>
      <c r="ALR5" s="45"/>
      <c r="ALS5" s="45"/>
      <c r="ALT5" s="45"/>
      <c r="ALU5" s="45"/>
      <c r="ALV5" s="45"/>
      <c r="ALW5" s="45"/>
      <c r="ALX5" s="45"/>
      <c r="ALY5" s="45"/>
      <c r="ALZ5" s="45"/>
      <c r="AMA5" s="45"/>
      <c r="AMB5" s="45"/>
      <c r="AMC5" s="45"/>
      <c r="AMD5" s="45"/>
      <c r="AME5" s="45"/>
      <c r="AMF5" s="45"/>
      <c r="AMG5" s="45"/>
      <c r="AMH5" s="45"/>
      <c r="AMI5" s="45"/>
      <c r="AMJ5" s="45"/>
      <c r="AMK5" s="45"/>
      <c r="AML5" s="45"/>
      <c r="AMM5" s="45"/>
      <c r="AMN5" s="45"/>
      <c r="AMO5" s="45"/>
      <c r="AMP5" s="45"/>
      <c r="AMQ5" s="45"/>
      <c r="AMR5" s="45"/>
      <c r="AMS5" s="45"/>
      <c r="AMT5" s="45"/>
      <c r="AMU5" s="45"/>
      <c r="AMV5" s="45"/>
      <c r="AMW5" s="45"/>
      <c r="AMX5" s="45"/>
      <c r="AMY5" s="45"/>
      <c r="AMZ5" s="45"/>
      <c r="ANA5" s="45"/>
      <c r="ANB5" s="45"/>
      <c r="ANC5" s="45"/>
      <c r="AND5" s="45"/>
      <c r="ANE5" s="45"/>
      <c r="ANF5" s="45"/>
    </row>
    <row r="6" spans="1:1046" ht="15" x14ac:dyDescent="0.2">
      <c r="A6" s="74">
        <v>1</v>
      </c>
      <c r="B6" s="4" t="s">
        <v>6</v>
      </c>
      <c r="C6" s="1">
        <v>1.492</v>
      </c>
      <c r="D6" s="1">
        <v>1.492</v>
      </c>
      <c r="E6" s="1">
        <v>1.492</v>
      </c>
      <c r="F6" s="36">
        <f t="shared" ref="F6:F23" si="0">100%-I6</f>
        <v>0.89</v>
      </c>
      <c r="G6" s="36">
        <f t="shared" ref="G6:H21" si="1">100%-J6</f>
        <v>0.89</v>
      </c>
      <c r="H6" s="36">
        <f t="shared" si="1"/>
        <v>0.89</v>
      </c>
      <c r="I6" s="21">
        <v>0.11</v>
      </c>
      <c r="J6" s="21">
        <v>0.11</v>
      </c>
      <c r="K6" s="21">
        <v>0.11</v>
      </c>
      <c r="L6" s="10"/>
      <c r="M6" s="38">
        <f t="shared" ref="M6:M23" si="2">$N$27/$N$26</f>
        <v>0.95590079318791554</v>
      </c>
      <c r="N6" s="11">
        <f t="shared" ref="N6:N23" si="3">ROUND($N$26*(($L6*$F6)/SUMPRODUCT($F$6:$F$23,$L$6:$L$23))*M6,0)</f>
        <v>0</v>
      </c>
      <c r="O6" s="38">
        <f t="shared" ref="O6:O16" si="4">$N$28/$N$26</f>
        <v>4.409920681208445E-2</v>
      </c>
      <c r="P6" s="44">
        <f t="shared" ref="P6:P16" si="5">ROUND($N$26*(($L6*$F6)/SUMPRODUCT($F$6:$F$23,$L$6:$L$23))*O6,0)</f>
        <v>0</v>
      </c>
      <c r="Q6" s="44">
        <f t="shared" ref="Q6:Q23" si="6">N6+P6</f>
        <v>0</v>
      </c>
      <c r="R6" s="11">
        <f t="shared" ref="R6:R23" si="7">ROUNDUP(Q6/F6*I6,-2)</f>
        <v>0</v>
      </c>
      <c r="S6" s="11"/>
      <c r="T6" s="11">
        <f t="shared" ref="T6:T23" si="8">N6+P6+R6</f>
        <v>0</v>
      </c>
      <c r="U6" s="11">
        <v>0</v>
      </c>
      <c r="V6" s="11">
        <v>0</v>
      </c>
      <c r="W6" s="11">
        <f>P6-U6</f>
        <v>0</v>
      </c>
      <c r="X6" s="11">
        <f>N6-V6</f>
        <v>0</v>
      </c>
      <c r="Y6" s="11"/>
      <c r="Z6" s="10"/>
      <c r="AA6" s="38">
        <f>$AB$27/$AB$26</f>
        <v>0.96007585770091119</v>
      </c>
      <c r="AB6" s="11">
        <f>ROUND($N$26*(($L6*$F6)/SUMPRODUCT($F$6:$F$23,$L$6:$L$23))*AA6,0)</f>
        <v>0</v>
      </c>
      <c r="AC6" s="38">
        <f>$AB$28/$AB$26</f>
        <v>3.9924142299088757E-2</v>
      </c>
      <c r="AD6" s="44">
        <f>ROUND($N$26*(($L6*$F6)/SUMPRODUCT($F$6:$F$23,$L$6:$L$23))*AC6,0)</f>
        <v>0</v>
      </c>
      <c r="AE6" s="44">
        <f>AB6+AD6</f>
        <v>0</v>
      </c>
      <c r="AF6" s="11">
        <f t="shared" ref="AF6:AF23" si="9">ROUNDUP(AE6/G6*J6,-2)</f>
        <v>0</v>
      </c>
      <c r="AG6" s="39"/>
      <c r="AH6" s="11">
        <f>AB6+AD6+AF6</f>
        <v>0</v>
      </c>
      <c r="AI6" s="11">
        <v>0</v>
      </c>
      <c r="AJ6" s="11">
        <v>0</v>
      </c>
      <c r="AK6" s="11">
        <f>AD6-AI6</f>
        <v>0</v>
      </c>
      <c r="AL6" s="11">
        <f>AB6-AJ6</f>
        <v>0</v>
      </c>
      <c r="AM6" s="11"/>
      <c r="AN6" s="10">
        <f>Z6</f>
        <v>0</v>
      </c>
      <c r="AO6" s="38">
        <f>$AP$27/$AP$26</f>
        <v>0.32999311079100646</v>
      </c>
      <c r="AP6" s="11">
        <f>ROUND($AP$26*(($AN6*$H6)/SUMPRODUCT($AN$6:$AN$23,$H$6:$H$23))*AO6,0)</f>
        <v>0</v>
      </c>
      <c r="AQ6" s="38">
        <f>$AP$28/$AP$26</f>
        <v>0.67000688920899354</v>
      </c>
      <c r="AR6" s="44">
        <f>ROUND($AP$26*(($AN6*$H6)/SUMPRODUCT($AN$6:$AN$23,$H$6:$H$23))*AQ6,0)</f>
        <v>0</v>
      </c>
      <c r="AS6" s="44">
        <f>AP6+AR6</f>
        <v>0</v>
      </c>
      <c r="AT6" s="11">
        <f t="shared" ref="AT6:AT23" si="10">ROUNDUP(AS6/H6*K6,-2)</f>
        <v>0</v>
      </c>
      <c r="AU6" s="39"/>
      <c r="AV6" s="11">
        <f>AP6+AR6+AT6</f>
        <v>0</v>
      </c>
      <c r="AW6" s="11">
        <v>0</v>
      </c>
      <c r="AX6" s="11">
        <v>0</v>
      </c>
      <c r="AY6" s="11">
        <f>AR6-AW6</f>
        <v>0</v>
      </c>
      <c r="AZ6" s="11">
        <f>AP6-AX6</f>
        <v>0</v>
      </c>
      <c r="BA6" s="43"/>
      <c r="BB6" s="47">
        <f>ROUND(Q6/1000,1)</f>
        <v>0</v>
      </c>
      <c r="BC6" s="48">
        <f>ROUND(AE6/1000,1)</f>
        <v>0</v>
      </c>
      <c r="BD6" s="48">
        <f t="shared" ref="BD6:BD16" si="11">ROUND(AS6/1000,1)</f>
        <v>0</v>
      </c>
      <c r="BF6" s="30"/>
      <c r="BG6" s="30"/>
      <c r="BH6" s="30"/>
    </row>
    <row r="7" spans="1:1046" ht="15" x14ac:dyDescent="0.2">
      <c r="A7" s="74">
        <v>2</v>
      </c>
      <c r="B7" s="4" t="s">
        <v>7</v>
      </c>
      <c r="C7" s="1">
        <v>1.492</v>
      </c>
      <c r="D7" s="1">
        <v>1.492</v>
      </c>
      <c r="E7" s="1">
        <v>1.492</v>
      </c>
      <c r="F7" s="36">
        <f t="shared" si="0"/>
        <v>0.9</v>
      </c>
      <c r="G7" s="36">
        <f t="shared" si="1"/>
        <v>0.9</v>
      </c>
      <c r="H7" s="36">
        <f t="shared" si="1"/>
        <v>0.9</v>
      </c>
      <c r="I7" s="21">
        <v>0.1</v>
      </c>
      <c r="J7" s="21">
        <v>0.1</v>
      </c>
      <c r="K7" s="21">
        <v>0.1</v>
      </c>
      <c r="L7" s="12">
        <v>1</v>
      </c>
      <c r="M7" s="38">
        <f t="shared" si="2"/>
        <v>0.95590079318791554</v>
      </c>
      <c r="N7" s="11">
        <f t="shared" si="3"/>
        <v>1880591</v>
      </c>
      <c r="O7" s="38">
        <f t="shared" si="4"/>
        <v>4.409920681208445E-2</v>
      </c>
      <c r="P7" s="44">
        <f>ROUND($N$26*(($L7*$F7)/SUMPRODUCT($F$6:$F$23,$L$6:$L$23))*O7,0)</f>
        <v>86759</v>
      </c>
      <c r="Q7" s="44">
        <f t="shared" si="6"/>
        <v>1967350</v>
      </c>
      <c r="R7" s="11">
        <f t="shared" si="7"/>
        <v>218600</v>
      </c>
      <c r="S7" s="39">
        <f>R7/T7</f>
        <v>0.10000228733502596</v>
      </c>
      <c r="T7" s="11">
        <f t="shared" si="8"/>
        <v>2185950</v>
      </c>
      <c r="U7" s="11">
        <v>267311</v>
      </c>
      <c r="V7" s="11">
        <v>1880591</v>
      </c>
      <c r="W7" s="11">
        <f t="shared" ref="W7:W23" si="12">P7-U7</f>
        <v>-180552</v>
      </c>
      <c r="X7" s="11">
        <f t="shared" ref="X7:X23" si="13">N7-V7</f>
        <v>0</v>
      </c>
      <c r="Y7" s="11"/>
      <c r="Z7" s="10"/>
      <c r="AA7" s="38">
        <f t="shared" ref="AA7:AA23" si="14">$AB$27/$AB$26</f>
        <v>0.96007585770091119</v>
      </c>
      <c r="AB7" s="11">
        <f t="shared" ref="AB7:AB23" si="15">ROUND($AB$26*(($Z7*$G7)/SUMPRODUCT($Z$7:$Z$23,$G$7:$G$23))*AA7,0)</f>
        <v>0</v>
      </c>
      <c r="AC7" s="38">
        <f t="shared" ref="AC7:AC23" si="16">$AB$28/$AB$26</f>
        <v>3.9924142299088757E-2</v>
      </c>
      <c r="AD7" s="11">
        <f>ROUND($AB$26*(($Z7*$G7)/SUMPRODUCT($Z$7:$Z$23,$G$7:$G$23))*AC7,0)</f>
        <v>0</v>
      </c>
      <c r="AE7" s="44">
        <f t="shared" ref="AE7:AE23" si="17">AB7+AD7</f>
        <v>0</v>
      </c>
      <c r="AF7" s="11">
        <f t="shared" si="9"/>
        <v>0</v>
      </c>
      <c r="AG7" s="39"/>
      <c r="AH7" s="11">
        <f t="shared" ref="AH7:AH23" si="18">AB7+AD7+AF7</f>
        <v>0</v>
      </c>
      <c r="AI7" s="11">
        <v>0</v>
      </c>
      <c r="AJ7" s="11">
        <v>0</v>
      </c>
      <c r="AK7" s="11">
        <f t="shared" ref="AK7:AK23" si="19">AD7-AI7</f>
        <v>0</v>
      </c>
      <c r="AL7" s="11">
        <f t="shared" ref="AL7:AL23" si="20">AB7-AJ7</f>
        <v>0</v>
      </c>
      <c r="AM7" s="11"/>
      <c r="AN7" s="10">
        <f t="shared" ref="AN7:AN23" si="21">Z7</f>
        <v>0</v>
      </c>
      <c r="AO7" s="38">
        <f t="shared" ref="AO7:AO23" si="22">$AP$27/$AP$26</f>
        <v>0.32999311079100646</v>
      </c>
      <c r="AP7" s="11">
        <f>ROUND($AP$26*(($AN7*$H7)/SUMPRODUCT($AN$6:$AN$23,$H$6:$H$23))*AO7,0)</f>
        <v>0</v>
      </c>
      <c r="AQ7" s="38">
        <f t="shared" ref="AQ7:AQ23" si="23">$AP$28/$AP$26</f>
        <v>0.67000688920899354</v>
      </c>
      <c r="AR7" s="44">
        <f>ROUND($AP$26*(($AN7*$H7)/SUMPRODUCT($AN$6:$AN$23,$H$6:$H$23))*AQ7,0)</f>
        <v>0</v>
      </c>
      <c r="AS7" s="44">
        <f t="shared" ref="AS7:AS23" si="24">AP7+AR7</f>
        <v>0</v>
      </c>
      <c r="AT7" s="11">
        <f t="shared" si="10"/>
        <v>0</v>
      </c>
      <c r="AU7" s="39"/>
      <c r="AV7" s="11">
        <f t="shared" ref="AV7:AV23" si="25">AP7+AR7+AT7</f>
        <v>0</v>
      </c>
      <c r="AW7" s="11">
        <v>0</v>
      </c>
      <c r="AX7" s="11">
        <v>0</v>
      </c>
      <c r="AY7" s="11">
        <f t="shared" ref="AY7:AY23" si="26">AR7-AW7</f>
        <v>0</v>
      </c>
      <c r="AZ7" s="11">
        <f t="shared" ref="AZ7:AZ23" si="27">AP7-AX7</f>
        <v>0</v>
      </c>
      <c r="BA7" s="43"/>
      <c r="BB7" s="47">
        <f>ROUND(Q7/1000,1)</f>
        <v>1967.4</v>
      </c>
      <c r="BC7" s="48">
        <f>ROUND(AE7/1000,1)</f>
        <v>0</v>
      </c>
      <c r="BD7" s="48">
        <f t="shared" si="11"/>
        <v>0</v>
      </c>
      <c r="BF7" s="30"/>
      <c r="BG7" s="30"/>
      <c r="BH7" s="30"/>
    </row>
    <row r="8" spans="1:1046" ht="15" x14ac:dyDescent="0.2">
      <c r="A8" s="74">
        <v>3</v>
      </c>
      <c r="B8" s="4" t="s">
        <v>8</v>
      </c>
      <c r="C8" s="1">
        <v>1.492</v>
      </c>
      <c r="D8" s="1">
        <v>1.492</v>
      </c>
      <c r="E8" s="1">
        <v>1.492</v>
      </c>
      <c r="F8" s="36">
        <f t="shared" si="0"/>
        <v>0.9</v>
      </c>
      <c r="G8" s="36">
        <f t="shared" si="1"/>
        <v>0.9</v>
      </c>
      <c r="H8" s="36">
        <f t="shared" si="1"/>
        <v>0.9</v>
      </c>
      <c r="I8" s="21">
        <v>0.1</v>
      </c>
      <c r="J8" s="21">
        <v>0.1</v>
      </c>
      <c r="K8" s="21">
        <v>0.1</v>
      </c>
      <c r="L8" s="12">
        <v>1</v>
      </c>
      <c r="M8" s="38">
        <f t="shared" si="2"/>
        <v>0.95590079318791554</v>
      </c>
      <c r="N8" s="11">
        <f t="shared" si="3"/>
        <v>1880591</v>
      </c>
      <c r="O8" s="38">
        <f t="shared" si="4"/>
        <v>4.409920681208445E-2</v>
      </c>
      <c r="P8" s="44">
        <f t="shared" si="5"/>
        <v>86759</v>
      </c>
      <c r="Q8" s="44">
        <f t="shared" si="6"/>
        <v>1967350</v>
      </c>
      <c r="R8" s="11">
        <f t="shared" si="7"/>
        <v>218600</v>
      </c>
      <c r="S8" s="39">
        <f>R8/T8</f>
        <v>0.10000228733502596</v>
      </c>
      <c r="T8" s="11">
        <f t="shared" si="8"/>
        <v>2185950</v>
      </c>
      <c r="U8" s="11">
        <v>267311</v>
      </c>
      <c r="V8" s="11">
        <v>1880591</v>
      </c>
      <c r="W8" s="11">
        <f t="shared" si="12"/>
        <v>-180552</v>
      </c>
      <c r="X8" s="11">
        <f t="shared" si="13"/>
        <v>0</v>
      </c>
      <c r="Y8" s="11"/>
      <c r="Z8" s="10"/>
      <c r="AA8" s="38">
        <f t="shared" si="14"/>
        <v>0.96007585770091119</v>
      </c>
      <c r="AB8" s="11">
        <f t="shared" si="15"/>
        <v>0</v>
      </c>
      <c r="AC8" s="38">
        <f t="shared" si="16"/>
        <v>3.9924142299088757E-2</v>
      </c>
      <c r="AD8" s="11">
        <f>ROUND($AB$26*(($Z8*$G8)/SUMPRODUCT($Z$7:$Z$23,$G$7:$G$23))*AC8,0)</f>
        <v>0</v>
      </c>
      <c r="AE8" s="44">
        <f t="shared" si="17"/>
        <v>0</v>
      </c>
      <c r="AF8" s="11">
        <f t="shared" si="9"/>
        <v>0</v>
      </c>
      <c r="AG8" s="39"/>
      <c r="AH8" s="11">
        <f t="shared" si="18"/>
        <v>0</v>
      </c>
      <c r="AI8" s="11">
        <v>0</v>
      </c>
      <c r="AJ8" s="11">
        <v>0</v>
      </c>
      <c r="AK8" s="11">
        <f t="shared" si="19"/>
        <v>0</v>
      </c>
      <c r="AL8" s="11">
        <f t="shared" si="20"/>
        <v>0</v>
      </c>
      <c r="AM8" s="11"/>
      <c r="AN8" s="10">
        <f t="shared" si="21"/>
        <v>0</v>
      </c>
      <c r="AO8" s="38">
        <f t="shared" si="22"/>
        <v>0.32999311079100646</v>
      </c>
      <c r="AP8" s="11">
        <f>ROUND($AP$26*(($AN8*$H8)/SUMPRODUCT($AN$6:$AN$23,$H$6:$H$23))*AO8,0)</f>
        <v>0</v>
      </c>
      <c r="AQ8" s="38">
        <f t="shared" si="23"/>
        <v>0.67000688920899354</v>
      </c>
      <c r="AR8" s="44">
        <f>ROUND($AP$26*(($AN8*$H8)/SUMPRODUCT($AN$6:$AN$23,$H$6:$H$23))*AQ8,0)</f>
        <v>0</v>
      </c>
      <c r="AS8" s="44">
        <f t="shared" si="24"/>
        <v>0</v>
      </c>
      <c r="AT8" s="11">
        <f t="shared" si="10"/>
        <v>0</v>
      </c>
      <c r="AU8" s="39"/>
      <c r="AV8" s="11">
        <f t="shared" si="25"/>
        <v>0</v>
      </c>
      <c r="AW8" s="11">
        <v>0</v>
      </c>
      <c r="AX8" s="11">
        <v>0</v>
      </c>
      <c r="AY8" s="11">
        <f t="shared" si="26"/>
        <v>0</v>
      </c>
      <c r="AZ8" s="11">
        <f t="shared" si="27"/>
        <v>0</v>
      </c>
      <c r="BA8" s="43"/>
      <c r="BB8" s="47">
        <f>ROUND(Q8/1000,1)</f>
        <v>1967.4</v>
      </c>
      <c r="BC8" s="48">
        <f>ROUND(AE8/1000,1)</f>
        <v>0</v>
      </c>
      <c r="BD8" s="48">
        <f t="shared" si="11"/>
        <v>0</v>
      </c>
      <c r="BF8" s="30"/>
      <c r="BG8" s="30"/>
      <c r="BH8" s="30"/>
    </row>
    <row r="9" spans="1:1046" ht="15" x14ac:dyDescent="0.2">
      <c r="A9" s="74">
        <v>4</v>
      </c>
      <c r="B9" s="4" t="s">
        <v>9</v>
      </c>
      <c r="C9" s="1">
        <v>1.492</v>
      </c>
      <c r="D9" s="1">
        <v>1.492</v>
      </c>
      <c r="E9" s="1">
        <v>1.492</v>
      </c>
      <c r="F9" s="36">
        <f t="shared" si="0"/>
        <v>0.9</v>
      </c>
      <c r="G9" s="36">
        <f t="shared" si="1"/>
        <v>0.9</v>
      </c>
      <c r="H9" s="36">
        <f t="shared" si="1"/>
        <v>0.9</v>
      </c>
      <c r="I9" s="21">
        <v>0.1</v>
      </c>
      <c r="J9" s="21">
        <v>0.1</v>
      </c>
      <c r="K9" s="21">
        <v>0.1</v>
      </c>
      <c r="L9" s="12"/>
      <c r="M9" s="38">
        <f t="shared" si="2"/>
        <v>0.95590079318791554</v>
      </c>
      <c r="N9" s="11">
        <f t="shared" si="3"/>
        <v>0</v>
      </c>
      <c r="O9" s="38">
        <f t="shared" si="4"/>
        <v>4.409920681208445E-2</v>
      </c>
      <c r="P9" s="44">
        <f t="shared" si="5"/>
        <v>0</v>
      </c>
      <c r="Q9" s="44">
        <f t="shared" si="6"/>
        <v>0</v>
      </c>
      <c r="R9" s="11">
        <f t="shared" si="7"/>
        <v>0</v>
      </c>
      <c r="S9" s="39"/>
      <c r="T9" s="11">
        <f t="shared" si="8"/>
        <v>0</v>
      </c>
      <c r="U9" s="11">
        <v>0</v>
      </c>
      <c r="V9" s="11">
        <v>0</v>
      </c>
      <c r="W9" s="11">
        <f t="shared" si="12"/>
        <v>0</v>
      </c>
      <c r="X9" s="11">
        <f t="shared" si="13"/>
        <v>0</v>
      </c>
      <c r="Y9" s="11"/>
      <c r="Z9" s="10"/>
      <c r="AA9" s="38">
        <f t="shared" si="14"/>
        <v>0.96007585770091119</v>
      </c>
      <c r="AB9" s="11">
        <f t="shared" si="15"/>
        <v>0</v>
      </c>
      <c r="AC9" s="38">
        <f t="shared" si="16"/>
        <v>3.9924142299088757E-2</v>
      </c>
      <c r="AD9" s="11">
        <f>ROUND($AB$26*(($Z9*$G9)/SUMPRODUCT($Z$7:$Z$23,$G$7:$G$23))*AC9,0)</f>
        <v>0</v>
      </c>
      <c r="AE9" s="44">
        <f t="shared" si="17"/>
        <v>0</v>
      </c>
      <c r="AF9" s="11">
        <f t="shared" si="9"/>
        <v>0</v>
      </c>
      <c r="AG9" s="39"/>
      <c r="AH9" s="11">
        <f t="shared" si="18"/>
        <v>0</v>
      </c>
      <c r="AI9" s="11">
        <v>0</v>
      </c>
      <c r="AJ9" s="11">
        <v>0</v>
      </c>
      <c r="AK9" s="11">
        <f t="shared" si="19"/>
        <v>0</v>
      </c>
      <c r="AL9" s="11">
        <f t="shared" si="20"/>
        <v>0</v>
      </c>
      <c r="AM9" s="11"/>
      <c r="AN9" s="10">
        <f t="shared" si="21"/>
        <v>0</v>
      </c>
      <c r="AO9" s="38">
        <f t="shared" si="22"/>
        <v>0.32999311079100646</v>
      </c>
      <c r="AP9" s="11">
        <f>ROUND($AP$26*(($AN9*$H9)/SUMPRODUCT($AN$6:$AN$23,$H$6:$H$23))*AO9,0)</f>
        <v>0</v>
      </c>
      <c r="AQ9" s="38">
        <f t="shared" si="23"/>
        <v>0.67000688920899354</v>
      </c>
      <c r="AR9" s="44">
        <f>ROUND($AP$26*(($AN9*$H9)/SUMPRODUCT($AN$6:$AN$23,$H$6:$H$23))*AQ9,0)</f>
        <v>0</v>
      </c>
      <c r="AS9" s="44">
        <f t="shared" si="24"/>
        <v>0</v>
      </c>
      <c r="AT9" s="11">
        <f t="shared" si="10"/>
        <v>0</v>
      </c>
      <c r="AU9" s="39"/>
      <c r="AV9" s="11">
        <f t="shared" si="25"/>
        <v>0</v>
      </c>
      <c r="AW9" s="11">
        <v>0</v>
      </c>
      <c r="AX9" s="11">
        <v>0</v>
      </c>
      <c r="AY9" s="11">
        <f t="shared" si="26"/>
        <v>0</v>
      </c>
      <c r="AZ9" s="11">
        <f t="shared" si="27"/>
        <v>0</v>
      </c>
      <c r="BA9" s="43"/>
      <c r="BB9" s="47">
        <f>ROUND(Q9/1000,1)</f>
        <v>0</v>
      </c>
      <c r="BC9" s="48">
        <f>ROUND(AE9/1000,1)</f>
        <v>0</v>
      </c>
      <c r="BD9" s="48">
        <f t="shared" si="11"/>
        <v>0</v>
      </c>
      <c r="BF9" s="30"/>
      <c r="BG9" s="30"/>
      <c r="BH9" s="30"/>
    </row>
    <row r="10" spans="1:1046" ht="15" x14ac:dyDescent="0.2">
      <c r="A10" s="74">
        <v>5</v>
      </c>
      <c r="B10" s="4" t="s">
        <v>10</v>
      </c>
      <c r="C10" s="1">
        <v>1.492</v>
      </c>
      <c r="D10" s="1">
        <v>1.492</v>
      </c>
      <c r="E10" s="1">
        <v>1.492</v>
      </c>
      <c r="F10" s="36">
        <f t="shared" si="0"/>
        <v>0.88</v>
      </c>
      <c r="G10" s="36">
        <f t="shared" si="1"/>
        <v>0.88</v>
      </c>
      <c r="H10" s="36">
        <f t="shared" si="1"/>
        <v>0.89</v>
      </c>
      <c r="I10" s="21">
        <v>0.12</v>
      </c>
      <c r="J10" s="21">
        <v>0.12</v>
      </c>
      <c r="K10" s="21">
        <v>0.11</v>
      </c>
      <c r="L10" s="12">
        <v>3</v>
      </c>
      <c r="M10" s="38">
        <f t="shared" si="2"/>
        <v>0.95590079318791554</v>
      </c>
      <c r="N10" s="11">
        <f t="shared" si="3"/>
        <v>5516401</v>
      </c>
      <c r="O10" s="38">
        <f t="shared" si="4"/>
        <v>4.409920681208445E-2</v>
      </c>
      <c r="P10" s="44">
        <f t="shared" si="5"/>
        <v>254492</v>
      </c>
      <c r="Q10" s="44">
        <f t="shared" si="6"/>
        <v>5770893</v>
      </c>
      <c r="R10" s="11">
        <f t="shared" si="7"/>
        <v>787000</v>
      </c>
      <c r="S10" s="39">
        <f>R10/T10</f>
        <v>0.12000805746601843</v>
      </c>
      <c r="T10" s="11">
        <f t="shared" si="8"/>
        <v>6557893</v>
      </c>
      <c r="U10" s="11">
        <v>784112</v>
      </c>
      <c r="V10" s="11">
        <v>5516401</v>
      </c>
      <c r="W10" s="11">
        <f t="shared" si="12"/>
        <v>-529620</v>
      </c>
      <c r="X10" s="11">
        <f t="shared" si="13"/>
        <v>0</v>
      </c>
      <c r="Y10" s="11"/>
      <c r="Z10" s="10"/>
      <c r="AA10" s="38">
        <f t="shared" si="14"/>
        <v>0.96007585770091119</v>
      </c>
      <c r="AB10" s="11">
        <f t="shared" si="15"/>
        <v>0</v>
      </c>
      <c r="AC10" s="38">
        <f t="shared" si="16"/>
        <v>3.9924142299088757E-2</v>
      </c>
      <c r="AD10" s="11">
        <f>ROUND($AB$26*(($Z10*$G10)/SUMPRODUCT($Z$7:$Z$23,$G$7:$G$23))*AC10,0)</f>
        <v>0</v>
      </c>
      <c r="AE10" s="44">
        <f t="shared" si="17"/>
        <v>0</v>
      </c>
      <c r="AF10" s="11">
        <f t="shared" si="9"/>
        <v>0</v>
      </c>
      <c r="AG10" s="39"/>
      <c r="AH10" s="11">
        <f t="shared" si="18"/>
        <v>0</v>
      </c>
      <c r="AI10" s="11">
        <v>0</v>
      </c>
      <c r="AJ10" s="11">
        <v>0</v>
      </c>
      <c r="AK10" s="11">
        <f t="shared" si="19"/>
        <v>0</v>
      </c>
      <c r="AL10" s="11">
        <f t="shared" si="20"/>
        <v>0</v>
      </c>
      <c r="AM10" s="11"/>
      <c r="AN10" s="10">
        <f t="shared" si="21"/>
        <v>0</v>
      </c>
      <c r="AO10" s="38">
        <f t="shared" si="22"/>
        <v>0.32999311079100646</v>
      </c>
      <c r="AP10" s="11">
        <f>ROUND($AP$26*(($AN10*$H10)/SUMPRODUCT($AN$6:$AN$23,$H$6:$H$23))*AO10,0)</f>
        <v>0</v>
      </c>
      <c r="AQ10" s="38">
        <f t="shared" si="23"/>
        <v>0.67000688920899354</v>
      </c>
      <c r="AR10" s="44">
        <f>ROUND($AP$26*(($AN10*$H10)/SUMPRODUCT($AN$6:$AN$23,$H$6:$H$23))*AQ10,0)</f>
        <v>0</v>
      </c>
      <c r="AS10" s="44">
        <f t="shared" si="24"/>
        <v>0</v>
      </c>
      <c r="AT10" s="11">
        <f t="shared" si="10"/>
        <v>0</v>
      </c>
      <c r="AU10" s="39"/>
      <c r="AV10" s="11">
        <f t="shared" si="25"/>
        <v>0</v>
      </c>
      <c r="AW10" s="11">
        <v>0</v>
      </c>
      <c r="AX10" s="11">
        <v>0</v>
      </c>
      <c r="AY10" s="11">
        <f t="shared" si="26"/>
        <v>0</v>
      </c>
      <c r="AZ10" s="11">
        <f t="shared" si="27"/>
        <v>0</v>
      </c>
      <c r="BA10" s="43"/>
      <c r="BB10" s="47">
        <f>ROUNDDOWN(Q10/1000,1)</f>
        <v>5770.8</v>
      </c>
      <c r="BC10" s="48">
        <f>ROUND(AE10/1000,1)</f>
        <v>0</v>
      </c>
      <c r="BD10" s="48">
        <f t="shared" si="11"/>
        <v>0</v>
      </c>
      <c r="BF10" s="30"/>
      <c r="BG10" s="30"/>
      <c r="BH10" s="30"/>
    </row>
    <row r="11" spans="1:1046" ht="15" x14ac:dyDescent="0.2">
      <c r="A11" s="74">
        <v>6</v>
      </c>
      <c r="B11" s="4" t="s">
        <v>11</v>
      </c>
      <c r="C11" s="1">
        <v>1.492</v>
      </c>
      <c r="D11" s="1">
        <v>1.492</v>
      </c>
      <c r="E11" s="1">
        <v>1.492</v>
      </c>
      <c r="F11" s="36">
        <f t="shared" si="0"/>
        <v>0.9</v>
      </c>
      <c r="G11" s="36">
        <f t="shared" si="1"/>
        <v>0.9</v>
      </c>
      <c r="H11" s="36">
        <f t="shared" si="1"/>
        <v>0.87</v>
      </c>
      <c r="I11" s="21">
        <v>0.1</v>
      </c>
      <c r="J11" s="21">
        <v>0.1</v>
      </c>
      <c r="K11" s="21">
        <v>0.13</v>
      </c>
      <c r="L11" s="12">
        <v>3</v>
      </c>
      <c r="M11" s="38">
        <f t="shared" si="2"/>
        <v>0.95590079318791554</v>
      </c>
      <c r="N11" s="11">
        <f t="shared" si="3"/>
        <v>5641774</v>
      </c>
      <c r="O11" s="38">
        <f t="shared" si="4"/>
        <v>4.409920681208445E-2</v>
      </c>
      <c r="P11" s="44">
        <f t="shared" si="5"/>
        <v>260276</v>
      </c>
      <c r="Q11" s="44">
        <f t="shared" si="6"/>
        <v>5902050</v>
      </c>
      <c r="R11" s="11">
        <f t="shared" si="7"/>
        <v>655800</v>
      </c>
      <c r="S11" s="39">
        <f>R11/T11</f>
        <v>0.10000228733502596</v>
      </c>
      <c r="T11" s="11">
        <f t="shared" si="8"/>
        <v>6557850</v>
      </c>
      <c r="U11" s="11">
        <v>801932</v>
      </c>
      <c r="V11" s="11">
        <v>5641774</v>
      </c>
      <c r="W11" s="11">
        <f t="shared" si="12"/>
        <v>-541656</v>
      </c>
      <c r="X11" s="11">
        <f t="shared" si="13"/>
        <v>0</v>
      </c>
      <c r="Y11" s="11"/>
      <c r="Z11" s="10">
        <v>3</v>
      </c>
      <c r="AA11" s="38">
        <f t="shared" si="14"/>
        <v>0.96007585770091119</v>
      </c>
      <c r="AB11" s="11">
        <f t="shared" si="15"/>
        <v>5659813</v>
      </c>
      <c r="AC11" s="38">
        <f t="shared" si="16"/>
        <v>3.9924142299088757E-2</v>
      </c>
      <c r="AD11" s="11">
        <f>ROUND($AB$26*(($Z11*$G11)/SUMPRODUCT($Z$7:$Z$23,$G$7:$G$23))*AC11,0)</f>
        <v>235360</v>
      </c>
      <c r="AE11" s="44">
        <f t="shared" si="17"/>
        <v>5895173</v>
      </c>
      <c r="AF11" s="11">
        <f t="shared" si="9"/>
        <v>655100</v>
      </c>
      <c r="AG11" s="39">
        <f t="shared" ref="AG11:AG20" si="28">AF11/AH11</f>
        <v>0.10001109877405109</v>
      </c>
      <c r="AH11" s="11">
        <f t="shared" si="18"/>
        <v>6550273</v>
      </c>
      <c r="AI11" s="11">
        <v>848698</v>
      </c>
      <c r="AJ11" s="11">
        <v>5659813</v>
      </c>
      <c r="AK11" s="11">
        <f t="shared" si="19"/>
        <v>-613338</v>
      </c>
      <c r="AL11" s="11">
        <f t="shared" si="20"/>
        <v>0</v>
      </c>
      <c r="AM11" s="11"/>
      <c r="AN11" s="10">
        <f t="shared" si="21"/>
        <v>3</v>
      </c>
      <c r="AO11" s="38">
        <f t="shared" si="22"/>
        <v>0.32999311079100646</v>
      </c>
      <c r="AP11" s="11">
        <f>ROUND($AP$26*(($AN11*$H11)/SUMPRODUCT($AN$6:$AN$23,$H$6:$H$23))*AO11,0)-1</f>
        <v>110192</v>
      </c>
      <c r="AQ11" s="38">
        <f t="shared" si="23"/>
        <v>0.67000688920899354</v>
      </c>
      <c r="AR11" s="44">
        <f>ROUND($AP$26*(($AN11*$H11)/SUMPRODUCT($AN$6:$AN$23,$H$6:$H$23))*AQ11,0)+1</f>
        <v>223733</v>
      </c>
      <c r="AS11" s="44">
        <f t="shared" si="24"/>
        <v>333925</v>
      </c>
      <c r="AT11" s="11">
        <f t="shared" si="10"/>
        <v>49900</v>
      </c>
      <c r="AU11" s="39">
        <f t="shared" ref="AU11:AU20" si="29">AT11/AV11</f>
        <v>0.13000716472350682</v>
      </c>
      <c r="AV11" s="11">
        <f t="shared" si="25"/>
        <v>383825</v>
      </c>
      <c r="AW11" s="11">
        <v>0</v>
      </c>
      <c r="AX11" s="11">
        <v>0</v>
      </c>
      <c r="AY11" s="11">
        <f t="shared" si="26"/>
        <v>223733</v>
      </c>
      <c r="AZ11" s="11">
        <f t="shared" si="27"/>
        <v>110192</v>
      </c>
      <c r="BA11" s="43"/>
      <c r="BB11" s="47">
        <f>ROUNDDOWN(Q11/1000,1)</f>
        <v>5902</v>
      </c>
      <c r="BC11" s="48">
        <f>ROUNDDOWN(AE11/1000,1)</f>
        <v>5895.1</v>
      </c>
      <c r="BD11" s="48">
        <f t="shared" si="11"/>
        <v>333.9</v>
      </c>
      <c r="BF11" s="30"/>
      <c r="BG11" s="30"/>
      <c r="BH11" s="30"/>
    </row>
    <row r="12" spans="1:1046" ht="15" x14ac:dyDescent="0.2">
      <c r="A12" s="74">
        <v>7</v>
      </c>
      <c r="B12" s="4" t="s">
        <v>12</v>
      </c>
      <c r="C12" s="1">
        <v>1.492</v>
      </c>
      <c r="D12" s="1">
        <v>1.492</v>
      </c>
      <c r="E12" s="1">
        <v>1.492</v>
      </c>
      <c r="F12" s="36">
        <f t="shared" si="0"/>
        <v>0.88</v>
      </c>
      <c r="G12" s="36">
        <f t="shared" si="1"/>
        <v>0.88</v>
      </c>
      <c r="H12" s="36">
        <f t="shared" si="1"/>
        <v>0.89</v>
      </c>
      <c r="I12" s="21">
        <v>0.12</v>
      </c>
      <c r="J12" s="21">
        <v>0.12</v>
      </c>
      <c r="K12" s="21">
        <v>0.11</v>
      </c>
      <c r="L12" s="12"/>
      <c r="M12" s="38">
        <f t="shared" si="2"/>
        <v>0.95590079318791554</v>
      </c>
      <c r="N12" s="11">
        <f t="shared" si="3"/>
        <v>0</v>
      </c>
      <c r="O12" s="38">
        <f t="shared" si="4"/>
        <v>4.409920681208445E-2</v>
      </c>
      <c r="P12" s="44">
        <f t="shared" si="5"/>
        <v>0</v>
      </c>
      <c r="Q12" s="44">
        <f t="shared" si="6"/>
        <v>0</v>
      </c>
      <c r="R12" s="11">
        <f t="shared" si="7"/>
        <v>0</v>
      </c>
      <c r="S12" s="39"/>
      <c r="T12" s="11">
        <f t="shared" si="8"/>
        <v>0</v>
      </c>
      <c r="U12" s="11">
        <v>0</v>
      </c>
      <c r="V12" s="11">
        <v>0</v>
      </c>
      <c r="W12" s="11">
        <f t="shared" si="12"/>
        <v>0</v>
      </c>
      <c r="X12" s="11">
        <f t="shared" si="13"/>
        <v>0</v>
      </c>
      <c r="Y12" s="11"/>
      <c r="Z12" s="10">
        <v>3</v>
      </c>
      <c r="AA12" s="38">
        <f t="shared" si="14"/>
        <v>0.96007585770091119</v>
      </c>
      <c r="AB12" s="11">
        <f t="shared" si="15"/>
        <v>5534039</v>
      </c>
      <c r="AC12" s="38">
        <f t="shared" si="16"/>
        <v>3.9924142299088757E-2</v>
      </c>
      <c r="AD12" s="11">
        <f>ROUND($AB$26*(($Z12*$G12)/SUMPRODUCT($Z$7:$Z$23,$G$7:$G$23))*AC12,0)+1</f>
        <v>230130</v>
      </c>
      <c r="AE12" s="44">
        <f t="shared" si="17"/>
        <v>5764169</v>
      </c>
      <c r="AF12" s="11">
        <f t="shared" si="9"/>
        <v>786100</v>
      </c>
      <c r="AG12" s="39">
        <f t="shared" si="28"/>
        <v>0.12001033850670866</v>
      </c>
      <c r="AH12" s="11">
        <f t="shared" si="18"/>
        <v>6550269</v>
      </c>
      <c r="AI12" s="11">
        <v>829838</v>
      </c>
      <c r="AJ12" s="11">
        <v>5534039</v>
      </c>
      <c r="AK12" s="11">
        <f t="shared" si="19"/>
        <v>-599708</v>
      </c>
      <c r="AL12" s="11">
        <f t="shared" si="20"/>
        <v>0</v>
      </c>
      <c r="AM12" s="11"/>
      <c r="AN12" s="10">
        <f t="shared" si="21"/>
        <v>3</v>
      </c>
      <c r="AO12" s="38">
        <f t="shared" si="22"/>
        <v>0.32999311079100646</v>
      </c>
      <c r="AP12" s="11">
        <f t="shared" ref="AP12:AP23" si="30">ROUND($AP$26*(($AN12*$H12)/SUMPRODUCT($AN$6:$AN$23,$H$6:$H$23))*AO12,0)</f>
        <v>112726</v>
      </c>
      <c r="AQ12" s="38">
        <f t="shared" si="23"/>
        <v>0.67000688920899354</v>
      </c>
      <c r="AR12" s="44">
        <f t="shared" ref="AR12:AR23" si="31">ROUND($AP$26*(($AN12*$H12)/SUMPRODUCT($AN$6:$AN$23,$H$6:$H$23))*AQ12,0)</f>
        <v>228875</v>
      </c>
      <c r="AS12" s="44">
        <f t="shared" si="24"/>
        <v>341601</v>
      </c>
      <c r="AT12" s="11">
        <f t="shared" si="10"/>
        <v>42300</v>
      </c>
      <c r="AU12" s="39">
        <f t="shared" si="29"/>
        <v>0.11018465698187814</v>
      </c>
      <c r="AV12" s="11">
        <f t="shared" si="25"/>
        <v>383901</v>
      </c>
      <c r="AW12" s="11">
        <v>0</v>
      </c>
      <c r="AX12" s="11">
        <v>0</v>
      </c>
      <c r="AY12" s="11">
        <f t="shared" si="26"/>
        <v>228875</v>
      </c>
      <c r="AZ12" s="11">
        <f t="shared" si="27"/>
        <v>112726</v>
      </c>
      <c r="BA12" s="43"/>
      <c r="BB12" s="47">
        <f t="shared" ref="BB12:BB18" si="32">ROUND(Q12/1000,1)</f>
        <v>0</v>
      </c>
      <c r="BC12" s="48">
        <f>ROUNDDOWN(AE12/1000,1)</f>
        <v>5764.1</v>
      </c>
      <c r="BD12" s="48">
        <f t="shared" si="11"/>
        <v>341.6</v>
      </c>
      <c r="BF12" s="30"/>
      <c r="BG12" s="30"/>
      <c r="BH12" s="30"/>
    </row>
    <row r="13" spans="1:1046" ht="15" x14ac:dyDescent="0.2">
      <c r="A13" s="74">
        <v>8</v>
      </c>
      <c r="B13" s="4" t="s">
        <v>13</v>
      </c>
      <c r="C13" s="1">
        <v>1.492</v>
      </c>
      <c r="D13" s="1">
        <v>1.492</v>
      </c>
      <c r="E13" s="1">
        <v>1.492</v>
      </c>
      <c r="F13" s="36">
        <f t="shared" si="0"/>
        <v>0.87</v>
      </c>
      <c r="G13" s="36">
        <f t="shared" si="1"/>
        <v>0.87</v>
      </c>
      <c r="H13" s="36">
        <f t="shared" si="1"/>
        <v>0.89</v>
      </c>
      <c r="I13" s="21">
        <v>0.13</v>
      </c>
      <c r="J13" s="21">
        <v>0.13</v>
      </c>
      <c r="K13" s="21">
        <v>0.11</v>
      </c>
      <c r="L13" s="12"/>
      <c r="M13" s="38">
        <f t="shared" si="2"/>
        <v>0.95590079318791554</v>
      </c>
      <c r="N13" s="11">
        <f t="shared" si="3"/>
        <v>0</v>
      </c>
      <c r="O13" s="38">
        <f t="shared" si="4"/>
        <v>4.409920681208445E-2</v>
      </c>
      <c r="P13" s="44">
        <f t="shared" si="5"/>
        <v>0</v>
      </c>
      <c r="Q13" s="44">
        <f t="shared" si="6"/>
        <v>0</v>
      </c>
      <c r="R13" s="11">
        <f t="shared" si="7"/>
        <v>0</v>
      </c>
      <c r="S13" s="39"/>
      <c r="T13" s="11">
        <f t="shared" si="8"/>
        <v>0</v>
      </c>
      <c r="U13" s="11">
        <v>0</v>
      </c>
      <c r="V13" s="11">
        <v>0</v>
      </c>
      <c r="W13" s="11">
        <f t="shared" si="12"/>
        <v>0</v>
      </c>
      <c r="X13" s="11">
        <f t="shared" si="13"/>
        <v>0</v>
      </c>
      <c r="Y13" s="11"/>
      <c r="Z13" s="10"/>
      <c r="AA13" s="38">
        <f t="shared" si="14"/>
        <v>0.96007585770091119</v>
      </c>
      <c r="AB13" s="11">
        <f t="shared" si="15"/>
        <v>0</v>
      </c>
      <c r="AC13" s="38">
        <f t="shared" si="16"/>
        <v>3.9924142299088757E-2</v>
      </c>
      <c r="AD13" s="11">
        <f t="shared" ref="AD13:AD23" si="33">ROUND($AB$26*(($Z13*$G13)/SUMPRODUCT($Z$7:$Z$23,$G$7:$G$23))*AC13,0)</f>
        <v>0</v>
      </c>
      <c r="AE13" s="44">
        <f t="shared" si="17"/>
        <v>0</v>
      </c>
      <c r="AF13" s="11">
        <f t="shared" si="9"/>
        <v>0</v>
      </c>
      <c r="AG13" s="39"/>
      <c r="AH13" s="11">
        <f t="shared" si="18"/>
        <v>0</v>
      </c>
      <c r="AI13" s="11">
        <v>0</v>
      </c>
      <c r="AJ13" s="11">
        <v>0</v>
      </c>
      <c r="AK13" s="11">
        <f t="shared" si="19"/>
        <v>0</v>
      </c>
      <c r="AL13" s="11">
        <f t="shared" si="20"/>
        <v>0</v>
      </c>
      <c r="AM13" s="11"/>
      <c r="AN13" s="10">
        <f t="shared" si="21"/>
        <v>0</v>
      </c>
      <c r="AO13" s="38">
        <f t="shared" si="22"/>
        <v>0.32999311079100646</v>
      </c>
      <c r="AP13" s="11">
        <f t="shared" si="30"/>
        <v>0</v>
      </c>
      <c r="AQ13" s="38">
        <f t="shared" si="23"/>
        <v>0.67000688920899354</v>
      </c>
      <c r="AR13" s="44">
        <f t="shared" si="31"/>
        <v>0</v>
      </c>
      <c r="AS13" s="44">
        <f t="shared" si="24"/>
        <v>0</v>
      </c>
      <c r="AT13" s="11">
        <f t="shared" si="10"/>
        <v>0</v>
      </c>
      <c r="AU13" s="39"/>
      <c r="AV13" s="11">
        <f t="shared" si="25"/>
        <v>0</v>
      </c>
      <c r="AW13" s="11">
        <v>0</v>
      </c>
      <c r="AX13" s="11">
        <v>0</v>
      </c>
      <c r="AY13" s="11">
        <f t="shared" si="26"/>
        <v>0</v>
      </c>
      <c r="AZ13" s="11">
        <f t="shared" si="27"/>
        <v>0</v>
      </c>
      <c r="BA13" s="43"/>
      <c r="BB13" s="47">
        <f t="shared" si="32"/>
        <v>0</v>
      </c>
      <c r="BC13" s="48">
        <f t="shared" ref="BC13:BC23" si="34">ROUND(AE13/1000,1)</f>
        <v>0</v>
      </c>
      <c r="BD13" s="48">
        <f t="shared" si="11"/>
        <v>0</v>
      </c>
      <c r="BF13" s="30"/>
      <c r="BG13" s="30"/>
      <c r="BH13" s="30"/>
    </row>
    <row r="14" spans="1:1046" ht="15" x14ac:dyDescent="0.2">
      <c r="A14" s="74">
        <v>9</v>
      </c>
      <c r="B14" s="4" t="s">
        <v>14</v>
      </c>
      <c r="C14" s="1">
        <v>1.492</v>
      </c>
      <c r="D14" s="1">
        <v>1.492</v>
      </c>
      <c r="E14" s="1">
        <v>1.492</v>
      </c>
      <c r="F14" s="36">
        <f t="shared" si="0"/>
        <v>0.9</v>
      </c>
      <c r="G14" s="36">
        <f t="shared" si="1"/>
        <v>0.9</v>
      </c>
      <c r="H14" s="36">
        <f t="shared" si="1"/>
        <v>0.9</v>
      </c>
      <c r="I14" s="21">
        <v>0.1</v>
      </c>
      <c r="J14" s="21">
        <v>0.1</v>
      </c>
      <c r="K14" s="21">
        <v>0.1</v>
      </c>
      <c r="L14" s="12"/>
      <c r="M14" s="38">
        <f t="shared" si="2"/>
        <v>0.95590079318791554</v>
      </c>
      <c r="N14" s="11">
        <f t="shared" si="3"/>
        <v>0</v>
      </c>
      <c r="O14" s="38">
        <f t="shared" si="4"/>
        <v>4.409920681208445E-2</v>
      </c>
      <c r="P14" s="44">
        <f t="shared" si="5"/>
        <v>0</v>
      </c>
      <c r="Q14" s="44">
        <f t="shared" si="6"/>
        <v>0</v>
      </c>
      <c r="R14" s="11">
        <f t="shared" si="7"/>
        <v>0</v>
      </c>
      <c r="S14" s="39"/>
      <c r="T14" s="11">
        <f t="shared" si="8"/>
        <v>0</v>
      </c>
      <c r="U14" s="11">
        <v>0</v>
      </c>
      <c r="V14" s="11">
        <v>0</v>
      </c>
      <c r="W14" s="11">
        <f t="shared" si="12"/>
        <v>0</v>
      </c>
      <c r="X14" s="11">
        <f t="shared" si="13"/>
        <v>0</v>
      </c>
      <c r="Y14" s="11"/>
      <c r="Z14" s="10">
        <v>1</v>
      </c>
      <c r="AA14" s="38">
        <f t="shared" si="14"/>
        <v>0.96007585770091119</v>
      </c>
      <c r="AB14" s="11">
        <f t="shared" si="15"/>
        <v>1886604</v>
      </c>
      <c r="AC14" s="38">
        <f t="shared" si="16"/>
        <v>3.9924142299088757E-2</v>
      </c>
      <c r="AD14" s="11">
        <f t="shared" si="33"/>
        <v>78453</v>
      </c>
      <c r="AE14" s="44">
        <f t="shared" si="17"/>
        <v>1965057</v>
      </c>
      <c r="AF14" s="11">
        <f t="shared" si="9"/>
        <v>218400</v>
      </c>
      <c r="AG14" s="39">
        <f t="shared" si="28"/>
        <v>0.10002486882040727</v>
      </c>
      <c r="AH14" s="11">
        <f t="shared" si="18"/>
        <v>2183457</v>
      </c>
      <c r="AI14" s="11">
        <v>282899</v>
      </c>
      <c r="AJ14" s="11">
        <v>1886604</v>
      </c>
      <c r="AK14" s="11">
        <f t="shared" si="19"/>
        <v>-204446</v>
      </c>
      <c r="AL14" s="11">
        <f t="shared" si="20"/>
        <v>0</v>
      </c>
      <c r="AM14" s="11"/>
      <c r="AN14" s="10">
        <f t="shared" si="21"/>
        <v>1</v>
      </c>
      <c r="AO14" s="38">
        <f t="shared" si="22"/>
        <v>0.32999311079100646</v>
      </c>
      <c r="AP14" s="11">
        <f t="shared" si="30"/>
        <v>37998</v>
      </c>
      <c r="AQ14" s="38">
        <f t="shared" si="23"/>
        <v>0.67000688920899354</v>
      </c>
      <c r="AR14" s="44">
        <f t="shared" si="31"/>
        <v>77149</v>
      </c>
      <c r="AS14" s="44">
        <f t="shared" si="24"/>
        <v>115147</v>
      </c>
      <c r="AT14" s="11">
        <f t="shared" si="10"/>
        <v>12800</v>
      </c>
      <c r="AU14" s="39">
        <f t="shared" si="29"/>
        <v>0.10004142340187734</v>
      </c>
      <c r="AV14" s="11">
        <f t="shared" si="25"/>
        <v>127947</v>
      </c>
      <c r="AW14" s="11">
        <v>0</v>
      </c>
      <c r="AX14" s="11">
        <v>0</v>
      </c>
      <c r="AY14" s="11">
        <f t="shared" si="26"/>
        <v>77149</v>
      </c>
      <c r="AZ14" s="11">
        <f t="shared" si="27"/>
        <v>37998</v>
      </c>
      <c r="BA14" s="43"/>
      <c r="BB14" s="47">
        <f t="shared" si="32"/>
        <v>0</v>
      </c>
      <c r="BC14" s="48">
        <f t="shared" si="34"/>
        <v>1965.1</v>
      </c>
      <c r="BD14" s="48">
        <f t="shared" si="11"/>
        <v>115.1</v>
      </c>
      <c r="BF14" s="30"/>
      <c r="BG14" s="30"/>
      <c r="BH14" s="30"/>
    </row>
    <row r="15" spans="1:1046" ht="15" x14ac:dyDescent="0.2">
      <c r="A15" s="74">
        <v>10</v>
      </c>
      <c r="B15" s="4" t="s">
        <v>15</v>
      </c>
      <c r="C15" s="1">
        <v>1.492</v>
      </c>
      <c r="D15" s="1">
        <v>1.492</v>
      </c>
      <c r="E15" s="1">
        <v>1.492</v>
      </c>
      <c r="F15" s="36">
        <f t="shared" si="0"/>
        <v>0.9</v>
      </c>
      <c r="G15" s="36">
        <f t="shared" si="1"/>
        <v>0.9</v>
      </c>
      <c r="H15" s="36">
        <f t="shared" si="1"/>
        <v>0.9</v>
      </c>
      <c r="I15" s="21">
        <v>0.1</v>
      </c>
      <c r="J15" s="21">
        <v>0.1</v>
      </c>
      <c r="K15" s="21">
        <v>0.1</v>
      </c>
      <c r="L15" s="12">
        <v>1</v>
      </c>
      <c r="M15" s="38">
        <f t="shared" si="2"/>
        <v>0.95590079318791554</v>
      </c>
      <c r="N15" s="11">
        <f t="shared" si="3"/>
        <v>1880591</v>
      </c>
      <c r="O15" s="38">
        <f t="shared" si="4"/>
        <v>4.409920681208445E-2</v>
      </c>
      <c r="P15" s="44">
        <f t="shared" si="5"/>
        <v>86759</v>
      </c>
      <c r="Q15" s="44">
        <f t="shared" si="6"/>
        <v>1967350</v>
      </c>
      <c r="R15" s="11">
        <f t="shared" si="7"/>
        <v>218600</v>
      </c>
      <c r="S15" s="39">
        <f>R15/T15</f>
        <v>0.10000228733502596</v>
      </c>
      <c r="T15" s="11">
        <f t="shared" si="8"/>
        <v>2185950</v>
      </c>
      <c r="U15" s="11">
        <v>267311</v>
      </c>
      <c r="V15" s="11">
        <v>1880591</v>
      </c>
      <c r="W15" s="11">
        <f t="shared" si="12"/>
        <v>-180552</v>
      </c>
      <c r="X15" s="11">
        <f t="shared" si="13"/>
        <v>0</v>
      </c>
      <c r="Y15" s="11"/>
      <c r="Z15" s="10">
        <v>2</v>
      </c>
      <c r="AA15" s="38">
        <f t="shared" si="14"/>
        <v>0.96007585770091119</v>
      </c>
      <c r="AB15" s="11">
        <f t="shared" si="15"/>
        <v>3773209</v>
      </c>
      <c r="AC15" s="38">
        <f t="shared" si="16"/>
        <v>3.9924142299088757E-2</v>
      </c>
      <c r="AD15" s="11">
        <f t="shared" si="33"/>
        <v>156906</v>
      </c>
      <c r="AE15" s="44">
        <f t="shared" si="17"/>
        <v>3930115</v>
      </c>
      <c r="AF15" s="11">
        <f t="shared" si="9"/>
        <v>436700</v>
      </c>
      <c r="AG15" s="39">
        <f t="shared" si="28"/>
        <v>0.10000423649730983</v>
      </c>
      <c r="AH15" s="11">
        <f t="shared" si="18"/>
        <v>4366815</v>
      </c>
      <c r="AI15" s="11">
        <v>565799</v>
      </c>
      <c r="AJ15" s="11">
        <v>3773209</v>
      </c>
      <c r="AK15" s="11">
        <f t="shared" si="19"/>
        <v>-408893</v>
      </c>
      <c r="AL15" s="11">
        <f t="shared" si="20"/>
        <v>0</v>
      </c>
      <c r="AM15" s="11"/>
      <c r="AN15" s="10">
        <f t="shared" si="21"/>
        <v>2</v>
      </c>
      <c r="AO15" s="38">
        <f t="shared" si="22"/>
        <v>0.32999311079100646</v>
      </c>
      <c r="AP15" s="11">
        <f t="shared" si="30"/>
        <v>75995</v>
      </c>
      <c r="AQ15" s="38">
        <f t="shared" si="23"/>
        <v>0.67000688920899354</v>
      </c>
      <c r="AR15" s="44">
        <f t="shared" si="31"/>
        <v>154298</v>
      </c>
      <c r="AS15" s="44">
        <f t="shared" si="24"/>
        <v>230293</v>
      </c>
      <c r="AT15" s="11">
        <f t="shared" si="10"/>
        <v>25600</v>
      </c>
      <c r="AU15" s="39">
        <f t="shared" si="29"/>
        <v>0.10004181435209247</v>
      </c>
      <c r="AV15" s="11">
        <f t="shared" si="25"/>
        <v>255893</v>
      </c>
      <c r="AW15" s="11">
        <v>0</v>
      </c>
      <c r="AX15" s="11">
        <v>0</v>
      </c>
      <c r="AY15" s="11">
        <f t="shared" si="26"/>
        <v>154298</v>
      </c>
      <c r="AZ15" s="11">
        <f t="shared" si="27"/>
        <v>75995</v>
      </c>
      <c r="BA15" s="43"/>
      <c r="BB15" s="47">
        <f t="shared" si="32"/>
        <v>1967.4</v>
      </c>
      <c r="BC15" s="48">
        <f t="shared" si="34"/>
        <v>3930.1</v>
      </c>
      <c r="BD15" s="48">
        <f t="shared" si="11"/>
        <v>230.3</v>
      </c>
      <c r="BF15" s="30"/>
      <c r="BG15" s="30"/>
      <c r="BH15" s="30"/>
    </row>
    <row r="16" spans="1:1046" ht="15" x14ac:dyDescent="0.2">
      <c r="A16" s="74">
        <v>11</v>
      </c>
      <c r="B16" s="4" t="s">
        <v>16</v>
      </c>
      <c r="C16" s="1">
        <v>1.492</v>
      </c>
      <c r="D16" s="1">
        <v>1.492</v>
      </c>
      <c r="E16" s="1">
        <v>1.492</v>
      </c>
      <c r="F16" s="36">
        <f t="shared" si="0"/>
        <v>0.89</v>
      </c>
      <c r="G16" s="36">
        <f t="shared" si="1"/>
        <v>0.89</v>
      </c>
      <c r="H16" s="36">
        <f t="shared" si="1"/>
        <v>0.89</v>
      </c>
      <c r="I16" s="21">
        <v>0.11</v>
      </c>
      <c r="J16" s="21">
        <v>0.11</v>
      </c>
      <c r="K16" s="21">
        <v>0.11</v>
      </c>
      <c r="L16" s="12"/>
      <c r="M16" s="38">
        <f t="shared" si="2"/>
        <v>0.95590079318791554</v>
      </c>
      <c r="N16" s="11">
        <f t="shared" si="3"/>
        <v>0</v>
      </c>
      <c r="O16" s="38">
        <f t="shared" si="4"/>
        <v>4.409920681208445E-2</v>
      </c>
      <c r="P16" s="44">
        <f t="shared" si="5"/>
        <v>0</v>
      </c>
      <c r="Q16" s="44">
        <f t="shared" si="6"/>
        <v>0</v>
      </c>
      <c r="R16" s="11">
        <f t="shared" si="7"/>
        <v>0</v>
      </c>
      <c r="S16" s="39"/>
      <c r="T16" s="11">
        <f t="shared" si="8"/>
        <v>0</v>
      </c>
      <c r="U16" s="11">
        <v>0</v>
      </c>
      <c r="V16" s="11">
        <v>0</v>
      </c>
      <c r="W16" s="11">
        <f t="shared" si="12"/>
        <v>0</v>
      </c>
      <c r="X16" s="11">
        <f t="shared" si="13"/>
        <v>0</v>
      </c>
      <c r="Y16" s="11"/>
      <c r="Z16" s="10"/>
      <c r="AA16" s="38">
        <f t="shared" si="14"/>
        <v>0.96007585770091119</v>
      </c>
      <c r="AB16" s="11">
        <f t="shared" si="15"/>
        <v>0</v>
      </c>
      <c r="AC16" s="38">
        <f t="shared" si="16"/>
        <v>3.9924142299088757E-2</v>
      </c>
      <c r="AD16" s="11">
        <f t="shared" si="33"/>
        <v>0</v>
      </c>
      <c r="AE16" s="44">
        <f t="shared" si="17"/>
        <v>0</v>
      </c>
      <c r="AF16" s="11">
        <f t="shared" si="9"/>
        <v>0</v>
      </c>
      <c r="AG16" s="39"/>
      <c r="AH16" s="11">
        <f t="shared" si="18"/>
        <v>0</v>
      </c>
      <c r="AI16" s="11">
        <v>0</v>
      </c>
      <c r="AJ16" s="11">
        <v>0</v>
      </c>
      <c r="AK16" s="11">
        <f t="shared" si="19"/>
        <v>0</v>
      </c>
      <c r="AL16" s="11">
        <f t="shared" si="20"/>
        <v>0</v>
      </c>
      <c r="AM16" s="11"/>
      <c r="AN16" s="10">
        <f t="shared" si="21"/>
        <v>0</v>
      </c>
      <c r="AO16" s="38">
        <f t="shared" si="22"/>
        <v>0.32999311079100646</v>
      </c>
      <c r="AP16" s="11">
        <f t="shared" si="30"/>
        <v>0</v>
      </c>
      <c r="AQ16" s="38">
        <f t="shared" si="23"/>
        <v>0.67000688920899354</v>
      </c>
      <c r="AR16" s="44">
        <f t="shared" si="31"/>
        <v>0</v>
      </c>
      <c r="AS16" s="44">
        <f t="shared" si="24"/>
        <v>0</v>
      </c>
      <c r="AT16" s="11">
        <f t="shared" si="10"/>
        <v>0</v>
      </c>
      <c r="AU16" s="39"/>
      <c r="AV16" s="11">
        <f t="shared" si="25"/>
        <v>0</v>
      </c>
      <c r="AW16" s="11">
        <v>0</v>
      </c>
      <c r="AX16" s="11">
        <v>0</v>
      </c>
      <c r="AY16" s="11">
        <f t="shared" si="26"/>
        <v>0</v>
      </c>
      <c r="AZ16" s="11">
        <f t="shared" si="27"/>
        <v>0</v>
      </c>
      <c r="BA16" s="43"/>
      <c r="BB16" s="47">
        <f t="shared" si="32"/>
        <v>0</v>
      </c>
      <c r="BC16" s="48">
        <f t="shared" si="34"/>
        <v>0</v>
      </c>
      <c r="BD16" s="48">
        <f t="shared" si="11"/>
        <v>0</v>
      </c>
      <c r="BF16" s="30"/>
      <c r="BG16" s="30"/>
      <c r="BH16" s="30"/>
    </row>
    <row r="17" spans="1:1046" ht="15" x14ac:dyDescent="0.2">
      <c r="A17" s="74">
        <v>12</v>
      </c>
      <c r="B17" s="4" t="s">
        <v>17</v>
      </c>
      <c r="C17" s="1">
        <v>1.492</v>
      </c>
      <c r="D17" s="1">
        <v>1.492</v>
      </c>
      <c r="E17" s="1">
        <v>1.492</v>
      </c>
      <c r="F17" s="36">
        <f t="shared" si="0"/>
        <v>0.91</v>
      </c>
      <c r="G17" s="36">
        <f t="shared" si="1"/>
        <v>0.91</v>
      </c>
      <c r="H17" s="36">
        <f t="shared" si="1"/>
        <v>0.9</v>
      </c>
      <c r="I17" s="21">
        <v>0.09</v>
      </c>
      <c r="J17" s="21">
        <v>0.09</v>
      </c>
      <c r="K17" s="21">
        <v>0.1</v>
      </c>
      <c r="L17" s="12">
        <v>1</v>
      </c>
      <c r="M17" s="38">
        <f t="shared" si="2"/>
        <v>0.95590079318791554</v>
      </c>
      <c r="N17" s="11">
        <f>ROUND($N$26*(($L17*$F17)/SUMPRODUCT($F$6:$F$23,$L$6:$L$23))*M17,0)</f>
        <v>1901487</v>
      </c>
      <c r="O17" s="38">
        <f>$N$28/$N$26</f>
        <v>4.409920681208445E-2</v>
      </c>
      <c r="P17" s="44">
        <f>ROUND($N$26*(($L17*$F17)/SUMPRODUCT($F$6:$F$23,$L$6:$L$23))*O17,0)-3</f>
        <v>87720</v>
      </c>
      <c r="Q17" s="44">
        <f t="shared" si="6"/>
        <v>1989207</v>
      </c>
      <c r="R17" s="11">
        <f t="shared" si="7"/>
        <v>196800</v>
      </c>
      <c r="S17" s="39">
        <f>R17/T17</f>
        <v>9.0027159107907706E-2</v>
      </c>
      <c r="T17" s="11">
        <f t="shared" si="8"/>
        <v>2186007</v>
      </c>
      <c r="U17" s="11">
        <v>270280</v>
      </c>
      <c r="V17" s="11">
        <v>1901487</v>
      </c>
      <c r="W17" s="11">
        <f t="shared" si="12"/>
        <v>-182560</v>
      </c>
      <c r="X17" s="11">
        <f t="shared" si="13"/>
        <v>0</v>
      </c>
      <c r="Y17" s="11"/>
      <c r="Z17" s="10">
        <v>1</v>
      </c>
      <c r="AA17" s="38">
        <f t="shared" si="14"/>
        <v>0.96007585770091119</v>
      </c>
      <c r="AB17" s="11">
        <f t="shared" si="15"/>
        <v>1907567</v>
      </c>
      <c r="AC17" s="38">
        <f t="shared" si="16"/>
        <v>3.9924142299088757E-2</v>
      </c>
      <c r="AD17" s="11">
        <f t="shared" si="33"/>
        <v>79325</v>
      </c>
      <c r="AE17" s="44">
        <f t="shared" si="17"/>
        <v>1986892</v>
      </c>
      <c r="AF17" s="11">
        <f t="shared" si="9"/>
        <v>196600</v>
      </c>
      <c r="AG17" s="39">
        <f t="shared" si="28"/>
        <v>9.0039258215738827E-2</v>
      </c>
      <c r="AH17" s="11">
        <f t="shared" si="18"/>
        <v>2183492</v>
      </c>
      <c r="AI17" s="11">
        <v>286043</v>
      </c>
      <c r="AJ17" s="11">
        <v>1907567</v>
      </c>
      <c r="AK17" s="11">
        <f t="shared" si="19"/>
        <v>-206718</v>
      </c>
      <c r="AL17" s="11">
        <f t="shared" si="20"/>
        <v>0</v>
      </c>
      <c r="AM17" s="11"/>
      <c r="AN17" s="10">
        <f t="shared" si="21"/>
        <v>1</v>
      </c>
      <c r="AO17" s="38">
        <f t="shared" si="22"/>
        <v>0.32999311079100646</v>
      </c>
      <c r="AP17" s="11">
        <f t="shared" si="30"/>
        <v>37998</v>
      </c>
      <c r="AQ17" s="38">
        <f t="shared" si="23"/>
        <v>0.67000688920899354</v>
      </c>
      <c r="AR17" s="44">
        <f t="shared" si="31"/>
        <v>77149</v>
      </c>
      <c r="AS17" s="44">
        <f t="shared" si="24"/>
        <v>115147</v>
      </c>
      <c r="AT17" s="11">
        <f t="shared" si="10"/>
        <v>12800</v>
      </c>
      <c r="AU17" s="39">
        <f t="shared" si="29"/>
        <v>0.10004142340187734</v>
      </c>
      <c r="AV17" s="11">
        <f t="shared" si="25"/>
        <v>127947</v>
      </c>
      <c r="AW17" s="11">
        <v>0</v>
      </c>
      <c r="AX17" s="11">
        <v>0</v>
      </c>
      <c r="AY17" s="11">
        <f t="shared" si="26"/>
        <v>77149</v>
      </c>
      <c r="AZ17" s="11">
        <f t="shared" si="27"/>
        <v>37998</v>
      </c>
      <c r="BA17" s="43"/>
      <c r="BB17" s="47">
        <f t="shared" si="32"/>
        <v>1989.2</v>
      </c>
      <c r="BC17" s="48">
        <f t="shared" si="34"/>
        <v>1986.9</v>
      </c>
      <c r="BD17" s="48">
        <f>ROUNDUP(AS17/1000,1)</f>
        <v>115.19999999999999</v>
      </c>
      <c r="BF17" s="30"/>
      <c r="BG17" s="30"/>
      <c r="BH17" s="30"/>
    </row>
    <row r="18" spans="1:1046" ht="15" x14ac:dyDescent="0.2">
      <c r="A18" s="74">
        <v>13</v>
      </c>
      <c r="B18" s="4" t="s">
        <v>18</v>
      </c>
      <c r="C18" s="1">
        <v>1.492</v>
      </c>
      <c r="D18" s="1">
        <v>1.492</v>
      </c>
      <c r="E18" s="1">
        <v>1.492</v>
      </c>
      <c r="F18" s="36">
        <f t="shared" si="0"/>
        <v>0.9</v>
      </c>
      <c r="G18" s="36">
        <f t="shared" si="1"/>
        <v>0.9</v>
      </c>
      <c r="H18" s="36">
        <f t="shared" si="1"/>
        <v>0.9</v>
      </c>
      <c r="I18" s="21">
        <v>0.1</v>
      </c>
      <c r="J18" s="21">
        <v>0.1</v>
      </c>
      <c r="K18" s="21">
        <v>0.1</v>
      </c>
      <c r="L18" s="12"/>
      <c r="M18" s="38">
        <f t="shared" si="2"/>
        <v>0.95590079318791554</v>
      </c>
      <c r="N18" s="11">
        <f t="shared" si="3"/>
        <v>0</v>
      </c>
      <c r="O18" s="38">
        <f t="shared" ref="O18:O23" si="35">$N$28/$N$26</f>
        <v>4.409920681208445E-2</v>
      </c>
      <c r="P18" s="44">
        <f t="shared" ref="P18:P23" si="36">ROUND($N$26*(($L18*$F18)/SUMPRODUCT($F$6:$F$23,$L$6:$L$23))*O18,0)</f>
        <v>0</v>
      </c>
      <c r="Q18" s="44">
        <f t="shared" si="6"/>
        <v>0</v>
      </c>
      <c r="R18" s="11">
        <f t="shared" si="7"/>
        <v>0</v>
      </c>
      <c r="S18" s="39"/>
      <c r="T18" s="11">
        <f t="shared" si="8"/>
        <v>0</v>
      </c>
      <c r="U18" s="11">
        <v>0</v>
      </c>
      <c r="V18" s="11">
        <v>0</v>
      </c>
      <c r="W18" s="11">
        <f t="shared" si="12"/>
        <v>0</v>
      </c>
      <c r="X18" s="11">
        <f t="shared" si="13"/>
        <v>0</v>
      </c>
      <c r="Y18" s="11"/>
      <c r="Z18" s="10">
        <v>1</v>
      </c>
      <c r="AA18" s="38">
        <f t="shared" si="14"/>
        <v>0.96007585770091119</v>
      </c>
      <c r="AB18" s="11">
        <f t="shared" si="15"/>
        <v>1886604</v>
      </c>
      <c r="AC18" s="38">
        <f t="shared" si="16"/>
        <v>3.9924142299088757E-2</v>
      </c>
      <c r="AD18" s="11">
        <f t="shared" si="33"/>
        <v>78453</v>
      </c>
      <c r="AE18" s="44">
        <f t="shared" si="17"/>
        <v>1965057</v>
      </c>
      <c r="AF18" s="11">
        <f t="shared" si="9"/>
        <v>218400</v>
      </c>
      <c r="AG18" s="39">
        <f t="shared" si="28"/>
        <v>0.10002486882040727</v>
      </c>
      <c r="AH18" s="11">
        <f t="shared" si="18"/>
        <v>2183457</v>
      </c>
      <c r="AI18" s="11">
        <v>282899</v>
      </c>
      <c r="AJ18" s="11">
        <v>1886604</v>
      </c>
      <c r="AK18" s="11">
        <f t="shared" si="19"/>
        <v>-204446</v>
      </c>
      <c r="AL18" s="11">
        <f t="shared" si="20"/>
        <v>0</v>
      </c>
      <c r="AM18" s="11"/>
      <c r="AN18" s="10">
        <f t="shared" si="21"/>
        <v>1</v>
      </c>
      <c r="AO18" s="38">
        <f t="shared" si="22"/>
        <v>0.32999311079100646</v>
      </c>
      <c r="AP18" s="11">
        <f t="shared" si="30"/>
        <v>37998</v>
      </c>
      <c r="AQ18" s="38">
        <f t="shared" si="23"/>
        <v>0.67000688920899354</v>
      </c>
      <c r="AR18" s="44">
        <f t="shared" si="31"/>
        <v>77149</v>
      </c>
      <c r="AS18" s="44">
        <f t="shared" si="24"/>
        <v>115147</v>
      </c>
      <c r="AT18" s="11">
        <f t="shared" si="10"/>
        <v>12800</v>
      </c>
      <c r="AU18" s="39">
        <f t="shared" si="29"/>
        <v>0.10004142340187734</v>
      </c>
      <c r="AV18" s="11">
        <f t="shared" si="25"/>
        <v>127947</v>
      </c>
      <c r="AW18" s="11">
        <v>0</v>
      </c>
      <c r="AX18" s="11">
        <v>0</v>
      </c>
      <c r="AY18" s="11">
        <f t="shared" si="26"/>
        <v>77149</v>
      </c>
      <c r="AZ18" s="11">
        <f t="shared" si="27"/>
        <v>37998</v>
      </c>
      <c r="BA18" s="43"/>
      <c r="BB18" s="47">
        <f t="shared" si="32"/>
        <v>0</v>
      </c>
      <c r="BC18" s="48">
        <f t="shared" si="34"/>
        <v>1965.1</v>
      </c>
      <c r="BD18" s="48">
        <f>ROUNDUP(AS18/1000,1)</f>
        <v>115.19999999999999</v>
      </c>
      <c r="BF18" s="30"/>
      <c r="BG18" s="30"/>
      <c r="BH18" s="30"/>
    </row>
    <row r="19" spans="1:1046" ht="15" x14ac:dyDescent="0.2">
      <c r="A19" s="74">
        <v>14</v>
      </c>
      <c r="B19" s="4" t="s">
        <v>19</v>
      </c>
      <c r="C19" s="1">
        <v>1.492</v>
      </c>
      <c r="D19" s="1">
        <v>1.492</v>
      </c>
      <c r="E19" s="1">
        <v>1.492</v>
      </c>
      <c r="F19" s="36">
        <f t="shared" si="0"/>
        <v>0.9</v>
      </c>
      <c r="G19" s="36">
        <f t="shared" si="1"/>
        <v>0.9</v>
      </c>
      <c r="H19" s="36">
        <f t="shared" si="1"/>
        <v>0.9</v>
      </c>
      <c r="I19" s="21">
        <v>0.1</v>
      </c>
      <c r="J19" s="21">
        <v>0.1</v>
      </c>
      <c r="K19" s="21">
        <v>0.1</v>
      </c>
      <c r="L19" s="12">
        <v>3</v>
      </c>
      <c r="M19" s="38">
        <f t="shared" si="2"/>
        <v>0.95590079318791554</v>
      </c>
      <c r="N19" s="11">
        <f t="shared" si="3"/>
        <v>5641774</v>
      </c>
      <c r="O19" s="38">
        <f t="shared" si="35"/>
        <v>4.409920681208445E-2</v>
      </c>
      <c r="P19" s="44">
        <f t="shared" si="36"/>
        <v>260276</v>
      </c>
      <c r="Q19" s="44">
        <f t="shared" si="6"/>
        <v>5902050</v>
      </c>
      <c r="R19" s="11">
        <f t="shared" si="7"/>
        <v>655800</v>
      </c>
      <c r="S19" s="39">
        <f>R19/T19</f>
        <v>0.10000228733502596</v>
      </c>
      <c r="T19" s="11">
        <f t="shared" si="8"/>
        <v>6557850</v>
      </c>
      <c r="U19" s="11">
        <v>801932</v>
      </c>
      <c r="V19" s="11">
        <v>5641774</v>
      </c>
      <c r="W19" s="11">
        <f t="shared" si="12"/>
        <v>-541656</v>
      </c>
      <c r="X19" s="11">
        <f t="shared" si="13"/>
        <v>0</v>
      </c>
      <c r="Y19" s="11"/>
      <c r="Z19" s="10">
        <v>1</v>
      </c>
      <c r="AA19" s="38">
        <f t="shared" si="14"/>
        <v>0.96007585770091119</v>
      </c>
      <c r="AB19" s="11">
        <f t="shared" si="15"/>
        <v>1886604</v>
      </c>
      <c r="AC19" s="38">
        <f t="shared" si="16"/>
        <v>3.9924142299088757E-2</v>
      </c>
      <c r="AD19" s="11">
        <f t="shared" si="33"/>
        <v>78453</v>
      </c>
      <c r="AE19" s="44">
        <f t="shared" si="17"/>
        <v>1965057</v>
      </c>
      <c r="AF19" s="11">
        <f t="shared" si="9"/>
        <v>218400</v>
      </c>
      <c r="AG19" s="39">
        <f t="shared" si="28"/>
        <v>0.10002486882040727</v>
      </c>
      <c r="AH19" s="11">
        <f t="shared" si="18"/>
        <v>2183457</v>
      </c>
      <c r="AI19" s="11">
        <v>282899</v>
      </c>
      <c r="AJ19" s="11">
        <v>1886604</v>
      </c>
      <c r="AK19" s="11">
        <f t="shared" si="19"/>
        <v>-204446</v>
      </c>
      <c r="AL19" s="11">
        <f t="shared" si="20"/>
        <v>0</v>
      </c>
      <c r="AM19" s="11"/>
      <c r="AN19" s="10">
        <f t="shared" si="21"/>
        <v>1</v>
      </c>
      <c r="AO19" s="38">
        <f t="shared" si="22"/>
        <v>0.32999311079100646</v>
      </c>
      <c r="AP19" s="11">
        <f t="shared" si="30"/>
        <v>37998</v>
      </c>
      <c r="AQ19" s="38">
        <f t="shared" si="23"/>
        <v>0.67000688920899354</v>
      </c>
      <c r="AR19" s="44">
        <f t="shared" si="31"/>
        <v>77149</v>
      </c>
      <c r="AS19" s="44">
        <f t="shared" si="24"/>
        <v>115147</v>
      </c>
      <c r="AT19" s="11">
        <f t="shared" si="10"/>
        <v>12800</v>
      </c>
      <c r="AU19" s="39">
        <f t="shared" si="29"/>
        <v>0.10004142340187734</v>
      </c>
      <c r="AV19" s="11">
        <f t="shared" si="25"/>
        <v>127947</v>
      </c>
      <c r="AW19" s="11">
        <v>0</v>
      </c>
      <c r="AX19" s="11">
        <v>0</v>
      </c>
      <c r="AY19" s="11">
        <f t="shared" si="26"/>
        <v>77149</v>
      </c>
      <c r="AZ19" s="11">
        <f t="shared" si="27"/>
        <v>37998</v>
      </c>
      <c r="BA19" s="43"/>
      <c r="BB19" s="47">
        <f>ROUNDDOWN(Q19/1000,1)</f>
        <v>5902</v>
      </c>
      <c r="BC19" s="48">
        <f t="shared" si="34"/>
        <v>1965.1</v>
      </c>
      <c r="BD19" s="48">
        <f>ROUND(AS19/1000,1)</f>
        <v>115.1</v>
      </c>
      <c r="BF19" s="30"/>
      <c r="BG19" s="30"/>
      <c r="BH19" s="30"/>
    </row>
    <row r="20" spans="1:1046" ht="15" x14ac:dyDescent="0.2">
      <c r="A20" s="74">
        <v>15</v>
      </c>
      <c r="B20" s="4" t="s">
        <v>20</v>
      </c>
      <c r="C20" s="1">
        <v>1.492</v>
      </c>
      <c r="D20" s="1">
        <v>1.492</v>
      </c>
      <c r="E20" s="1">
        <v>1.492</v>
      </c>
      <c r="F20" s="36">
        <f t="shared" si="0"/>
        <v>0.88</v>
      </c>
      <c r="G20" s="36">
        <f t="shared" si="1"/>
        <v>0.88</v>
      </c>
      <c r="H20" s="36">
        <f t="shared" si="1"/>
        <v>0.9</v>
      </c>
      <c r="I20" s="21">
        <v>0.12</v>
      </c>
      <c r="J20" s="21">
        <v>0.12</v>
      </c>
      <c r="K20" s="21">
        <v>0.1</v>
      </c>
      <c r="L20" s="12"/>
      <c r="M20" s="38">
        <f t="shared" si="2"/>
        <v>0.95590079318791554</v>
      </c>
      <c r="N20" s="11">
        <f t="shared" si="3"/>
        <v>0</v>
      </c>
      <c r="O20" s="38">
        <f t="shared" si="35"/>
        <v>4.409920681208445E-2</v>
      </c>
      <c r="P20" s="44">
        <f t="shared" si="36"/>
        <v>0</v>
      </c>
      <c r="Q20" s="44">
        <f t="shared" si="6"/>
        <v>0</v>
      </c>
      <c r="R20" s="11">
        <f t="shared" si="7"/>
        <v>0</v>
      </c>
      <c r="S20" s="39"/>
      <c r="T20" s="11">
        <f t="shared" si="8"/>
        <v>0</v>
      </c>
      <c r="U20" s="11">
        <v>0</v>
      </c>
      <c r="V20" s="11">
        <v>0</v>
      </c>
      <c r="W20" s="11">
        <f t="shared" si="12"/>
        <v>0</v>
      </c>
      <c r="X20" s="11">
        <f t="shared" si="13"/>
        <v>0</v>
      </c>
      <c r="Y20" s="11"/>
      <c r="Z20" s="10">
        <v>2</v>
      </c>
      <c r="AA20" s="38">
        <f t="shared" si="14"/>
        <v>0.96007585770091119</v>
      </c>
      <c r="AB20" s="11">
        <f t="shared" si="15"/>
        <v>3689360</v>
      </c>
      <c r="AC20" s="38">
        <f t="shared" si="16"/>
        <v>3.9924142299088757E-2</v>
      </c>
      <c r="AD20" s="11">
        <f t="shared" si="33"/>
        <v>153420</v>
      </c>
      <c r="AE20" s="44">
        <f t="shared" si="17"/>
        <v>3842780</v>
      </c>
      <c r="AF20" s="11">
        <f t="shared" si="9"/>
        <v>524100</v>
      </c>
      <c r="AG20" s="39">
        <f t="shared" si="28"/>
        <v>0.12001703733558056</v>
      </c>
      <c r="AH20" s="11">
        <f t="shared" si="18"/>
        <v>4366880</v>
      </c>
      <c r="AI20" s="11">
        <v>553225</v>
      </c>
      <c r="AJ20" s="11">
        <v>3689360</v>
      </c>
      <c r="AK20" s="11">
        <f t="shared" si="19"/>
        <v>-399805</v>
      </c>
      <c r="AL20" s="11">
        <f t="shared" si="20"/>
        <v>0</v>
      </c>
      <c r="AM20" s="11"/>
      <c r="AN20" s="10">
        <f t="shared" si="21"/>
        <v>2</v>
      </c>
      <c r="AO20" s="38">
        <f t="shared" si="22"/>
        <v>0.32999311079100646</v>
      </c>
      <c r="AP20" s="11">
        <f t="shared" si="30"/>
        <v>75995</v>
      </c>
      <c r="AQ20" s="38">
        <f t="shared" si="23"/>
        <v>0.67000688920899354</v>
      </c>
      <c r="AR20" s="44">
        <f t="shared" si="31"/>
        <v>154298</v>
      </c>
      <c r="AS20" s="44">
        <f t="shared" si="24"/>
        <v>230293</v>
      </c>
      <c r="AT20" s="11">
        <f t="shared" si="10"/>
        <v>25600</v>
      </c>
      <c r="AU20" s="39">
        <f t="shared" si="29"/>
        <v>0.10004181435209247</v>
      </c>
      <c r="AV20" s="11">
        <f t="shared" si="25"/>
        <v>255893</v>
      </c>
      <c r="AW20" s="11">
        <v>0</v>
      </c>
      <c r="AX20" s="11">
        <v>0</v>
      </c>
      <c r="AY20" s="11">
        <f t="shared" si="26"/>
        <v>154298</v>
      </c>
      <c r="AZ20" s="11">
        <f t="shared" si="27"/>
        <v>75995</v>
      </c>
      <c r="BA20" s="43"/>
      <c r="BB20" s="47">
        <f>ROUND(Q20/1000,1)</f>
        <v>0</v>
      </c>
      <c r="BC20" s="48">
        <f t="shared" si="34"/>
        <v>3842.8</v>
      </c>
      <c r="BD20" s="48">
        <f>ROUND(AS20/1000,1)</f>
        <v>230.3</v>
      </c>
      <c r="BF20" s="30"/>
      <c r="BG20" s="30"/>
      <c r="BH20" s="30"/>
    </row>
    <row r="21" spans="1:1046" ht="15" x14ac:dyDescent="0.2">
      <c r="A21" s="74">
        <v>16</v>
      </c>
      <c r="B21" s="4" t="s">
        <v>21</v>
      </c>
      <c r="C21" s="1">
        <v>1.492</v>
      </c>
      <c r="D21" s="1">
        <v>1.492</v>
      </c>
      <c r="E21" s="1">
        <v>1.492</v>
      </c>
      <c r="F21" s="36">
        <f t="shared" si="0"/>
        <v>0.91</v>
      </c>
      <c r="G21" s="36">
        <f t="shared" si="1"/>
        <v>0.91</v>
      </c>
      <c r="H21" s="36">
        <f t="shared" si="1"/>
        <v>0.9</v>
      </c>
      <c r="I21" s="21">
        <v>0.09</v>
      </c>
      <c r="J21" s="21">
        <v>0.09</v>
      </c>
      <c r="K21" s="21">
        <v>0.1</v>
      </c>
      <c r="L21" s="12"/>
      <c r="M21" s="38">
        <f t="shared" si="2"/>
        <v>0.95590079318791554</v>
      </c>
      <c r="N21" s="11">
        <f t="shared" si="3"/>
        <v>0</v>
      </c>
      <c r="O21" s="38">
        <f t="shared" si="35"/>
        <v>4.409920681208445E-2</v>
      </c>
      <c r="P21" s="44">
        <f t="shared" si="36"/>
        <v>0</v>
      </c>
      <c r="Q21" s="44">
        <f t="shared" si="6"/>
        <v>0</v>
      </c>
      <c r="R21" s="11">
        <f t="shared" si="7"/>
        <v>0</v>
      </c>
      <c r="S21" s="39"/>
      <c r="T21" s="11">
        <f t="shared" si="8"/>
        <v>0</v>
      </c>
      <c r="U21" s="11">
        <v>0</v>
      </c>
      <c r="V21" s="11">
        <v>0</v>
      </c>
      <c r="W21" s="11">
        <f t="shared" si="12"/>
        <v>0</v>
      </c>
      <c r="X21" s="11">
        <f t="shared" si="13"/>
        <v>0</v>
      </c>
      <c r="Y21" s="11"/>
      <c r="Z21" s="10"/>
      <c r="AA21" s="38">
        <f t="shared" si="14"/>
        <v>0.96007585770091119</v>
      </c>
      <c r="AB21" s="11">
        <f t="shared" si="15"/>
        <v>0</v>
      </c>
      <c r="AC21" s="38">
        <f t="shared" si="16"/>
        <v>3.9924142299088757E-2</v>
      </c>
      <c r="AD21" s="11">
        <f t="shared" si="33"/>
        <v>0</v>
      </c>
      <c r="AE21" s="44">
        <f t="shared" si="17"/>
        <v>0</v>
      </c>
      <c r="AF21" s="11">
        <f t="shared" si="9"/>
        <v>0</v>
      </c>
      <c r="AG21" s="39"/>
      <c r="AH21" s="11">
        <f t="shared" si="18"/>
        <v>0</v>
      </c>
      <c r="AI21" s="11">
        <v>0</v>
      </c>
      <c r="AJ21" s="11">
        <v>0</v>
      </c>
      <c r="AK21" s="11">
        <f t="shared" si="19"/>
        <v>0</v>
      </c>
      <c r="AL21" s="11">
        <f t="shared" si="20"/>
        <v>0</v>
      </c>
      <c r="AM21" s="11"/>
      <c r="AN21" s="10">
        <f t="shared" si="21"/>
        <v>0</v>
      </c>
      <c r="AO21" s="38">
        <f t="shared" si="22"/>
        <v>0.32999311079100646</v>
      </c>
      <c r="AP21" s="11">
        <f t="shared" si="30"/>
        <v>0</v>
      </c>
      <c r="AQ21" s="38">
        <f t="shared" si="23"/>
        <v>0.67000688920899354</v>
      </c>
      <c r="AR21" s="44">
        <f t="shared" si="31"/>
        <v>0</v>
      </c>
      <c r="AS21" s="44">
        <f t="shared" si="24"/>
        <v>0</v>
      </c>
      <c r="AT21" s="11">
        <f t="shared" si="10"/>
        <v>0</v>
      </c>
      <c r="AU21" s="39"/>
      <c r="AV21" s="11">
        <f t="shared" si="25"/>
        <v>0</v>
      </c>
      <c r="AW21" s="11">
        <v>0</v>
      </c>
      <c r="AX21" s="11">
        <v>0</v>
      </c>
      <c r="AY21" s="11">
        <f t="shared" si="26"/>
        <v>0</v>
      </c>
      <c r="AZ21" s="11">
        <f t="shared" si="27"/>
        <v>0</v>
      </c>
      <c r="BA21" s="43"/>
      <c r="BB21" s="47">
        <f>ROUND(Q21/1000,1)</f>
        <v>0</v>
      </c>
      <c r="BC21" s="48">
        <f t="shared" si="34"/>
        <v>0</v>
      </c>
      <c r="BD21" s="48">
        <f>ROUND(AS21/1000,1)</f>
        <v>0</v>
      </c>
      <c r="BF21" s="30"/>
      <c r="BG21" s="30"/>
      <c r="BH21" s="30"/>
    </row>
    <row r="22" spans="1:1046" ht="15" x14ac:dyDescent="0.2">
      <c r="A22" s="74">
        <v>17</v>
      </c>
      <c r="B22" s="4" t="s">
        <v>22</v>
      </c>
      <c r="C22" s="1">
        <v>1.492</v>
      </c>
      <c r="D22" s="1">
        <v>1.492</v>
      </c>
      <c r="E22" s="1">
        <v>1.492</v>
      </c>
      <c r="F22" s="36">
        <f t="shared" si="0"/>
        <v>0.9</v>
      </c>
      <c r="G22" s="36">
        <f>100%-J22</f>
        <v>0.9</v>
      </c>
      <c r="H22" s="36">
        <f>100%-K22</f>
        <v>0.9</v>
      </c>
      <c r="I22" s="21">
        <v>0.1</v>
      </c>
      <c r="J22" s="21">
        <v>0.1</v>
      </c>
      <c r="K22" s="21">
        <v>0.1</v>
      </c>
      <c r="L22" s="12">
        <v>1</v>
      </c>
      <c r="M22" s="38">
        <f t="shared" si="2"/>
        <v>0.95590079318791554</v>
      </c>
      <c r="N22" s="11">
        <f t="shared" si="3"/>
        <v>1880591</v>
      </c>
      <c r="O22" s="38">
        <f t="shared" si="35"/>
        <v>4.409920681208445E-2</v>
      </c>
      <c r="P22" s="44">
        <f t="shared" si="36"/>
        <v>86759</v>
      </c>
      <c r="Q22" s="44">
        <f t="shared" si="6"/>
        <v>1967350</v>
      </c>
      <c r="R22" s="11">
        <f t="shared" si="7"/>
        <v>218600</v>
      </c>
      <c r="S22" s="39">
        <f>R22/T22</f>
        <v>0.10000228733502596</v>
      </c>
      <c r="T22" s="11">
        <f t="shared" si="8"/>
        <v>2185950</v>
      </c>
      <c r="U22" s="11">
        <v>267311</v>
      </c>
      <c r="V22" s="11">
        <v>1880591</v>
      </c>
      <c r="W22" s="11">
        <f t="shared" si="12"/>
        <v>-180552</v>
      </c>
      <c r="X22" s="11">
        <f t="shared" si="13"/>
        <v>0</v>
      </c>
      <c r="Y22" s="11"/>
      <c r="Z22" s="10"/>
      <c r="AA22" s="38">
        <f t="shared" si="14"/>
        <v>0.96007585770091119</v>
      </c>
      <c r="AB22" s="11">
        <f t="shared" si="15"/>
        <v>0</v>
      </c>
      <c r="AC22" s="38">
        <f t="shared" si="16"/>
        <v>3.9924142299088757E-2</v>
      </c>
      <c r="AD22" s="11">
        <f t="shared" si="33"/>
        <v>0</v>
      </c>
      <c r="AE22" s="44">
        <f t="shared" si="17"/>
        <v>0</v>
      </c>
      <c r="AF22" s="11">
        <f t="shared" si="9"/>
        <v>0</v>
      </c>
      <c r="AG22" s="39"/>
      <c r="AH22" s="11">
        <f t="shared" si="18"/>
        <v>0</v>
      </c>
      <c r="AI22" s="11">
        <v>0</v>
      </c>
      <c r="AJ22" s="11">
        <v>0</v>
      </c>
      <c r="AK22" s="11">
        <f t="shared" si="19"/>
        <v>0</v>
      </c>
      <c r="AL22" s="11">
        <f t="shared" si="20"/>
        <v>0</v>
      </c>
      <c r="AM22" s="11"/>
      <c r="AN22" s="10">
        <f t="shared" si="21"/>
        <v>0</v>
      </c>
      <c r="AO22" s="38">
        <f t="shared" si="22"/>
        <v>0.32999311079100646</v>
      </c>
      <c r="AP22" s="11">
        <f t="shared" si="30"/>
        <v>0</v>
      </c>
      <c r="AQ22" s="38">
        <f t="shared" si="23"/>
        <v>0.67000688920899354</v>
      </c>
      <c r="AR22" s="44">
        <f t="shared" si="31"/>
        <v>0</v>
      </c>
      <c r="AS22" s="44">
        <f t="shared" si="24"/>
        <v>0</v>
      </c>
      <c r="AT22" s="11">
        <f t="shared" si="10"/>
        <v>0</v>
      </c>
      <c r="AU22" s="39"/>
      <c r="AV22" s="11">
        <f t="shared" si="25"/>
        <v>0</v>
      </c>
      <c r="AW22" s="11">
        <v>0</v>
      </c>
      <c r="AX22" s="11">
        <v>0</v>
      </c>
      <c r="AY22" s="11">
        <f t="shared" si="26"/>
        <v>0</v>
      </c>
      <c r="AZ22" s="11">
        <f t="shared" si="27"/>
        <v>0</v>
      </c>
      <c r="BA22" s="43"/>
      <c r="BB22" s="47">
        <f>ROUND(Q22/1000,1)</f>
        <v>1967.4</v>
      </c>
      <c r="BC22" s="48">
        <f t="shared" si="34"/>
        <v>0</v>
      </c>
      <c r="BD22" s="48">
        <f>ROUND(AS22/1000,1)</f>
        <v>0</v>
      </c>
      <c r="BF22" s="30"/>
      <c r="BG22" s="30"/>
      <c r="BH22" s="30"/>
    </row>
    <row r="23" spans="1:1046" ht="15" x14ac:dyDescent="0.2">
      <c r="A23" s="74">
        <v>18</v>
      </c>
      <c r="B23" s="4" t="s">
        <v>23</v>
      </c>
      <c r="C23" s="1">
        <v>2.113</v>
      </c>
      <c r="D23" s="1">
        <v>2.1240000000000001</v>
      </c>
      <c r="E23" s="1">
        <v>2.1240000000000001</v>
      </c>
      <c r="F23" s="36">
        <f t="shared" si="0"/>
        <v>0.75</v>
      </c>
      <c r="G23" s="36">
        <f>100%-J23</f>
        <v>0.75</v>
      </c>
      <c r="H23" s="36">
        <f>100%-K23</f>
        <v>0.77</v>
      </c>
      <c r="I23" s="21">
        <v>0.25</v>
      </c>
      <c r="J23" s="21">
        <v>0.25</v>
      </c>
      <c r="K23" s="21">
        <v>0.23</v>
      </c>
      <c r="L23" s="12"/>
      <c r="M23" s="38">
        <f t="shared" si="2"/>
        <v>0.95590079318791554</v>
      </c>
      <c r="N23" s="11">
        <f t="shared" si="3"/>
        <v>0</v>
      </c>
      <c r="O23" s="38">
        <f t="shared" si="35"/>
        <v>4.409920681208445E-2</v>
      </c>
      <c r="P23" s="44">
        <f t="shared" si="36"/>
        <v>0</v>
      </c>
      <c r="Q23" s="44">
        <f t="shared" si="6"/>
        <v>0</v>
      </c>
      <c r="R23" s="11">
        <f t="shared" si="7"/>
        <v>0</v>
      </c>
      <c r="S23" s="34"/>
      <c r="T23" s="11">
        <f t="shared" si="8"/>
        <v>0</v>
      </c>
      <c r="U23" s="11">
        <v>0</v>
      </c>
      <c r="V23" s="11">
        <v>0</v>
      </c>
      <c r="W23" s="11">
        <f t="shared" si="12"/>
        <v>0</v>
      </c>
      <c r="X23" s="11">
        <f t="shared" si="13"/>
        <v>0</v>
      </c>
      <c r="Y23" s="11"/>
      <c r="Z23" s="10"/>
      <c r="AA23" s="38">
        <f t="shared" si="14"/>
        <v>0.96007585770091119</v>
      </c>
      <c r="AB23" s="11">
        <f t="shared" si="15"/>
        <v>0</v>
      </c>
      <c r="AC23" s="38">
        <f t="shared" si="16"/>
        <v>3.9924142299088757E-2</v>
      </c>
      <c r="AD23" s="11">
        <f t="shared" si="33"/>
        <v>0</v>
      </c>
      <c r="AE23" s="44">
        <f t="shared" si="17"/>
        <v>0</v>
      </c>
      <c r="AF23" s="11">
        <f t="shared" si="9"/>
        <v>0</v>
      </c>
      <c r="AG23" s="39"/>
      <c r="AH23" s="11">
        <f t="shared" si="18"/>
        <v>0</v>
      </c>
      <c r="AI23" s="11">
        <v>0</v>
      </c>
      <c r="AJ23" s="11">
        <v>0</v>
      </c>
      <c r="AK23" s="11">
        <f t="shared" si="19"/>
        <v>0</v>
      </c>
      <c r="AL23" s="11">
        <f t="shared" si="20"/>
        <v>0</v>
      </c>
      <c r="AM23" s="11"/>
      <c r="AN23" s="10">
        <f t="shared" si="21"/>
        <v>0</v>
      </c>
      <c r="AO23" s="38">
        <f t="shared" si="22"/>
        <v>0.32999311079100646</v>
      </c>
      <c r="AP23" s="11">
        <f t="shared" si="30"/>
        <v>0</v>
      </c>
      <c r="AQ23" s="38">
        <f t="shared" si="23"/>
        <v>0.67000688920899354</v>
      </c>
      <c r="AR23" s="44">
        <f t="shared" si="31"/>
        <v>0</v>
      </c>
      <c r="AS23" s="44">
        <f t="shared" si="24"/>
        <v>0</v>
      </c>
      <c r="AT23" s="11">
        <f t="shared" si="10"/>
        <v>0</v>
      </c>
      <c r="AU23" s="39"/>
      <c r="AV23" s="11">
        <f t="shared" si="25"/>
        <v>0</v>
      </c>
      <c r="AW23" s="11">
        <v>0</v>
      </c>
      <c r="AX23" s="11">
        <v>0</v>
      </c>
      <c r="AY23" s="11">
        <f t="shared" si="26"/>
        <v>0</v>
      </c>
      <c r="AZ23" s="11">
        <f t="shared" si="27"/>
        <v>0</v>
      </c>
      <c r="BA23" s="43"/>
      <c r="BB23" s="47">
        <f>ROUND(Q23/1000,1)</f>
        <v>0</v>
      </c>
      <c r="BC23" s="48">
        <f t="shared" si="34"/>
        <v>0</v>
      </c>
      <c r="BD23" s="48">
        <f>ROUND(AS23/1000,1)</f>
        <v>0</v>
      </c>
      <c r="BF23" s="30"/>
      <c r="BG23" s="30"/>
      <c r="BH23" s="30"/>
    </row>
    <row r="24" spans="1:1046" s="28" customFormat="1" ht="14.25" x14ac:dyDescent="0.2">
      <c r="A24" s="5"/>
      <c r="B24" s="5" t="s">
        <v>24</v>
      </c>
      <c r="C24" s="2">
        <v>1.5129999999999999</v>
      </c>
      <c r="D24" s="2">
        <v>1.5129999999999999</v>
      </c>
      <c r="E24" s="2">
        <v>1.5129999999999999</v>
      </c>
      <c r="F24" s="2"/>
      <c r="G24" s="2"/>
      <c r="H24" s="2"/>
      <c r="I24" s="17"/>
      <c r="J24" s="17"/>
      <c r="K24" s="17"/>
      <c r="L24" s="13">
        <f>SUM(L6:L23)</f>
        <v>14</v>
      </c>
      <c r="M24" s="14"/>
      <c r="N24" s="14">
        <f>SUM(N6:N23)</f>
        <v>26223800</v>
      </c>
      <c r="O24" s="14"/>
      <c r="P24" s="26">
        <f t="shared" ref="P24:Z24" si="37">SUM(P6:P23)</f>
        <v>1209800</v>
      </c>
      <c r="Q24" s="26">
        <f>SUM(Q6:Q23)</f>
        <v>27433600</v>
      </c>
      <c r="R24" s="14">
        <f t="shared" si="37"/>
        <v>3169800</v>
      </c>
      <c r="S24" s="14"/>
      <c r="T24" s="14">
        <f t="shared" si="37"/>
        <v>30603400</v>
      </c>
      <c r="U24" s="14">
        <f t="shared" si="37"/>
        <v>3727500</v>
      </c>
      <c r="V24" s="14">
        <f t="shared" si="37"/>
        <v>26223800</v>
      </c>
      <c r="W24" s="66">
        <f t="shared" si="37"/>
        <v>-2517700</v>
      </c>
      <c r="X24" s="14">
        <f t="shared" si="37"/>
        <v>0</v>
      </c>
      <c r="Y24" s="14"/>
      <c r="Z24" s="13">
        <f t="shared" si="37"/>
        <v>14</v>
      </c>
      <c r="AA24" s="25"/>
      <c r="AB24" s="14">
        <f t="shared" ref="AB24:AN24" si="38">SUM(AB6:AB23)</f>
        <v>26223800</v>
      </c>
      <c r="AC24" s="14"/>
      <c r="AD24" s="14">
        <f t="shared" si="38"/>
        <v>1090500</v>
      </c>
      <c r="AE24" s="14">
        <f t="shared" si="38"/>
        <v>27314300</v>
      </c>
      <c r="AF24" s="14">
        <f t="shared" si="38"/>
        <v>3253800</v>
      </c>
      <c r="AG24" s="14"/>
      <c r="AH24" s="13">
        <f t="shared" si="38"/>
        <v>30568100</v>
      </c>
      <c r="AI24" s="14">
        <f t="shared" si="38"/>
        <v>3932300</v>
      </c>
      <c r="AJ24" s="14">
        <f t="shared" si="38"/>
        <v>26223800</v>
      </c>
      <c r="AK24" s="66">
        <f t="shared" si="38"/>
        <v>-2841800</v>
      </c>
      <c r="AL24" s="14">
        <f t="shared" si="38"/>
        <v>0</v>
      </c>
      <c r="AM24" s="13"/>
      <c r="AN24" s="13">
        <f t="shared" si="38"/>
        <v>14</v>
      </c>
      <c r="AO24" s="25"/>
      <c r="AP24" s="14">
        <f>SUM(AP6:AP23)</f>
        <v>526900</v>
      </c>
      <c r="AQ24" s="14"/>
      <c r="AR24" s="14">
        <f>SUM(AR6:AR23)</f>
        <v>1069800</v>
      </c>
      <c r="AS24" s="14">
        <f>SUM(AS6:AS23)</f>
        <v>1596700</v>
      </c>
      <c r="AT24" s="14">
        <f>SUM(AT6:AT23)</f>
        <v>194600</v>
      </c>
      <c r="AU24" s="14"/>
      <c r="AV24" s="13">
        <f>SUM(AV6:AV23)</f>
        <v>1791300</v>
      </c>
      <c r="AW24" s="14">
        <f>SUM(AW6:AW23)</f>
        <v>0</v>
      </c>
      <c r="AX24" s="14">
        <f>SUM(AX6:AX23)</f>
        <v>0</v>
      </c>
      <c r="AY24" s="66">
        <f>SUM(AY6:AY23)</f>
        <v>1069800</v>
      </c>
      <c r="AZ24" s="14">
        <f>SUM(AZ6:AZ23)</f>
        <v>526900</v>
      </c>
      <c r="BA24" s="70"/>
      <c r="BB24" s="49">
        <f>SUM(BB6:BB23)</f>
        <v>27433.600000000002</v>
      </c>
      <c r="BC24" s="49">
        <f>SUM(BC6:BC23)</f>
        <v>27314.3</v>
      </c>
      <c r="BD24" s="49">
        <f>SUM(BD6:BD23)</f>
        <v>1596.7</v>
      </c>
      <c r="BE24" s="27"/>
      <c r="BF24" s="31"/>
      <c r="BG24" s="31"/>
      <c r="BH24" s="31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  <c r="IX24" s="27"/>
      <c r="IY24" s="27"/>
      <c r="IZ24" s="27"/>
      <c r="JA24" s="27"/>
      <c r="JB24" s="27"/>
      <c r="JC24" s="27"/>
      <c r="JD24" s="27"/>
      <c r="JE24" s="27"/>
      <c r="JF24" s="27"/>
      <c r="JG24" s="27"/>
      <c r="JH24" s="27"/>
      <c r="JI24" s="27"/>
      <c r="JJ24" s="27"/>
      <c r="JK24" s="27"/>
      <c r="JL24" s="27"/>
      <c r="JM24" s="27"/>
      <c r="JN24" s="27"/>
      <c r="JO24" s="27"/>
      <c r="JP24" s="27"/>
      <c r="JQ24" s="27"/>
      <c r="JR24" s="27"/>
      <c r="JS24" s="27"/>
      <c r="JT24" s="27"/>
      <c r="JU24" s="27"/>
      <c r="JV24" s="27"/>
      <c r="JW24" s="27"/>
      <c r="JX24" s="27"/>
      <c r="JY24" s="27"/>
      <c r="JZ24" s="27"/>
      <c r="KA24" s="27"/>
      <c r="KB24" s="27"/>
      <c r="KC24" s="27"/>
      <c r="KD24" s="27"/>
      <c r="KE24" s="27"/>
      <c r="KF24" s="27"/>
      <c r="KG24" s="27"/>
      <c r="KH24" s="27"/>
      <c r="KI24" s="27"/>
      <c r="KJ24" s="27"/>
      <c r="KK24" s="27"/>
      <c r="KL24" s="27"/>
      <c r="KM24" s="27"/>
      <c r="KN24" s="27"/>
      <c r="KO24" s="27"/>
      <c r="KP24" s="27"/>
      <c r="KQ24" s="27"/>
      <c r="KR24" s="27"/>
      <c r="KS24" s="27"/>
      <c r="KT24" s="27"/>
      <c r="KU24" s="27"/>
      <c r="KV24" s="27"/>
      <c r="KW24" s="27"/>
      <c r="KX24" s="27"/>
      <c r="KY24" s="27"/>
      <c r="KZ24" s="27"/>
      <c r="LA24" s="27"/>
      <c r="LB24" s="27"/>
      <c r="LC24" s="27"/>
      <c r="LD24" s="27"/>
      <c r="LE24" s="27"/>
      <c r="LF24" s="27"/>
      <c r="LG24" s="27"/>
      <c r="LH24" s="27"/>
      <c r="LI24" s="27"/>
      <c r="LJ24" s="27"/>
      <c r="LK24" s="27"/>
      <c r="LL24" s="27"/>
      <c r="LM24" s="27"/>
      <c r="LN24" s="27"/>
      <c r="LO24" s="27"/>
      <c r="LP24" s="27"/>
      <c r="LQ24" s="27"/>
      <c r="LR24" s="27"/>
      <c r="LS24" s="27"/>
      <c r="LT24" s="27"/>
      <c r="LU24" s="27"/>
      <c r="LV24" s="27"/>
      <c r="LW24" s="27"/>
      <c r="LX24" s="27"/>
      <c r="LY24" s="27"/>
      <c r="LZ24" s="27"/>
      <c r="MA24" s="27"/>
      <c r="MB24" s="27"/>
      <c r="MC24" s="27"/>
      <c r="MD24" s="27"/>
      <c r="ME24" s="27"/>
      <c r="MF24" s="27"/>
      <c r="MG24" s="27"/>
      <c r="MH24" s="27"/>
      <c r="MI24" s="27"/>
      <c r="MJ24" s="27"/>
      <c r="MK24" s="27"/>
      <c r="ML24" s="27"/>
      <c r="MM24" s="27"/>
      <c r="MN24" s="27"/>
      <c r="MO24" s="27"/>
      <c r="MP24" s="27"/>
      <c r="MQ24" s="27"/>
      <c r="MR24" s="27"/>
      <c r="MS24" s="27"/>
      <c r="MT24" s="27"/>
      <c r="MU24" s="27"/>
      <c r="MV24" s="27"/>
      <c r="MW24" s="27"/>
      <c r="MX24" s="27"/>
      <c r="MY24" s="27"/>
      <c r="MZ24" s="27"/>
      <c r="NA24" s="27"/>
      <c r="NB24" s="27"/>
      <c r="NC24" s="27"/>
      <c r="ND24" s="27"/>
      <c r="NE24" s="27"/>
      <c r="NF24" s="27"/>
      <c r="NG24" s="27"/>
      <c r="NH24" s="27"/>
      <c r="NI24" s="27"/>
      <c r="NJ24" s="27"/>
      <c r="NK24" s="27"/>
      <c r="NL24" s="27"/>
      <c r="NM24" s="27"/>
      <c r="NN24" s="27"/>
      <c r="NO24" s="27"/>
      <c r="NP24" s="27"/>
      <c r="NQ24" s="27"/>
      <c r="NR24" s="27"/>
      <c r="NS24" s="27"/>
      <c r="NT24" s="27"/>
      <c r="NU24" s="27"/>
      <c r="NV24" s="27"/>
      <c r="NW24" s="27"/>
      <c r="NX24" s="27"/>
      <c r="NY24" s="27"/>
      <c r="NZ24" s="27"/>
      <c r="OA24" s="27"/>
      <c r="OB24" s="27"/>
      <c r="OC24" s="27"/>
      <c r="OD24" s="27"/>
      <c r="OE24" s="27"/>
      <c r="OF24" s="27"/>
      <c r="OG24" s="27"/>
      <c r="OH24" s="27"/>
      <c r="OI24" s="27"/>
      <c r="OJ24" s="27"/>
      <c r="OK24" s="27"/>
      <c r="OL24" s="27"/>
      <c r="OM24" s="27"/>
      <c r="ON24" s="27"/>
      <c r="OO24" s="27"/>
      <c r="OP24" s="27"/>
      <c r="OQ24" s="27"/>
      <c r="OR24" s="27"/>
      <c r="OS24" s="27"/>
      <c r="OT24" s="27"/>
      <c r="OU24" s="27"/>
      <c r="OV24" s="27"/>
      <c r="OW24" s="27"/>
      <c r="OX24" s="27"/>
      <c r="OY24" s="27"/>
      <c r="OZ24" s="27"/>
      <c r="PA24" s="27"/>
      <c r="PB24" s="27"/>
      <c r="PC24" s="27"/>
      <c r="PD24" s="27"/>
      <c r="PE24" s="27"/>
      <c r="PF24" s="27"/>
      <c r="PG24" s="27"/>
      <c r="PH24" s="27"/>
      <c r="PI24" s="27"/>
      <c r="PJ24" s="27"/>
      <c r="PK24" s="27"/>
      <c r="PL24" s="27"/>
      <c r="PM24" s="27"/>
      <c r="PN24" s="27"/>
      <c r="PO24" s="27"/>
      <c r="PP24" s="27"/>
      <c r="PQ24" s="27"/>
      <c r="PR24" s="27"/>
      <c r="PS24" s="27"/>
      <c r="PT24" s="27"/>
      <c r="PU24" s="27"/>
      <c r="PV24" s="27"/>
      <c r="PW24" s="27"/>
      <c r="PX24" s="27"/>
      <c r="PY24" s="27"/>
      <c r="PZ24" s="27"/>
      <c r="QA24" s="27"/>
      <c r="QB24" s="27"/>
      <c r="QC24" s="27"/>
      <c r="QD24" s="27"/>
      <c r="QE24" s="27"/>
      <c r="QF24" s="27"/>
      <c r="QG24" s="27"/>
      <c r="QH24" s="27"/>
      <c r="QI24" s="27"/>
      <c r="QJ24" s="27"/>
      <c r="QK24" s="27"/>
      <c r="QL24" s="27"/>
      <c r="QM24" s="27"/>
      <c r="QN24" s="27"/>
      <c r="QO24" s="27"/>
      <c r="QP24" s="27"/>
      <c r="QQ24" s="27"/>
      <c r="QR24" s="27"/>
      <c r="QS24" s="27"/>
      <c r="QT24" s="27"/>
      <c r="QU24" s="27"/>
      <c r="QV24" s="27"/>
      <c r="QW24" s="27"/>
      <c r="QX24" s="27"/>
      <c r="QY24" s="27"/>
      <c r="QZ24" s="27"/>
      <c r="RA24" s="27"/>
      <c r="RB24" s="27"/>
      <c r="RC24" s="27"/>
      <c r="RD24" s="27"/>
      <c r="RE24" s="27"/>
      <c r="RF24" s="27"/>
      <c r="RG24" s="27"/>
      <c r="RH24" s="27"/>
      <c r="RI24" s="27"/>
      <c r="RJ24" s="27"/>
      <c r="RK24" s="27"/>
      <c r="RL24" s="27"/>
      <c r="RM24" s="27"/>
      <c r="RN24" s="27"/>
      <c r="RO24" s="27"/>
      <c r="RP24" s="27"/>
      <c r="RQ24" s="27"/>
      <c r="RR24" s="27"/>
      <c r="RS24" s="27"/>
      <c r="RT24" s="27"/>
      <c r="RU24" s="27"/>
      <c r="RV24" s="27"/>
      <c r="RW24" s="27"/>
      <c r="RX24" s="27"/>
      <c r="RY24" s="27"/>
      <c r="RZ24" s="27"/>
      <c r="SA24" s="27"/>
      <c r="SB24" s="27"/>
      <c r="SC24" s="27"/>
      <c r="SD24" s="27"/>
      <c r="SE24" s="27"/>
      <c r="SF24" s="27"/>
      <c r="SG24" s="27"/>
      <c r="SH24" s="27"/>
      <c r="SI24" s="27"/>
      <c r="SJ24" s="27"/>
      <c r="SK24" s="27"/>
      <c r="SL24" s="27"/>
      <c r="SM24" s="27"/>
      <c r="SN24" s="27"/>
      <c r="SO24" s="27"/>
      <c r="SP24" s="27"/>
      <c r="SQ24" s="27"/>
      <c r="SR24" s="27"/>
      <c r="SS24" s="27"/>
      <c r="ST24" s="27"/>
      <c r="SU24" s="27"/>
      <c r="SV24" s="27"/>
      <c r="SW24" s="27"/>
      <c r="SX24" s="27"/>
      <c r="SY24" s="27"/>
      <c r="SZ24" s="27"/>
      <c r="TA24" s="27"/>
      <c r="TB24" s="27"/>
      <c r="TC24" s="27"/>
      <c r="TD24" s="27"/>
      <c r="TE24" s="27"/>
      <c r="TF24" s="27"/>
      <c r="TG24" s="27"/>
      <c r="TH24" s="27"/>
      <c r="TI24" s="27"/>
      <c r="TJ24" s="27"/>
      <c r="TK24" s="27"/>
      <c r="TL24" s="27"/>
      <c r="TM24" s="27"/>
      <c r="TN24" s="27"/>
      <c r="TO24" s="27"/>
      <c r="TP24" s="27"/>
      <c r="TQ24" s="27"/>
      <c r="TR24" s="27"/>
      <c r="TS24" s="27"/>
      <c r="TT24" s="27"/>
      <c r="TU24" s="27"/>
      <c r="TV24" s="27"/>
      <c r="TW24" s="27"/>
      <c r="TX24" s="27"/>
      <c r="TY24" s="27"/>
      <c r="TZ24" s="27"/>
      <c r="UA24" s="27"/>
      <c r="UB24" s="27"/>
      <c r="UC24" s="27"/>
      <c r="UD24" s="27"/>
      <c r="UE24" s="27"/>
      <c r="UF24" s="27"/>
      <c r="UG24" s="27"/>
      <c r="UH24" s="27"/>
      <c r="UI24" s="27"/>
      <c r="UJ24" s="27"/>
      <c r="UK24" s="27"/>
      <c r="UL24" s="27"/>
      <c r="UM24" s="27"/>
      <c r="UN24" s="27"/>
      <c r="UO24" s="27"/>
      <c r="UP24" s="27"/>
      <c r="UQ24" s="27"/>
      <c r="UR24" s="27"/>
      <c r="US24" s="27"/>
      <c r="UT24" s="27"/>
      <c r="UU24" s="27"/>
      <c r="UV24" s="27"/>
      <c r="UW24" s="27"/>
      <c r="UX24" s="27"/>
      <c r="UY24" s="27"/>
      <c r="UZ24" s="27"/>
      <c r="VA24" s="27"/>
      <c r="VB24" s="27"/>
      <c r="VC24" s="27"/>
      <c r="VD24" s="27"/>
      <c r="VE24" s="27"/>
      <c r="VF24" s="27"/>
      <c r="VG24" s="27"/>
      <c r="VH24" s="27"/>
      <c r="VI24" s="27"/>
      <c r="VJ24" s="27"/>
      <c r="VK24" s="27"/>
      <c r="VL24" s="27"/>
      <c r="VM24" s="27"/>
      <c r="VN24" s="27"/>
      <c r="VO24" s="27"/>
      <c r="VP24" s="27"/>
      <c r="VQ24" s="27"/>
      <c r="VR24" s="27"/>
      <c r="VS24" s="27"/>
      <c r="VT24" s="27"/>
      <c r="VU24" s="27"/>
      <c r="VV24" s="27"/>
      <c r="VW24" s="27"/>
      <c r="VX24" s="27"/>
      <c r="VY24" s="27"/>
      <c r="VZ24" s="27"/>
      <c r="WA24" s="27"/>
      <c r="WB24" s="27"/>
      <c r="WC24" s="27"/>
      <c r="WD24" s="27"/>
      <c r="WE24" s="27"/>
      <c r="WF24" s="27"/>
      <c r="WG24" s="27"/>
      <c r="WH24" s="27"/>
      <c r="WI24" s="27"/>
      <c r="WJ24" s="27"/>
      <c r="WK24" s="27"/>
      <c r="WL24" s="27"/>
      <c r="WM24" s="27"/>
      <c r="WN24" s="27"/>
      <c r="WO24" s="27"/>
      <c r="WP24" s="27"/>
      <c r="WQ24" s="27"/>
      <c r="WR24" s="27"/>
      <c r="WS24" s="27"/>
      <c r="WT24" s="27"/>
      <c r="WU24" s="27"/>
      <c r="WV24" s="27"/>
      <c r="WW24" s="27"/>
      <c r="WX24" s="27"/>
      <c r="WY24" s="27"/>
      <c r="WZ24" s="27"/>
      <c r="XA24" s="27"/>
      <c r="XB24" s="27"/>
      <c r="XC24" s="27"/>
      <c r="XD24" s="27"/>
      <c r="XE24" s="27"/>
      <c r="XF24" s="27"/>
      <c r="XG24" s="27"/>
      <c r="XH24" s="27"/>
      <c r="XI24" s="27"/>
      <c r="XJ24" s="27"/>
      <c r="XK24" s="27"/>
      <c r="XL24" s="27"/>
      <c r="XM24" s="27"/>
      <c r="XN24" s="27"/>
      <c r="XO24" s="27"/>
      <c r="XP24" s="27"/>
      <c r="XQ24" s="27"/>
      <c r="XR24" s="27"/>
      <c r="XS24" s="27"/>
      <c r="XT24" s="27"/>
      <c r="XU24" s="27"/>
      <c r="XV24" s="27"/>
      <c r="XW24" s="27"/>
      <c r="XX24" s="27"/>
      <c r="XY24" s="27"/>
      <c r="XZ24" s="27"/>
      <c r="YA24" s="27"/>
      <c r="YB24" s="27"/>
      <c r="YC24" s="27"/>
      <c r="YD24" s="27"/>
      <c r="YE24" s="27"/>
      <c r="YF24" s="27"/>
      <c r="YG24" s="27"/>
      <c r="YH24" s="27"/>
      <c r="YI24" s="27"/>
      <c r="YJ24" s="27"/>
      <c r="YK24" s="27"/>
      <c r="YL24" s="27"/>
      <c r="YM24" s="27"/>
      <c r="YN24" s="27"/>
      <c r="YO24" s="27"/>
      <c r="YP24" s="27"/>
      <c r="YQ24" s="27"/>
      <c r="YR24" s="27"/>
      <c r="YS24" s="27"/>
      <c r="YT24" s="27"/>
      <c r="YU24" s="27"/>
      <c r="YV24" s="27"/>
      <c r="YW24" s="27"/>
      <c r="YX24" s="27"/>
      <c r="YY24" s="27"/>
      <c r="YZ24" s="27"/>
      <c r="ZA24" s="27"/>
      <c r="ZB24" s="27"/>
      <c r="ZC24" s="27"/>
      <c r="ZD24" s="27"/>
      <c r="ZE24" s="27"/>
      <c r="ZF24" s="27"/>
      <c r="ZG24" s="27"/>
      <c r="ZH24" s="27"/>
      <c r="ZI24" s="27"/>
      <c r="ZJ24" s="27"/>
      <c r="ZK24" s="27"/>
      <c r="ZL24" s="27"/>
      <c r="ZM24" s="27"/>
      <c r="ZN24" s="27"/>
      <c r="ZO24" s="27"/>
      <c r="ZP24" s="27"/>
      <c r="ZQ24" s="27"/>
      <c r="ZR24" s="27"/>
      <c r="ZS24" s="27"/>
      <c r="ZT24" s="27"/>
      <c r="ZU24" s="27"/>
      <c r="ZV24" s="27"/>
      <c r="ZW24" s="27"/>
      <c r="ZX24" s="27"/>
      <c r="ZY24" s="27"/>
      <c r="ZZ24" s="27"/>
      <c r="AAA24" s="27"/>
      <c r="AAB24" s="27"/>
      <c r="AAC24" s="27"/>
      <c r="AAD24" s="27"/>
      <c r="AAE24" s="27"/>
      <c r="AAF24" s="27"/>
      <c r="AAG24" s="27"/>
      <c r="AAH24" s="27"/>
      <c r="AAI24" s="27"/>
      <c r="AAJ24" s="27"/>
      <c r="AAK24" s="27"/>
      <c r="AAL24" s="27"/>
      <c r="AAM24" s="27"/>
      <c r="AAN24" s="27"/>
      <c r="AAO24" s="27"/>
      <c r="AAP24" s="27"/>
      <c r="AAQ24" s="27"/>
      <c r="AAR24" s="27"/>
      <c r="AAS24" s="27"/>
      <c r="AAT24" s="27"/>
      <c r="AAU24" s="27"/>
      <c r="AAV24" s="27"/>
      <c r="AAW24" s="27"/>
      <c r="AAX24" s="27"/>
      <c r="AAY24" s="27"/>
      <c r="AAZ24" s="27"/>
      <c r="ABA24" s="27"/>
      <c r="ABB24" s="27"/>
      <c r="ABC24" s="27"/>
      <c r="ABD24" s="27"/>
      <c r="ABE24" s="27"/>
      <c r="ABF24" s="27"/>
      <c r="ABG24" s="27"/>
      <c r="ABH24" s="27"/>
      <c r="ABI24" s="27"/>
      <c r="ABJ24" s="27"/>
      <c r="ABK24" s="27"/>
      <c r="ABL24" s="27"/>
      <c r="ABM24" s="27"/>
      <c r="ABN24" s="27"/>
      <c r="ABO24" s="27"/>
      <c r="ABP24" s="27"/>
      <c r="ABQ24" s="27"/>
      <c r="ABR24" s="27"/>
      <c r="ABS24" s="27"/>
      <c r="ABT24" s="27"/>
      <c r="ABU24" s="27"/>
      <c r="ABV24" s="27"/>
      <c r="ABW24" s="27"/>
      <c r="ABX24" s="27"/>
      <c r="ABY24" s="27"/>
      <c r="ABZ24" s="27"/>
      <c r="ACA24" s="27"/>
      <c r="ACB24" s="27"/>
      <c r="ACC24" s="27"/>
      <c r="ACD24" s="27"/>
      <c r="ACE24" s="27"/>
      <c r="ACF24" s="27"/>
      <c r="ACG24" s="27"/>
      <c r="ACH24" s="27"/>
      <c r="ACI24" s="27"/>
      <c r="ACJ24" s="27"/>
      <c r="ACK24" s="27"/>
      <c r="ACL24" s="27"/>
      <c r="ACM24" s="27"/>
      <c r="ACN24" s="27"/>
      <c r="ACO24" s="27"/>
      <c r="ACP24" s="27"/>
      <c r="ACQ24" s="27"/>
      <c r="ACR24" s="27"/>
      <c r="ACS24" s="27"/>
      <c r="ACT24" s="27"/>
      <c r="ACU24" s="27"/>
      <c r="ACV24" s="27"/>
      <c r="ACW24" s="27"/>
      <c r="ACX24" s="27"/>
      <c r="ACY24" s="27"/>
      <c r="ACZ24" s="27"/>
      <c r="ADA24" s="27"/>
      <c r="ADB24" s="27"/>
      <c r="ADC24" s="27"/>
      <c r="ADD24" s="27"/>
      <c r="ADE24" s="27"/>
      <c r="ADF24" s="27"/>
      <c r="ADG24" s="27"/>
      <c r="ADH24" s="27"/>
      <c r="ADI24" s="27"/>
      <c r="ADJ24" s="27"/>
      <c r="ADK24" s="27"/>
      <c r="ADL24" s="27"/>
      <c r="ADM24" s="27"/>
      <c r="ADN24" s="27"/>
      <c r="ADO24" s="27"/>
      <c r="ADP24" s="27"/>
      <c r="ADQ24" s="27"/>
      <c r="ADR24" s="27"/>
      <c r="ADS24" s="27"/>
      <c r="ADT24" s="27"/>
      <c r="ADU24" s="27"/>
      <c r="ADV24" s="27"/>
      <c r="ADW24" s="27"/>
      <c r="ADX24" s="27"/>
      <c r="ADY24" s="27"/>
      <c r="ADZ24" s="27"/>
      <c r="AEA24" s="27"/>
      <c r="AEB24" s="27"/>
      <c r="AEC24" s="27"/>
      <c r="AED24" s="27"/>
      <c r="AEE24" s="27"/>
      <c r="AEF24" s="27"/>
      <c r="AEG24" s="27"/>
      <c r="AEH24" s="27"/>
      <c r="AEI24" s="27"/>
      <c r="AEJ24" s="27"/>
      <c r="AEK24" s="27"/>
      <c r="AEL24" s="27"/>
      <c r="AEM24" s="27"/>
      <c r="AEN24" s="27"/>
      <c r="AEO24" s="27"/>
      <c r="AEP24" s="27"/>
      <c r="AEQ24" s="27"/>
      <c r="AER24" s="27"/>
      <c r="AES24" s="27"/>
      <c r="AET24" s="27"/>
      <c r="AEU24" s="27"/>
      <c r="AEV24" s="27"/>
      <c r="AEW24" s="27"/>
      <c r="AEX24" s="27"/>
      <c r="AEY24" s="27"/>
      <c r="AEZ24" s="27"/>
      <c r="AFA24" s="27"/>
      <c r="AFB24" s="27"/>
      <c r="AFC24" s="27"/>
      <c r="AFD24" s="27"/>
      <c r="AFE24" s="27"/>
      <c r="AFF24" s="27"/>
      <c r="AFG24" s="27"/>
      <c r="AFH24" s="27"/>
      <c r="AFI24" s="27"/>
      <c r="AFJ24" s="27"/>
      <c r="AFK24" s="27"/>
      <c r="AFL24" s="27"/>
      <c r="AFM24" s="27"/>
      <c r="AFN24" s="27"/>
      <c r="AFO24" s="27"/>
      <c r="AFP24" s="27"/>
      <c r="AFQ24" s="27"/>
      <c r="AFR24" s="27"/>
      <c r="AFS24" s="27"/>
      <c r="AFT24" s="27"/>
      <c r="AFU24" s="27"/>
      <c r="AFV24" s="27"/>
      <c r="AFW24" s="27"/>
      <c r="AFX24" s="27"/>
      <c r="AFY24" s="27"/>
      <c r="AFZ24" s="27"/>
      <c r="AGA24" s="27"/>
      <c r="AGB24" s="27"/>
      <c r="AGC24" s="27"/>
      <c r="AGD24" s="27"/>
      <c r="AGE24" s="27"/>
      <c r="AGF24" s="27"/>
      <c r="AGG24" s="27"/>
      <c r="AGH24" s="27"/>
      <c r="AGI24" s="27"/>
      <c r="AGJ24" s="27"/>
      <c r="AGK24" s="27"/>
      <c r="AGL24" s="27"/>
      <c r="AGM24" s="27"/>
      <c r="AGN24" s="27"/>
      <c r="AGO24" s="27"/>
      <c r="AGP24" s="27"/>
      <c r="AGQ24" s="27"/>
      <c r="AGR24" s="27"/>
      <c r="AGS24" s="27"/>
      <c r="AGT24" s="27"/>
      <c r="AGU24" s="27"/>
      <c r="AGV24" s="27"/>
      <c r="AGW24" s="27"/>
      <c r="AGX24" s="27"/>
      <c r="AGY24" s="27"/>
      <c r="AGZ24" s="27"/>
      <c r="AHA24" s="27"/>
      <c r="AHB24" s="27"/>
      <c r="AHC24" s="27"/>
      <c r="AHD24" s="27"/>
      <c r="AHE24" s="27"/>
      <c r="AHF24" s="27"/>
      <c r="AHG24" s="27"/>
      <c r="AHH24" s="27"/>
      <c r="AHI24" s="27"/>
      <c r="AHJ24" s="27"/>
      <c r="AHK24" s="27"/>
      <c r="AHL24" s="27"/>
      <c r="AHM24" s="27"/>
      <c r="AHN24" s="27"/>
      <c r="AHO24" s="27"/>
      <c r="AHP24" s="27"/>
      <c r="AHQ24" s="27"/>
      <c r="AHR24" s="27"/>
      <c r="AHS24" s="27"/>
      <c r="AHT24" s="27"/>
      <c r="AHU24" s="27"/>
      <c r="AHV24" s="27"/>
      <c r="AHW24" s="27"/>
      <c r="AHX24" s="27"/>
      <c r="AHY24" s="27"/>
      <c r="AHZ24" s="27"/>
      <c r="AIA24" s="27"/>
      <c r="AIB24" s="27"/>
      <c r="AIC24" s="27"/>
      <c r="AID24" s="27"/>
      <c r="AIE24" s="27"/>
      <c r="AIF24" s="27"/>
      <c r="AIG24" s="27"/>
      <c r="AIH24" s="27"/>
      <c r="AII24" s="27"/>
      <c r="AIJ24" s="27"/>
      <c r="AIK24" s="27"/>
      <c r="AIL24" s="27"/>
      <c r="AIM24" s="27"/>
      <c r="AIN24" s="27"/>
      <c r="AIO24" s="27"/>
      <c r="AIP24" s="27"/>
      <c r="AIQ24" s="27"/>
      <c r="AIR24" s="27"/>
      <c r="AIS24" s="27"/>
      <c r="AIT24" s="27"/>
      <c r="AIU24" s="27"/>
      <c r="AIV24" s="27"/>
      <c r="AIW24" s="27"/>
      <c r="AIX24" s="27"/>
      <c r="AIY24" s="27"/>
      <c r="AIZ24" s="27"/>
      <c r="AJA24" s="27"/>
      <c r="AJB24" s="27"/>
      <c r="AJC24" s="27"/>
      <c r="AJD24" s="27"/>
      <c r="AJE24" s="27"/>
      <c r="AJF24" s="27"/>
      <c r="AJG24" s="27"/>
      <c r="AJH24" s="27"/>
      <c r="AJI24" s="27"/>
      <c r="AJJ24" s="27"/>
      <c r="AJK24" s="27"/>
      <c r="AJL24" s="27"/>
      <c r="AJM24" s="27"/>
      <c r="AJN24" s="27"/>
      <c r="AJO24" s="27"/>
      <c r="AJP24" s="27"/>
      <c r="AJQ24" s="27"/>
      <c r="AJR24" s="27"/>
      <c r="AJS24" s="27"/>
      <c r="AJT24" s="27"/>
      <c r="AJU24" s="27"/>
      <c r="AJV24" s="27"/>
      <c r="AJW24" s="27"/>
      <c r="AJX24" s="27"/>
      <c r="AJY24" s="27"/>
      <c r="AJZ24" s="27"/>
      <c r="AKA24" s="27"/>
      <c r="AKB24" s="27"/>
      <c r="AKC24" s="27"/>
      <c r="AKD24" s="27"/>
      <c r="AKE24" s="27"/>
      <c r="AKF24" s="27"/>
      <c r="AKG24" s="27"/>
      <c r="AKH24" s="27"/>
      <c r="AKI24" s="27"/>
      <c r="AKJ24" s="27"/>
      <c r="AKK24" s="27"/>
      <c r="AKL24" s="27"/>
      <c r="AKM24" s="27"/>
      <c r="AKN24" s="27"/>
      <c r="AKO24" s="27"/>
      <c r="AKP24" s="27"/>
      <c r="AKQ24" s="27"/>
      <c r="AKR24" s="27"/>
      <c r="AKS24" s="27"/>
      <c r="AKT24" s="27"/>
      <c r="AKU24" s="27"/>
      <c r="AKV24" s="27"/>
      <c r="AKW24" s="27"/>
      <c r="AKX24" s="27"/>
      <c r="AKY24" s="27"/>
      <c r="AKZ24" s="27"/>
      <c r="ALA24" s="27"/>
      <c r="ALB24" s="27"/>
      <c r="ALC24" s="27"/>
      <c r="ALD24" s="27"/>
      <c r="ALE24" s="27"/>
      <c r="ALF24" s="27"/>
      <c r="ALG24" s="27"/>
      <c r="ALH24" s="27"/>
      <c r="ALI24" s="27"/>
      <c r="ALJ24" s="27"/>
      <c r="ALK24" s="27"/>
      <c r="ALL24" s="27"/>
      <c r="ALM24" s="27"/>
      <c r="ALN24" s="27"/>
      <c r="ALO24" s="27"/>
      <c r="ALP24" s="27"/>
      <c r="ALQ24" s="27"/>
      <c r="ALR24" s="27"/>
      <c r="ALS24" s="27"/>
      <c r="ALT24" s="27"/>
      <c r="ALU24" s="27"/>
      <c r="ALV24" s="27"/>
      <c r="ALW24" s="27"/>
      <c r="ALX24" s="27"/>
      <c r="ALY24" s="27"/>
      <c r="ALZ24" s="27"/>
      <c r="AMA24" s="27"/>
      <c r="AMB24" s="27"/>
      <c r="AMC24" s="27"/>
      <c r="AMD24" s="27"/>
      <c r="AME24" s="27"/>
      <c r="AMF24" s="27"/>
      <c r="AMG24" s="27"/>
      <c r="AMH24" s="27"/>
      <c r="AMI24" s="27"/>
      <c r="AMJ24" s="27"/>
      <c r="AMK24" s="27"/>
      <c r="AML24" s="27"/>
      <c r="AMM24" s="27"/>
      <c r="AMN24" s="27"/>
      <c r="AMO24" s="27"/>
      <c r="AMP24" s="27"/>
      <c r="AMQ24" s="27"/>
      <c r="AMR24" s="27"/>
      <c r="AMS24" s="27"/>
      <c r="AMT24" s="27"/>
      <c r="AMU24" s="27"/>
      <c r="AMV24" s="27"/>
      <c r="AMW24" s="27"/>
      <c r="AMX24" s="27"/>
      <c r="AMY24" s="27"/>
      <c r="AMZ24" s="27"/>
      <c r="ANA24" s="27"/>
      <c r="ANB24" s="27"/>
      <c r="ANC24" s="27"/>
      <c r="AND24" s="27"/>
      <c r="ANE24" s="27"/>
      <c r="ANF24" s="27"/>
    </row>
    <row r="25" spans="1:1046" s="60" customFormat="1" x14ac:dyDescent="0.2">
      <c r="A25" s="54"/>
      <c r="B25" s="54"/>
      <c r="C25" s="55"/>
      <c r="D25" s="55"/>
      <c r="E25" s="55"/>
      <c r="F25" s="55"/>
      <c r="G25" s="55"/>
      <c r="H25" s="55"/>
      <c r="I25" s="63"/>
      <c r="J25" s="63"/>
      <c r="K25" s="63"/>
      <c r="L25" s="56"/>
      <c r="M25" s="57"/>
      <c r="N25" s="43"/>
      <c r="O25" s="57"/>
      <c r="P25" s="43"/>
      <c r="Q25" s="43"/>
      <c r="R25" s="57"/>
      <c r="S25" s="57"/>
      <c r="T25" s="57"/>
      <c r="U25" s="57"/>
      <c r="V25" s="57"/>
      <c r="W25" s="57"/>
      <c r="X25" s="57"/>
      <c r="Y25" s="57"/>
      <c r="Z25" s="58"/>
      <c r="AA25" s="58"/>
      <c r="AB25" s="58"/>
      <c r="AC25" s="59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9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61">
        <f>Q24</f>
        <v>27433600</v>
      </c>
      <c r="BC25" s="61">
        <f>AE24</f>
        <v>27314300</v>
      </c>
      <c r="BD25" s="61">
        <f>AS24</f>
        <v>1596700</v>
      </c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  <c r="IV25" s="58"/>
      <c r="IW25" s="58"/>
      <c r="IX25" s="58"/>
      <c r="IY25" s="58"/>
      <c r="IZ25" s="58"/>
      <c r="JA25" s="58"/>
      <c r="JB25" s="58"/>
      <c r="JC25" s="58"/>
      <c r="JD25" s="58"/>
      <c r="JE25" s="58"/>
      <c r="JF25" s="58"/>
      <c r="JG25" s="58"/>
      <c r="JH25" s="58"/>
      <c r="JI25" s="58"/>
      <c r="JJ25" s="58"/>
      <c r="JK25" s="58"/>
      <c r="JL25" s="58"/>
      <c r="JM25" s="58"/>
      <c r="JN25" s="58"/>
      <c r="JO25" s="58"/>
      <c r="JP25" s="58"/>
      <c r="JQ25" s="58"/>
      <c r="JR25" s="58"/>
      <c r="JS25" s="58"/>
      <c r="JT25" s="58"/>
      <c r="JU25" s="58"/>
      <c r="JV25" s="58"/>
      <c r="JW25" s="58"/>
      <c r="JX25" s="58"/>
      <c r="JY25" s="58"/>
      <c r="JZ25" s="58"/>
      <c r="KA25" s="58"/>
      <c r="KB25" s="58"/>
      <c r="KC25" s="58"/>
      <c r="KD25" s="58"/>
      <c r="KE25" s="58"/>
      <c r="KF25" s="58"/>
      <c r="KG25" s="58"/>
      <c r="KH25" s="58"/>
      <c r="KI25" s="58"/>
      <c r="KJ25" s="58"/>
      <c r="KK25" s="58"/>
      <c r="KL25" s="58"/>
      <c r="KM25" s="58"/>
      <c r="KN25" s="58"/>
      <c r="KO25" s="58"/>
      <c r="KP25" s="58"/>
      <c r="KQ25" s="58"/>
      <c r="KR25" s="58"/>
      <c r="KS25" s="58"/>
      <c r="KT25" s="58"/>
      <c r="KU25" s="58"/>
      <c r="KV25" s="58"/>
      <c r="KW25" s="58"/>
      <c r="KX25" s="58"/>
      <c r="KY25" s="58"/>
      <c r="KZ25" s="58"/>
      <c r="LA25" s="58"/>
      <c r="LB25" s="58"/>
      <c r="LC25" s="58"/>
      <c r="LD25" s="58"/>
      <c r="LE25" s="58"/>
      <c r="LF25" s="58"/>
      <c r="LG25" s="58"/>
      <c r="LH25" s="58"/>
      <c r="LI25" s="58"/>
      <c r="LJ25" s="58"/>
      <c r="LK25" s="58"/>
      <c r="LL25" s="58"/>
      <c r="LM25" s="58"/>
      <c r="LN25" s="58"/>
      <c r="LO25" s="58"/>
      <c r="LP25" s="58"/>
      <c r="LQ25" s="58"/>
      <c r="LR25" s="58"/>
      <c r="LS25" s="58"/>
      <c r="LT25" s="58"/>
      <c r="LU25" s="58"/>
      <c r="LV25" s="58"/>
      <c r="LW25" s="58"/>
      <c r="LX25" s="58"/>
      <c r="LY25" s="58"/>
      <c r="LZ25" s="58"/>
      <c r="MA25" s="58"/>
      <c r="MB25" s="58"/>
      <c r="MC25" s="58"/>
      <c r="MD25" s="58"/>
      <c r="ME25" s="58"/>
      <c r="MF25" s="58"/>
      <c r="MG25" s="58"/>
      <c r="MH25" s="58"/>
      <c r="MI25" s="58"/>
      <c r="MJ25" s="58"/>
      <c r="MK25" s="58"/>
      <c r="ML25" s="58"/>
      <c r="MM25" s="58"/>
      <c r="MN25" s="58"/>
      <c r="MO25" s="58"/>
      <c r="MP25" s="58"/>
      <c r="MQ25" s="58"/>
      <c r="MR25" s="58"/>
      <c r="MS25" s="58"/>
      <c r="MT25" s="58"/>
      <c r="MU25" s="58"/>
      <c r="MV25" s="58"/>
      <c r="MW25" s="58"/>
      <c r="MX25" s="58"/>
      <c r="MY25" s="58"/>
      <c r="MZ25" s="58"/>
      <c r="NA25" s="58"/>
      <c r="NB25" s="58"/>
      <c r="NC25" s="58"/>
      <c r="ND25" s="58"/>
      <c r="NE25" s="58"/>
      <c r="NF25" s="58"/>
      <c r="NG25" s="58"/>
      <c r="NH25" s="58"/>
      <c r="NI25" s="58"/>
      <c r="NJ25" s="58"/>
      <c r="NK25" s="58"/>
      <c r="NL25" s="58"/>
      <c r="NM25" s="58"/>
      <c r="NN25" s="58"/>
      <c r="NO25" s="58"/>
      <c r="NP25" s="58"/>
      <c r="NQ25" s="58"/>
      <c r="NR25" s="58"/>
      <c r="NS25" s="58"/>
      <c r="NT25" s="58"/>
      <c r="NU25" s="58"/>
      <c r="NV25" s="58"/>
      <c r="NW25" s="58"/>
      <c r="NX25" s="58"/>
      <c r="NY25" s="58"/>
      <c r="NZ25" s="58"/>
      <c r="OA25" s="58"/>
      <c r="OB25" s="58"/>
      <c r="OC25" s="58"/>
      <c r="OD25" s="58"/>
      <c r="OE25" s="58"/>
      <c r="OF25" s="58"/>
      <c r="OG25" s="58"/>
      <c r="OH25" s="58"/>
      <c r="OI25" s="58"/>
      <c r="OJ25" s="58"/>
      <c r="OK25" s="58"/>
      <c r="OL25" s="58"/>
      <c r="OM25" s="58"/>
      <c r="ON25" s="58"/>
      <c r="OO25" s="58"/>
      <c r="OP25" s="58"/>
      <c r="OQ25" s="58"/>
      <c r="OR25" s="58"/>
      <c r="OS25" s="58"/>
      <c r="OT25" s="58"/>
      <c r="OU25" s="58"/>
      <c r="OV25" s="58"/>
      <c r="OW25" s="58"/>
      <c r="OX25" s="58"/>
      <c r="OY25" s="58"/>
      <c r="OZ25" s="58"/>
      <c r="PA25" s="58"/>
      <c r="PB25" s="58"/>
      <c r="PC25" s="58"/>
      <c r="PD25" s="58"/>
      <c r="PE25" s="58"/>
      <c r="PF25" s="58"/>
      <c r="PG25" s="58"/>
      <c r="PH25" s="58"/>
      <c r="PI25" s="58"/>
      <c r="PJ25" s="58"/>
      <c r="PK25" s="58"/>
      <c r="PL25" s="58"/>
      <c r="PM25" s="58"/>
      <c r="PN25" s="58"/>
      <c r="PO25" s="58"/>
      <c r="PP25" s="58"/>
      <c r="PQ25" s="58"/>
      <c r="PR25" s="58"/>
      <c r="PS25" s="58"/>
      <c r="PT25" s="58"/>
      <c r="PU25" s="58"/>
      <c r="PV25" s="58"/>
      <c r="PW25" s="58"/>
      <c r="PX25" s="58"/>
      <c r="PY25" s="58"/>
      <c r="PZ25" s="58"/>
      <c r="QA25" s="58"/>
      <c r="QB25" s="58"/>
      <c r="QC25" s="58"/>
      <c r="QD25" s="58"/>
      <c r="QE25" s="58"/>
      <c r="QF25" s="58"/>
      <c r="QG25" s="58"/>
      <c r="QH25" s="58"/>
      <c r="QI25" s="58"/>
      <c r="QJ25" s="58"/>
      <c r="QK25" s="58"/>
      <c r="QL25" s="58"/>
      <c r="QM25" s="58"/>
      <c r="QN25" s="58"/>
      <c r="QO25" s="58"/>
      <c r="QP25" s="58"/>
      <c r="QQ25" s="58"/>
      <c r="QR25" s="58"/>
      <c r="QS25" s="58"/>
      <c r="QT25" s="58"/>
      <c r="QU25" s="58"/>
      <c r="QV25" s="58"/>
      <c r="QW25" s="58"/>
      <c r="QX25" s="58"/>
      <c r="QY25" s="58"/>
      <c r="QZ25" s="58"/>
      <c r="RA25" s="58"/>
      <c r="RB25" s="58"/>
      <c r="RC25" s="58"/>
      <c r="RD25" s="58"/>
      <c r="RE25" s="58"/>
      <c r="RF25" s="58"/>
      <c r="RG25" s="58"/>
      <c r="RH25" s="58"/>
      <c r="RI25" s="58"/>
      <c r="RJ25" s="58"/>
      <c r="RK25" s="58"/>
      <c r="RL25" s="58"/>
      <c r="RM25" s="58"/>
      <c r="RN25" s="58"/>
      <c r="RO25" s="58"/>
      <c r="RP25" s="58"/>
      <c r="RQ25" s="58"/>
      <c r="RR25" s="58"/>
      <c r="RS25" s="58"/>
      <c r="RT25" s="58"/>
      <c r="RU25" s="58"/>
      <c r="RV25" s="58"/>
      <c r="RW25" s="58"/>
      <c r="RX25" s="58"/>
      <c r="RY25" s="58"/>
      <c r="RZ25" s="58"/>
      <c r="SA25" s="58"/>
      <c r="SB25" s="58"/>
      <c r="SC25" s="58"/>
      <c r="SD25" s="58"/>
      <c r="SE25" s="58"/>
      <c r="SF25" s="58"/>
      <c r="SG25" s="58"/>
      <c r="SH25" s="58"/>
      <c r="SI25" s="58"/>
      <c r="SJ25" s="58"/>
      <c r="SK25" s="58"/>
      <c r="SL25" s="58"/>
      <c r="SM25" s="58"/>
      <c r="SN25" s="58"/>
      <c r="SO25" s="58"/>
      <c r="SP25" s="58"/>
      <c r="SQ25" s="58"/>
      <c r="SR25" s="58"/>
      <c r="SS25" s="58"/>
      <c r="ST25" s="58"/>
      <c r="SU25" s="58"/>
      <c r="SV25" s="58"/>
      <c r="SW25" s="58"/>
      <c r="SX25" s="58"/>
      <c r="SY25" s="58"/>
      <c r="SZ25" s="58"/>
      <c r="TA25" s="58"/>
      <c r="TB25" s="58"/>
      <c r="TC25" s="58"/>
      <c r="TD25" s="58"/>
      <c r="TE25" s="58"/>
      <c r="TF25" s="58"/>
      <c r="TG25" s="58"/>
      <c r="TH25" s="58"/>
      <c r="TI25" s="58"/>
      <c r="TJ25" s="58"/>
      <c r="TK25" s="58"/>
      <c r="TL25" s="58"/>
      <c r="TM25" s="58"/>
      <c r="TN25" s="58"/>
      <c r="TO25" s="58"/>
      <c r="TP25" s="58"/>
      <c r="TQ25" s="58"/>
      <c r="TR25" s="58"/>
      <c r="TS25" s="58"/>
      <c r="TT25" s="58"/>
      <c r="TU25" s="58"/>
      <c r="TV25" s="58"/>
      <c r="TW25" s="58"/>
      <c r="TX25" s="58"/>
      <c r="TY25" s="58"/>
      <c r="TZ25" s="58"/>
      <c r="UA25" s="58"/>
      <c r="UB25" s="58"/>
      <c r="UC25" s="58"/>
      <c r="UD25" s="58"/>
      <c r="UE25" s="58"/>
      <c r="UF25" s="58"/>
      <c r="UG25" s="58"/>
      <c r="UH25" s="58"/>
      <c r="UI25" s="58"/>
      <c r="UJ25" s="58"/>
      <c r="UK25" s="58"/>
      <c r="UL25" s="58"/>
      <c r="UM25" s="58"/>
      <c r="UN25" s="58"/>
      <c r="UO25" s="58"/>
      <c r="UP25" s="58"/>
      <c r="UQ25" s="58"/>
      <c r="UR25" s="58"/>
      <c r="US25" s="58"/>
      <c r="UT25" s="58"/>
      <c r="UU25" s="58"/>
      <c r="UV25" s="58"/>
      <c r="UW25" s="58"/>
      <c r="UX25" s="58"/>
      <c r="UY25" s="58"/>
      <c r="UZ25" s="58"/>
      <c r="VA25" s="58"/>
      <c r="VB25" s="58"/>
      <c r="VC25" s="58"/>
      <c r="VD25" s="58"/>
      <c r="VE25" s="58"/>
      <c r="VF25" s="58"/>
      <c r="VG25" s="58"/>
      <c r="VH25" s="58"/>
      <c r="VI25" s="58"/>
      <c r="VJ25" s="58"/>
      <c r="VK25" s="58"/>
      <c r="VL25" s="58"/>
      <c r="VM25" s="58"/>
      <c r="VN25" s="58"/>
      <c r="VO25" s="58"/>
      <c r="VP25" s="58"/>
      <c r="VQ25" s="58"/>
      <c r="VR25" s="58"/>
      <c r="VS25" s="58"/>
      <c r="VT25" s="58"/>
      <c r="VU25" s="58"/>
      <c r="VV25" s="58"/>
      <c r="VW25" s="58"/>
      <c r="VX25" s="58"/>
      <c r="VY25" s="58"/>
      <c r="VZ25" s="58"/>
      <c r="WA25" s="58"/>
      <c r="WB25" s="58"/>
      <c r="WC25" s="58"/>
      <c r="WD25" s="58"/>
      <c r="WE25" s="58"/>
      <c r="WF25" s="58"/>
      <c r="WG25" s="58"/>
      <c r="WH25" s="58"/>
      <c r="WI25" s="58"/>
      <c r="WJ25" s="58"/>
      <c r="WK25" s="58"/>
      <c r="WL25" s="58"/>
      <c r="WM25" s="58"/>
      <c r="WN25" s="58"/>
      <c r="WO25" s="58"/>
      <c r="WP25" s="58"/>
      <c r="WQ25" s="58"/>
      <c r="WR25" s="58"/>
      <c r="WS25" s="58"/>
      <c r="WT25" s="58"/>
      <c r="WU25" s="58"/>
      <c r="WV25" s="58"/>
      <c r="WW25" s="58"/>
      <c r="WX25" s="58"/>
      <c r="WY25" s="58"/>
      <c r="WZ25" s="58"/>
      <c r="XA25" s="58"/>
      <c r="XB25" s="58"/>
      <c r="XC25" s="58"/>
      <c r="XD25" s="58"/>
      <c r="XE25" s="58"/>
      <c r="XF25" s="58"/>
      <c r="XG25" s="58"/>
      <c r="XH25" s="58"/>
      <c r="XI25" s="58"/>
      <c r="XJ25" s="58"/>
      <c r="XK25" s="58"/>
      <c r="XL25" s="58"/>
      <c r="XM25" s="58"/>
      <c r="XN25" s="58"/>
      <c r="XO25" s="58"/>
      <c r="XP25" s="58"/>
      <c r="XQ25" s="58"/>
      <c r="XR25" s="58"/>
      <c r="XS25" s="58"/>
      <c r="XT25" s="58"/>
      <c r="XU25" s="58"/>
      <c r="XV25" s="58"/>
      <c r="XW25" s="58"/>
      <c r="XX25" s="58"/>
      <c r="XY25" s="58"/>
      <c r="XZ25" s="58"/>
      <c r="YA25" s="58"/>
      <c r="YB25" s="58"/>
      <c r="YC25" s="58"/>
      <c r="YD25" s="58"/>
      <c r="YE25" s="58"/>
      <c r="YF25" s="58"/>
      <c r="YG25" s="58"/>
      <c r="YH25" s="58"/>
      <c r="YI25" s="58"/>
      <c r="YJ25" s="58"/>
      <c r="YK25" s="58"/>
      <c r="YL25" s="58"/>
      <c r="YM25" s="58"/>
      <c r="YN25" s="58"/>
      <c r="YO25" s="58"/>
      <c r="YP25" s="58"/>
      <c r="YQ25" s="58"/>
      <c r="YR25" s="58"/>
      <c r="YS25" s="58"/>
      <c r="YT25" s="58"/>
      <c r="YU25" s="58"/>
      <c r="YV25" s="58"/>
      <c r="YW25" s="58"/>
      <c r="YX25" s="58"/>
      <c r="YY25" s="58"/>
      <c r="YZ25" s="58"/>
      <c r="ZA25" s="58"/>
      <c r="ZB25" s="58"/>
      <c r="ZC25" s="58"/>
      <c r="ZD25" s="58"/>
      <c r="ZE25" s="58"/>
      <c r="ZF25" s="58"/>
      <c r="ZG25" s="58"/>
      <c r="ZH25" s="58"/>
      <c r="ZI25" s="58"/>
      <c r="ZJ25" s="58"/>
      <c r="ZK25" s="58"/>
      <c r="ZL25" s="58"/>
      <c r="ZM25" s="58"/>
      <c r="ZN25" s="58"/>
      <c r="ZO25" s="58"/>
      <c r="ZP25" s="58"/>
      <c r="ZQ25" s="58"/>
      <c r="ZR25" s="58"/>
      <c r="ZS25" s="58"/>
      <c r="ZT25" s="58"/>
      <c r="ZU25" s="58"/>
      <c r="ZV25" s="58"/>
      <c r="ZW25" s="58"/>
      <c r="ZX25" s="58"/>
      <c r="ZY25" s="58"/>
      <c r="ZZ25" s="58"/>
      <c r="AAA25" s="58"/>
      <c r="AAB25" s="58"/>
      <c r="AAC25" s="58"/>
      <c r="AAD25" s="58"/>
      <c r="AAE25" s="58"/>
      <c r="AAF25" s="58"/>
      <c r="AAG25" s="58"/>
      <c r="AAH25" s="58"/>
      <c r="AAI25" s="58"/>
      <c r="AAJ25" s="58"/>
      <c r="AAK25" s="58"/>
      <c r="AAL25" s="58"/>
      <c r="AAM25" s="58"/>
      <c r="AAN25" s="58"/>
      <c r="AAO25" s="58"/>
      <c r="AAP25" s="58"/>
      <c r="AAQ25" s="58"/>
      <c r="AAR25" s="58"/>
      <c r="AAS25" s="58"/>
      <c r="AAT25" s="58"/>
      <c r="AAU25" s="58"/>
      <c r="AAV25" s="58"/>
      <c r="AAW25" s="58"/>
      <c r="AAX25" s="58"/>
      <c r="AAY25" s="58"/>
      <c r="AAZ25" s="58"/>
      <c r="ABA25" s="58"/>
      <c r="ABB25" s="58"/>
      <c r="ABC25" s="58"/>
      <c r="ABD25" s="58"/>
      <c r="ABE25" s="58"/>
      <c r="ABF25" s="58"/>
      <c r="ABG25" s="58"/>
      <c r="ABH25" s="58"/>
      <c r="ABI25" s="58"/>
      <c r="ABJ25" s="58"/>
      <c r="ABK25" s="58"/>
      <c r="ABL25" s="58"/>
      <c r="ABM25" s="58"/>
      <c r="ABN25" s="58"/>
      <c r="ABO25" s="58"/>
      <c r="ABP25" s="58"/>
      <c r="ABQ25" s="58"/>
      <c r="ABR25" s="58"/>
      <c r="ABS25" s="58"/>
      <c r="ABT25" s="58"/>
      <c r="ABU25" s="58"/>
      <c r="ABV25" s="58"/>
      <c r="ABW25" s="58"/>
      <c r="ABX25" s="58"/>
      <c r="ABY25" s="58"/>
      <c r="ABZ25" s="58"/>
      <c r="ACA25" s="58"/>
      <c r="ACB25" s="58"/>
      <c r="ACC25" s="58"/>
      <c r="ACD25" s="58"/>
      <c r="ACE25" s="58"/>
      <c r="ACF25" s="58"/>
      <c r="ACG25" s="58"/>
      <c r="ACH25" s="58"/>
      <c r="ACI25" s="58"/>
      <c r="ACJ25" s="58"/>
      <c r="ACK25" s="58"/>
      <c r="ACL25" s="58"/>
      <c r="ACM25" s="58"/>
      <c r="ACN25" s="58"/>
      <c r="ACO25" s="58"/>
      <c r="ACP25" s="58"/>
      <c r="ACQ25" s="58"/>
      <c r="ACR25" s="58"/>
      <c r="ACS25" s="58"/>
      <c r="ACT25" s="58"/>
      <c r="ACU25" s="58"/>
      <c r="ACV25" s="58"/>
      <c r="ACW25" s="58"/>
      <c r="ACX25" s="58"/>
      <c r="ACY25" s="58"/>
      <c r="ACZ25" s="58"/>
      <c r="ADA25" s="58"/>
      <c r="ADB25" s="58"/>
      <c r="ADC25" s="58"/>
      <c r="ADD25" s="58"/>
      <c r="ADE25" s="58"/>
      <c r="ADF25" s="58"/>
      <c r="ADG25" s="58"/>
      <c r="ADH25" s="58"/>
      <c r="ADI25" s="58"/>
      <c r="ADJ25" s="58"/>
      <c r="ADK25" s="58"/>
      <c r="ADL25" s="58"/>
      <c r="ADM25" s="58"/>
      <c r="ADN25" s="58"/>
      <c r="ADO25" s="58"/>
      <c r="ADP25" s="58"/>
      <c r="ADQ25" s="58"/>
      <c r="ADR25" s="58"/>
      <c r="ADS25" s="58"/>
      <c r="ADT25" s="58"/>
      <c r="ADU25" s="58"/>
      <c r="ADV25" s="58"/>
      <c r="ADW25" s="58"/>
      <c r="ADX25" s="58"/>
      <c r="ADY25" s="58"/>
      <c r="ADZ25" s="58"/>
      <c r="AEA25" s="58"/>
      <c r="AEB25" s="58"/>
      <c r="AEC25" s="58"/>
      <c r="AED25" s="58"/>
      <c r="AEE25" s="58"/>
      <c r="AEF25" s="58"/>
      <c r="AEG25" s="58"/>
      <c r="AEH25" s="58"/>
      <c r="AEI25" s="58"/>
      <c r="AEJ25" s="58"/>
      <c r="AEK25" s="58"/>
      <c r="AEL25" s="58"/>
      <c r="AEM25" s="58"/>
      <c r="AEN25" s="58"/>
      <c r="AEO25" s="58"/>
      <c r="AEP25" s="58"/>
      <c r="AEQ25" s="58"/>
      <c r="AER25" s="58"/>
      <c r="AES25" s="58"/>
      <c r="AET25" s="58"/>
      <c r="AEU25" s="58"/>
      <c r="AEV25" s="58"/>
      <c r="AEW25" s="58"/>
      <c r="AEX25" s="58"/>
      <c r="AEY25" s="58"/>
      <c r="AEZ25" s="58"/>
      <c r="AFA25" s="58"/>
      <c r="AFB25" s="58"/>
      <c r="AFC25" s="58"/>
      <c r="AFD25" s="58"/>
      <c r="AFE25" s="58"/>
      <c r="AFF25" s="58"/>
      <c r="AFG25" s="58"/>
      <c r="AFH25" s="58"/>
      <c r="AFI25" s="58"/>
      <c r="AFJ25" s="58"/>
      <c r="AFK25" s="58"/>
      <c r="AFL25" s="58"/>
      <c r="AFM25" s="58"/>
      <c r="AFN25" s="58"/>
      <c r="AFO25" s="58"/>
      <c r="AFP25" s="58"/>
      <c r="AFQ25" s="58"/>
      <c r="AFR25" s="58"/>
      <c r="AFS25" s="58"/>
      <c r="AFT25" s="58"/>
      <c r="AFU25" s="58"/>
      <c r="AFV25" s="58"/>
      <c r="AFW25" s="58"/>
      <c r="AFX25" s="58"/>
      <c r="AFY25" s="58"/>
      <c r="AFZ25" s="58"/>
      <c r="AGA25" s="58"/>
      <c r="AGB25" s="58"/>
      <c r="AGC25" s="58"/>
      <c r="AGD25" s="58"/>
      <c r="AGE25" s="58"/>
      <c r="AGF25" s="58"/>
      <c r="AGG25" s="58"/>
      <c r="AGH25" s="58"/>
      <c r="AGI25" s="58"/>
      <c r="AGJ25" s="58"/>
      <c r="AGK25" s="58"/>
      <c r="AGL25" s="58"/>
      <c r="AGM25" s="58"/>
      <c r="AGN25" s="58"/>
      <c r="AGO25" s="58"/>
      <c r="AGP25" s="58"/>
      <c r="AGQ25" s="58"/>
      <c r="AGR25" s="58"/>
      <c r="AGS25" s="58"/>
      <c r="AGT25" s="58"/>
      <c r="AGU25" s="58"/>
      <c r="AGV25" s="58"/>
      <c r="AGW25" s="58"/>
      <c r="AGX25" s="58"/>
      <c r="AGY25" s="58"/>
      <c r="AGZ25" s="58"/>
      <c r="AHA25" s="58"/>
      <c r="AHB25" s="58"/>
      <c r="AHC25" s="58"/>
      <c r="AHD25" s="58"/>
      <c r="AHE25" s="58"/>
      <c r="AHF25" s="58"/>
      <c r="AHG25" s="58"/>
      <c r="AHH25" s="58"/>
      <c r="AHI25" s="58"/>
      <c r="AHJ25" s="58"/>
      <c r="AHK25" s="58"/>
      <c r="AHL25" s="58"/>
      <c r="AHM25" s="58"/>
      <c r="AHN25" s="58"/>
      <c r="AHO25" s="58"/>
      <c r="AHP25" s="58"/>
      <c r="AHQ25" s="58"/>
      <c r="AHR25" s="58"/>
      <c r="AHS25" s="58"/>
      <c r="AHT25" s="58"/>
      <c r="AHU25" s="58"/>
      <c r="AHV25" s="58"/>
      <c r="AHW25" s="58"/>
      <c r="AHX25" s="58"/>
      <c r="AHY25" s="58"/>
      <c r="AHZ25" s="58"/>
      <c r="AIA25" s="58"/>
      <c r="AIB25" s="58"/>
      <c r="AIC25" s="58"/>
      <c r="AID25" s="58"/>
      <c r="AIE25" s="58"/>
      <c r="AIF25" s="58"/>
      <c r="AIG25" s="58"/>
      <c r="AIH25" s="58"/>
      <c r="AII25" s="58"/>
      <c r="AIJ25" s="58"/>
      <c r="AIK25" s="58"/>
      <c r="AIL25" s="58"/>
      <c r="AIM25" s="58"/>
      <c r="AIN25" s="58"/>
      <c r="AIO25" s="58"/>
      <c r="AIP25" s="58"/>
      <c r="AIQ25" s="58"/>
      <c r="AIR25" s="58"/>
      <c r="AIS25" s="58"/>
      <c r="AIT25" s="58"/>
      <c r="AIU25" s="58"/>
      <c r="AIV25" s="58"/>
      <c r="AIW25" s="58"/>
      <c r="AIX25" s="58"/>
      <c r="AIY25" s="58"/>
      <c r="AIZ25" s="58"/>
      <c r="AJA25" s="58"/>
      <c r="AJB25" s="58"/>
      <c r="AJC25" s="58"/>
      <c r="AJD25" s="58"/>
      <c r="AJE25" s="58"/>
      <c r="AJF25" s="58"/>
      <c r="AJG25" s="58"/>
      <c r="AJH25" s="58"/>
      <c r="AJI25" s="58"/>
      <c r="AJJ25" s="58"/>
      <c r="AJK25" s="58"/>
      <c r="AJL25" s="58"/>
      <c r="AJM25" s="58"/>
      <c r="AJN25" s="58"/>
      <c r="AJO25" s="58"/>
      <c r="AJP25" s="58"/>
      <c r="AJQ25" s="58"/>
      <c r="AJR25" s="58"/>
      <c r="AJS25" s="58"/>
      <c r="AJT25" s="58"/>
      <c r="AJU25" s="58"/>
      <c r="AJV25" s="58"/>
      <c r="AJW25" s="58"/>
      <c r="AJX25" s="58"/>
      <c r="AJY25" s="58"/>
      <c r="AJZ25" s="58"/>
      <c r="AKA25" s="58"/>
      <c r="AKB25" s="58"/>
      <c r="AKC25" s="58"/>
      <c r="AKD25" s="58"/>
      <c r="AKE25" s="58"/>
      <c r="AKF25" s="58"/>
      <c r="AKG25" s="58"/>
      <c r="AKH25" s="58"/>
      <c r="AKI25" s="58"/>
      <c r="AKJ25" s="58"/>
      <c r="AKK25" s="58"/>
      <c r="AKL25" s="58"/>
      <c r="AKM25" s="58"/>
      <c r="AKN25" s="58"/>
      <c r="AKO25" s="58"/>
      <c r="AKP25" s="58"/>
      <c r="AKQ25" s="58"/>
      <c r="AKR25" s="58"/>
      <c r="AKS25" s="58"/>
      <c r="AKT25" s="58"/>
      <c r="AKU25" s="58"/>
      <c r="AKV25" s="58"/>
      <c r="AKW25" s="58"/>
      <c r="AKX25" s="58"/>
      <c r="AKY25" s="58"/>
      <c r="AKZ25" s="58"/>
      <c r="ALA25" s="58"/>
      <c r="ALB25" s="58"/>
      <c r="ALC25" s="58"/>
      <c r="ALD25" s="58"/>
      <c r="ALE25" s="58"/>
      <c r="ALF25" s="58"/>
      <c r="ALG25" s="58"/>
      <c r="ALH25" s="58"/>
      <c r="ALI25" s="58"/>
      <c r="ALJ25" s="58"/>
      <c r="ALK25" s="58"/>
      <c r="ALL25" s="58"/>
      <c r="ALM25" s="58"/>
      <c r="ALN25" s="58"/>
      <c r="ALO25" s="58"/>
      <c r="ALP25" s="58"/>
      <c r="ALQ25" s="58"/>
      <c r="ALR25" s="58"/>
      <c r="ALS25" s="58"/>
      <c r="ALT25" s="58"/>
      <c r="ALU25" s="58"/>
      <c r="ALV25" s="58"/>
      <c r="ALW25" s="58"/>
      <c r="ALX25" s="58"/>
      <c r="ALY25" s="58"/>
      <c r="ALZ25" s="58"/>
      <c r="AMA25" s="58"/>
      <c r="AMB25" s="58"/>
      <c r="AMC25" s="58"/>
      <c r="AMD25" s="58"/>
      <c r="AME25" s="58"/>
      <c r="AMF25" s="58"/>
      <c r="AMG25" s="58"/>
      <c r="AMH25" s="58"/>
      <c r="AMI25" s="58"/>
      <c r="AMJ25" s="58"/>
      <c r="AMK25" s="58"/>
      <c r="AML25" s="58"/>
      <c r="AMM25" s="58"/>
      <c r="AMN25" s="58"/>
      <c r="AMO25" s="58"/>
      <c r="AMP25" s="58"/>
      <c r="AMQ25" s="58"/>
      <c r="AMR25" s="58"/>
      <c r="AMS25" s="58"/>
      <c r="AMT25" s="58"/>
      <c r="AMU25" s="58"/>
      <c r="AMV25" s="58"/>
      <c r="AMW25" s="58"/>
      <c r="AMX25" s="58"/>
      <c r="AMY25" s="58"/>
      <c r="AMZ25" s="58"/>
      <c r="ANA25" s="58"/>
      <c r="ANB25" s="58"/>
      <c r="ANC25" s="58"/>
      <c r="AND25" s="58"/>
      <c r="ANE25" s="58"/>
      <c r="ANF25" s="58"/>
    </row>
    <row r="26" spans="1:1046" s="53" customFormat="1" x14ac:dyDescent="0.2">
      <c r="A26" s="15"/>
      <c r="B26" s="15"/>
      <c r="C26" s="15"/>
      <c r="D26" s="15"/>
      <c r="E26" s="15"/>
      <c r="F26" s="15"/>
      <c r="G26" s="15"/>
      <c r="H26" s="15"/>
      <c r="I26" s="64"/>
      <c r="J26" s="64"/>
      <c r="K26" s="64"/>
      <c r="L26" s="15"/>
      <c r="M26" s="51"/>
      <c r="N26" s="37">
        <f>N27+N28</f>
        <v>27433600</v>
      </c>
      <c r="O26" s="37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52"/>
      <c r="AA26" s="51"/>
      <c r="AB26" s="41">
        <f>AB27+AB28</f>
        <v>27314300</v>
      </c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1"/>
      <c r="AP26" s="41">
        <f>AP27+AP28</f>
        <v>1596700</v>
      </c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>
        <f>BB25-BB24*1000</f>
        <v>0</v>
      </c>
      <c r="BC26" s="52">
        <f>BC25-BC24*1000</f>
        <v>0</v>
      </c>
      <c r="BD26" s="52">
        <f>BD25-BD24*1000</f>
        <v>0</v>
      </c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  <c r="IJ26" s="52"/>
      <c r="IK26" s="52"/>
      <c r="IL26" s="52"/>
      <c r="IM26" s="52"/>
      <c r="IN26" s="52"/>
      <c r="IO26" s="52"/>
      <c r="IP26" s="52"/>
      <c r="IQ26" s="52"/>
      <c r="IR26" s="52"/>
      <c r="IS26" s="52"/>
      <c r="IT26" s="52"/>
      <c r="IU26" s="52"/>
      <c r="IV26" s="52"/>
      <c r="IW26" s="52"/>
      <c r="IX26" s="52"/>
      <c r="IY26" s="52"/>
      <c r="IZ26" s="52"/>
      <c r="JA26" s="52"/>
      <c r="JB26" s="52"/>
      <c r="JC26" s="52"/>
      <c r="JD26" s="52"/>
      <c r="JE26" s="52"/>
      <c r="JF26" s="52"/>
      <c r="JG26" s="52"/>
      <c r="JH26" s="52"/>
      <c r="JI26" s="52"/>
      <c r="JJ26" s="52"/>
      <c r="JK26" s="52"/>
      <c r="JL26" s="52"/>
      <c r="JM26" s="52"/>
      <c r="JN26" s="52"/>
      <c r="JO26" s="52"/>
      <c r="JP26" s="52"/>
      <c r="JQ26" s="52"/>
      <c r="JR26" s="52"/>
      <c r="JS26" s="52"/>
      <c r="JT26" s="52"/>
      <c r="JU26" s="52"/>
      <c r="JV26" s="52"/>
      <c r="JW26" s="52"/>
      <c r="JX26" s="52"/>
      <c r="JY26" s="52"/>
      <c r="JZ26" s="52"/>
      <c r="KA26" s="52"/>
      <c r="KB26" s="52"/>
      <c r="KC26" s="52"/>
      <c r="KD26" s="52"/>
      <c r="KE26" s="52"/>
      <c r="KF26" s="52"/>
      <c r="KG26" s="52"/>
      <c r="KH26" s="52"/>
      <c r="KI26" s="52"/>
      <c r="KJ26" s="52"/>
      <c r="KK26" s="52"/>
      <c r="KL26" s="52"/>
      <c r="KM26" s="52"/>
      <c r="KN26" s="52"/>
      <c r="KO26" s="52"/>
      <c r="KP26" s="52"/>
      <c r="KQ26" s="52"/>
      <c r="KR26" s="52"/>
      <c r="KS26" s="52"/>
      <c r="KT26" s="52"/>
      <c r="KU26" s="52"/>
      <c r="KV26" s="52"/>
      <c r="KW26" s="52"/>
      <c r="KX26" s="52"/>
      <c r="KY26" s="52"/>
      <c r="KZ26" s="52"/>
      <c r="LA26" s="52"/>
      <c r="LB26" s="52"/>
      <c r="LC26" s="52"/>
      <c r="LD26" s="52"/>
      <c r="LE26" s="52"/>
      <c r="LF26" s="52"/>
      <c r="LG26" s="52"/>
      <c r="LH26" s="52"/>
      <c r="LI26" s="52"/>
      <c r="LJ26" s="52"/>
      <c r="LK26" s="52"/>
      <c r="LL26" s="52"/>
      <c r="LM26" s="52"/>
      <c r="LN26" s="52"/>
      <c r="LO26" s="52"/>
      <c r="LP26" s="52"/>
      <c r="LQ26" s="52"/>
      <c r="LR26" s="52"/>
      <c r="LS26" s="52"/>
      <c r="LT26" s="52"/>
      <c r="LU26" s="52"/>
      <c r="LV26" s="52"/>
      <c r="LW26" s="52"/>
      <c r="LX26" s="52"/>
      <c r="LY26" s="52"/>
      <c r="LZ26" s="52"/>
      <c r="MA26" s="52"/>
      <c r="MB26" s="52"/>
      <c r="MC26" s="52"/>
      <c r="MD26" s="52"/>
      <c r="ME26" s="52"/>
      <c r="MF26" s="52"/>
      <c r="MG26" s="52"/>
      <c r="MH26" s="52"/>
      <c r="MI26" s="52"/>
      <c r="MJ26" s="52"/>
      <c r="MK26" s="52"/>
      <c r="ML26" s="52"/>
      <c r="MM26" s="52"/>
      <c r="MN26" s="52"/>
      <c r="MO26" s="52"/>
      <c r="MP26" s="52"/>
      <c r="MQ26" s="52"/>
      <c r="MR26" s="52"/>
      <c r="MS26" s="52"/>
      <c r="MT26" s="52"/>
      <c r="MU26" s="52"/>
      <c r="MV26" s="52"/>
      <c r="MW26" s="52"/>
      <c r="MX26" s="52"/>
      <c r="MY26" s="52"/>
      <c r="MZ26" s="52"/>
      <c r="NA26" s="52"/>
      <c r="NB26" s="52"/>
      <c r="NC26" s="52"/>
      <c r="ND26" s="52"/>
      <c r="NE26" s="52"/>
      <c r="NF26" s="52"/>
      <c r="NG26" s="52"/>
      <c r="NH26" s="52"/>
      <c r="NI26" s="52"/>
      <c r="NJ26" s="52"/>
      <c r="NK26" s="52"/>
      <c r="NL26" s="52"/>
      <c r="NM26" s="52"/>
      <c r="NN26" s="52"/>
      <c r="NO26" s="52"/>
      <c r="NP26" s="52"/>
      <c r="NQ26" s="52"/>
      <c r="NR26" s="52"/>
      <c r="NS26" s="52"/>
      <c r="NT26" s="52"/>
      <c r="NU26" s="52"/>
      <c r="NV26" s="52"/>
      <c r="NW26" s="52"/>
      <c r="NX26" s="52"/>
      <c r="NY26" s="52"/>
      <c r="NZ26" s="52"/>
      <c r="OA26" s="52"/>
      <c r="OB26" s="52"/>
      <c r="OC26" s="52"/>
      <c r="OD26" s="52"/>
      <c r="OE26" s="52"/>
      <c r="OF26" s="52"/>
      <c r="OG26" s="52"/>
      <c r="OH26" s="52"/>
      <c r="OI26" s="52"/>
      <c r="OJ26" s="52"/>
      <c r="OK26" s="52"/>
      <c r="OL26" s="52"/>
      <c r="OM26" s="52"/>
      <c r="ON26" s="52"/>
      <c r="OO26" s="52"/>
      <c r="OP26" s="52"/>
      <c r="OQ26" s="52"/>
      <c r="OR26" s="52"/>
      <c r="OS26" s="52"/>
      <c r="OT26" s="52"/>
      <c r="OU26" s="52"/>
      <c r="OV26" s="52"/>
      <c r="OW26" s="52"/>
      <c r="OX26" s="52"/>
      <c r="OY26" s="52"/>
      <c r="OZ26" s="52"/>
      <c r="PA26" s="52"/>
      <c r="PB26" s="52"/>
      <c r="PC26" s="52"/>
      <c r="PD26" s="52"/>
      <c r="PE26" s="52"/>
      <c r="PF26" s="52"/>
      <c r="PG26" s="52"/>
      <c r="PH26" s="52"/>
      <c r="PI26" s="52"/>
      <c r="PJ26" s="52"/>
      <c r="PK26" s="52"/>
      <c r="PL26" s="52"/>
      <c r="PM26" s="52"/>
      <c r="PN26" s="52"/>
      <c r="PO26" s="52"/>
      <c r="PP26" s="52"/>
      <c r="PQ26" s="52"/>
      <c r="PR26" s="52"/>
      <c r="PS26" s="52"/>
      <c r="PT26" s="52"/>
      <c r="PU26" s="52"/>
      <c r="PV26" s="52"/>
      <c r="PW26" s="52"/>
      <c r="PX26" s="52"/>
      <c r="PY26" s="52"/>
      <c r="PZ26" s="52"/>
      <c r="QA26" s="52"/>
      <c r="QB26" s="52"/>
      <c r="QC26" s="52"/>
      <c r="QD26" s="52"/>
      <c r="QE26" s="52"/>
      <c r="QF26" s="52"/>
      <c r="QG26" s="52"/>
      <c r="QH26" s="52"/>
      <c r="QI26" s="52"/>
      <c r="QJ26" s="52"/>
      <c r="QK26" s="52"/>
      <c r="QL26" s="52"/>
      <c r="QM26" s="52"/>
      <c r="QN26" s="52"/>
      <c r="QO26" s="52"/>
      <c r="QP26" s="52"/>
      <c r="QQ26" s="52"/>
      <c r="QR26" s="52"/>
      <c r="QS26" s="52"/>
      <c r="QT26" s="52"/>
      <c r="QU26" s="52"/>
      <c r="QV26" s="52"/>
      <c r="QW26" s="52"/>
      <c r="QX26" s="52"/>
      <c r="QY26" s="52"/>
      <c r="QZ26" s="52"/>
      <c r="RA26" s="52"/>
      <c r="RB26" s="52"/>
      <c r="RC26" s="52"/>
      <c r="RD26" s="52"/>
      <c r="RE26" s="52"/>
      <c r="RF26" s="52"/>
      <c r="RG26" s="52"/>
      <c r="RH26" s="52"/>
      <c r="RI26" s="52"/>
      <c r="RJ26" s="52"/>
      <c r="RK26" s="52"/>
      <c r="RL26" s="52"/>
      <c r="RM26" s="52"/>
      <c r="RN26" s="52"/>
      <c r="RO26" s="52"/>
      <c r="RP26" s="52"/>
      <c r="RQ26" s="52"/>
      <c r="RR26" s="52"/>
      <c r="RS26" s="52"/>
      <c r="RT26" s="52"/>
      <c r="RU26" s="52"/>
      <c r="RV26" s="52"/>
      <c r="RW26" s="52"/>
      <c r="RX26" s="52"/>
      <c r="RY26" s="52"/>
      <c r="RZ26" s="52"/>
      <c r="SA26" s="52"/>
      <c r="SB26" s="52"/>
      <c r="SC26" s="52"/>
      <c r="SD26" s="52"/>
      <c r="SE26" s="52"/>
      <c r="SF26" s="52"/>
      <c r="SG26" s="52"/>
      <c r="SH26" s="52"/>
      <c r="SI26" s="52"/>
      <c r="SJ26" s="52"/>
      <c r="SK26" s="52"/>
      <c r="SL26" s="52"/>
      <c r="SM26" s="52"/>
      <c r="SN26" s="52"/>
      <c r="SO26" s="52"/>
      <c r="SP26" s="52"/>
      <c r="SQ26" s="52"/>
      <c r="SR26" s="52"/>
      <c r="SS26" s="52"/>
      <c r="ST26" s="52"/>
      <c r="SU26" s="52"/>
      <c r="SV26" s="52"/>
      <c r="SW26" s="52"/>
      <c r="SX26" s="52"/>
      <c r="SY26" s="52"/>
      <c r="SZ26" s="52"/>
      <c r="TA26" s="52"/>
      <c r="TB26" s="52"/>
      <c r="TC26" s="52"/>
      <c r="TD26" s="52"/>
      <c r="TE26" s="52"/>
      <c r="TF26" s="52"/>
      <c r="TG26" s="52"/>
      <c r="TH26" s="52"/>
      <c r="TI26" s="52"/>
      <c r="TJ26" s="52"/>
      <c r="TK26" s="52"/>
      <c r="TL26" s="52"/>
      <c r="TM26" s="52"/>
      <c r="TN26" s="52"/>
      <c r="TO26" s="52"/>
      <c r="TP26" s="52"/>
      <c r="TQ26" s="52"/>
      <c r="TR26" s="52"/>
      <c r="TS26" s="52"/>
      <c r="TT26" s="52"/>
      <c r="TU26" s="52"/>
      <c r="TV26" s="52"/>
      <c r="TW26" s="52"/>
      <c r="TX26" s="52"/>
      <c r="TY26" s="52"/>
      <c r="TZ26" s="52"/>
      <c r="UA26" s="52"/>
      <c r="UB26" s="52"/>
      <c r="UC26" s="52"/>
      <c r="UD26" s="52"/>
      <c r="UE26" s="52"/>
      <c r="UF26" s="52"/>
      <c r="UG26" s="52"/>
      <c r="UH26" s="52"/>
      <c r="UI26" s="52"/>
      <c r="UJ26" s="52"/>
      <c r="UK26" s="52"/>
      <c r="UL26" s="52"/>
      <c r="UM26" s="52"/>
      <c r="UN26" s="52"/>
      <c r="UO26" s="52"/>
      <c r="UP26" s="52"/>
      <c r="UQ26" s="52"/>
      <c r="UR26" s="52"/>
      <c r="US26" s="52"/>
      <c r="UT26" s="52"/>
      <c r="UU26" s="52"/>
      <c r="UV26" s="52"/>
      <c r="UW26" s="52"/>
      <c r="UX26" s="52"/>
      <c r="UY26" s="52"/>
      <c r="UZ26" s="52"/>
      <c r="VA26" s="52"/>
      <c r="VB26" s="52"/>
      <c r="VC26" s="52"/>
      <c r="VD26" s="52"/>
      <c r="VE26" s="52"/>
      <c r="VF26" s="52"/>
      <c r="VG26" s="52"/>
      <c r="VH26" s="52"/>
      <c r="VI26" s="52"/>
      <c r="VJ26" s="52"/>
      <c r="VK26" s="52"/>
      <c r="VL26" s="52"/>
      <c r="VM26" s="52"/>
      <c r="VN26" s="52"/>
      <c r="VO26" s="52"/>
      <c r="VP26" s="52"/>
      <c r="VQ26" s="52"/>
      <c r="VR26" s="52"/>
      <c r="VS26" s="52"/>
      <c r="VT26" s="52"/>
      <c r="VU26" s="52"/>
      <c r="VV26" s="52"/>
      <c r="VW26" s="52"/>
      <c r="VX26" s="52"/>
      <c r="VY26" s="52"/>
      <c r="VZ26" s="52"/>
      <c r="WA26" s="52"/>
      <c r="WB26" s="52"/>
      <c r="WC26" s="52"/>
      <c r="WD26" s="52"/>
      <c r="WE26" s="52"/>
      <c r="WF26" s="52"/>
      <c r="WG26" s="52"/>
      <c r="WH26" s="52"/>
      <c r="WI26" s="52"/>
      <c r="WJ26" s="52"/>
      <c r="WK26" s="52"/>
      <c r="WL26" s="52"/>
      <c r="WM26" s="52"/>
      <c r="WN26" s="52"/>
      <c r="WO26" s="52"/>
      <c r="WP26" s="52"/>
      <c r="WQ26" s="52"/>
      <c r="WR26" s="52"/>
      <c r="WS26" s="52"/>
      <c r="WT26" s="52"/>
      <c r="WU26" s="52"/>
      <c r="WV26" s="52"/>
      <c r="WW26" s="52"/>
      <c r="WX26" s="52"/>
      <c r="WY26" s="52"/>
      <c r="WZ26" s="52"/>
      <c r="XA26" s="52"/>
      <c r="XB26" s="52"/>
      <c r="XC26" s="52"/>
      <c r="XD26" s="52"/>
      <c r="XE26" s="52"/>
      <c r="XF26" s="52"/>
      <c r="XG26" s="52"/>
      <c r="XH26" s="52"/>
      <c r="XI26" s="52"/>
      <c r="XJ26" s="52"/>
      <c r="XK26" s="52"/>
      <c r="XL26" s="52"/>
      <c r="XM26" s="52"/>
      <c r="XN26" s="52"/>
      <c r="XO26" s="52"/>
      <c r="XP26" s="52"/>
      <c r="XQ26" s="52"/>
      <c r="XR26" s="52"/>
      <c r="XS26" s="52"/>
      <c r="XT26" s="52"/>
      <c r="XU26" s="52"/>
      <c r="XV26" s="52"/>
      <c r="XW26" s="52"/>
      <c r="XX26" s="52"/>
      <c r="XY26" s="52"/>
      <c r="XZ26" s="52"/>
      <c r="YA26" s="52"/>
      <c r="YB26" s="52"/>
      <c r="YC26" s="52"/>
      <c r="YD26" s="52"/>
      <c r="YE26" s="52"/>
      <c r="YF26" s="52"/>
      <c r="YG26" s="52"/>
      <c r="YH26" s="52"/>
      <c r="YI26" s="52"/>
      <c r="YJ26" s="52"/>
      <c r="YK26" s="52"/>
      <c r="YL26" s="52"/>
      <c r="YM26" s="52"/>
      <c r="YN26" s="52"/>
      <c r="YO26" s="52"/>
      <c r="YP26" s="52"/>
      <c r="YQ26" s="52"/>
      <c r="YR26" s="52"/>
      <c r="YS26" s="52"/>
      <c r="YT26" s="52"/>
      <c r="YU26" s="52"/>
      <c r="YV26" s="52"/>
      <c r="YW26" s="52"/>
      <c r="YX26" s="52"/>
      <c r="YY26" s="52"/>
      <c r="YZ26" s="52"/>
      <c r="ZA26" s="52"/>
      <c r="ZB26" s="52"/>
      <c r="ZC26" s="52"/>
      <c r="ZD26" s="52"/>
      <c r="ZE26" s="52"/>
      <c r="ZF26" s="52"/>
      <c r="ZG26" s="52"/>
      <c r="ZH26" s="52"/>
      <c r="ZI26" s="52"/>
      <c r="ZJ26" s="52"/>
      <c r="ZK26" s="52"/>
      <c r="ZL26" s="52"/>
      <c r="ZM26" s="52"/>
      <c r="ZN26" s="52"/>
      <c r="ZO26" s="52"/>
      <c r="ZP26" s="52"/>
      <c r="ZQ26" s="52"/>
      <c r="ZR26" s="52"/>
      <c r="ZS26" s="52"/>
      <c r="ZT26" s="52"/>
      <c r="ZU26" s="52"/>
      <c r="ZV26" s="52"/>
      <c r="ZW26" s="52"/>
      <c r="ZX26" s="52"/>
      <c r="ZY26" s="52"/>
      <c r="ZZ26" s="52"/>
      <c r="AAA26" s="52"/>
      <c r="AAB26" s="52"/>
      <c r="AAC26" s="52"/>
      <c r="AAD26" s="52"/>
      <c r="AAE26" s="52"/>
      <c r="AAF26" s="52"/>
      <c r="AAG26" s="52"/>
      <c r="AAH26" s="52"/>
      <c r="AAI26" s="52"/>
      <c r="AAJ26" s="52"/>
      <c r="AAK26" s="52"/>
      <c r="AAL26" s="52"/>
      <c r="AAM26" s="52"/>
      <c r="AAN26" s="52"/>
      <c r="AAO26" s="52"/>
      <c r="AAP26" s="52"/>
      <c r="AAQ26" s="52"/>
      <c r="AAR26" s="52"/>
      <c r="AAS26" s="52"/>
      <c r="AAT26" s="52"/>
      <c r="AAU26" s="52"/>
      <c r="AAV26" s="52"/>
      <c r="AAW26" s="52"/>
      <c r="AAX26" s="52"/>
      <c r="AAY26" s="52"/>
      <c r="AAZ26" s="52"/>
      <c r="ABA26" s="52"/>
      <c r="ABB26" s="52"/>
      <c r="ABC26" s="52"/>
      <c r="ABD26" s="52"/>
      <c r="ABE26" s="52"/>
      <c r="ABF26" s="52"/>
      <c r="ABG26" s="52"/>
      <c r="ABH26" s="52"/>
      <c r="ABI26" s="52"/>
      <c r="ABJ26" s="52"/>
      <c r="ABK26" s="52"/>
      <c r="ABL26" s="52"/>
      <c r="ABM26" s="52"/>
      <c r="ABN26" s="52"/>
      <c r="ABO26" s="52"/>
      <c r="ABP26" s="52"/>
      <c r="ABQ26" s="52"/>
      <c r="ABR26" s="52"/>
      <c r="ABS26" s="52"/>
      <c r="ABT26" s="52"/>
      <c r="ABU26" s="52"/>
      <c r="ABV26" s="52"/>
      <c r="ABW26" s="52"/>
      <c r="ABX26" s="52"/>
      <c r="ABY26" s="52"/>
      <c r="ABZ26" s="52"/>
      <c r="ACA26" s="52"/>
      <c r="ACB26" s="52"/>
      <c r="ACC26" s="52"/>
      <c r="ACD26" s="52"/>
      <c r="ACE26" s="52"/>
      <c r="ACF26" s="52"/>
      <c r="ACG26" s="52"/>
      <c r="ACH26" s="52"/>
      <c r="ACI26" s="52"/>
      <c r="ACJ26" s="52"/>
      <c r="ACK26" s="52"/>
      <c r="ACL26" s="52"/>
      <c r="ACM26" s="52"/>
      <c r="ACN26" s="52"/>
      <c r="ACO26" s="52"/>
      <c r="ACP26" s="52"/>
      <c r="ACQ26" s="52"/>
      <c r="ACR26" s="52"/>
      <c r="ACS26" s="52"/>
      <c r="ACT26" s="52"/>
      <c r="ACU26" s="52"/>
      <c r="ACV26" s="52"/>
      <c r="ACW26" s="52"/>
      <c r="ACX26" s="52"/>
      <c r="ACY26" s="52"/>
      <c r="ACZ26" s="52"/>
      <c r="ADA26" s="52"/>
      <c r="ADB26" s="52"/>
      <c r="ADC26" s="52"/>
      <c r="ADD26" s="52"/>
      <c r="ADE26" s="52"/>
      <c r="ADF26" s="52"/>
      <c r="ADG26" s="52"/>
      <c r="ADH26" s="52"/>
      <c r="ADI26" s="52"/>
      <c r="ADJ26" s="52"/>
      <c r="ADK26" s="52"/>
      <c r="ADL26" s="52"/>
      <c r="ADM26" s="52"/>
      <c r="ADN26" s="52"/>
      <c r="ADO26" s="52"/>
      <c r="ADP26" s="52"/>
      <c r="ADQ26" s="52"/>
      <c r="ADR26" s="52"/>
      <c r="ADS26" s="52"/>
      <c r="ADT26" s="52"/>
      <c r="ADU26" s="52"/>
      <c r="ADV26" s="52"/>
      <c r="ADW26" s="52"/>
      <c r="ADX26" s="52"/>
      <c r="ADY26" s="52"/>
      <c r="ADZ26" s="52"/>
      <c r="AEA26" s="52"/>
      <c r="AEB26" s="52"/>
      <c r="AEC26" s="52"/>
      <c r="AED26" s="52"/>
      <c r="AEE26" s="52"/>
      <c r="AEF26" s="52"/>
      <c r="AEG26" s="52"/>
      <c r="AEH26" s="52"/>
      <c r="AEI26" s="52"/>
      <c r="AEJ26" s="52"/>
      <c r="AEK26" s="52"/>
      <c r="AEL26" s="52"/>
      <c r="AEM26" s="52"/>
      <c r="AEN26" s="52"/>
      <c r="AEO26" s="52"/>
      <c r="AEP26" s="52"/>
      <c r="AEQ26" s="52"/>
      <c r="AER26" s="52"/>
      <c r="AES26" s="52"/>
      <c r="AET26" s="52"/>
      <c r="AEU26" s="52"/>
      <c r="AEV26" s="52"/>
      <c r="AEW26" s="52"/>
      <c r="AEX26" s="52"/>
      <c r="AEY26" s="52"/>
      <c r="AEZ26" s="52"/>
      <c r="AFA26" s="52"/>
      <c r="AFB26" s="52"/>
      <c r="AFC26" s="52"/>
      <c r="AFD26" s="52"/>
      <c r="AFE26" s="52"/>
      <c r="AFF26" s="52"/>
      <c r="AFG26" s="52"/>
      <c r="AFH26" s="52"/>
      <c r="AFI26" s="52"/>
      <c r="AFJ26" s="52"/>
      <c r="AFK26" s="52"/>
      <c r="AFL26" s="52"/>
      <c r="AFM26" s="52"/>
      <c r="AFN26" s="52"/>
      <c r="AFO26" s="52"/>
      <c r="AFP26" s="52"/>
      <c r="AFQ26" s="52"/>
      <c r="AFR26" s="52"/>
      <c r="AFS26" s="52"/>
      <c r="AFT26" s="52"/>
      <c r="AFU26" s="52"/>
      <c r="AFV26" s="52"/>
      <c r="AFW26" s="52"/>
      <c r="AFX26" s="52"/>
      <c r="AFY26" s="52"/>
      <c r="AFZ26" s="52"/>
      <c r="AGA26" s="52"/>
      <c r="AGB26" s="52"/>
      <c r="AGC26" s="52"/>
      <c r="AGD26" s="52"/>
      <c r="AGE26" s="52"/>
      <c r="AGF26" s="52"/>
      <c r="AGG26" s="52"/>
      <c r="AGH26" s="52"/>
      <c r="AGI26" s="52"/>
      <c r="AGJ26" s="52"/>
      <c r="AGK26" s="52"/>
      <c r="AGL26" s="52"/>
      <c r="AGM26" s="52"/>
      <c r="AGN26" s="52"/>
      <c r="AGO26" s="52"/>
      <c r="AGP26" s="52"/>
      <c r="AGQ26" s="52"/>
      <c r="AGR26" s="52"/>
      <c r="AGS26" s="52"/>
      <c r="AGT26" s="52"/>
      <c r="AGU26" s="52"/>
      <c r="AGV26" s="52"/>
      <c r="AGW26" s="52"/>
      <c r="AGX26" s="52"/>
      <c r="AGY26" s="52"/>
      <c r="AGZ26" s="52"/>
      <c r="AHA26" s="52"/>
      <c r="AHB26" s="52"/>
      <c r="AHC26" s="52"/>
      <c r="AHD26" s="52"/>
      <c r="AHE26" s="52"/>
      <c r="AHF26" s="52"/>
      <c r="AHG26" s="52"/>
      <c r="AHH26" s="52"/>
      <c r="AHI26" s="52"/>
      <c r="AHJ26" s="52"/>
      <c r="AHK26" s="52"/>
      <c r="AHL26" s="52"/>
      <c r="AHM26" s="52"/>
      <c r="AHN26" s="52"/>
      <c r="AHO26" s="52"/>
      <c r="AHP26" s="52"/>
      <c r="AHQ26" s="52"/>
      <c r="AHR26" s="52"/>
      <c r="AHS26" s="52"/>
      <c r="AHT26" s="52"/>
      <c r="AHU26" s="52"/>
      <c r="AHV26" s="52"/>
      <c r="AHW26" s="52"/>
      <c r="AHX26" s="52"/>
      <c r="AHY26" s="52"/>
      <c r="AHZ26" s="52"/>
      <c r="AIA26" s="52"/>
      <c r="AIB26" s="52"/>
      <c r="AIC26" s="52"/>
      <c r="AID26" s="52"/>
      <c r="AIE26" s="52"/>
      <c r="AIF26" s="52"/>
      <c r="AIG26" s="52"/>
      <c r="AIH26" s="52"/>
      <c r="AII26" s="52"/>
      <c r="AIJ26" s="52"/>
      <c r="AIK26" s="52"/>
      <c r="AIL26" s="52"/>
      <c r="AIM26" s="52"/>
      <c r="AIN26" s="52"/>
      <c r="AIO26" s="52"/>
      <c r="AIP26" s="52"/>
      <c r="AIQ26" s="52"/>
      <c r="AIR26" s="52"/>
      <c r="AIS26" s="52"/>
      <c r="AIT26" s="52"/>
      <c r="AIU26" s="52"/>
      <c r="AIV26" s="52"/>
      <c r="AIW26" s="52"/>
      <c r="AIX26" s="52"/>
      <c r="AIY26" s="52"/>
      <c r="AIZ26" s="52"/>
      <c r="AJA26" s="52"/>
      <c r="AJB26" s="52"/>
      <c r="AJC26" s="52"/>
      <c r="AJD26" s="52"/>
      <c r="AJE26" s="52"/>
      <c r="AJF26" s="52"/>
      <c r="AJG26" s="52"/>
      <c r="AJH26" s="52"/>
      <c r="AJI26" s="52"/>
      <c r="AJJ26" s="52"/>
      <c r="AJK26" s="52"/>
      <c r="AJL26" s="52"/>
      <c r="AJM26" s="52"/>
      <c r="AJN26" s="52"/>
      <c r="AJO26" s="52"/>
      <c r="AJP26" s="52"/>
      <c r="AJQ26" s="52"/>
      <c r="AJR26" s="52"/>
      <c r="AJS26" s="52"/>
      <c r="AJT26" s="52"/>
      <c r="AJU26" s="52"/>
      <c r="AJV26" s="52"/>
      <c r="AJW26" s="52"/>
      <c r="AJX26" s="52"/>
      <c r="AJY26" s="52"/>
      <c r="AJZ26" s="52"/>
      <c r="AKA26" s="52"/>
      <c r="AKB26" s="52"/>
      <c r="AKC26" s="52"/>
      <c r="AKD26" s="52"/>
      <c r="AKE26" s="52"/>
      <c r="AKF26" s="52"/>
      <c r="AKG26" s="52"/>
      <c r="AKH26" s="52"/>
      <c r="AKI26" s="52"/>
      <c r="AKJ26" s="52"/>
      <c r="AKK26" s="52"/>
      <c r="AKL26" s="52"/>
      <c r="AKM26" s="52"/>
      <c r="AKN26" s="52"/>
      <c r="AKO26" s="52"/>
      <c r="AKP26" s="52"/>
      <c r="AKQ26" s="52"/>
      <c r="AKR26" s="52"/>
      <c r="AKS26" s="52"/>
      <c r="AKT26" s="52"/>
      <c r="AKU26" s="52"/>
      <c r="AKV26" s="52"/>
      <c r="AKW26" s="52"/>
      <c r="AKX26" s="52"/>
      <c r="AKY26" s="52"/>
      <c r="AKZ26" s="52"/>
      <c r="ALA26" s="52"/>
      <c r="ALB26" s="52"/>
      <c r="ALC26" s="52"/>
      <c r="ALD26" s="52"/>
      <c r="ALE26" s="52"/>
      <c r="ALF26" s="52"/>
      <c r="ALG26" s="52"/>
      <c r="ALH26" s="52"/>
      <c r="ALI26" s="52"/>
      <c r="ALJ26" s="52"/>
      <c r="ALK26" s="52"/>
      <c r="ALL26" s="52"/>
      <c r="ALM26" s="52"/>
      <c r="ALN26" s="52"/>
      <c r="ALO26" s="52"/>
      <c r="ALP26" s="52"/>
      <c r="ALQ26" s="52"/>
      <c r="ALR26" s="52"/>
      <c r="ALS26" s="52"/>
      <c r="ALT26" s="52"/>
      <c r="ALU26" s="52"/>
      <c r="ALV26" s="52"/>
      <c r="ALW26" s="52"/>
      <c r="ALX26" s="52"/>
      <c r="ALY26" s="52"/>
      <c r="ALZ26" s="52"/>
      <c r="AMA26" s="52"/>
      <c r="AMB26" s="52"/>
      <c r="AMC26" s="52"/>
      <c r="AMD26" s="52"/>
      <c r="AME26" s="52"/>
      <c r="AMF26" s="52"/>
      <c r="AMG26" s="52"/>
      <c r="AMH26" s="52"/>
      <c r="AMI26" s="52"/>
      <c r="AMJ26" s="52"/>
      <c r="AMK26" s="52"/>
      <c r="AML26" s="52"/>
      <c r="AMM26" s="52"/>
      <c r="AMN26" s="52"/>
      <c r="AMO26" s="52"/>
      <c r="AMP26" s="52"/>
      <c r="AMQ26" s="52"/>
      <c r="AMR26" s="52"/>
      <c r="AMS26" s="52"/>
      <c r="AMT26" s="52"/>
      <c r="AMU26" s="52"/>
      <c r="AMV26" s="52"/>
      <c r="AMW26" s="52"/>
      <c r="AMX26" s="52"/>
      <c r="AMY26" s="52"/>
      <c r="AMZ26" s="52"/>
      <c r="ANA26" s="52"/>
      <c r="ANB26" s="52"/>
      <c r="ANC26" s="52"/>
      <c r="AND26" s="52"/>
      <c r="ANE26" s="52"/>
      <c r="ANF26" s="52"/>
    </row>
    <row r="27" spans="1:1046" s="53" customFormat="1" x14ac:dyDescent="0.2">
      <c r="A27" s="15"/>
      <c r="B27" s="15"/>
      <c r="C27" s="15"/>
      <c r="D27" s="15"/>
      <c r="E27" s="15"/>
      <c r="F27" s="15"/>
      <c r="G27" s="15"/>
      <c r="H27" s="15"/>
      <c r="I27" s="64"/>
      <c r="J27" s="64"/>
      <c r="K27" s="64"/>
      <c r="L27" s="15"/>
      <c r="M27" s="37">
        <f>N27+N28</f>
        <v>27433600</v>
      </c>
      <c r="N27" s="50">
        <f>26223800</f>
        <v>26223800</v>
      </c>
      <c r="O27" s="50" t="s">
        <v>33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52"/>
      <c r="AA27" s="52">
        <f>AB27+AB28</f>
        <v>27314300</v>
      </c>
      <c r="AB27" s="41">
        <f>26223800</f>
        <v>26223800</v>
      </c>
      <c r="AC27" s="52" t="s">
        <v>33</v>
      </c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>
        <f>AP27+AP28</f>
        <v>1596700</v>
      </c>
      <c r="AP27" s="41">
        <v>526900</v>
      </c>
      <c r="AQ27" s="52" t="s">
        <v>33</v>
      </c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52"/>
      <c r="IL27" s="52"/>
      <c r="IM27" s="52"/>
      <c r="IN27" s="52"/>
      <c r="IO27" s="52"/>
      <c r="IP27" s="52"/>
      <c r="IQ27" s="52"/>
      <c r="IR27" s="52"/>
      <c r="IS27" s="52"/>
      <c r="IT27" s="52"/>
      <c r="IU27" s="52"/>
      <c r="IV27" s="52"/>
      <c r="IW27" s="52"/>
      <c r="IX27" s="52"/>
      <c r="IY27" s="52"/>
      <c r="IZ27" s="52"/>
      <c r="JA27" s="52"/>
      <c r="JB27" s="52"/>
      <c r="JC27" s="52"/>
      <c r="JD27" s="52"/>
      <c r="JE27" s="52"/>
      <c r="JF27" s="52"/>
      <c r="JG27" s="52"/>
      <c r="JH27" s="52"/>
      <c r="JI27" s="52"/>
      <c r="JJ27" s="52"/>
      <c r="JK27" s="52"/>
      <c r="JL27" s="52"/>
      <c r="JM27" s="52"/>
      <c r="JN27" s="52"/>
      <c r="JO27" s="52"/>
      <c r="JP27" s="52"/>
      <c r="JQ27" s="52"/>
      <c r="JR27" s="52"/>
      <c r="JS27" s="52"/>
      <c r="JT27" s="52"/>
      <c r="JU27" s="52"/>
      <c r="JV27" s="52"/>
      <c r="JW27" s="52"/>
      <c r="JX27" s="52"/>
      <c r="JY27" s="52"/>
      <c r="JZ27" s="52"/>
      <c r="KA27" s="52"/>
      <c r="KB27" s="52"/>
      <c r="KC27" s="52"/>
      <c r="KD27" s="52"/>
      <c r="KE27" s="52"/>
      <c r="KF27" s="52"/>
      <c r="KG27" s="52"/>
      <c r="KH27" s="52"/>
      <c r="KI27" s="52"/>
      <c r="KJ27" s="52"/>
      <c r="KK27" s="52"/>
      <c r="KL27" s="52"/>
      <c r="KM27" s="52"/>
      <c r="KN27" s="52"/>
      <c r="KO27" s="52"/>
      <c r="KP27" s="52"/>
      <c r="KQ27" s="52"/>
      <c r="KR27" s="52"/>
      <c r="KS27" s="52"/>
      <c r="KT27" s="52"/>
      <c r="KU27" s="52"/>
      <c r="KV27" s="52"/>
      <c r="KW27" s="52"/>
      <c r="KX27" s="52"/>
      <c r="KY27" s="52"/>
      <c r="KZ27" s="52"/>
      <c r="LA27" s="52"/>
      <c r="LB27" s="52"/>
      <c r="LC27" s="52"/>
      <c r="LD27" s="52"/>
      <c r="LE27" s="52"/>
      <c r="LF27" s="52"/>
      <c r="LG27" s="52"/>
      <c r="LH27" s="52"/>
      <c r="LI27" s="52"/>
      <c r="LJ27" s="52"/>
      <c r="LK27" s="52"/>
      <c r="LL27" s="52"/>
      <c r="LM27" s="52"/>
      <c r="LN27" s="52"/>
      <c r="LO27" s="52"/>
      <c r="LP27" s="52"/>
      <c r="LQ27" s="52"/>
      <c r="LR27" s="52"/>
      <c r="LS27" s="52"/>
      <c r="LT27" s="52"/>
      <c r="LU27" s="52"/>
      <c r="LV27" s="52"/>
      <c r="LW27" s="52"/>
      <c r="LX27" s="52"/>
      <c r="LY27" s="52"/>
      <c r="LZ27" s="52"/>
      <c r="MA27" s="52"/>
      <c r="MB27" s="52"/>
      <c r="MC27" s="52"/>
      <c r="MD27" s="52"/>
      <c r="ME27" s="52"/>
      <c r="MF27" s="52"/>
      <c r="MG27" s="52"/>
      <c r="MH27" s="52"/>
      <c r="MI27" s="52"/>
      <c r="MJ27" s="52"/>
      <c r="MK27" s="52"/>
      <c r="ML27" s="52"/>
      <c r="MM27" s="52"/>
      <c r="MN27" s="52"/>
      <c r="MO27" s="52"/>
      <c r="MP27" s="52"/>
      <c r="MQ27" s="52"/>
      <c r="MR27" s="52"/>
      <c r="MS27" s="52"/>
      <c r="MT27" s="52"/>
      <c r="MU27" s="52"/>
      <c r="MV27" s="52"/>
      <c r="MW27" s="52"/>
      <c r="MX27" s="52"/>
      <c r="MY27" s="52"/>
      <c r="MZ27" s="52"/>
      <c r="NA27" s="52"/>
      <c r="NB27" s="52"/>
      <c r="NC27" s="52"/>
      <c r="ND27" s="52"/>
      <c r="NE27" s="52"/>
      <c r="NF27" s="52"/>
      <c r="NG27" s="52"/>
      <c r="NH27" s="52"/>
      <c r="NI27" s="52"/>
      <c r="NJ27" s="52"/>
      <c r="NK27" s="52"/>
      <c r="NL27" s="52"/>
      <c r="NM27" s="52"/>
      <c r="NN27" s="52"/>
      <c r="NO27" s="52"/>
      <c r="NP27" s="52"/>
      <c r="NQ27" s="52"/>
      <c r="NR27" s="52"/>
      <c r="NS27" s="52"/>
      <c r="NT27" s="52"/>
      <c r="NU27" s="52"/>
      <c r="NV27" s="52"/>
      <c r="NW27" s="52"/>
      <c r="NX27" s="52"/>
      <c r="NY27" s="52"/>
      <c r="NZ27" s="52"/>
      <c r="OA27" s="52"/>
      <c r="OB27" s="52"/>
      <c r="OC27" s="52"/>
      <c r="OD27" s="52"/>
      <c r="OE27" s="52"/>
      <c r="OF27" s="52"/>
      <c r="OG27" s="52"/>
      <c r="OH27" s="52"/>
      <c r="OI27" s="52"/>
      <c r="OJ27" s="52"/>
      <c r="OK27" s="52"/>
      <c r="OL27" s="52"/>
      <c r="OM27" s="52"/>
      <c r="ON27" s="52"/>
      <c r="OO27" s="52"/>
      <c r="OP27" s="52"/>
      <c r="OQ27" s="52"/>
      <c r="OR27" s="52"/>
      <c r="OS27" s="52"/>
      <c r="OT27" s="52"/>
      <c r="OU27" s="52"/>
      <c r="OV27" s="52"/>
      <c r="OW27" s="52"/>
      <c r="OX27" s="52"/>
      <c r="OY27" s="52"/>
      <c r="OZ27" s="52"/>
      <c r="PA27" s="52"/>
      <c r="PB27" s="52"/>
      <c r="PC27" s="52"/>
      <c r="PD27" s="52"/>
      <c r="PE27" s="52"/>
      <c r="PF27" s="52"/>
      <c r="PG27" s="52"/>
      <c r="PH27" s="52"/>
      <c r="PI27" s="52"/>
      <c r="PJ27" s="52"/>
      <c r="PK27" s="52"/>
      <c r="PL27" s="52"/>
      <c r="PM27" s="52"/>
      <c r="PN27" s="52"/>
      <c r="PO27" s="52"/>
      <c r="PP27" s="52"/>
      <c r="PQ27" s="52"/>
      <c r="PR27" s="52"/>
      <c r="PS27" s="52"/>
      <c r="PT27" s="52"/>
      <c r="PU27" s="52"/>
      <c r="PV27" s="52"/>
      <c r="PW27" s="52"/>
      <c r="PX27" s="52"/>
      <c r="PY27" s="52"/>
      <c r="PZ27" s="52"/>
      <c r="QA27" s="52"/>
      <c r="QB27" s="52"/>
      <c r="QC27" s="52"/>
      <c r="QD27" s="52"/>
      <c r="QE27" s="52"/>
      <c r="QF27" s="52"/>
      <c r="QG27" s="52"/>
      <c r="QH27" s="52"/>
      <c r="QI27" s="52"/>
      <c r="QJ27" s="52"/>
      <c r="QK27" s="52"/>
      <c r="QL27" s="52"/>
      <c r="QM27" s="52"/>
      <c r="QN27" s="52"/>
      <c r="QO27" s="52"/>
      <c r="QP27" s="52"/>
      <c r="QQ27" s="52"/>
      <c r="QR27" s="52"/>
      <c r="QS27" s="52"/>
      <c r="QT27" s="52"/>
      <c r="QU27" s="52"/>
      <c r="QV27" s="52"/>
      <c r="QW27" s="52"/>
      <c r="QX27" s="52"/>
      <c r="QY27" s="52"/>
      <c r="QZ27" s="52"/>
      <c r="RA27" s="52"/>
      <c r="RB27" s="52"/>
      <c r="RC27" s="52"/>
      <c r="RD27" s="52"/>
      <c r="RE27" s="52"/>
      <c r="RF27" s="52"/>
      <c r="RG27" s="52"/>
      <c r="RH27" s="52"/>
      <c r="RI27" s="52"/>
      <c r="RJ27" s="52"/>
      <c r="RK27" s="52"/>
      <c r="RL27" s="52"/>
      <c r="RM27" s="52"/>
      <c r="RN27" s="52"/>
      <c r="RO27" s="52"/>
      <c r="RP27" s="52"/>
      <c r="RQ27" s="52"/>
      <c r="RR27" s="52"/>
      <c r="RS27" s="52"/>
      <c r="RT27" s="52"/>
      <c r="RU27" s="52"/>
      <c r="RV27" s="52"/>
      <c r="RW27" s="52"/>
      <c r="RX27" s="52"/>
      <c r="RY27" s="52"/>
      <c r="RZ27" s="52"/>
      <c r="SA27" s="52"/>
      <c r="SB27" s="52"/>
      <c r="SC27" s="52"/>
      <c r="SD27" s="52"/>
      <c r="SE27" s="52"/>
      <c r="SF27" s="52"/>
      <c r="SG27" s="52"/>
      <c r="SH27" s="52"/>
      <c r="SI27" s="52"/>
      <c r="SJ27" s="52"/>
      <c r="SK27" s="52"/>
      <c r="SL27" s="52"/>
      <c r="SM27" s="52"/>
      <c r="SN27" s="52"/>
      <c r="SO27" s="52"/>
      <c r="SP27" s="52"/>
      <c r="SQ27" s="52"/>
      <c r="SR27" s="52"/>
      <c r="SS27" s="52"/>
      <c r="ST27" s="52"/>
      <c r="SU27" s="52"/>
      <c r="SV27" s="52"/>
      <c r="SW27" s="52"/>
      <c r="SX27" s="52"/>
      <c r="SY27" s="52"/>
      <c r="SZ27" s="52"/>
      <c r="TA27" s="52"/>
      <c r="TB27" s="52"/>
      <c r="TC27" s="52"/>
      <c r="TD27" s="52"/>
      <c r="TE27" s="52"/>
      <c r="TF27" s="52"/>
      <c r="TG27" s="52"/>
      <c r="TH27" s="52"/>
      <c r="TI27" s="52"/>
      <c r="TJ27" s="52"/>
      <c r="TK27" s="52"/>
      <c r="TL27" s="52"/>
      <c r="TM27" s="52"/>
      <c r="TN27" s="52"/>
      <c r="TO27" s="52"/>
      <c r="TP27" s="52"/>
      <c r="TQ27" s="52"/>
      <c r="TR27" s="52"/>
      <c r="TS27" s="52"/>
      <c r="TT27" s="52"/>
      <c r="TU27" s="52"/>
      <c r="TV27" s="52"/>
      <c r="TW27" s="52"/>
      <c r="TX27" s="52"/>
      <c r="TY27" s="52"/>
      <c r="TZ27" s="52"/>
      <c r="UA27" s="52"/>
      <c r="UB27" s="52"/>
      <c r="UC27" s="52"/>
      <c r="UD27" s="52"/>
      <c r="UE27" s="52"/>
      <c r="UF27" s="52"/>
      <c r="UG27" s="52"/>
      <c r="UH27" s="52"/>
      <c r="UI27" s="52"/>
      <c r="UJ27" s="52"/>
      <c r="UK27" s="52"/>
      <c r="UL27" s="52"/>
      <c r="UM27" s="52"/>
      <c r="UN27" s="52"/>
      <c r="UO27" s="52"/>
      <c r="UP27" s="52"/>
      <c r="UQ27" s="52"/>
      <c r="UR27" s="52"/>
      <c r="US27" s="52"/>
      <c r="UT27" s="52"/>
      <c r="UU27" s="52"/>
      <c r="UV27" s="52"/>
      <c r="UW27" s="52"/>
      <c r="UX27" s="52"/>
      <c r="UY27" s="52"/>
      <c r="UZ27" s="52"/>
      <c r="VA27" s="52"/>
      <c r="VB27" s="52"/>
      <c r="VC27" s="52"/>
      <c r="VD27" s="52"/>
      <c r="VE27" s="52"/>
      <c r="VF27" s="52"/>
      <c r="VG27" s="52"/>
      <c r="VH27" s="52"/>
      <c r="VI27" s="52"/>
      <c r="VJ27" s="52"/>
      <c r="VK27" s="52"/>
      <c r="VL27" s="52"/>
      <c r="VM27" s="52"/>
      <c r="VN27" s="52"/>
      <c r="VO27" s="52"/>
      <c r="VP27" s="52"/>
      <c r="VQ27" s="52"/>
      <c r="VR27" s="52"/>
      <c r="VS27" s="52"/>
      <c r="VT27" s="52"/>
      <c r="VU27" s="52"/>
      <c r="VV27" s="52"/>
      <c r="VW27" s="52"/>
      <c r="VX27" s="52"/>
      <c r="VY27" s="52"/>
      <c r="VZ27" s="52"/>
      <c r="WA27" s="52"/>
      <c r="WB27" s="52"/>
      <c r="WC27" s="52"/>
      <c r="WD27" s="52"/>
      <c r="WE27" s="52"/>
      <c r="WF27" s="52"/>
      <c r="WG27" s="52"/>
      <c r="WH27" s="52"/>
      <c r="WI27" s="52"/>
      <c r="WJ27" s="52"/>
      <c r="WK27" s="52"/>
      <c r="WL27" s="52"/>
      <c r="WM27" s="52"/>
      <c r="WN27" s="52"/>
      <c r="WO27" s="52"/>
      <c r="WP27" s="52"/>
      <c r="WQ27" s="52"/>
      <c r="WR27" s="52"/>
      <c r="WS27" s="52"/>
      <c r="WT27" s="52"/>
      <c r="WU27" s="52"/>
      <c r="WV27" s="52"/>
      <c r="WW27" s="52"/>
      <c r="WX27" s="52"/>
      <c r="WY27" s="52"/>
      <c r="WZ27" s="52"/>
      <c r="XA27" s="52"/>
      <c r="XB27" s="52"/>
      <c r="XC27" s="52"/>
      <c r="XD27" s="52"/>
      <c r="XE27" s="52"/>
      <c r="XF27" s="52"/>
      <c r="XG27" s="52"/>
      <c r="XH27" s="52"/>
      <c r="XI27" s="52"/>
      <c r="XJ27" s="52"/>
      <c r="XK27" s="52"/>
      <c r="XL27" s="52"/>
      <c r="XM27" s="52"/>
      <c r="XN27" s="52"/>
      <c r="XO27" s="52"/>
      <c r="XP27" s="52"/>
      <c r="XQ27" s="52"/>
      <c r="XR27" s="52"/>
      <c r="XS27" s="52"/>
      <c r="XT27" s="52"/>
      <c r="XU27" s="52"/>
      <c r="XV27" s="52"/>
      <c r="XW27" s="52"/>
      <c r="XX27" s="52"/>
      <c r="XY27" s="52"/>
      <c r="XZ27" s="52"/>
      <c r="YA27" s="52"/>
      <c r="YB27" s="52"/>
      <c r="YC27" s="52"/>
      <c r="YD27" s="52"/>
      <c r="YE27" s="52"/>
      <c r="YF27" s="52"/>
      <c r="YG27" s="52"/>
      <c r="YH27" s="52"/>
      <c r="YI27" s="52"/>
      <c r="YJ27" s="52"/>
      <c r="YK27" s="52"/>
      <c r="YL27" s="52"/>
      <c r="YM27" s="52"/>
      <c r="YN27" s="52"/>
      <c r="YO27" s="52"/>
      <c r="YP27" s="52"/>
      <c r="YQ27" s="52"/>
      <c r="YR27" s="52"/>
      <c r="YS27" s="52"/>
      <c r="YT27" s="52"/>
      <c r="YU27" s="52"/>
      <c r="YV27" s="52"/>
      <c r="YW27" s="52"/>
      <c r="YX27" s="52"/>
      <c r="YY27" s="52"/>
      <c r="YZ27" s="52"/>
      <c r="ZA27" s="52"/>
      <c r="ZB27" s="52"/>
      <c r="ZC27" s="52"/>
      <c r="ZD27" s="52"/>
      <c r="ZE27" s="52"/>
      <c r="ZF27" s="52"/>
      <c r="ZG27" s="52"/>
      <c r="ZH27" s="52"/>
      <c r="ZI27" s="52"/>
      <c r="ZJ27" s="52"/>
      <c r="ZK27" s="52"/>
      <c r="ZL27" s="52"/>
      <c r="ZM27" s="52"/>
      <c r="ZN27" s="52"/>
      <c r="ZO27" s="52"/>
      <c r="ZP27" s="52"/>
      <c r="ZQ27" s="52"/>
      <c r="ZR27" s="52"/>
      <c r="ZS27" s="52"/>
      <c r="ZT27" s="52"/>
      <c r="ZU27" s="52"/>
      <c r="ZV27" s="52"/>
      <c r="ZW27" s="52"/>
      <c r="ZX27" s="52"/>
      <c r="ZY27" s="52"/>
      <c r="ZZ27" s="52"/>
      <c r="AAA27" s="52"/>
      <c r="AAB27" s="52"/>
      <c r="AAC27" s="52"/>
      <c r="AAD27" s="52"/>
      <c r="AAE27" s="52"/>
      <c r="AAF27" s="52"/>
      <c r="AAG27" s="52"/>
      <c r="AAH27" s="52"/>
      <c r="AAI27" s="52"/>
      <c r="AAJ27" s="52"/>
      <c r="AAK27" s="52"/>
      <c r="AAL27" s="52"/>
      <c r="AAM27" s="52"/>
      <c r="AAN27" s="52"/>
      <c r="AAO27" s="52"/>
      <c r="AAP27" s="52"/>
      <c r="AAQ27" s="52"/>
      <c r="AAR27" s="52"/>
      <c r="AAS27" s="52"/>
      <c r="AAT27" s="52"/>
      <c r="AAU27" s="52"/>
      <c r="AAV27" s="52"/>
      <c r="AAW27" s="52"/>
      <c r="AAX27" s="52"/>
      <c r="AAY27" s="52"/>
      <c r="AAZ27" s="52"/>
      <c r="ABA27" s="52"/>
      <c r="ABB27" s="52"/>
      <c r="ABC27" s="52"/>
      <c r="ABD27" s="52"/>
      <c r="ABE27" s="52"/>
      <c r="ABF27" s="52"/>
      <c r="ABG27" s="52"/>
      <c r="ABH27" s="52"/>
      <c r="ABI27" s="52"/>
      <c r="ABJ27" s="52"/>
      <c r="ABK27" s="52"/>
      <c r="ABL27" s="52"/>
      <c r="ABM27" s="52"/>
      <c r="ABN27" s="52"/>
      <c r="ABO27" s="52"/>
      <c r="ABP27" s="52"/>
      <c r="ABQ27" s="52"/>
      <c r="ABR27" s="52"/>
      <c r="ABS27" s="52"/>
      <c r="ABT27" s="52"/>
      <c r="ABU27" s="52"/>
      <c r="ABV27" s="52"/>
      <c r="ABW27" s="52"/>
      <c r="ABX27" s="52"/>
      <c r="ABY27" s="52"/>
      <c r="ABZ27" s="52"/>
      <c r="ACA27" s="52"/>
      <c r="ACB27" s="52"/>
      <c r="ACC27" s="52"/>
      <c r="ACD27" s="52"/>
      <c r="ACE27" s="52"/>
      <c r="ACF27" s="52"/>
      <c r="ACG27" s="52"/>
      <c r="ACH27" s="52"/>
      <c r="ACI27" s="52"/>
      <c r="ACJ27" s="52"/>
      <c r="ACK27" s="52"/>
      <c r="ACL27" s="52"/>
      <c r="ACM27" s="52"/>
      <c r="ACN27" s="52"/>
      <c r="ACO27" s="52"/>
      <c r="ACP27" s="52"/>
      <c r="ACQ27" s="52"/>
      <c r="ACR27" s="52"/>
      <c r="ACS27" s="52"/>
      <c r="ACT27" s="52"/>
      <c r="ACU27" s="52"/>
      <c r="ACV27" s="52"/>
      <c r="ACW27" s="52"/>
      <c r="ACX27" s="52"/>
      <c r="ACY27" s="52"/>
      <c r="ACZ27" s="52"/>
      <c r="ADA27" s="52"/>
      <c r="ADB27" s="52"/>
      <c r="ADC27" s="52"/>
      <c r="ADD27" s="52"/>
      <c r="ADE27" s="52"/>
      <c r="ADF27" s="52"/>
      <c r="ADG27" s="52"/>
      <c r="ADH27" s="52"/>
      <c r="ADI27" s="52"/>
      <c r="ADJ27" s="52"/>
      <c r="ADK27" s="52"/>
      <c r="ADL27" s="52"/>
      <c r="ADM27" s="52"/>
      <c r="ADN27" s="52"/>
      <c r="ADO27" s="52"/>
      <c r="ADP27" s="52"/>
      <c r="ADQ27" s="52"/>
      <c r="ADR27" s="52"/>
      <c r="ADS27" s="52"/>
      <c r="ADT27" s="52"/>
      <c r="ADU27" s="52"/>
      <c r="ADV27" s="52"/>
      <c r="ADW27" s="52"/>
      <c r="ADX27" s="52"/>
      <c r="ADY27" s="52"/>
      <c r="ADZ27" s="52"/>
      <c r="AEA27" s="52"/>
      <c r="AEB27" s="52"/>
      <c r="AEC27" s="52"/>
      <c r="AED27" s="52"/>
      <c r="AEE27" s="52"/>
      <c r="AEF27" s="52"/>
      <c r="AEG27" s="52"/>
      <c r="AEH27" s="52"/>
      <c r="AEI27" s="52"/>
      <c r="AEJ27" s="52"/>
      <c r="AEK27" s="52"/>
      <c r="AEL27" s="52"/>
      <c r="AEM27" s="52"/>
      <c r="AEN27" s="52"/>
      <c r="AEO27" s="52"/>
      <c r="AEP27" s="52"/>
      <c r="AEQ27" s="52"/>
      <c r="AER27" s="52"/>
      <c r="AES27" s="52"/>
      <c r="AET27" s="52"/>
      <c r="AEU27" s="52"/>
      <c r="AEV27" s="52"/>
      <c r="AEW27" s="52"/>
      <c r="AEX27" s="52"/>
      <c r="AEY27" s="52"/>
      <c r="AEZ27" s="52"/>
      <c r="AFA27" s="52"/>
      <c r="AFB27" s="52"/>
      <c r="AFC27" s="52"/>
      <c r="AFD27" s="52"/>
      <c r="AFE27" s="52"/>
      <c r="AFF27" s="52"/>
      <c r="AFG27" s="52"/>
      <c r="AFH27" s="52"/>
      <c r="AFI27" s="52"/>
      <c r="AFJ27" s="52"/>
      <c r="AFK27" s="52"/>
      <c r="AFL27" s="52"/>
      <c r="AFM27" s="52"/>
      <c r="AFN27" s="52"/>
      <c r="AFO27" s="52"/>
      <c r="AFP27" s="52"/>
      <c r="AFQ27" s="52"/>
      <c r="AFR27" s="52"/>
      <c r="AFS27" s="52"/>
      <c r="AFT27" s="52"/>
      <c r="AFU27" s="52"/>
      <c r="AFV27" s="52"/>
      <c r="AFW27" s="52"/>
      <c r="AFX27" s="52"/>
      <c r="AFY27" s="52"/>
      <c r="AFZ27" s="52"/>
      <c r="AGA27" s="52"/>
      <c r="AGB27" s="52"/>
      <c r="AGC27" s="52"/>
      <c r="AGD27" s="52"/>
      <c r="AGE27" s="52"/>
      <c r="AGF27" s="52"/>
      <c r="AGG27" s="52"/>
      <c r="AGH27" s="52"/>
      <c r="AGI27" s="52"/>
      <c r="AGJ27" s="52"/>
      <c r="AGK27" s="52"/>
      <c r="AGL27" s="52"/>
      <c r="AGM27" s="52"/>
      <c r="AGN27" s="52"/>
      <c r="AGO27" s="52"/>
      <c r="AGP27" s="52"/>
      <c r="AGQ27" s="52"/>
      <c r="AGR27" s="52"/>
      <c r="AGS27" s="52"/>
      <c r="AGT27" s="52"/>
      <c r="AGU27" s="52"/>
      <c r="AGV27" s="52"/>
      <c r="AGW27" s="52"/>
      <c r="AGX27" s="52"/>
      <c r="AGY27" s="52"/>
      <c r="AGZ27" s="52"/>
      <c r="AHA27" s="52"/>
      <c r="AHB27" s="52"/>
      <c r="AHC27" s="52"/>
      <c r="AHD27" s="52"/>
      <c r="AHE27" s="52"/>
      <c r="AHF27" s="52"/>
      <c r="AHG27" s="52"/>
      <c r="AHH27" s="52"/>
      <c r="AHI27" s="52"/>
      <c r="AHJ27" s="52"/>
      <c r="AHK27" s="52"/>
      <c r="AHL27" s="52"/>
      <c r="AHM27" s="52"/>
      <c r="AHN27" s="52"/>
      <c r="AHO27" s="52"/>
      <c r="AHP27" s="52"/>
      <c r="AHQ27" s="52"/>
      <c r="AHR27" s="52"/>
      <c r="AHS27" s="52"/>
      <c r="AHT27" s="52"/>
      <c r="AHU27" s="52"/>
      <c r="AHV27" s="52"/>
      <c r="AHW27" s="52"/>
      <c r="AHX27" s="52"/>
      <c r="AHY27" s="52"/>
      <c r="AHZ27" s="52"/>
      <c r="AIA27" s="52"/>
      <c r="AIB27" s="52"/>
      <c r="AIC27" s="52"/>
      <c r="AID27" s="52"/>
      <c r="AIE27" s="52"/>
      <c r="AIF27" s="52"/>
      <c r="AIG27" s="52"/>
      <c r="AIH27" s="52"/>
      <c r="AII27" s="52"/>
      <c r="AIJ27" s="52"/>
      <c r="AIK27" s="52"/>
      <c r="AIL27" s="52"/>
      <c r="AIM27" s="52"/>
      <c r="AIN27" s="52"/>
      <c r="AIO27" s="52"/>
      <c r="AIP27" s="52"/>
      <c r="AIQ27" s="52"/>
      <c r="AIR27" s="52"/>
      <c r="AIS27" s="52"/>
      <c r="AIT27" s="52"/>
      <c r="AIU27" s="52"/>
      <c r="AIV27" s="52"/>
      <c r="AIW27" s="52"/>
      <c r="AIX27" s="52"/>
      <c r="AIY27" s="52"/>
      <c r="AIZ27" s="52"/>
      <c r="AJA27" s="52"/>
      <c r="AJB27" s="52"/>
      <c r="AJC27" s="52"/>
      <c r="AJD27" s="52"/>
      <c r="AJE27" s="52"/>
      <c r="AJF27" s="52"/>
      <c r="AJG27" s="52"/>
      <c r="AJH27" s="52"/>
      <c r="AJI27" s="52"/>
      <c r="AJJ27" s="52"/>
      <c r="AJK27" s="52"/>
      <c r="AJL27" s="52"/>
      <c r="AJM27" s="52"/>
      <c r="AJN27" s="52"/>
      <c r="AJO27" s="52"/>
      <c r="AJP27" s="52"/>
      <c r="AJQ27" s="52"/>
      <c r="AJR27" s="52"/>
      <c r="AJS27" s="52"/>
      <c r="AJT27" s="52"/>
      <c r="AJU27" s="52"/>
      <c r="AJV27" s="52"/>
      <c r="AJW27" s="52"/>
      <c r="AJX27" s="52"/>
      <c r="AJY27" s="52"/>
      <c r="AJZ27" s="52"/>
      <c r="AKA27" s="52"/>
      <c r="AKB27" s="52"/>
      <c r="AKC27" s="52"/>
      <c r="AKD27" s="52"/>
      <c r="AKE27" s="52"/>
      <c r="AKF27" s="52"/>
      <c r="AKG27" s="52"/>
      <c r="AKH27" s="52"/>
      <c r="AKI27" s="52"/>
      <c r="AKJ27" s="52"/>
      <c r="AKK27" s="52"/>
      <c r="AKL27" s="52"/>
      <c r="AKM27" s="52"/>
      <c r="AKN27" s="52"/>
      <c r="AKO27" s="52"/>
      <c r="AKP27" s="52"/>
      <c r="AKQ27" s="52"/>
      <c r="AKR27" s="52"/>
      <c r="AKS27" s="52"/>
      <c r="AKT27" s="52"/>
      <c r="AKU27" s="52"/>
      <c r="AKV27" s="52"/>
      <c r="AKW27" s="52"/>
      <c r="AKX27" s="52"/>
      <c r="AKY27" s="52"/>
      <c r="AKZ27" s="52"/>
      <c r="ALA27" s="52"/>
      <c r="ALB27" s="52"/>
      <c r="ALC27" s="52"/>
      <c r="ALD27" s="52"/>
      <c r="ALE27" s="52"/>
      <c r="ALF27" s="52"/>
      <c r="ALG27" s="52"/>
      <c r="ALH27" s="52"/>
      <c r="ALI27" s="52"/>
      <c r="ALJ27" s="52"/>
      <c r="ALK27" s="52"/>
      <c r="ALL27" s="52"/>
      <c r="ALM27" s="52"/>
      <c r="ALN27" s="52"/>
      <c r="ALO27" s="52"/>
      <c r="ALP27" s="52"/>
      <c r="ALQ27" s="52"/>
      <c r="ALR27" s="52"/>
      <c r="ALS27" s="52"/>
      <c r="ALT27" s="52"/>
      <c r="ALU27" s="52"/>
      <c r="ALV27" s="52"/>
      <c r="ALW27" s="52"/>
      <c r="ALX27" s="52"/>
      <c r="ALY27" s="52"/>
      <c r="ALZ27" s="52"/>
      <c r="AMA27" s="52"/>
      <c r="AMB27" s="52"/>
      <c r="AMC27" s="52"/>
      <c r="AMD27" s="52"/>
      <c r="AME27" s="52"/>
      <c r="AMF27" s="52"/>
      <c r="AMG27" s="52"/>
      <c r="AMH27" s="52"/>
      <c r="AMI27" s="52"/>
      <c r="AMJ27" s="52"/>
      <c r="AMK27" s="52"/>
      <c r="AML27" s="52"/>
      <c r="AMM27" s="52"/>
      <c r="AMN27" s="52"/>
      <c r="AMO27" s="52"/>
      <c r="AMP27" s="52"/>
      <c r="AMQ27" s="52"/>
      <c r="AMR27" s="52"/>
      <c r="AMS27" s="52"/>
      <c r="AMT27" s="52"/>
      <c r="AMU27" s="52"/>
      <c r="AMV27" s="52"/>
      <c r="AMW27" s="52"/>
      <c r="AMX27" s="52"/>
      <c r="AMY27" s="52"/>
      <c r="AMZ27" s="52"/>
      <c r="ANA27" s="52"/>
      <c r="ANB27" s="52"/>
      <c r="ANC27" s="52"/>
      <c r="AND27" s="52"/>
      <c r="ANE27" s="52"/>
      <c r="ANF27" s="52"/>
    </row>
    <row r="28" spans="1:1046" s="53" customFormat="1" x14ac:dyDescent="0.2">
      <c r="A28" s="15"/>
      <c r="B28" s="15"/>
      <c r="C28" s="15"/>
      <c r="D28" s="15"/>
      <c r="E28" s="15"/>
      <c r="F28" s="15"/>
      <c r="G28" s="15"/>
      <c r="H28" s="15"/>
      <c r="I28" s="64"/>
      <c r="J28" s="64"/>
      <c r="K28" s="64"/>
      <c r="L28" s="15"/>
      <c r="M28" s="40"/>
      <c r="N28" s="41">
        <v>1209800</v>
      </c>
      <c r="O28" s="41" t="s">
        <v>34</v>
      </c>
      <c r="P28" s="42"/>
      <c r="Q28" s="42"/>
      <c r="R28" s="15"/>
      <c r="S28" s="15"/>
      <c r="T28" s="15"/>
      <c r="U28" s="15"/>
      <c r="V28" s="15"/>
      <c r="W28" s="15"/>
      <c r="X28" s="15"/>
      <c r="Y28" s="15"/>
      <c r="Z28" s="52"/>
      <c r="AA28" s="52"/>
      <c r="AB28" s="41">
        <v>1090500</v>
      </c>
      <c r="AC28" s="52" t="s">
        <v>34</v>
      </c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41">
        <v>1069800</v>
      </c>
      <c r="AQ28" s="52" t="s">
        <v>34</v>
      </c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  <c r="IJ28" s="52"/>
      <c r="IK28" s="52"/>
      <c r="IL28" s="52"/>
      <c r="IM28" s="52"/>
      <c r="IN28" s="52"/>
      <c r="IO28" s="52"/>
      <c r="IP28" s="52"/>
      <c r="IQ28" s="52"/>
      <c r="IR28" s="52"/>
      <c r="IS28" s="52"/>
      <c r="IT28" s="52"/>
      <c r="IU28" s="52"/>
      <c r="IV28" s="52"/>
      <c r="IW28" s="52"/>
      <c r="IX28" s="52"/>
      <c r="IY28" s="52"/>
      <c r="IZ28" s="52"/>
      <c r="JA28" s="52"/>
      <c r="JB28" s="52"/>
      <c r="JC28" s="52"/>
      <c r="JD28" s="52"/>
      <c r="JE28" s="52"/>
      <c r="JF28" s="52"/>
      <c r="JG28" s="52"/>
      <c r="JH28" s="52"/>
      <c r="JI28" s="52"/>
      <c r="JJ28" s="52"/>
      <c r="JK28" s="52"/>
      <c r="JL28" s="52"/>
      <c r="JM28" s="52"/>
      <c r="JN28" s="52"/>
      <c r="JO28" s="52"/>
      <c r="JP28" s="52"/>
      <c r="JQ28" s="52"/>
      <c r="JR28" s="52"/>
      <c r="JS28" s="52"/>
      <c r="JT28" s="52"/>
      <c r="JU28" s="52"/>
      <c r="JV28" s="52"/>
      <c r="JW28" s="52"/>
      <c r="JX28" s="52"/>
      <c r="JY28" s="52"/>
      <c r="JZ28" s="52"/>
      <c r="KA28" s="52"/>
      <c r="KB28" s="52"/>
      <c r="KC28" s="52"/>
      <c r="KD28" s="52"/>
      <c r="KE28" s="52"/>
      <c r="KF28" s="52"/>
      <c r="KG28" s="52"/>
      <c r="KH28" s="52"/>
      <c r="KI28" s="52"/>
      <c r="KJ28" s="52"/>
      <c r="KK28" s="52"/>
      <c r="KL28" s="52"/>
      <c r="KM28" s="52"/>
      <c r="KN28" s="52"/>
      <c r="KO28" s="52"/>
      <c r="KP28" s="52"/>
      <c r="KQ28" s="52"/>
      <c r="KR28" s="52"/>
      <c r="KS28" s="52"/>
      <c r="KT28" s="52"/>
      <c r="KU28" s="52"/>
      <c r="KV28" s="52"/>
      <c r="KW28" s="52"/>
      <c r="KX28" s="52"/>
      <c r="KY28" s="52"/>
      <c r="KZ28" s="52"/>
      <c r="LA28" s="52"/>
      <c r="LB28" s="52"/>
      <c r="LC28" s="52"/>
      <c r="LD28" s="52"/>
      <c r="LE28" s="52"/>
      <c r="LF28" s="52"/>
      <c r="LG28" s="52"/>
      <c r="LH28" s="52"/>
      <c r="LI28" s="52"/>
      <c r="LJ28" s="52"/>
      <c r="LK28" s="52"/>
      <c r="LL28" s="52"/>
      <c r="LM28" s="52"/>
      <c r="LN28" s="52"/>
      <c r="LO28" s="52"/>
      <c r="LP28" s="52"/>
      <c r="LQ28" s="52"/>
      <c r="LR28" s="52"/>
      <c r="LS28" s="52"/>
      <c r="LT28" s="52"/>
      <c r="LU28" s="52"/>
      <c r="LV28" s="52"/>
      <c r="LW28" s="52"/>
      <c r="LX28" s="52"/>
      <c r="LY28" s="52"/>
      <c r="LZ28" s="52"/>
      <c r="MA28" s="52"/>
      <c r="MB28" s="52"/>
      <c r="MC28" s="52"/>
      <c r="MD28" s="52"/>
      <c r="ME28" s="52"/>
      <c r="MF28" s="52"/>
      <c r="MG28" s="52"/>
      <c r="MH28" s="52"/>
      <c r="MI28" s="52"/>
      <c r="MJ28" s="52"/>
      <c r="MK28" s="52"/>
      <c r="ML28" s="52"/>
      <c r="MM28" s="52"/>
      <c r="MN28" s="52"/>
      <c r="MO28" s="52"/>
      <c r="MP28" s="52"/>
      <c r="MQ28" s="52"/>
      <c r="MR28" s="52"/>
      <c r="MS28" s="52"/>
      <c r="MT28" s="52"/>
      <c r="MU28" s="52"/>
      <c r="MV28" s="52"/>
      <c r="MW28" s="52"/>
      <c r="MX28" s="52"/>
      <c r="MY28" s="52"/>
      <c r="MZ28" s="52"/>
      <c r="NA28" s="52"/>
      <c r="NB28" s="52"/>
      <c r="NC28" s="52"/>
      <c r="ND28" s="52"/>
      <c r="NE28" s="52"/>
      <c r="NF28" s="52"/>
      <c r="NG28" s="52"/>
      <c r="NH28" s="52"/>
      <c r="NI28" s="52"/>
      <c r="NJ28" s="52"/>
      <c r="NK28" s="52"/>
      <c r="NL28" s="52"/>
      <c r="NM28" s="52"/>
      <c r="NN28" s="52"/>
      <c r="NO28" s="52"/>
      <c r="NP28" s="52"/>
      <c r="NQ28" s="52"/>
      <c r="NR28" s="52"/>
      <c r="NS28" s="52"/>
      <c r="NT28" s="52"/>
      <c r="NU28" s="52"/>
      <c r="NV28" s="52"/>
      <c r="NW28" s="52"/>
      <c r="NX28" s="52"/>
      <c r="NY28" s="52"/>
      <c r="NZ28" s="52"/>
      <c r="OA28" s="52"/>
      <c r="OB28" s="52"/>
      <c r="OC28" s="52"/>
      <c r="OD28" s="52"/>
      <c r="OE28" s="52"/>
      <c r="OF28" s="52"/>
      <c r="OG28" s="52"/>
      <c r="OH28" s="52"/>
      <c r="OI28" s="52"/>
      <c r="OJ28" s="52"/>
      <c r="OK28" s="52"/>
      <c r="OL28" s="52"/>
      <c r="OM28" s="52"/>
      <c r="ON28" s="52"/>
      <c r="OO28" s="52"/>
      <c r="OP28" s="52"/>
      <c r="OQ28" s="52"/>
      <c r="OR28" s="52"/>
      <c r="OS28" s="52"/>
      <c r="OT28" s="52"/>
      <c r="OU28" s="52"/>
      <c r="OV28" s="52"/>
      <c r="OW28" s="52"/>
      <c r="OX28" s="52"/>
      <c r="OY28" s="52"/>
      <c r="OZ28" s="52"/>
      <c r="PA28" s="52"/>
      <c r="PB28" s="52"/>
      <c r="PC28" s="52"/>
      <c r="PD28" s="52"/>
      <c r="PE28" s="52"/>
      <c r="PF28" s="52"/>
      <c r="PG28" s="52"/>
      <c r="PH28" s="52"/>
      <c r="PI28" s="52"/>
      <c r="PJ28" s="52"/>
      <c r="PK28" s="52"/>
      <c r="PL28" s="52"/>
      <c r="PM28" s="52"/>
      <c r="PN28" s="52"/>
      <c r="PO28" s="52"/>
      <c r="PP28" s="52"/>
      <c r="PQ28" s="52"/>
      <c r="PR28" s="52"/>
      <c r="PS28" s="52"/>
      <c r="PT28" s="52"/>
      <c r="PU28" s="52"/>
      <c r="PV28" s="52"/>
      <c r="PW28" s="52"/>
      <c r="PX28" s="52"/>
      <c r="PY28" s="52"/>
      <c r="PZ28" s="52"/>
      <c r="QA28" s="52"/>
      <c r="QB28" s="52"/>
      <c r="QC28" s="52"/>
      <c r="QD28" s="52"/>
      <c r="QE28" s="52"/>
      <c r="QF28" s="52"/>
      <c r="QG28" s="52"/>
      <c r="QH28" s="52"/>
      <c r="QI28" s="52"/>
      <c r="QJ28" s="52"/>
      <c r="QK28" s="52"/>
      <c r="QL28" s="52"/>
      <c r="QM28" s="52"/>
      <c r="QN28" s="52"/>
      <c r="QO28" s="52"/>
      <c r="QP28" s="52"/>
      <c r="QQ28" s="52"/>
      <c r="QR28" s="52"/>
      <c r="QS28" s="52"/>
      <c r="QT28" s="52"/>
      <c r="QU28" s="52"/>
      <c r="QV28" s="52"/>
      <c r="QW28" s="52"/>
      <c r="QX28" s="52"/>
      <c r="QY28" s="52"/>
      <c r="QZ28" s="52"/>
      <c r="RA28" s="52"/>
      <c r="RB28" s="52"/>
      <c r="RC28" s="52"/>
      <c r="RD28" s="52"/>
      <c r="RE28" s="52"/>
      <c r="RF28" s="52"/>
      <c r="RG28" s="52"/>
      <c r="RH28" s="52"/>
      <c r="RI28" s="52"/>
      <c r="RJ28" s="52"/>
      <c r="RK28" s="52"/>
      <c r="RL28" s="52"/>
      <c r="RM28" s="52"/>
      <c r="RN28" s="52"/>
      <c r="RO28" s="52"/>
      <c r="RP28" s="52"/>
      <c r="RQ28" s="52"/>
      <c r="RR28" s="52"/>
      <c r="RS28" s="52"/>
      <c r="RT28" s="52"/>
      <c r="RU28" s="52"/>
      <c r="RV28" s="52"/>
      <c r="RW28" s="52"/>
      <c r="RX28" s="52"/>
      <c r="RY28" s="52"/>
      <c r="RZ28" s="52"/>
      <c r="SA28" s="52"/>
      <c r="SB28" s="52"/>
      <c r="SC28" s="52"/>
      <c r="SD28" s="52"/>
      <c r="SE28" s="52"/>
      <c r="SF28" s="52"/>
      <c r="SG28" s="52"/>
      <c r="SH28" s="52"/>
      <c r="SI28" s="52"/>
      <c r="SJ28" s="52"/>
      <c r="SK28" s="52"/>
      <c r="SL28" s="52"/>
      <c r="SM28" s="52"/>
      <c r="SN28" s="52"/>
      <c r="SO28" s="52"/>
      <c r="SP28" s="52"/>
      <c r="SQ28" s="52"/>
      <c r="SR28" s="52"/>
      <c r="SS28" s="52"/>
      <c r="ST28" s="52"/>
      <c r="SU28" s="52"/>
      <c r="SV28" s="52"/>
      <c r="SW28" s="52"/>
      <c r="SX28" s="52"/>
      <c r="SY28" s="52"/>
      <c r="SZ28" s="52"/>
      <c r="TA28" s="52"/>
      <c r="TB28" s="52"/>
      <c r="TC28" s="52"/>
      <c r="TD28" s="52"/>
      <c r="TE28" s="52"/>
      <c r="TF28" s="52"/>
      <c r="TG28" s="52"/>
      <c r="TH28" s="52"/>
      <c r="TI28" s="52"/>
      <c r="TJ28" s="52"/>
      <c r="TK28" s="52"/>
      <c r="TL28" s="52"/>
      <c r="TM28" s="52"/>
      <c r="TN28" s="52"/>
      <c r="TO28" s="52"/>
      <c r="TP28" s="52"/>
      <c r="TQ28" s="52"/>
      <c r="TR28" s="52"/>
      <c r="TS28" s="52"/>
      <c r="TT28" s="52"/>
      <c r="TU28" s="52"/>
      <c r="TV28" s="52"/>
      <c r="TW28" s="52"/>
      <c r="TX28" s="52"/>
      <c r="TY28" s="52"/>
      <c r="TZ28" s="52"/>
      <c r="UA28" s="52"/>
      <c r="UB28" s="52"/>
      <c r="UC28" s="52"/>
      <c r="UD28" s="52"/>
      <c r="UE28" s="52"/>
      <c r="UF28" s="52"/>
      <c r="UG28" s="52"/>
      <c r="UH28" s="52"/>
      <c r="UI28" s="52"/>
      <c r="UJ28" s="52"/>
      <c r="UK28" s="52"/>
      <c r="UL28" s="52"/>
      <c r="UM28" s="52"/>
      <c r="UN28" s="52"/>
      <c r="UO28" s="52"/>
      <c r="UP28" s="52"/>
      <c r="UQ28" s="52"/>
      <c r="UR28" s="52"/>
      <c r="US28" s="52"/>
      <c r="UT28" s="52"/>
      <c r="UU28" s="52"/>
      <c r="UV28" s="52"/>
      <c r="UW28" s="52"/>
      <c r="UX28" s="52"/>
      <c r="UY28" s="52"/>
      <c r="UZ28" s="52"/>
      <c r="VA28" s="52"/>
      <c r="VB28" s="52"/>
      <c r="VC28" s="52"/>
      <c r="VD28" s="52"/>
      <c r="VE28" s="52"/>
      <c r="VF28" s="52"/>
      <c r="VG28" s="52"/>
      <c r="VH28" s="52"/>
      <c r="VI28" s="52"/>
      <c r="VJ28" s="52"/>
      <c r="VK28" s="52"/>
      <c r="VL28" s="52"/>
      <c r="VM28" s="52"/>
      <c r="VN28" s="52"/>
      <c r="VO28" s="52"/>
      <c r="VP28" s="52"/>
      <c r="VQ28" s="52"/>
      <c r="VR28" s="52"/>
      <c r="VS28" s="52"/>
      <c r="VT28" s="52"/>
      <c r="VU28" s="52"/>
      <c r="VV28" s="52"/>
      <c r="VW28" s="52"/>
      <c r="VX28" s="52"/>
      <c r="VY28" s="52"/>
      <c r="VZ28" s="52"/>
      <c r="WA28" s="52"/>
      <c r="WB28" s="52"/>
      <c r="WC28" s="52"/>
      <c r="WD28" s="52"/>
      <c r="WE28" s="52"/>
      <c r="WF28" s="52"/>
      <c r="WG28" s="52"/>
      <c r="WH28" s="52"/>
      <c r="WI28" s="52"/>
      <c r="WJ28" s="52"/>
      <c r="WK28" s="52"/>
      <c r="WL28" s="52"/>
      <c r="WM28" s="52"/>
      <c r="WN28" s="52"/>
      <c r="WO28" s="52"/>
      <c r="WP28" s="52"/>
      <c r="WQ28" s="52"/>
      <c r="WR28" s="52"/>
      <c r="WS28" s="52"/>
      <c r="WT28" s="52"/>
      <c r="WU28" s="52"/>
      <c r="WV28" s="52"/>
      <c r="WW28" s="52"/>
      <c r="WX28" s="52"/>
      <c r="WY28" s="52"/>
      <c r="WZ28" s="52"/>
      <c r="XA28" s="52"/>
      <c r="XB28" s="52"/>
      <c r="XC28" s="52"/>
      <c r="XD28" s="52"/>
      <c r="XE28" s="52"/>
      <c r="XF28" s="52"/>
      <c r="XG28" s="52"/>
      <c r="XH28" s="52"/>
      <c r="XI28" s="52"/>
      <c r="XJ28" s="52"/>
      <c r="XK28" s="52"/>
      <c r="XL28" s="52"/>
      <c r="XM28" s="52"/>
      <c r="XN28" s="52"/>
      <c r="XO28" s="52"/>
      <c r="XP28" s="52"/>
      <c r="XQ28" s="52"/>
      <c r="XR28" s="52"/>
      <c r="XS28" s="52"/>
      <c r="XT28" s="52"/>
      <c r="XU28" s="52"/>
      <c r="XV28" s="52"/>
      <c r="XW28" s="52"/>
      <c r="XX28" s="52"/>
      <c r="XY28" s="52"/>
      <c r="XZ28" s="52"/>
      <c r="YA28" s="52"/>
      <c r="YB28" s="52"/>
      <c r="YC28" s="52"/>
      <c r="YD28" s="52"/>
      <c r="YE28" s="52"/>
      <c r="YF28" s="52"/>
      <c r="YG28" s="52"/>
      <c r="YH28" s="52"/>
      <c r="YI28" s="52"/>
      <c r="YJ28" s="52"/>
      <c r="YK28" s="52"/>
      <c r="YL28" s="52"/>
      <c r="YM28" s="52"/>
      <c r="YN28" s="52"/>
      <c r="YO28" s="52"/>
      <c r="YP28" s="52"/>
      <c r="YQ28" s="52"/>
      <c r="YR28" s="52"/>
      <c r="YS28" s="52"/>
      <c r="YT28" s="52"/>
      <c r="YU28" s="52"/>
      <c r="YV28" s="52"/>
      <c r="YW28" s="52"/>
      <c r="YX28" s="52"/>
      <c r="YY28" s="52"/>
      <c r="YZ28" s="52"/>
      <c r="ZA28" s="52"/>
      <c r="ZB28" s="52"/>
      <c r="ZC28" s="52"/>
      <c r="ZD28" s="52"/>
      <c r="ZE28" s="52"/>
      <c r="ZF28" s="52"/>
      <c r="ZG28" s="52"/>
      <c r="ZH28" s="52"/>
      <c r="ZI28" s="52"/>
      <c r="ZJ28" s="52"/>
      <c r="ZK28" s="52"/>
      <c r="ZL28" s="52"/>
      <c r="ZM28" s="52"/>
      <c r="ZN28" s="52"/>
      <c r="ZO28" s="52"/>
      <c r="ZP28" s="52"/>
      <c r="ZQ28" s="52"/>
      <c r="ZR28" s="52"/>
      <c r="ZS28" s="52"/>
      <c r="ZT28" s="52"/>
      <c r="ZU28" s="52"/>
      <c r="ZV28" s="52"/>
      <c r="ZW28" s="52"/>
      <c r="ZX28" s="52"/>
      <c r="ZY28" s="52"/>
      <c r="ZZ28" s="52"/>
      <c r="AAA28" s="52"/>
      <c r="AAB28" s="52"/>
      <c r="AAC28" s="52"/>
      <c r="AAD28" s="52"/>
      <c r="AAE28" s="52"/>
      <c r="AAF28" s="52"/>
      <c r="AAG28" s="52"/>
      <c r="AAH28" s="52"/>
      <c r="AAI28" s="52"/>
      <c r="AAJ28" s="52"/>
      <c r="AAK28" s="52"/>
      <c r="AAL28" s="52"/>
      <c r="AAM28" s="52"/>
      <c r="AAN28" s="52"/>
      <c r="AAO28" s="52"/>
      <c r="AAP28" s="52"/>
      <c r="AAQ28" s="52"/>
      <c r="AAR28" s="52"/>
      <c r="AAS28" s="52"/>
      <c r="AAT28" s="52"/>
      <c r="AAU28" s="52"/>
      <c r="AAV28" s="52"/>
      <c r="AAW28" s="52"/>
      <c r="AAX28" s="52"/>
      <c r="AAY28" s="52"/>
      <c r="AAZ28" s="52"/>
      <c r="ABA28" s="52"/>
      <c r="ABB28" s="52"/>
      <c r="ABC28" s="52"/>
      <c r="ABD28" s="52"/>
      <c r="ABE28" s="52"/>
      <c r="ABF28" s="52"/>
      <c r="ABG28" s="52"/>
      <c r="ABH28" s="52"/>
      <c r="ABI28" s="52"/>
      <c r="ABJ28" s="52"/>
      <c r="ABK28" s="52"/>
      <c r="ABL28" s="52"/>
      <c r="ABM28" s="52"/>
      <c r="ABN28" s="52"/>
      <c r="ABO28" s="52"/>
      <c r="ABP28" s="52"/>
      <c r="ABQ28" s="52"/>
      <c r="ABR28" s="52"/>
      <c r="ABS28" s="52"/>
      <c r="ABT28" s="52"/>
      <c r="ABU28" s="52"/>
      <c r="ABV28" s="52"/>
      <c r="ABW28" s="52"/>
      <c r="ABX28" s="52"/>
      <c r="ABY28" s="52"/>
      <c r="ABZ28" s="52"/>
      <c r="ACA28" s="52"/>
      <c r="ACB28" s="52"/>
      <c r="ACC28" s="52"/>
      <c r="ACD28" s="52"/>
      <c r="ACE28" s="52"/>
      <c r="ACF28" s="52"/>
      <c r="ACG28" s="52"/>
      <c r="ACH28" s="52"/>
      <c r="ACI28" s="52"/>
      <c r="ACJ28" s="52"/>
      <c r="ACK28" s="52"/>
      <c r="ACL28" s="52"/>
      <c r="ACM28" s="52"/>
      <c r="ACN28" s="52"/>
      <c r="ACO28" s="52"/>
      <c r="ACP28" s="52"/>
      <c r="ACQ28" s="52"/>
      <c r="ACR28" s="52"/>
      <c r="ACS28" s="52"/>
      <c r="ACT28" s="52"/>
      <c r="ACU28" s="52"/>
      <c r="ACV28" s="52"/>
      <c r="ACW28" s="52"/>
      <c r="ACX28" s="52"/>
      <c r="ACY28" s="52"/>
      <c r="ACZ28" s="52"/>
      <c r="ADA28" s="52"/>
      <c r="ADB28" s="52"/>
      <c r="ADC28" s="52"/>
      <c r="ADD28" s="52"/>
      <c r="ADE28" s="52"/>
      <c r="ADF28" s="52"/>
      <c r="ADG28" s="52"/>
      <c r="ADH28" s="52"/>
      <c r="ADI28" s="52"/>
      <c r="ADJ28" s="52"/>
      <c r="ADK28" s="52"/>
      <c r="ADL28" s="52"/>
      <c r="ADM28" s="52"/>
      <c r="ADN28" s="52"/>
      <c r="ADO28" s="52"/>
      <c r="ADP28" s="52"/>
      <c r="ADQ28" s="52"/>
      <c r="ADR28" s="52"/>
      <c r="ADS28" s="52"/>
      <c r="ADT28" s="52"/>
      <c r="ADU28" s="52"/>
      <c r="ADV28" s="52"/>
      <c r="ADW28" s="52"/>
      <c r="ADX28" s="52"/>
      <c r="ADY28" s="52"/>
      <c r="ADZ28" s="52"/>
      <c r="AEA28" s="52"/>
      <c r="AEB28" s="52"/>
      <c r="AEC28" s="52"/>
      <c r="AED28" s="52"/>
      <c r="AEE28" s="52"/>
      <c r="AEF28" s="52"/>
      <c r="AEG28" s="52"/>
      <c r="AEH28" s="52"/>
      <c r="AEI28" s="52"/>
      <c r="AEJ28" s="52"/>
      <c r="AEK28" s="52"/>
      <c r="AEL28" s="52"/>
      <c r="AEM28" s="52"/>
      <c r="AEN28" s="52"/>
      <c r="AEO28" s="52"/>
      <c r="AEP28" s="52"/>
      <c r="AEQ28" s="52"/>
      <c r="AER28" s="52"/>
      <c r="AES28" s="52"/>
      <c r="AET28" s="52"/>
      <c r="AEU28" s="52"/>
      <c r="AEV28" s="52"/>
      <c r="AEW28" s="52"/>
      <c r="AEX28" s="52"/>
      <c r="AEY28" s="52"/>
      <c r="AEZ28" s="52"/>
      <c r="AFA28" s="52"/>
      <c r="AFB28" s="52"/>
      <c r="AFC28" s="52"/>
      <c r="AFD28" s="52"/>
      <c r="AFE28" s="52"/>
      <c r="AFF28" s="52"/>
      <c r="AFG28" s="52"/>
      <c r="AFH28" s="52"/>
      <c r="AFI28" s="52"/>
      <c r="AFJ28" s="52"/>
      <c r="AFK28" s="52"/>
      <c r="AFL28" s="52"/>
      <c r="AFM28" s="52"/>
      <c r="AFN28" s="52"/>
      <c r="AFO28" s="52"/>
      <c r="AFP28" s="52"/>
      <c r="AFQ28" s="52"/>
      <c r="AFR28" s="52"/>
      <c r="AFS28" s="52"/>
      <c r="AFT28" s="52"/>
      <c r="AFU28" s="52"/>
      <c r="AFV28" s="52"/>
      <c r="AFW28" s="52"/>
      <c r="AFX28" s="52"/>
      <c r="AFY28" s="52"/>
      <c r="AFZ28" s="52"/>
      <c r="AGA28" s="52"/>
      <c r="AGB28" s="52"/>
      <c r="AGC28" s="52"/>
      <c r="AGD28" s="52"/>
      <c r="AGE28" s="52"/>
      <c r="AGF28" s="52"/>
      <c r="AGG28" s="52"/>
      <c r="AGH28" s="52"/>
      <c r="AGI28" s="52"/>
      <c r="AGJ28" s="52"/>
      <c r="AGK28" s="52"/>
      <c r="AGL28" s="52"/>
      <c r="AGM28" s="52"/>
      <c r="AGN28" s="52"/>
      <c r="AGO28" s="52"/>
      <c r="AGP28" s="52"/>
      <c r="AGQ28" s="52"/>
      <c r="AGR28" s="52"/>
      <c r="AGS28" s="52"/>
      <c r="AGT28" s="52"/>
      <c r="AGU28" s="52"/>
      <c r="AGV28" s="52"/>
      <c r="AGW28" s="52"/>
      <c r="AGX28" s="52"/>
      <c r="AGY28" s="52"/>
      <c r="AGZ28" s="52"/>
      <c r="AHA28" s="52"/>
      <c r="AHB28" s="52"/>
      <c r="AHC28" s="52"/>
      <c r="AHD28" s="52"/>
      <c r="AHE28" s="52"/>
      <c r="AHF28" s="52"/>
      <c r="AHG28" s="52"/>
      <c r="AHH28" s="52"/>
      <c r="AHI28" s="52"/>
      <c r="AHJ28" s="52"/>
      <c r="AHK28" s="52"/>
      <c r="AHL28" s="52"/>
      <c r="AHM28" s="52"/>
      <c r="AHN28" s="52"/>
      <c r="AHO28" s="52"/>
      <c r="AHP28" s="52"/>
      <c r="AHQ28" s="52"/>
      <c r="AHR28" s="52"/>
      <c r="AHS28" s="52"/>
      <c r="AHT28" s="52"/>
      <c r="AHU28" s="52"/>
      <c r="AHV28" s="52"/>
      <c r="AHW28" s="52"/>
      <c r="AHX28" s="52"/>
      <c r="AHY28" s="52"/>
      <c r="AHZ28" s="52"/>
      <c r="AIA28" s="52"/>
      <c r="AIB28" s="52"/>
      <c r="AIC28" s="52"/>
      <c r="AID28" s="52"/>
      <c r="AIE28" s="52"/>
      <c r="AIF28" s="52"/>
      <c r="AIG28" s="52"/>
      <c r="AIH28" s="52"/>
      <c r="AII28" s="52"/>
      <c r="AIJ28" s="52"/>
      <c r="AIK28" s="52"/>
      <c r="AIL28" s="52"/>
      <c r="AIM28" s="52"/>
      <c r="AIN28" s="52"/>
      <c r="AIO28" s="52"/>
      <c r="AIP28" s="52"/>
      <c r="AIQ28" s="52"/>
      <c r="AIR28" s="52"/>
      <c r="AIS28" s="52"/>
      <c r="AIT28" s="52"/>
      <c r="AIU28" s="52"/>
      <c r="AIV28" s="52"/>
      <c r="AIW28" s="52"/>
      <c r="AIX28" s="52"/>
      <c r="AIY28" s="52"/>
      <c r="AIZ28" s="52"/>
      <c r="AJA28" s="52"/>
      <c r="AJB28" s="52"/>
      <c r="AJC28" s="52"/>
      <c r="AJD28" s="52"/>
      <c r="AJE28" s="52"/>
      <c r="AJF28" s="52"/>
      <c r="AJG28" s="52"/>
      <c r="AJH28" s="52"/>
      <c r="AJI28" s="52"/>
      <c r="AJJ28" s="52"/>
      <c r="AJK28" s="52"/>
      <c r="AJL28" s="52"/>
      <c r="AJM28" s="52"/>
      <c r="AJN28" s="52"/>
      <c r="AJO28" s="52"/>
      <c r="AJP28" s="52"/>
      <c r="AJQ28" s="52"/>
      <c r="AJR28" s="52"/>
      <c r="AJS28" s="52"/>
      <c r="AJT28" s="52"/>
      <c r="AJU28" s="52"/>
      <c r="AJV28" s="52"/>
      <c r="AJW28" s="52"/>
      <c r="AJX28" s="52"/>
      <c r="AJY28" s="52"/>
      <c r="AJZ28" s="52"/>
      <c r="AKA28" s="52"/>
      <c r="AKB28" s="52"/>
      <c r="AKC28" s="52"/>
      <c r="AKD28" s="52"/>
      <c r="AKE28" s="52"/>
      <c r="AKF28" s="52"/>
      <c r="AKG28" s="52"/>
      <c r="AKH28" s="52"/>
      <c r="AKI28" s="52"/>
      <c r="AKJ28" s="52"/>
      <c r="AKK28" s="52"/>
      <c r="AKL28" s="52"/>
      <c r="AKM28" s="52"/>
      <c r="AKN28" s="52"/>
      <c r="AKO28" s="52"/>
      <c r="AKP28" s="52"/>
      <c r="AKQ28" s="52"/>
      <c r="AKR28" s="52"/>
      <c r="AKS28" s="52"/>
      <c r="AKT28" s="52"/>
      <c r="AKU28" s="52"/>
      <c r="AKV28" s="52"/>
      <c r="AKW28" s="52"/>
      <c r="AKX28" s="52"/>
      <c r="AKY28" s="52"/>
      <c r="AKZ28" s="52"/>
      <c r="ALA28" s="52"/>
      <c r="ALB28" s="52"/>
      <c r="ALC28" s="52"/>
      <c r="ALD28" s="52"/>
      <c r="ALE28" s="52"/>
      <c r="ALF28" s="52"/>
      <c r="ALG28" s="52"/>
      <c r="ALH28" s="52"/>
      <c r="ALI28" s="52"/>
      <c r="ALJ28" s="52"/>
      <c r="ALK28" s="52"/>
      <c r="ALL28" s="52"/>
      <c r="ALM28" s="52"/>
      <c r="ALN28" s="52"/>
      <c r="ALO28" s="52"/>
      <c r="ALP28" s="52"/>
      <c r="ALQ28" s="52"/>
      <c r="ALR28" s="52"/>
      <c r="ALS28" s="52"/>
      <c r="ALT28" s="52"/>
      <c r="ALU28" s="52"/>
      <c r="ALV28" s="52"/>
      <c r="ALW28" s="52"/>
      <c r="ALX28" s="52"/>
      <c r="ALY28" s="52"/>
      <c r="ALZ28" s="52"/>
      <c r="AMA28" s="52"/>
      <c r="AMB28" s="52"/>
      <c r="AMC28" s="52"/>
      <c r="AMD28" s="52"/>
      <c r="AME28" s="52"/>
      <c r="AMF28" s="52"/>
      <c r="AMG28" s="52"/>
      <c r="AMH28" s="52"/>
      <c r="AMI28" s="52"/>
      <c r="AMJ28" s="52"/>
      <c r="AMK28" s="52"/>
      <c r="AML28" s="52"/>
      <c r="AMM28" s="52"/>
      <c r="AMN28" s="52"/>
      <c r="AMO28" s="52"/>
      <c r="AMP28" s="52"/>
      <c r="AMQ28" s="52"/>
      <c r="AMR28" s="52"/>
      <c r="AMS28" s="52"/>
      <c r="AMT28" s="52"/>
      <c r="AMU28" s="52"/>
      <c r="AMV28" s="52"/>
      <c r="AMW28" s="52"/>
      <c r="AMX28" s="52"/>
      <c r="AMY28" s="52"/>
      <c r="AMZ28" s="52"/>
      <c r="ANA28" s="52"/>
      <c r="ANB28" s="52"/>
      <c r="ANC28" s="52"/>
      <c r="AND28" s="52"/>
      <c r="ANE28" s="52"/>
      <c r="ANF28" s="52"/>
    </row>
    <row r="29" spans="1:1046" x14ac:dyDescent="0.2">
      <c r="O29" s="62"/>
    </row>
    <row r="30" spans="1:1046" x14ac:dyDescent="0.2">
      <c r="P30" s="32"/>
      <c r="Q30" s="32"/>
    </row>
  </sheetData>
  <mergeCells count="16">
    <mergeCell ref="BB4:BD4"/>
    <mergeCell ref="L5:T5"/>
    <mergeCell ref="Z5:AH5"/>
    <mergeCell ref="AN5:AV5"/>
    <mergeCell ref="C1:T1"/>
    <mergeCell ref="F3:H4"/>
    <mergeCell ref="I3:K4"/>
    <mergeCell ref="U3:X3"/>
    <mergeCell ref="AI3:AL3"/>
    <mergeCell ref="AW3:AZ3"/>
    <mergeCell ref="U4:V4"/>
    <mergeCell ref="W4:X4"/>
    <mergeCell ref="AI4:AJ4"/>
    <mergeCell ref="AK4:AL4"/>
    <mergeCell ref="AW4:AX4"/>
    <mergeCell ref="AY4:AZ4"/>
  </mergeCells>
  <pageMargins left="0.23622047244094491" right="0.23622047244094491" top="0.74803149606299213" bottom="0.74803149606299213" header="0.31496062992125984" footer="0.51181102362204722"/>
  <pageSetup paperSize="9" scale="83" firstPageNumber="0" orientation="landscape" horizontalDpi="300" verticalDpi="300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УМБ ООО</vt:lpstr>
      <vt:lpstr>Приложение(9)_4_исход</vt:lpstr>
      <vt:lpstr>'Приложение(9)_4_исход'!Заголовки_для_печати</vt:lpstr>
      <vt:lpstr>'УМБ ООО'!Заголовки_для_печати</vt:lpstr>
      <vt:lpstr>'Приложение(9)_4_исход'!Область_печати</vt:lpstr>
      <vt:lpstr>'УМБ ООО'!Область_печати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Старостина Рузанна Левоновна</cp:lastModifiedBy>
  <cp:revision>26</cp:revision>
  <cp:lastPrinted>2024-08-21T09:18:44Z</cp:lastPrinted>
  <dcterms:created xsi:type="dcterms:W3CDTF">1996-10-08T23:32:33Z</dcterms:created>
  <dcterms:modified xsi:type="dcterms:W3CDTF">2024-08-21T11:32:47Z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