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5" yWindow="1365" windowWidth="29040" windowHeight="16440" tabRatio="685" firstSheet="1" activeTab="1"/>
  </bookViews>
  <sheets>
    <sheet name="Приложение(9)_4_исход" sheetId="17" state="hidden" r:id="rId1"/>
    <sheet name="Оздоровление" sheetId="20" r:id="rId2"/>
  </sheets>
  <definedNames>
    <definedName name="_xlnm.Print_Titles" localSheetId="1">Оздоровление!$B:$B</definedName>
    <definedName name="_xlnm.Print_Titles" localSheetId="0">'Приложение(9)_4_исход'!$A:$B</definedName>
    <definedName name="_xlnm.Print_Area" localSheetId="1">Оздоровление!$A$1:$AK$27</definedName>
    <definedName name="_xlnm.Print_Area" localSheetId="0">'Приложение(9)_4_исход'!$A$1:$BE$24</definedName>
  </definedNames>
  <calcPr calcId="145621"/>
</workbook>
</file>

<file path=xl/calcChain.xml><?xml version="1.0" encoding="utf-8"?>
<calcChain xmlns="http://schemas.openxmlformats.org/spreadsheetml/2006/main">
  <c r="AN27" i="20" l="1"/>
  <c r="AM27" i="20"/>
  <c r="Q27" i="20"/>
  <c r="F27" i="20"/>
  <c r="Z26" i="20"/>
  <c r="Y26" i="20"/>
  <c r="V26" i="20"/>
  <c r="U26" i="20"/>
  <c r="W26" i="20" s="1"/>
  <c r="R26" i="20"/>
  <c r="T26" i="20" s="1"/>
  <c r="M26" i="20"/>
  <c r="N26" i="20" s="1"/>
  <c r="O26" i="20" s="1"/>
  <c r="J26" i="20"/>
  <c r="K26" i="20" s="1"/>
  <c r="L26" i="20" s="1"/>
  <c r="H26" i="20"/>
  <c r="I26" i="20" s="1"/>
  <c r="G26" i="20"/>
  <c r="Y25" i="20"/>
  <c r="V25" i="20"/>
  <c r="Z25" i="20" s="1"/>
  <c r="U25" i="20"/>
  <c r="W25" i="20" s="1"/>
  <c r="R25" i="20"/>
  <c r="M25" i="20"/>
  <c r="N25" i="20" s="1"/>
  <c r="O25" i="20" s="1"/>
  <c r="J25" i="20"/>
  <c r="K25" i="20" s="1"/>
  <c r="L25" i="20" s="1"/>
  <c r="G25" i="20"/>
  <c r="Y24" i="20"/>
  <c r="V24" i="20"/>
  <c r="Z24" i="20" s="1"/>
  <c r="U24" i="20"/>
  <c r="R24" i="20"/>
  <c r="S24" i="20" s="1"/>
  <c r="N24" i="20"/>
  <c r="O24" i="20" s="1"/>
  <c r="M24" i="20"/>
  <c r="J24" i="20"/>
  <c r="K24" i="20" s="1"/>
  <c r="L24" i="20" s="1"/>
  <c r="G24" i="20"/>
  <c r="Z23" i="20"/>
  <c r="AA23" i="20" s="1"/>
  <c r="Y23" i="20"/>
  <c r="U23" i="20"/>
  <c r="W23" i="20" s="1"/>
  <c r="S23" i="20"/>
  <c r="AC23" i="20" s="1"/>
  <c r="R23" i="20"/>
  <c r="M23" i="20"/>
  <c r="N23" i="20" s="1"/>
  <c r="O23" i="20" s="1"/>
  <c r="J23" i="20"/>
  <c r="K23" i="20" s="1"/>
  <c r="L23" i="20" s="1"/>
  <c r="G23" i="20"/>
  <c r="H23" i="20" s="1"/>
  <c r="I23" i="20" s="1"/>
  <c r="Y22" i="20"/>
  <c r="V22" i="20"/>
  <c r="Z22" i="20" s="1"/>
  <c r="U22" i="20"/>
  <c r="R22" i="20"/>
  <c r="M22" i="20"/>
  <c r="N22" i="20" s="1"/>
  <c r="O22" i="20" s="1"/>
  <c r="K22" i="20"/>
  <c r="L22" i="20" s="1"/>
  <c r="J22" i="20"/>
  <c r="G22" i="20"/>
  <c r="H22" i="20" s="1"/>
  <c r="Y21" i="20"/>
  <c r="V21" i="20"/>
  <c r="Z21" i="20" s="1"/>
  <c r="U21" i="20"/>
  <c r="W21" i="20" s="1"/>
  <c r="R21" i="20"/>
  <c r="M21" i="20"/>
  <c r="N21" i="20" s="1"/>
  <c r="O21" i="20" s="1"/>
  <c r="J21" i="20"/>
  <c r="K21" i="20" s="1"/>
  <c r="L21" i="20" s="1"/>
  <c r="G21" i="20"/>
  <c r="AO20" i="20"/>
  <c r="AO27" i="20" s="1"/>
  <c r="Z20" i="20"/>
  <c r="Y20" i="20"/>
  <c r="U20" i="20"/>
  <c r="W20" i="20" s="1"/>
  <c r="X20" i="20" s="1"/>
  <c r="AD20" i="20" s="1"/>
  <c r="R20" i="20"/>
  <c r="N20" i="20"/>
  <c r="O20" i="20" s="1"/>
  <c r="M20" i="20"/>
  <c r="J20" i="20"/>
  <c r="K20" i="20" s="1"/>
  <c r="L20" i="20" s="1"/>
  <c r="G20" i="20"/>
  <c r="H20" i="20" s="1"/>
  <c r="I20" i="20" s="1"/>
  <c r="Z19" i="20"/>
  <c r="AA19" i="20" s="1"/>
  <c r="Y19" i="20"/>
  <c r="U19" i="20"/>
  <c r="W19" i="20" s="1"/>
  <c r="R19" i="20"/>
  <c r="M19" i="20"/>
  <c r="N19" i="20" s="1"/>
  <c r="O19" i="20" s="1"/>
  <c r="J19" i="20"/>
  <c r="K19" i="20" s="1"/>
  <c r="L19" i="20" s="1"/>
  <c r="G19" i="20"/>
  <c r="Y18" i="20"/>
  <c r="AA18" i="20" s="1"/>
  <c r="V18" i="20"/>
  <c r="Z18" i="20" s="1"/>
  <c r="U18" i="20"/>
  <c r="T18" i="20"/>
  <c r="S18" i="20"/>
  <c r="AC18" i="20" s="1"/>
  <c r="R18" i="20"/>
  <c r="M18" i="20"/>
  <c r="N18" i="20" s="1"/>
  <c r="O18" i="20" s="1"/>
  <c r="K18" i="20"/>
  <c r="L18" i="20" s="1"/>
  <c r="J18" i="20"/>
  <c r="G18" i="20"/>
  <c r="Y17" i="20"/>
  <c r="W17" i="20"/>
  <c r="X17" i="20" s="1"/>
  <c r="AD17" i="20" s="1"/>
  <c r="AG17" i="20" s="1"/>
  <c r="V17" i="20"/>
  <c r="Z17" i="20" s="1"/>
  <c r="U17" i="20"/>
  <c r="T17" i="20"/>
  <c r="S17" i="20"/>
  <c r="AC17" i="20" s="1"/>
  <c r="R17" i="20"/>
  <c r="M17" i="20"/>
  <c r="N17" i="20" s="1"/>
  <c r="O17" i="20" s="1"/>
  <c r="J17" i="20"/>
  <c r="K17" i="20" s="1"/>
  <c r="L17" i="20" s="1"/>
  <c r="I17" i="20"/>
  <c r="H17" i="20"/>
  <c r="G17" i="20"/>
  <c r="Y16" i="20"/>
  <c r="V16" i="20"/>
  <c r="Z16" i="20" s="1"/>
  <c r="AA16" i="20" s="1"/>
  <c r="U16" i="20"/>
  <c r="R16" i="20"/>
  <c r="S16" i="20" s="1"/>
  <c r="AC16" i="20" s="1"/>
  <c r="M16" i="20"/>
  <c r="N16" i="20" s="1"/>
  <c r="O16" i="20" s="1"/>
  <c r="J16" i="20"/>
  <c r="K16" i="20" s="1"/>
  <c r="L16" i="20" s="1"/>
  <c r="G16" i="20"/>
  <c r="Y15" i="20"/>
  <c r="V15" i="20"/>
  <c r="Z15" i="20" s="1"/>
  <c r="U15" i="20"/>
  <c r="W15" i="20" s="1"/>
  <c r="R15" i="20"/>
  <c r="M15" i="20"/>
  <c r="N15" i="20" s="1"/>
  <c r="O15" i="20" s="1"/>
  <c r="K15" i="20"/>
  <c r="L15" i="20" s="1"/>
  <c r="J15" i="20"/>
  <c r="G15" i="20"/>
  <c r="H15" i="20" s="1"/>
  <c r="Y14" i="20"/>
  <c r="V14" i="20"/>
  <c r="Z14" i="20" s="1"/>
  <c r="U14" i="20"/>
  <c r="W14" i="20" s="1"/>
  <c r="R14" i="20"/>
  <c r="N14" i="20"/>
  <c r="O14" i="20" s="1"/>
  <c r="L14" i="20"/>
  <c r="K14" i="20"/>
  <c r="G14" i="20"/>
  <c r="H14" i="20" s="1"/>
  <c r="I14" i="20" s="1"/>
  <c r="Y13" i="20"/>
  <c r="AA13" i="20" s="1"/>
  <c r="V13" i="20"/>
  <c r="Z13" i="20" s="1"/>
  <c r="U13" i="20"/>
  <c r="R13" i="20"/>
  <c r="M13" i="20"/>
  <c r="N13" i="20" s="1"/>
  <c r="O13" i="20" s="1"/>
  <c r="J13" i="20"/>
  <c r="K13" i="20" s="1"/>
  <c r="L13" i="20" s="1"/>
  <c r="G13" i="20"/>
  <c r="H13" i="20" s="1"/>
  <c r="Y12" i="20"/>
  <c r="V12" i="20"/>
  <c r="Z12" i="20" s="1"/>
  <c r="U12" i="20"/>
  <c r="R12" i="20"/>
  <c r="N12" i="20"/>
  <c r="O12" i="20" s="1"/>
  <c r="M12" i="20"/>
  <c r="J12" i="20"/>
  <c r="K12" i="20" s="1"/>
  <c r="L12" i="20" s="1"/>
  <c r="G12" i="20"/>
  <c r="Y11" i="20"/>
  <c r="V11" i="20"/>
  <c r="Z11" i="20" s="1"/>
  <c r="AA11" i="20" s="1"/>
  <c r="U11" i="20"/>
  <c r="R11" i="20"/>
  <c r="T11" i="20" s="1"/>
  <c r="M11" i="20"/>
  <c r="N11" i="20" s="1"/>
  <c r="O11" i="20" s="1"/>
  <c r="J11" i="20"/>
  <c r="K11" i="20" s="1"/>
  <c r="L11" i="20" s="1"/>
  <c r="H11" i="20"/>
  <c r="I11" i="20" s="1"/>
  <c r="G11" i="20"/>
  <c r="Y10" i="20"/>
  <c r="V10" i="20"/>
  <c r="Z10" i="20" s="1"/>
  <c r="AA10" i="20" s="1"/>
  <c r="U10" i="20"/>
  <c r="S10" i="20"/>
  <c r="AC10" i="20" s="1"/>
  <c r="R10" i="20"/>
  <c r="M10" i="20"/>
  <c r="N10" i="20" s="1"/>
  <c r="O10" i="20" s="1"/>
  <c r="J10" i="20"/>
  <c r="K10" i="20" s="1"/>
  <c r="L10" i="20" s="1"/>
  <c r="G10" i="20"/>
  <c r="AP9" i="20"/>
  <c r="AL9" i="20"/>
  <c r="Y9" i="20"/>
  <c r="V9" i="20"/>
  <c r="V27" i="20" s="1"/>
  <c r="U9" i="20"/>
  <c r="R9" i="20"/>
  <c r="O9" i="20"/>
  <c r="N9" i="20"/>
  <c r="M9" i="20"/>
  <c r="J9" i="20"/>
  <c r="K9" i="20" s="1"/>
  <c r="G9" i="20"/>
  <c r="G27" i="20" s="1"/>
  <c r="AB11" i="20" l="1"/>
  <c r="AE11" i="20" s="1"/>
  <c r="AH11" i="20" s="1"/>
  <c r="AI18" i="20"/>
  <c r="AP18" i="20" s="1"/>
  <c r="AF18" i="20"/>
  <c r="T24" i="20"/>
  <c r="AC24" i="20"/>
  <c r="AA17" i="20"/>
  <c r="T12" i="20"/>
  <c r="W11" i="20"/>
  <c r="X11" i="20" s="1"/>
  <c r="AD11" i="20" s="1"/>
  <c r="AG11" i="20" s="1"/>
  <c r="M27" i="20"/>
  <c r="Z9" i="20"/>
  <c r="Z27" i="20" s="1"/>
  <c r="T10" i="20"/>
  <c r="W13" i="20"/>
  <c r="AA15" i="20"/>
  <c r="AB15" i="20" s="1"/>
  <c r="AE15" i="20" s="1"/>
  <c r="AH15" i="20" s="1"/>
  <c r="S20" i="20"/>
  <c r="AC20" i="20" s="1"/>
  <c r="AF20" i="20" s="1"/>
  <c r="AA21" i="20"/>
  <c r="AI23" i="20"/>
  <c r="AP23" i="20" s="1"/>
  <c r="I15" i="20"/>
  <c r="T20" i="20"/>
  <c r="W22" i="20"/>
  <c r="AA22" i="20"/>
  <c r="AA26" i="20"/>
  <c r="I22" i="20"/>
  <c r="R27" i="20"/>
  <c r="S11" i="20"/>
  <c r="AC11" i="20" s="1"/>
  <c r="S12" i="20"/>
  <c r="AC12" i="20" s="1"/>
  <c r="H16" i="20"/>
  <c r="I16" i="20" s="1"/>
  <c r="T9" i="20"/>
  <c r="H10" i="20"/>
  <c r="I10" i="20" s="1"/>
  <c r="AA14" i="20"/>
  <c r="W18" i="20"/>
  <c r="X18" i="20" s="1"/>
  <c r="AD18" i="20" s="1"/>
  <c r="AG18" i="20" s="1"/>
  <c r="W9" i="20"/>
  <c r="W12" i="20"/>
  <c r="AA20" i="20"/>
  <c r="W24" i="20"/>
  <c r="T16" i="20"/>
  <c r="X15" i="20"/>
  <c r="AD15" i="20" s="1"/>
  <c r="AG15" i="20" s="1"/>
  <c r="AJ15" i="20"/>
  <c r="X13" i="20"/>
  <c r="AD13" i="20" s="1"/>
  <c r="AG13" i="20" s="1"/>
  <c r="AF16" i="20"/>
  <c r="AI16" i="20"/>
  <c r="AP16" i="20" s="1"/>
  <c r="AJ19" i="20"/>
  <c r="AB21" i="20"/>
  <c r="AE21" i="20" s="1"/>
  <c r="AH21" i="20" s="1"/>
  <c r="AA25" i="20"/>
  <c r="K27" i="20"/>
  <c r="L9" i="20"/>
  <c r="L27" i="20" s="1"/>
  <c r="AA12" i="20"/>
  <c r="AA24" i="20"/>
  <c r="N27" i="20"/>
  <c r="AF10" i="20"/>
  <c r="AI10" i="20"/>
  <c r="X22" i="20"/>
  <c r="AD22" i="20" s="1"/>
  <c r="AG22" i="20" s="1"/>
  <c r="AJ22" i="20"/>
  <c r="AF23" i="20"/>
  <c r="AL23" i="20"/>
  <c r="AB18" i="20"/>
  <c r="AE18" i="20" s="1"/>
  <c r="AH18" i="20" s="1"/>
  <c r="X25" i="20"/>
  <c r="AD25" i="20" s="1"/>
  <c r="AG25" i="20" s="1"/>
  <c r="X14" i="20"/>
  <c r="AD14" i="20" s="1"/>
  <c r="AG14" i="20" s="1"/>
  <c r="AB19" i="20"/>
  <c r="AE19" i="20" s="1"/>
  <c r="AH19" i="20" s="1"/>
  <c r="AI11" i="20"/>
  <c r="AP11" i="20" s="1"/>
  <c r="AF11" i="20"/>
  <c r="AB26" i="20"/>
  <c r="AE26" i="20" s="1"/>
  <c r="AH26" i="20" s="1"/>
  <c r="AB14" i="20"/>
  <c r="AE14" i="20" s="1"/>
  <c r="AH14" i="20" s="1"/>
  <c r="AJ20" i="20"/>
  <c r="AG20" i="20"/>
  <c r="X21" i="20"/>
  <c r="AD21" i="20" s="1"/>
  <c r="AG21" i="20" s="1"/>
  <c r="O27" i="20"/>
  <c r="AB13" i="20"/>
  <c r="AE13" i="20" s="1"/>
  <c r="AH13" i="20" s="1"/>
  <c r="AB16" i="20"/>
  <c r="AE16" i="20" s="1"/>
  <c r="AH16" i="20" s="1"/>
  <c r="AI17" i="20"/>
  <c r="AP17" i="20" s="1"/>
  <c r="AF17" i="20"/>
  <c r="AL17" i="20"/>
  <c r="AK10" i="20"/>
  <c r="AB10" i="20"/>
  <c r="AE10" i="20" s="1"/>
  <c r="AB22" i="20"/>
  <c r="AE22" i="20" s="1"/>
  <c r="AH22" i="20" s="1"/>
  <c r="X9" i="20"/>
  <c r="X12" i="20"/>
  <c r="AD12" i="20" s="1"/>
  <c r="AG12" i="20" s="1"/>
  <c r="AB20" i="20"/>
  <c r="AE20" i="20" s="1"/>
  <c r="AH20" i="20" s="1"/>
  <c r="AB23" i="20"/>
  <c r="AE23" i="20" s="1"/>
  <c r="AH23" i="20" s="1"/>
  <c r="AK23" i="20"/>
  <c r="X24" i="20"/>
  <c r="AD24" i="20" s="1"/>
  <c r="AG24" i="20" s="1"/>
  <c r="S15" i="20"/>
  <c r="AC15" i="20" s="1"/>
  <c r="AI15" i="20"/>
  <c r="AP15" i="20" s="1"/>
  <c r="AL18" i="20"/>
  <c r="X19" i="20"/>
  <c r="AD19" i="20" s="1"/>
  <c r="AG19" i="20" s="1"/>
  <c r="H21" i="20"/>
  <c r="I21" i="20" s="1"/>
  <c r="S22" i="20"/>
  <c r="AC22" i="20" s="1"/>
  <c r="T23" i="20"/>
  <c r="X26" i="20"/>
  <c r="AD26" i="20" s="1"/>
  <c r="AG26" i="20" s="1"/>
  <c r="AJ11" i="20"/>
  <c r="AJ17" i="20"/>
  <c r="H9" i="20"/>
  <c r="I9" i="20" s="1"/>
  <c r="S9" i="20"/>
  <c r="S14" i="20"/>
  <c r="S21" i="20"/>
  <c r="W10" i="20"/>
  <c r="H19" i="20"/>
  <c r="I19" i="20" s="1"/>
  <c r="H25" i="20"/>
  <c r="I25" i="20" s="1"/>
  <c r="S26" i="20"/>
  <c r="AC26" i="20" s="1"/>
  <c r="J27" i="20"/>
  <c r="H12" i="20"/>
  <c r="I12" i="20" s="1"/>
  <c r="I13" i="20"/>
  <c r="S13" i="20"/>
  <c r="AC13" i="20" s="1"/>
  <c r="AI13" i="20"/>
  <c r="AP13" i="20" s="1"/>
  <c r="H18" i="20"/>
  <c r="I18" i="20" s="1"/>
  <c r="S19" i="20"/>
  <c r="AC19" i="20" s="1"/>
  <c r="AI19" i="20" s="1"/>
  <c r="AP19" i="20" s="1"/>
  <c r="H24" i="20"/>
  <c r="I24" i="20" s="1"/>
  <c r="S25" i="20"/>
  <c r="AC25" i="20" s="1"/>
  <c r="AI25" i="20"/>
  <c r="AP25" i="20" s="1"/>
  <c r="W16" i="20"/>
  <c r="X23" i="20"/>
  <c r="AD23" i="20" s="1"/>
  <c r="AG23" i="20" s="1"/>
  <c r="AK17" i="20" l="1"/>
  <c r="AB17" i="20"/>
  <c r="AE17" i="20" s="1"/>
  <c r="AH17" i="20" s="1"/>
  <c r="AA9" i="20"/>
  <c r="AB9" i="20" s="1"/>
  <c r="AI24" i="20"/>
  <c r="AF24" i="20"/>
  <c r="AK21" i="20"/>
  <c r="AI12" i="20"/>
  <c r="AP12" i="20" s="1"/>
  <c r="AF12" i="20"/>
  <c r="W27" i="20"/>
  <c r="AJ23" i="20"/>
  <c r="AK18" i="20"/>
  <c r="T13" i="20"/>
  <c r="AI20" i="20"/>
  <c r="AP20" i="20" s="1"/>
  <c r="AL12" i="20"/>
  <c r="AJ21" i="20"/>
  <c r="AL11" i="20"/>
  <c r="AK11" i="20"/>
  <c r="AB12" i="20"/>
  <c r="AE12" i="20" s="1"/>
  <c r="AH12" i="20" s="1"/>
  <c r="AK12" i="20"/>
  <c r="AJ12" i="20"/>
  <c r="AK15" i="20"/>
  <c r="AK19" i="20"/>
  <c r="AJ26" i="20"/>
  <c r="AF26" i="20"/>
  <c r="AF22" i="20"/>
  <c r="H27" i="20"/>
  <c r="AJ24" i="20"/>
  <c r="AK14" i="20"/>
  <c r="AP10" i="20"/>
  <c r="AF13" i="20"/>
  <c r="AL13" i="20"/>
  <c r="AK26" i="20"/>
  <c r="AJ14" i="20"/>
  <c r="AL10" i="20"/>
  <c r="AJ13" i="20"/>
  <c r="X16" i="20"/>
  <c r="AD16" i="20" s="1"/>
  <c r="AG16" i="20" s="1"/>
  <c r="X10" i="20"/>
  <c r="AD10" i="20" s="1"/>
  <c r="AJ10" i="20" s="1"/>
  <c r="T19" i="20"/>
  <c r="AC21" i="20"/>
  <c r="T21" i="20"/>
  <c r="AL25" i="20"/>
  <c r="AF25" i="20"/>
  <c r="AC14" i="20"/>
  <c r="AC27" i="20" s="1"/>
  <c r="T14" i="20"/>
  <c r="AK20" i="20"/>
  <c r="AK22" i="20"/>
  <c r="AJ18" i="20"/>
  <c r="T22" i="20"/>
  <c r="AL16" i="20"/>
  <c r="AA27" i="20"/>
  <c r="AL19" i="20"/>
  <c r="AF19" i="20"/>
  <c r="AF15" i="20"/>
  <c r="AL15" i="20"/>
  <c r="AK16" i="20"/>
  <c r="AB25" i="20"/>
  <c r="AE25" i="20" s="1"/>
  <c r="AH25" i="20" s="1"/>
  <c r="AI26" i="20"/>
  <c r="AP26" i="20" s="1"/>
  <c r="S27" i="20"/>
  <c r="AI22" i="20"/>
  <c r="AP22" i="20" s="1"/>
  <c r="T25" i="20"/>
  <c r="T15" i="20"/>
  <c r="AH10" i="20"/>
  <c r="AK13" i="20"/>
  <c r="AJ25" i="20"/>
  <c r="AB24" i="20"/>
  <c r="AE24" i="20" s="1"/>
  <c r="AH24" i="20" s="1"/>
  <c r="AJ16" i="20" l="1"/>
  <c r="AJ27" i="20" s="1"/>
  <c r="AL20" i="20"/>
  <c r="AP24" i="20"/>
  <c r="AL24" i="20"/>
  <c r="AK24" i="20"/>
  <c r="AK27" i="20" s="1"/>
  <c r="AL26" i="20"/>
  <c r="AE27" i="20"/>
  <c r="AK25" i="20"/>
  <c r="AH27" i="20"/>
  <c r="AF21" i="20"/>
  <c r="AI21" i="20"/>
  <c r="AP21" i="20" s="1"/>
  <c r="X27" i="20"/>
  <c r="AL22" i="20"/>
  <c r="AB27" i="20"/>
  <c r="AF14" i="20"/>
  <c r="AF27" i="20" s="1"/>
  <c r="AL14" i="20"/>
  <c r="AI14" i="20"/>
  <c r="AG10" i="20"/>
  <c r="AG27" i="20" s="1"/>
  <c r="AD27" i="20"/>
  <c r="AP14" i="20" l="1"/>
  <c r="AP27" i="20" s="1"/>
  <c r="AI27" i="20"/>
  <c r="AL21" i="20"/>
  <c r="AL27" i="20" s="1"/>
  <c r="AO27" i="17" l="1"/>
  <c r="AB27" i="17"/>
  <c r="AB26" i="17" s="1"/>
  <c r="N27" i="17"/>
  <c r="AP26" i="17"/>
  <c r="AQ21" i="17" s="1"/>
  <c r="AX24" i="17"/>
  <c r="AW24" i="17"/>
  <c r="AJ24" i="17"/>
  <c r="AI24" i="17"/>
  <c r="Z24" i="17"/>
  <c r="V24" i="17"/>
  <c r="U24" i="17"/>
  <c r="L24" i="17"/>
  <c r="AN23" i="17"/>
  <c r="H23" i="17"/>
  <c r="G23" i="17"/>
  <c r="F23" i="17"/>
  <c r="AN22" i="17"/>
  <c r="H22" i="17"/>
  <c r="G22" i="17"/>
  <c r="F22" i="17"/>
  <c r="AN21" i="17"/>
  <c r="H21" i="17"/>
  <c r="G21" i="17"/>
  <c r="F21" i="17"/>
  <c r="AN20" i="17"/>
  <c r="H20" i="17"/>
  <c r="G20" i="17"/>
  <c r="F20" i="17"/>
  <c r="AN19" i="17"/>
  <c r="H19" i="17"/>
  <c r="G19" i="17"/>
  <c r="F19" i="17"/>
  <c r="AN18" i="17"/>
  <c r="H18" i="17"/>
  <c r="G18" i="17"/>
  <c r="F18" i="17"/>
  <c r="AN17" i="17"/>
  <c r="H17" i="17"/>
  <c r="G17" i="17"/>
  <c r="F17" i="17"/>
  <c r="AN16" i="17"/>
  <c r="H16" i="17"/>
  <c r="G16" i="17"/>
  <c r="F16" i="17"/>
  <c r="AN15" i="17"/>
  <c r="H15" i="17"/>
  <c r="G15" i="17"/>
  <c r="F15" i="17"/>
  <c r="AN14" i="17"/>
  <c r="H14" i="17"/>
  <c r="G14" i="17"/>
  <c r="F14" i="17"/>
  <c r="AN13" i="17"/>
  <c r="H13" i="17"/>
  <c r="G13" i="17"/>
  <c r="F13" i="17"/>
  <c r="AN12" i="17"/>
  <c r="H12" i="17"/>
  <c r="G12" i="17"/>
  <c r="F12" i="17"/>
  <c r="AN11" i="17"/>
  <c r="H11" i="17"/>
  <c r="G11" i="17"/>
  <c r="F11" i="17"/>
  <c r="AN10" i="17"/>
  <c r="H10" i="17"/>
  <c r="G10" i="17"/>
  <c r="F10" i="17"/>
  <c r="AN9" i="17"/>
  <c r="H9" i="17"/>
  <c r="G9" i="17"/>
  <c r="F9" i="17"/>
  <c r="AN8" i="17"/>
  <c r="H8" i="17"/>
  <c r="G8" i="17"/>
  <c r="F8" i="17"/>
  <c r="AN7" i="17"/>
  <c r="H7" i="17"/>
  <c r="G7" i="17"/>
  <c r="F7" i="17"/>
  <c r="AN6" i="17"/>
  <c r="H6" i="17"/>
  <c r="G6" i="17"/>
  <c r="F6" i="17"/>
  <c r="AQ6" i="17" l="1"/>
  <c r="AR6" i="17" s="1"/>
  <c r="AO6" i="17"/>
  <c r="AP6" i="17" s="1"/>
  <c r="AQ14" i="17"/>
  <c r="AR14" i="17" s="1"/>
  <c r="AY14" i="17" s="1"/>
  <c r="AO14" i="17"/>
  <c r="AP14" i="17" s="1"/>
  <c r="AO16" i="17"/>
  <c r="AP16" i="17" s="1"/>
  <c r="AO9" i="17"/>
  <c r="AP9" i="17" s="1"/>
  <c r="AZ9" i="17" s="1"/>
  <c r="AQ18" i="17"/>
  <c r="AR18" i="17" s="1"/>
  <c r="AY18" i="17" s="1"/>
  <c r="AQ10" i="17"/>
  <c r="AR10" i="17" s="1"/>
  <c r="AY10" i="17" s="1"/>
  <c r="AO12" i="17"/>
  <c r="AP12" i="17" s="1"/>
  <c r="AO8" i="17"/>
  <c r="AP8" i="17" s="1"/>
  <c r="AZ8" i="17" s="1"/>
  <c r="AO18" i="17"/>
  <c r="AP18" i="17" s="1"/>
  <c r="AO10" i="17"/>
  <c r="AO20" i="17"/>
  <c r="AP20" i="17" s="1"/>
  <c r="AO17" i="17"/>
  <c r="AP17" i="17" s="1"/>
  <c r="AO13" i="17"/>
  <c r="AP13" i="17" s="1"/>
  <c r="AQ9" i="17"/>
  <c r="AR9" i="17" s="1"/>
  <c r="AY9" i="17" s="1"/>
  <c r="AQ13" i="17"/>
  <c r="AR13" i="17" s="1"/>
  <c r="AY13" i="17" s="1"/>
  <c r="AQ17" i="17"/>
  <c r="AR17" i="17" s="1"/>
  <c r="AY17" i="17" s="1"/>
  <c r="AO23" i="17"/>
  <c r="AP23" i="17" s="1"/>
  <c r="AQ8" i="17"/>
  <c r="AR8" i="17" s="1"/>
  <c r="AY8" i="17" s="1"/>
  <c r="AQ12" i="17"/>
  <c r="AR12" i="17" s="1"/>
  <c r="AY12" i="17" s="1"/>
  <c r="AQ16" i="17"/>
  <c r="AR16" i="17" s="1"/>
  <c r="AY16" i="17" s="1"/>
  <c r="AQ20" i="17"/>
  <c r="AR20" i="17" s="1"/>
  <c r="AY20" i="17" s="1"/>
  <c r="AO7" i="17"/>
  <c r="AP7" i="17" s="1"/>
  <c r="AO11" i="17"/>
  <c r="AP11" i="17" s="1"/>
  <c r="AO15" i="17"/>
  <c r="AP15" i="17" s="1"/>
  <c r="AO19" i="17"/>
  <c r="AP19" i="17" s="1"/>
  <c r="AO22" i="17"/>
  <c r="AP22" i="17" s="1"/>
  <c r="AQ7" i="17"/>
  <c r="AR7" i="17" s="1"/>
  <c r="AY7" i="17" s="1"/>
  <c r="AQ11" i="17"/>
  <c r="AR11" i="17" s="1"/>
  <c r="AY11" i="17" s="1"/>
  <c r="AQ15" i="17"/>
  <c r="AR15" i="17" s="1"/>
  <c r="AY15" i="17" s="1"/>
  <c r="AQ19" i="17"/>
  <c r="AR19" i="17" s="1"/>
  <c r="AY19" i="17" s="1"/>
  <c r="AQ23" i="17"/>
  <c r="AR23" i="17" s="1"/>
  <c r="AY23" i="17" s="1"/>
  <c r="AQ22" i="17"/>
  <c r="AR22" i="17" s="1"/>
  <c r="AY22" i="17" s="1"/>
  <c r="AO21" i="17"/>
  <c r="AP21" i="17" s="1"/>
  <c r="AC10" i="17"/>
  <c r="AD10" i="17" s="1"/>
  <c r="AK10" i="17" s="1"/>
  <c r="AA9" i="17"/>
  <c r="AB9" i="17" s="1"/>
  <c r="AL9" i="17" s="1"/>
  <c r="AC11" i="17"/>
  <c r="AD11" i="17" s="1"/>
  <c r="AK11" i="17" s="1"/>
  <c r="AA10" i="17"/>
  <c r="AB10" i="17" s="1"/>
  <c r="AL10" i="17" s="1"/>
  <c r="AC12" i="17"/>
  <c r="AD12" i="17" s="1"/>
  <c r="AK12" i="17" s="1"/>
  <c r="AA6" i="17"/>
  <c r="AC13" i="17"/>
  <c r="AD13" i="17" s="1"/>
  <c r="AK13" i="17" s="1"/>
  <c r="AA7" i="17"/>
  <c r="AB7" i="17" s="1"/>
  <c r="AC21" i="17"/>
  <c r="AD21" i="17" s="1"/>
  <c r="AK21" i="17" s="1"/>
  <c r="AC20" i="17"/>
  <c r="AD20" i="17" s="1"/>
  <c r="AK20" i="17" s="1"/>
  <c r="AC14" i="17"/>
  <c r="AD14" i="17" s="1"/>
  <c r="AK14" i="17" s="1"/>
  <c r="AC8" i="17"/>
  <c r="AD8" i="17" s="1"/>
  <c r="AK8" i="17" s="1"/>
  <c r="AA21" i="17"/>
  <c r="AB21" i="17" s="1"/>
  <c r="AC16" i="17"/>
  <c r="AD16" i="17" s="1"/>
  <c r="AK16" i="17" s="1"/>
  <c r="AC15" i="17"/>
  <c r="AD15" i="17" s="1"/>
  <c r="AK15" i="17" s="1"/>
  <c r="AA16" i="17"/>
  <c r="AB16" i="17" s="1"/>
  <c r="AC7" i="17"/>
  <c r="AD7" i="17" s="1"/>
  <c r="AK7" i="17" s="1"/>
  <c r="AC6" i="17"/>
  <c r="AP10" i="17"/>
  <c r="AR21" i="17"/>
  <c r="AY21" i="17" s="1"/>
  <c r="M27" i="17"/>
  <c r="N26" i="17"/>
  <c r="M21" i="17" s="1"/>
  <c r="AN24" i="17"/>
  <c r="AC22" i="17"/>
  <c r="AD22" i="17" s="1"/>
  <c r="AK22" i="17" s="1"/>
  <c r="AC18" i="17"/>
  <c r="AD18" i="17" s="1"/>
  <c r="AK18" i="17" s="1"/>
  <c r="AC17" i="17"/>
  <c r="AD17" i="17" s="1"/>
  <c r="AK17" i="17" s="1"/>
  <c r="AC23" i="17"/>
  <c r="AD23" i="17" s="1"/>
  <c r="AK23" i="17" s="1"/>
  <c r="AA20" i="17"/>
  <c r="AB20" i="17" s="1"/>
  <c r="AC19" i="17"/>
  <c r="AD19" i="17" s="1"/>
  <c r="AK19" i="17" s="1"/>
  <c r="AA15" i="17"/>
  <c r="AB15" i="17" s="1"/>
  <c r="AA13" i="17"/>
  <c r="AB13" i="17" s="1"/>
  <c r="AA12" i="17"/>
  <c r="AB12" i="17" s="1"/>
  <c r="AA11" i="17"/>
  <c r="AB11" i="17" s="1"/>
  <c r="AC9" i="17"/>
  <c r="AD9" i="17" s="1"/>
  <c r="AA8" i="17"/>
  <c r="AB8" i="17" s="1"/>
  <c r="AA19" i="17"/>
  <c r="AB19" i="17" s="1"/>
  <c r="AA23" i="17"/>
  <c r="AB23" i="17" s="1"/>
  <c r="AA27" i="17"/>
  <c r="AA22" i="17"/>
  <c r="AB22" i="17" s="1"/>
  <c r="AA18" i="17"/>
  <c r="AB18" i="17" s="1"/>
  <c r="AA17" i="17"/>
  <c r="AB17" i="17" s="1"/>
  <c r="AA14" i="17"/>
  <c r="AB14" i="17" s="1"/>
  <c r="AS9" i="17" l="1"/>
  <c r="BD9" i="17" s="1"/>
  <c r="AE18" i="17"/>
  <c r="AL18" i="17"/>
  <c r="AK9" i="17"/>
  <c r="AE9" i="17"/>
  <c r="AL13" i="17"/>
  <c r="AE13" i="17"/>
  <c r="AL20" i="17"/>
  <c r="AE20" i="17"/>
  <c r="AL19" i="17"/>
  <c r="AE19" i="17"/>
  <c r="AL15" i="17"/>
  <c r="AE15" i="17"/>
  <c r="AZ21" i="17"/>
  <c r="AS21" i="17"/>
  <c r="AL16" i="17"/>
  <c r="AE16" i="17"/>
  <c r="AZ11" i="17"/>
  <c r="AS11" i="17"/>
  <c r="AZ7" i="17"/>
  <c r="AS7" i="17"/>
  <c r="AZ17" i="17"/>
  <c r="AS17" i="17"/>
  <c r="AE14" i="17"/>
  <c r="AL14" i="17"/>
  <c r="AE11" i="17"/>
  <c r="AL11" i="17"/>
  <c r="AS20" i="17"/>
  <c r="AZ20" i="17"/>
  <c r="M20" i="17"/>
  <c r="N20" i="17" s="1"/>
  <c r="M22" i="17"/>
  <c r="N22" i="17" s="1"/>
  <c r="AL7" i="17"/>
  <c r="AE7" i="17"/>
  <c r="AE12" i="17"/>
  <c r="AL12" i="17"/>
  <c r="AE10" i="17"/>
  <c r="AZ10" i="17"/>
  <c r="AS10" i="17"/>
  <c r="AZ16" i="17"/>
  <c r="AS16" i="17"/>
  <c r="AE17" i="17"/>
  <c r="AL17" i="17"/>
  <c r="AL23" i="17"/>
  <c r="AE23" i="17"/>
  <c r="AL8" i="17"/>
  <c r="AE8" i="17"/>
  <c r="AR24" i="17"/>
  <c r="AY6" i="17"/>
  <c r="AY24" i="17" s="1"/>
  <c r="AZ14" i="17"/>
  <c r="AS14" i="17"/>
  <c r="AS19" i="17"/>
  <c r="AZ19" i="17"/>
  <c r="O21" i="17"/>
  <c r="O20" i="17"/>
  <c r="P20" i="17" s="1"/>
  <c r="W20" i="17" s="1"/>
  <c r="O16" i="17"/>
  <c r="P16" i="17" s="1"/>
  <c r="W16" i="17" s="1"/>
  <c r="O22" i="17"/>
  <c r="P22" i="17" s="1"/>
  <c r="W22" i="17" s="1"/>
  <c r="O17" i="17"/>
  <c r="P17" i="17" s="1"/>
  <c r="W17" i="17" s="1"/>
  <c r="O15" i="17"/>
  <c r="P15" i="17" s="1"/>
  <c r="W15" i="17" s="1"/>
  <c r="O11" i="17"/>
  <c r="P11" i="17" s="1"/>
  <c r="W11" i="17" s="1"/>
  <c r="O19" i="17"/>
  <c r="P19" i="17" s="1"/>
  <c r="W19" i="17" s="1"/>
  <c r="N21" i="17"/>
  <c r="O23" i="17"/>
  <c r="P23" i="17" s="1"/>
  <c r="W23" i="17" s="1"/>
  <c r="M14" i="17"/>
  <c r="N14" i="17" s="1"/>
  <c r="M11" i="17"/>
  <c r="N11" i="17" s="1"/>
  <c r="M7" i="17"/>
  <c r="N7" i="17" s="1"/>
  <c r="AB6" i="17"/>
  <c r="O6" i="17"/>
  <c r="P6" i="17" s="1"/>
  <c r="M23" i="17"/>
  <c r="N23" i="17" s="1"/>
  <c r="P21" i="17"/>
  <c r="W21" i="17" s="1"/>
  <c r="M19" i="17"/>
  <c r="N19" i="17" s="1"/>
  <c r="O18" i="17"/>
  <c r="P18" i="17" s="1"/>
  <c r="W18" i="17" s="1"/>
  <c r="M15" i="17"/>
  <c r="N15" i="17" s="1"/>
  <c r="O14" i="17"/>
  <c r="P14" i="17" s="1"/>
  <c r="W14" i="17" s="1"/>
  <c r="O13" i="17"/>
  <c r="P13" i="17" s="1"/>
  <c r="W13" i="17" s="1"/>
  <c r="O12" i="17"/>
  <c r="P12" i="17" s="1"/>
  <c r="W12" i="17" s="1"/>
  <c r="O10" i="17"/>
  <c r="P10" i="17" s="1"/>
  <c r="W10" i="17" s="1"/>
  <c r="O7" i="17"/>
  <c r="P7" i="17" s="1"/>
  <c r="W7" i="17" s="1"/>
  <c r="AD6" i="17"/>
  <c r="M6" i="17"/>
  <c r="N6" i="17" s="1"/>
  <c r="M18" i="17"/>
  <c r="N18" i="17" s="1"/>
  <c r="M13" i="17"/>
  <c r="N13" i="17" s="1"/>
  <c r="M10" i="17"/>
  <c r="N10" i="17" s="1"/>
  <c r="M12" i="17"/>
  <c r="N12" i="17" s="1"/>
  <c r="O9" i="17"/>
  <c r="P9" i="17" s="1"/>
  <c r="W9" i="17" s="1"/>
  <c r="O8" i="17"/>
  <c r="P8" i="17" s="1"/>
  <c r="W8" i="17" s="1"/>
  <c r="M9" i="17"/>
  <c r="N9" i="17" s="1"/>
  <c r="M8" i="17"/>
  <c r="N8" i="17" s="1"/>
  <c r="AZ22" i="17"/>
  <c r="AS22" i="17"/>
  <c r="AP24" i="17"/>
  <c r="AS6" i="17"/>
  <c r="AZ6" i="17"/>
  <c r="AS15" i="17"/>
  <c r="AZ15" i="17"/>
  <c r="AZ12" i="17"/>
  <c r="AS12" i="17"/>
  <c r="AZ18" i="17"/>
  <c r="AS18" i="17"/>
  <c r="AL22" i="17"/>
  <c r="AE22" i="17"/>
  <c r="AE21" i="17"/>
  <c r="AL21" i="17"/>
  <c r="AZ23" i="17"/>
  <c r="AS23" i="17"/>
  <c r="M16" i="17"/>
  <c r="N16" i="17" s="1"/>
  <c r="M17" i="17"/>
  <c r="N17" i="17" s="1"/>
  <c r="AZ13" i="17"/>
  <c r="AS13" i="17"/>
  <c r="AS8" i="17"/>
  <c r="AT9" i="17" l="1"/>
  <c r="AV9" i="17" s="1"/>
  <c r="X16" i="17"/>
  <c r="Q16" i="17"/>
  <c r="Q12" i="17"/>
  <c r="X12" i="17"/>
  <c r="Q9" i="17"/>
  <c r="X9" i="17"/>
  <c r="Q13" i="17"/>
  <c r="X13" i="17"/>
  <c r="X15" i="17"/>
  <c r="Q15" i="17"/>
  <c r="Q23" i="17"/>
  <c r="X23" i="17"/>
  <c r="Q17" i="17"/>
  <c r="X17" i="17"/>
  <c r="X18" i="17"/>
  <c r="Q18" i="17"/>
  <c r="BC22" i="17"/>
  <c r="AF22" i="17"/>
  <c r="AH22" i="17" s="1"/>
  <c r="N24" i="17"/>
  <c r="X6" i="17"/>
  <c r="Q6" i="17"/>
  <c r="X14" i="17"/>
  <c r="Q14" i="17"/>
  <c r="X10" i="17"/>
  <c r="Q10" i="17"/>
  <c r="AT23" i="17"/>
  <c r="AV23" i="17" s="1"/>
  <c r="BD23" i="17"/>
  <c r="AF21" i="17"/>
  <c r="AH21" i="17" s="1"/>
  <c r="BC21" i="17"/>
  <c r="AZ24" i="17"/>
  <c r="X8" i="17"/>
  <c r="Q8" i="17"/>
  <c r="BC12" i="17"/>
  <c r="AF12" i="17"/>
  <c r="BD20" i="17"/>
  <c r="AT20" i="17"/>
  <c r="AF16" i="17"/>
  <c r="AH16" i="17" s="1"/>
  <c r="BC16" i="17"/>
  <c r="BD21" i="17"/>
  <c r="AT21" i="17"/>
  <c r="AV21" i="17" s="1"/>
  <c r="AF20" i="17"/>
  <c r="BC20" i="17"/>
  <c r="BC13" i="17"/>
  <c r="AF13" i="17"/>
  <c r="AH13" i="17" s="1"/>
  <c r="AT8" i="17"/>
  <c r="AV8" i="17" s="1"/>
  <c r="BD8" i="17"/>
  <c r="AT18" i="17"/>
  <c r="BD18" i="17"/>
  <c r="AS24" i="17"/>
  <c r="BD25" i="17" s="1"/>
  <c r="BD6" i="17"/>
  <c r="AT6" i="17"/>
  <c r="BD22" i="17"/>
  <c r="AT22" i="17"/>
  <c r="AV22" i="17" s="1"/>
  <c r="Q11" i="17"/>
  <c r="X11" i="17"/>
  <c r="X20" i="17"/>
  <c r="Q20" i="17"/>
  <c r="BC23" i="17"/>
  <c r="AF23" i="17"/>
  <c r="AH23" i="17" s="1"/>
  <c r="BC17" i="17"/>
  <c r="AF17" i="17"/>
  <c r="AF10" i="17"/>
  <c r="AH10" i="17" s="1"/>
  <c r="BC10" i="17"/>
  <c r="BC7" i="17"/>
  <c r="AF7" i="17"/>
  <c r="AH7" i="17" s="1"/>
  <c r="AF19" i="17"/>
  <c r="BC19" i="17"/>
  <c r="BD13" i="17"/>
  <c r="AT13" i="17"/>
  <c r="AV13" i="17" s="1"/>
  <c r="Q7" i="17"/>
  <c r="X7" i="17"/>
  <c r="P24" i="17"/>
  <c r="W6" i="17"/>
  <c r="W24" i="17" s="1"/>
  <c r="AD24" i="17"/>
  <c r="AK6" i="17"/>
  <c r="AK24" i="17" s="1"/>
  <c r="AB24" i="17"/>
  <c r="AL6" i="17"/>
  <c r="AL24" i="17" s="1"/>
  <c r="AE6" i="17"/>
  <c r="Q22" i="17"/>
  <c r="X22" i="17"/>
  <c r="X19" i="17"/>
  <c r="Q19" i="17"/>
  <c r="BD19" i="17"/>
  <c r="AT19" i="17"/>
  <c r="BC8" i="17"/>
  <c r="AF8" i="17"/>
  <c r="AH8" i="17" s="1"/>
  <c r="AT10" i="17"/>
  <c r="AV10" i="17" s="1"/>
  <c r="BD10" i="17"/>
  <c r="BC14" i="17"/>
  <c r="AF14" i="17"/>
  <c r="AT11" i="17"/>
  <c r="BD11" i="17"/>
  <c r="AF15" i="17"/>
  <c r="BC15" i="17"/>
  <c r="AT12" i="17"/>
  <c r="BD12" i="17"/>
  <c r="BD15" i="17"/>
  <c r="AT15" i="17"/>
  <c r="X21" i="17"/>
  <c r="Q21" i="17"/>
  <c r="AT14" i="17"/>
  <c r="BD14" i="17"/>
  <c r="BD16" i="17"/>
  <c r="AT16" i="17"/>
  <c r="AV16" i="17" s="1"/>
  <c r="BC11" i="17"/>
  <c r="AF11" i="17"/>
  <c r="AT17" i="17"/>
  <c r="BD17" i="17"/>
  <c r="AT7" i="17"/>
  <c r="AV7" i="17" s="1"/>
  <c r="BD7" i="17"/>
  <c r="BC9" i="17"/>
  <c r="AF9" i="17"/>
  <c r="AH9" i="17" s="1"/>
  <c r="BC18" i="17"/>
  <c r="AF18" i="17"/>
  <c r="AV17" i="17" l="1"/>
  <c r="AU17" i="17" s="1"/>
  <c r="AV19" i="17"/>
  <c r="AU19" i="17" s="1"/>
  <c r="AE24" i="17"/>
  <c r="BC25" i="17" s="1"/>
  <c r="AF6" i="17"/>
  <c r="BC6" i="17"/>
  <c r="BC24" i="17" s="1"/>
  <c r="Q24" i="17"/>
  <c r="BB25" i="17" s="1"/>
  <c r="BB6" i="17"/>
  <c r="R6" i="17"/>
  <c r="AV14" i="17"/>
  <c r="AU14" i="17" s="1"/>
  <c r="AV15" i="17"/>
  <c r="AU15" i="17" s="1"/>
  <c r="AH14" i="17"/>
  <c r="AG14" i="17" s="1"/>
  <c r="BB19" i="17"/>
  <c r="R19" i="17"/>
  <c r="BB7" i="17"/>
  <c r="R7" i="17"/>
  <c r="AH19" i="17"/>
  <c r="AG19" i="17" s="1"/>
  <c r="AV20" i="17"/>
  <c r="AU20" i="17" s="1"/>
  <c r="BB8" i="17"/>
  <c r="R8" i="17"/>
  <c r="R18" i="17"/>
  <c r="T18" i="17" s="1"/>
  <c r="BB18" i="17"/>
  <c r="R12" i="17"/>
  <c r="T12" i="17" s="1"/>
  <c r="BB12" i="17"/>
  <c r="BB21" i="17"/>
  <c r="R21" i="17"/>
  <c r="T21" i="17" s="1"/>
  <c r="AH15" i="17"/>
  <c r="AG15" i="17" s="1"/>
  <c r="BB22" i="17"/>
  <c r="R22" i="17"/>
  <c r="AH17" i="17"/>
  <c r="AG17" i="17" s="1"/>
  <c r="BB20" i="17"/>
  <c r="R20" i="17"/>
  <c r="T20" i="17" s="1"/>
  <c r="R11" i="17"/>
  <c r="BB11" i="17"/>
  <c r="AT24" i="17"/>
  <c r="AV6" i="17"/>
  <c r="AV18" i="17"/>
  <c r="AU18" i="17" s="1"/>
  <c r="BB10" i="17"/>
  <c r="R10" i="17"/>
  <c r="BB17" i="17"/>
  <c r="R17" i="17"/>
  <c r="BB15" i="17"/>
  <c r="R15" i="17"/>
  <c r="BB9" i="17"/>
  <c r="R9" i="17"/>
  <c r="T9" i="17" s="1"/>
  <c r="BB16" i="17"/>
  <c r="R16" i="17"/>
  <c r="T16" i="17" s="1"/>
  <c r="BD24" i="17"/>
  <c r="BD26" i="17" s="1"/>
  <c r="AH12" i="17"/>
  <c r="AG12" i="17" s="1"/>
  <c r="R13" i="17"/>
  <c r="T13" i="17" s="1"/>
  <c r="BB13" i="17"/>
  <c r="AH18" i="17"/>
  <c r="AG18" i="17" s="1"/>
  <c r="AH11" i="17"/>
  <c r="AG11" i="17" s="1"/>
  <c r="AV12" i="17"/>
  <c r="AU12" i="17" s="1"/>
  <c r="AV11" i="17"/>
  <c r="AU11" i="17" s="1"/>
  <c r="AH20" i="17"/>
  <c r="AG20" i="17" s="1"/>
  <c r="R14" i="17"/>
  <c r="T14" i="17" s="1"/>
  <c r="BB14" i="17"/>
  <c r="X24" i="17"/>
  <c r="R23" i="17"/>
  <c r="T23" i="17" s="1"/>
  <c r="BB23" i="17"/>
  <c r="BC26" i="17" l="1"/>
  <c r="T17" i="17"/>
  <c r="S17" i="17" s="1"/>
  <c r="T8" i="17"/>
  <c r="S8" i="17" s="1"/>
  <c r="R24" i="17"/>
  <c r="T6" i="17"/>
  <c r="T15" i="17"/>
  <c r="S15" i="17" s="1"/>
  <c r="T10" i="17"/>
  <c r="S10" i="17" s="1"/>
  <c r="AV24" i="17"/>
  <c r="T22" i="17"/>
  <c r="S22" i="17" s="1"/>
  <c r="T7" i="17"/>
  <c r="S7" i="17" s="1"/>
  <c r="T19" i="17"/>
  <c r="S19" i="17" s="1"/>
  <c r="AF24" i="17"/>
  <c r="AH6" i="17"/>
  <c r="AH24" i="17" s="1"/>
  <c r="T11" i="17"/>
  <c r="S11" i="17" s="1"/>
  <c r="BB24" i="17"/>
  <c r="BB26" i="17" s="1"/>
  <c r="T24" i="17" l="1"/>
</calcChain>
</file>

<file path=xl/sharedStrings.xml><?xml version="1.0" encoding="utf-8"?>
<sst xmlns="http://schemas.openxmlformats.org/spreadsheetml/2006/main" count="133" uniqueCount="64">
  <si>
    <t>№ п/п</t>
  </si>
  <si>
    <t>Наименование муниципальных районов и городского поселения</t>
  </si>
  <si>
    <t>Расчетная бюджетная обеспеченность после выравнивания</t>
  </si>
  <si>
    <t>субсидия</t>
  </si>
  <si>
    <t>Бокситогорский</t>
  </si>
  <si>
    <t xml:space="preserve">Волосовский </t>
  </si>
  <si>
    <t xml:space="preserve">Волховский </t>
  </si>
  <si>
    <t>Всеволожский</t>
  </si>
  <si>
    <t>Выборгский</t>
  </si>
  <si>
    <t xml:space="preserve">Гатчинский </t>
  </si>
  <si>
    <t>Кингисеппский</t>
  </si>
  <si>
    <t>Киришский</t>
  </si>
  <si>
    <t>Кировский</t>
  </si>
  <si>
    <t>Лодейнопольский</t>
  </si>
  <si>
    <t xml:space="preserve">Ломоносовский </t>
  </si>
  <si>
    <t>Лужский</t>
  </si>
  <si>
    <t>Подпорожский</t>
  </si>
  <si>
    <t>Приозерский</t>
  </si>
  <si>
    <t>Сланцевский</t>
  </si>
  <si>
    <t>Тихвинский</t>
  </si>
  <si>
    <t>Тосненский</t>
  </si>
  <si>
    <t>Сосновоборский</t>
  </si>
  <si>
    <t xml:space="preserve">Всего </t>
  </si>
  <si>
    <t>Объем субсидий i-му муниципальному району</t>
  </si>
  <si>
    <t>Создание условий для занятий физкультурой и спортом в общеобразовательных организациях, расположенных в сельской местности - 52020210</t>
  </si>
  <si>
    <t>Количество образовательных организаций</t>
  </si>
  <si>
    <t>областной бюджет</t>
  </si>
  <si>
    <t>Итого</t>
  </si>
  <si>
    <t>Количество детей школьного возраста от 6 до 17 лет (включительно), которых планируется направить на отдых и оздоровление в каникулярное время</t>
  </si>
  <si>
    <t xml:space="preserve">Количество детей школьного возраста от 6 до 17 лет (включительно), которых планируется направить на отдых и оздоровление в каникулярное время
</t>
  </si>
  <si>
    <t>Стоимость путевки в соответствии с постановлением Правительства Ленинградской области</t>
  </si>
  <si>
    <t xml:space="preserve">Количество детей школьного возраста от 6 до 17 лет (включительно) на отдых и оздоровление в каникулярное время, чьи родители работают </t>
  </si>
  <si>
    <t>Размер средств (тыс. руб.)</t>
  </si>
  <si>
    <t>Всего:</t>
  </si>
  <si>
    <t>Проведение с-витаминизации третьих блюд в оздоровительных лагерях всех типов и видов - 52050104</t>
  </si>
  <si>
    <t>в закон</t>
  </si>
  <si>
    <t>Размер средств (из расчета на одного человека 1 пакетик по 2,5 г стоимостью 10,0 руб.) (тыс. руб.)</t>
  </si>
  <si>
    <t>Доля софинансирования</t>
  </si>
  <si>
    <t>Субсидии бюджетам муниципальных образований Ленинградской области на создание в общеобразовательных организациях, расположенных в сельской местности, условий для занятий физической культурой и спортом на 2021 год и на плановый период 2022 и 2023 годов</t>
  </si>
  <si>
    <t>ОБ</t>
  </si>
  <si>
    <t>ФБ</t>
  </si>
  <si>
    <t>Предельный уровень софинансирования</t>
  </si>
  <si>
    <t>k1</t>
  </si>
  <si>
    <t>k2</t>
  </si>
  <si>
    <t>федеральный бюджет</t>
  </si>
  <si>
    <t>местный бюджет</t>
  </si>
  <si>
    <t>ФБ+ОБ</t>
  </si>
  <si>
    <t>заведено в АЦК</t>
  </si>
  <si>
    <t>к снятию</t>
  </si>
  <si>
    <t>N п/п</t>
  </si>
  <si>
    <t>Организация отдыха и оздоровления детей и подростков в муниципальных детских оздоровительных лагерях- 52070105</t>
  </si>
  <si>
    <t>Местный бюджет</t>
  </si>
  <si>
    <t>В уточнение</t>
  </si>
  <si>
    <t>Экономия 2022</t>
  </si>
  <si>
    <t>Уточненный бюджет 2022</t>
  </si>
  <si>
    <t>Соглашение</t>
  </si>
  <si>
    <t>Комментарии</t>
  </si>
  <si>
    <t>№29/7</t>
  </si>
  <si>
    <t>Не заполнен раздел Мероприятия/полномочия в части объемов финансового обеспечения</t>
  </si>
  <si>
    <t>№33/7</t>
  </si>
  <si>
    <t>В разделе Мероприятия/полномочия в части объемов финансового обеспечения  - некорректная сумма 2025 г., % софинансирования</t>
  </si>
  <si>
    <t>Наименование муниципальных образований</t>
  </si>
  <si>
    <t>Приложение 49 к пояснительной записке 2025 года</t>
  </si>
  <si>
    <t>Расчет объема субсидии бюджетам муниципальных образований Ленинградской области на предоставление частичной компенсации стоимости путевок в муниципальные организации отдыха детей и их оздоровления на 2025 год и на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</si>
</sst>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\ _₽_-;\-* #,##0.00\ _₽_-;_-* &quot;-&quot;??\ _₽_-;_-@_-"/>
    <numFmt numFmtId="164" formatCode="_(* #,##0.00_);_(* \(#,##0.00\);_(* \-??_);_(@_)"/>
    <numFmt numFmtId="165" formatCode="_-* #,##0.00_р_._-;\-* #,##0.00_р_._-;_-* \-??_р_._-;_-@_-"/>
    <numFmt numFmtId="166" formatCode="_(* #,##0_);_(* \(#,##0\);_(* \-??_);_(@_)"/>
    <numFmt numFmtId="167" formatCode="_(* #,##0.000_);_(* \(#,##0.000\);_(* \-??_);_(@_)"/>
    <numFmt numFmtId="168" formatCode="0.000%"/>
    <numFmt numFmtId="169" formatCode="#,##0.0"/>
    <numFmt numFmtId="170" formatCode="#,##0_ ;\-#,##0\ "/>
    <numFmt numFmtId="171" formatCode="_-* #,##0_р_._-;\-* #,##0_р_._-;_-* \-??_р_._-;_-@_-"/>
    <numFmt numFmtId="172" formatCode="_-* #,##0.0_р_._-;\-* #,##0.0_р_._-;_-* \-??_р_._-;_-@_-"/>
    <numFmt numFmtId="173" formatCode="0.000000000000000%"/>
    <numFmt numFmtId="174" formatCode="0.0000000%"/>
    <numFmt numFmtId="175" formatCode="_-* #,##0.00_р_._-;\-* #,##0.00_р_._-;_-* &quot;-&quot;??_р_._-;_-@_-"/>
    <numFmt numFmtId="176" formatCode="0.00000000000000000"/>
    <numFmt numFmtId="177" formatCode="#,##0.000000000000000"/>
    <numFmt numFmtId="178" formatCode="#,##0.00000000000000000"/>
    <numFmt numFmtId="179" formatCode="#,##0.000"/>
    <numFmt numFmtId="180" formatCode="_(* #,##0.0_);_(* \(#,##0.0\);_(* \-??_);_(@_)"/>
  </numFmts>
  <fonts count="25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8"/>
      <name val="Arial Cyr"/>
      <charset val="204"/>
    </font>
    <font>
      <sz val="10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9">
    <xf numFmtId="0" fontId="0" fillId="0" borderId="0"/>
    <xf numFmtId="164" fontId="19" fillId="0" borderId="0" applyBorder="0" applyProtection="0"/>
    <xf numFmtId="9" fontId="19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9" fillId="0" borderId="0" applyBorder="0" applyProtection="0"/>
    <xf numFmtId="9" fontId="19" fillId="0" borderId="0" applyBorder="0" applyProtection="0"/>
    <xf numFmtId="9" fontId="19" fillId="0" borderId="0" applyBorder="0" applyProtection="0"/>
    <xf numFmtId="9" fontId="19" fillId="0" borderId="0" applyBorder="0" applyProtection="0"/>
    <xf numFmtId="9" fontId="19" fillId="0" borderId="0" applyBorder="0" applyProtection="0"/>
    <xf numFmtId="9" fontId="19" fillId="0" borderId="0" applyBorder="0" applyProtection="0"/>
    <xf numFmtId="9" fontId="19" fillId="0" borderId="0" applyBorder="0" applyProtection="0"/>
    <xf numFmtId="9" fontId="19" fillId="0" borderId="0" applyBorder="0" applyProtection="0"/>
    <xf numFmtId="9" fontId="19" fillId="0" borderId="0" applyBorder="0" applyProtection="0"/>
    <xf numFmtId="9" fontId="19" fillId="0" borderId="0" applyBorder="0" applyProtection="0"/>
    <xf numFmtId="9" fontId="19" fillId="0" borderId="0" applyBorder="0" applyProtection="0"/>
    <xf numFmtId="9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5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3" fillId="0" borderId="0" applyBorder="0" applyProtection="0"/>
    <xf numFmtId="9" fontId="3" fillId="0" borderId="0" applyBorder="0" applyProtection="0"/>
    <xf numFmtId="175" fontId="20" fillId="0" borderId="0" applyFill="0" applyBorder="0" applyAlignment="0" applyProtection="0"/>
    <xf numFmtId="9" fontId="20" fillId="0" borderId="0" applyFill="0" applyBorder="0" applyAlignment="0" applyProtection="0"/>
    <xf numFmtId="0" fontId="5" fillId="0" borderId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5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</cellStyleXfs>
  <cellXfs count="155">
    <xf numFmtId="0" fontId="0" fillId="0" borderId="0" xfId="0"/>
    <xf numFmtId="167" fontId="8" fillId="0" borderId="1" xfId="1" applyNumberFormat="1" applyFont="1" applyBorder="1" applyAlignment="1" applyProtection="1">
      <alignment vertical="center" wrapText="1"/>
    </xf>
    <xf numFmtId="167" fontId="10" fillId="0" borderId="1" xfId="1" applyNumberFormat="1" applyFont="1" applyBorder="1" applyAlignment="1" applyProtection="1">
      <alignment vertical="center" wrapText="1"/>
    </xf>
    <xf numFmtId="0" fontId="6" fillId="0" borderId="0" xfId="11" applyFont="1" applyBorder="1" applyAlignment="1">
      <alignment horizontal="center" vertical="center" wrapText="1"/>
    </xf>
    <xf numFmtId="0" fontId="7" fillId="0" borderId="1" xfId="11" applyFont="1" applyBorder="1" applyAlignment="1">
      <alignment vertical="center" wrapText="1"/>
    </xf>
    <xf numFmtId="0" fontId="12" fillId="0" borderId="1" xfId="11" applyFont="1" applyBorder="1" applyAlignment="1">
      <alignment vertical="center" wrapText="1"/>
    </xf>
    <xf numFmtId="0" fontId="3" fillId="0" borderId="0" xfId="7"/>
    <xf numFmtId="0" fontId="13" fillId="0" borderId="0" xfId="11" applyFont="1" applyBorder="1" applyAlignment="1">
      <alignment vertical="center" wrapText="1"/>
    </xf>
    <xf numFmtId="0" fontId="9" fillId="0" borderId="1" xfId="8" applyFont="1" applyBorder="1" applyAlignment="1">
      <alignment horizontal="center" vertical="center" wrapText="1"/>
    </xf>
    <xf numFmtId="166" fontId="9" fillId="0" borderId="1" xfId="1" applyNumberFormat="1" applyFont="1" applyBorder="1" applyAlignment="1" applyProtection="1">
      <alignment horizontal="center" vertical="center" wrapText="1"/>
    </xf>
    <xf numFmtId="1" fontId="9" fillId="0" borderId="1" xfId="8" applyNumberFormat="1" applyFont="1" applyBorder="1" applyAlignment="1">
      <alignment horizontal="center" vertical="center" wrapText="1"/>
    </xf>
    <xf numFmtId="4" fontId="9" fillId="0" borderId="1" xfId="1" applyNumberFormat="1" applyFont="1" applyBorder="1" applyAlignment="1" applyProtection="1">
      <alignment horizontal="center" vertical="center" wrapText="1"/>
    </xf>
    <xf numFmtId="1" fontId="9" fillId="0" borderId="1" xfId="60" applyNumberFormat="1" applyFont="1" applyBorder="1" applyAlignment="1" applyProtection="1">
      <alignment horizontal="center" vertical="center" wrapText="1"/>
    </xf>
    <xf numFmtId="170" fontId="15" fillId="0" borderId="1" xfId="60" applyNumberFormat="1" applyFont="1" applyBorder="1" applyAlignment="1" applyProtection="1">
      <alignment horizontal="center" vertical="center" wrapText="1"/>
    </xf>
    <xf numFmtId="4" fontId="15" fillId="0" borderId="1" xfId="1" applyNumberFormat="1" applyFont="1" applyBorder="1" applyAlignment="1" applyProtection="1">
      <alignment horizontal="center" vertical="center" wrapText="1"/>
    </xf>
    <xf numFmtId="0" fontId="16" fillId="0" borderId="0" xfId="11" applyFont="1"/>
    <xf numFmtId="0" fontId="5" fillId="0" borderId="0" xfId="11" applyFont="1"/>
    <xf numFmtId="167" fontId="10" fillId="0" borderId="1" xfId="1" applyNumberFormat="1" applyFont="1" applyFill="1" applyBorder="1" applyAlignment="1" applyProtection="1">
      <alignment vertical="center" wrapText="1"/>
    </xf>
    <xf numFmtId="0" fontId="5" fillId="0" borderId="0" xfId="11" applyFont="1" applyFill="1"/>
    <xf numFmtId="0" fontId="6" fillId="0" borderId="0" xfId="11" applyFont="1" applyFill="1" applyBorder="1" applyAlignment="1">
      <alignment horizontal="center" vertical="center" wrapText="1"/>
    </xf>
    <xf numFmtId="168" fontId="8" fillId="0" borderId="1" xfId="2" applyNumberFormat="1" applyFont="1" applyFill="1" applyBorder="1" applyAlignment="1" applyProtection="1">
      <alignment vertical="center" wrapText="1"/>
    </xf>
    <xf numFmtId="4" fontId="15" fillId="0" borderId="1" xfId="60" applyNumberFormat="1" applyFont="1" applyBorder="1" applyAlignment="1" applyProtection="1">
      <alignment horizontal="center" vertical="center" wrapText="1"/>
    </xf>
    <xf numFmtId="4" fontId="11" fillId="0" borderId="1" xfId="1" applyNumberFormat="1" applyFont="1" applyBorder="1" applyAlignment="1" applyProtection="1">
      <alignment horizontal="center" vertical="center" wrapText="1"/>
    </xf>
    <xf numFmtId="0" fontId="18" fillId="0" borderId="0" xfId="7" applyFont="1"/>
    <xf numFmtId="0" fontId="18" fillId="0" borderId="0" xfId="0" applyFont="1"/>
    <xf numFmtId="0" fontId="9" fillId="0" borderId="1" xfId="8" applyFont="1" applyFill="1" applyBorder="1" applyAlignment="1">
      <alignment horizontal="center" vertical="center" wrapText="1"/>
    </xf>
    <xf numFmtId="169" fontId="3" fillId="0" borderId="0" xfId="7" applyNumberFormat="1"/>
    <xf numFmtId="169" fontId="18" fillId="0" borderId="0" xfId="7" applyNumberFormat="1" applyFont="1"/>
    <xf numFmtId="173" fontId="19" fillId="0" borderId="0" xfId="2" applyNumberFormat="1"/>
    <xf numFmtId="166" fontId="9" fillId="0" borderId="1" xfId="1" applyNumberFormat="1" applyFont="1" applyFill="1" applyBorder="1" applyAlignment="1" applyProtection="1">
      <alignment horizontal="center" vertical="center" wrapText="1"/>
    </xf>
    <xf numFmtId="174" fontId="19" fillId="0" borderId="1" xfId="2" applyNumberFormat="1" applyBorder="1" applyProtection="1"/>
    <xf numFmtId="0" fontId="11" fillId="0" borderId="1" xfId="8" applyFont="1" applyBorder="1" applyAlignment="1">
      <alignment horizontal="center" vertical="center" wrapText="1"/>
    </xf>
    <xf numFmtId="9" fontId="19" fillId="0" borderId="1" xfId="2" applyBorder="1" applyProtection="1"/>
    <xf numFmtId="4" fontId="16" fillId="0" borderId="0" xfId="11" applyNumberFormat="1" applyFont="1"/>
    <xf numFmtId="176" fontId="19" fillId="0" borderId="1" xfId="2" applyNumberFormat="1" applyBorder="1" applyProtection="1"/>
    <xf numFmtId="173" fontId="19" fillId="0" borderId="1" xfId="2" applyNumberFormat="1" applyBorder="1" applyProtection="1"/>
    <xf numFmtId="0" fontId="16" fillId="0" borderId="0" xfId="11" applyFont="1" applyAlignment="1">
      <alignment horizontal="right"/>
    </xf>
    <xf numFmtId="4" fontId="21" fillId="0" borderId="0" xfId="7" applyNumberFormat="1" applyFont="1"/>
    <xf numFmtId="173" fontId="16" fillId="0" borderId="0" xfId="11" applyNumberFormat="1" applyFont="1"/>
    <xf numFmtId="4" fontId="9" fillId="0" borderId="0" xfId="1" applyNumberFormat="1" applyFont="1" applyBorder="1" applyAlignment="1" applyProtection="1">
      <alignment horizontal="center" vertical="center" wrapText="1"/>
    </xf>
    <xf numFmtId="4" fontId="9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7" applyAlignment="1">
      <alignment wrapText="1"/>
    </xf>
    <xf numFmtId="0" fontId="0" fillId="0" borderId="0" xfId="0" applyAlignment="1">
      <alignment wrapText="1"/>
    </xf>
    <xf numFmtId="169" fontId="3" fillId="0" borderId="1" xfId="7" applyNumberFormat="1" applyBorder="1" applyAlignment="1">
      <alignment horizontal="center"/>
    </xf>
    <xf numFmtId="169" fontId="3" fillId="0" borderId="1" xfId="7" applyNumberFormat="1" applyBorder="1"/>
    <xf numFmtId="169" fontId="15" fillId="0" borderId="1" xfId="1" applyNumberFormat="1" applyFont="1" applyBorder="1" applyAlignment="1" applyProtection="1">
      <alignment horizontal="center" vertical="center" wrapText="1"/>
    </xf>
    <xf numFmtId="4" fontId="16" fillId="0" borderId="0" xfId="11" applyNumberFormat="1" applyFont="1" applyFill="1"/>
    <xf numFmtId="166" fontId="16" fillId="0" borderId="0" xfId="1" applyNumberFormat="1" applyFont="1" applyBorder="1" applyAlignment="1" applyProtection="1"/>
    <xf numFmtId="0" fontId="21" fillId="0" borderId="0" xfId="7" applyFont="1"/>
    <xf numFmtId="0" fontId="21" fillId="0" borderId="0" xfId="0" applyFont="1"/>
    <xf numFmtId="0" fontId="5" fillId="0" borderId="0" xfId="11" applyFont="1" applyBorder="1"/>
    <xf numFmtId="167" fontId="5" fillId="0" borderId="0" xfId="11" applyNumberFormat="1" applyFont="1" applyBorder="1"/>
    <xf numFmtId="170" fontId="5" fillId="0" borderId="0" xfId="11" applyNumberFormat="1" applyFont="1" applyBorder="1"/>
    <xf numFmtId="166" fontId="5" fillId="0" borderId="0" xfId="11" applyNumberFormat="1" applyFont="1" applyBorder="1"/>
    <xf numFmtId="0" fontId="3" fillId="0" borderId="0" xfId="7" applyBorder="1"/>
    <xf numFmtId="166" fontId="3" fillId="0" borderId="0" xfId="7" applyNumberFormat="1" applyBorder="1"/>
    <xf numFmtId="0" fontId="0" fillId="0" borderId="0" xfId="0" applyBorder="1"/>
    <xf numFmtId="4" fontId="3" fillId="0" borderId="0" xfId="7" applyNumberFormat="1" applyBorder="1"/>
    <xf numFmtId="178" fontId="5" fillId="0" borderId="0" xfId="11" applyNumberFormat="1" applyFont="1"/>
    <xf numFmtId="167" fontId="5" fillId="0" borderId="0" xfId="11" applyNumberFormat="1" applyFont="1" applyFill="1" applyBorder="1"/>
    <xf numFmtId="0" fontId="16" fillId="0" borderId="0" xfId="11" applyFont="1" applyFill="1"/>
    <xf numFmtId="0" fontId="3" fillId="0" borderId="1" xfId="7" applyBorder="1" applyAlignment="1">
      <alignment horizontal="center" wrapText="1"/>
    </xf>
    <xf numFmtId="4" fontId="15" fillId="2" borderId="1" xfId="1" applyNumberFormat="1" applyFont="1" applyFill="1" applyBorder="1" applyAlignment="1" applyProtection="1">
      <alignment horizontal="center" vertical="center" wrapText="1"/>
    </xf>
    <xf numFmtId="0" fontId="11" fillId="0" borderId="0" xfId="8" applyFont="1" applyBorder="1" applyAlignment="1">
      <alignment horizontal="center" vertical="center" wrapText="1"/>
    </xf>
    <xf numFmtId="166" fontId="9" fillId="0" borderId="0" xfId="1" applyNumberFormat="1" applyFont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170" fontId="15" fillId="0" borderId="0" xfId="60" applyNumberFormat="1" applyFont="1" applyBorder="1" applyAlignment="1" applyProtection="1">
      <alignment horizontal="center" vertical="center" wrapText="1"/>
    </xf>
    <xf numFmtId="0" fontId="8" fillId="0" borderId="1" xfId="11" applyFont="1" applyFill="1" applyBorder="1" applyAlignment="1">
      <alignment horizontal="center" vertical="center" wrapText="1"/>
    </xf>
    <xf numFmtId="0" fontId="13" fillId="0" borderId="0" xfId="11" applyFont="1" applyBorder="1" applyAlignment="1">
      <alignment horizontal="center" vertical="center" wrapText="1"/>
    </xf>
    <xf numFmtId="0" fontId="7" fillId="0" borderId="1" xfId="1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wrapText="1"/>
    </xf>
    <xf numFmtId="0" fontId="8" fillId="0" borderId="1" xfId="11" applyFont="1" applyBorder="1" applyAlignment="1">
      <alignment horizontal="center" vertical="center" wrapText="1"/>
    </xf>
    <xf numFmtId="0" fontId="14" fillId="0" borderId="1" xfId="10" applyFont="1" applyFill="1" applyBorder="1" applyAlignment="1">
      <alignment vertical="center" wrapText="1"/>
    </xf>
    <xf numFmtId="0" fontId="14" fillId="0" borderId="0" xfId="8" applyFont="1" applyFill="1"/>
    <xf numFmtId="169" fontId="14" fillId="0" borderId="1" xfId="8" applyNumberFormat="1" applyFont="1" applyFill="1" applyBorder="1" applyAlignment="1">
      <alignment horizontal="right"/>
    </xf>
    <xf numFmtId="0" fontId="9" fillId="0" borderId="0" xfId="0" applyFont="1" applyFill="1"/>
    <xf numFmtId="0" fontId="14" fillId="0" borderId="1" xfId="8" applyFont="1" applyFill="1" applyBorder="1"/>
    <xf numFmtId="0" fontId="17" fillId="0" borderId="1" xfId="8" applyFont="1" applyFill="1" applyBorder="1" applyAlignment="1">
      <alignment horizontal="justify" vertical="center"/>
    </xf>
    <xf numFmtId="0" fontId="17" fillId="0" borderId="1" xfId="8" applyFont="1" applyFill="1" applyBorder="1" applyAlignment="1">
      <alignment vertical="center"/>
    </xf>
    <xf numFmtId="167" fontId="10" fillId="0" borderId="1" xfId="63" applyNumberFormat="1" applyFont="1" applyFill="1" applyBorder="1" applyAlignment="1" applyProtection="1">
      <alignment vertical="center" wrapText="1"/>
    </xf>
    <xf numFmtId="0" fontId="17" fillId="0" borderId="0" xfId="8" applyFont="1" applyFill="1"/>
    <xf numFmtId="1" fontId="7" fillId="0" borderId="0" xfId="0" applyNumberFormat="1" applyFont="1" applyFill="1" applyAlignment="1">
      <alignment horizontal="right" vertical="top"/>
    </xf>
    <xf numFmtId="0" fontId="14" fillId="0" borderId="1" xfId="8" applyFont="1" applyFill="1" applyBorder="1" applyAlignment="1">
      <alignment horizontal="center" vertical="center" wrapText="1"/>
    </xf>
    <xf numFmtId="0" fontId="7" fillId="0" borderId="1" xfId="8" applyFont="1" applyFill="1" applyBorder="1" applyAlignment="1">
      <alignment horizontal="center" vertical="center" wrapText="1"/>
    </xf>
    <xf numFmtId="0" fontId="7" fillId="0" borderId="1" xfId="10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0" fontId="14" fillId="0" borderId="3" xfId="8" applyFont="1" applyFill="1" applyBorder="1" applyAlignment="1">
      <alignment horizontal="center" vertical="center" wrapText="1"/>
    </xf>
    <xf numFmtId="9" fontId="8" fillId="0" borderId="1" xfId="69" applyNumberFormat="1" applyFont="1" applyFill="1" applyBorder="1" applyAlignment="1" applyProtection="1">
      <alignment vertical="center" wrapText="1"/>
    </xf>
    <xf numFmtId="166" fontId="14" fillId="0" borderId="1" xfId="82" applyNumberFormat="1" applyFont="1" applyFill="1" applyBorder="1" applyAlignment="1" applyProtection="1">
      <alignment horizontal="center" vertical="center" wrapText="1"/>
    </xf>
    <xf numFmtId="4" fontId="14" fillId="0" borderId="1" xfId="82" applyNumberFormat="1" applyFont="1" applyFill="1" applyBorder="1" applyAlignment="1" applyProtection="1">
      <alignment horizontal="right" vertical="center" wrapText="1"/>
    </xf>
    <xf numFmtId="177" fontId="7" fillId="0" borderId="1" xfId="82" applyNumberFormat="1" applyFont="1" applyFill="1" applyBorder="1" applyAlignment="1" applyProtection="1">
      <alignment vertical="center" wrapText="1"/>
    </xf>
    <xf numFmtId="171" fontId="14" fillId="0" borderId="1" xfId="96" applyNumberFormat="1" applyFont="1" applyFill="1" applyBorder="1" applyAlignment="1" applyProtection="1">
      <alignment horizontal="center" vertical="center" wrapText="1"/>
    </xf>
    <xf numFmtId="179" fontId="17" fillId="0" borderId="1" xfId="82" applyNumberFormat="1" applyFont="1" applyFill="1" applyBorder="1" applyAlignment="1" applyProtection="1">
      <alignment horizontal="right" vertical="center" wrapText="1"/>
    </xf>
    <xf numFmtId="169" fontId="14" fillId="0" borderId="1" xfId="82" applyNumberFormat="1" applyFont="1" applyFill="1" applyBorder="1" applyAlignment="1" applyProtection="1">
      <alignment horizontal="right" vertical="center" wrapText="1"/>
    </xf>
    <xf numFmtId="4" fontId="17" fillId="0" borderId="1" xfId="82" applyNumberFormat="1" applyFont="1" applyFill="1" applyBorder="1" applyAlignment="1" applyProtection="1">
      <alignment horizontal="right" vertical="center" wrapText="1"/>
    </xf>
    <xf numFmtId="166" fontId="17" fillId="0" borderId="1" xfId="82" applyNumberFormat="1" applyFont="1" applyFill="1" applyBorder="1" applyAlignment="1" applyProtection="1">
      <alignment vertical="center"/>
    </xf>
    <xf numFmtId="169" fontId="17" fillId="0" borderId="1" xfId="82" applyNumberFormat="1" applyFont="1" applyFill="1" applyBorder="1" applyAlignment="1" applyProtection="1">
      <alignment horizontal="right" vertical="center" wrapText="1"/>
    </xf>
    <xf numFmtId="172" fontId="17" fillId="0" borderId="1" xfId="96" applyNumberFormat="1" applyFont="1" applyFill="1" applyBorder="1" applyAlignment="1" applyProtection="1">
      <alignment vertical="center"/>
    </xf>
    <xf numFmtId="171" fontId="17" fillId="0" borderId="1" xfId="96" applyNumberFormat="1" applyFont="1" applyFill="1" applyBorder="1" applyAlignment="1" applyProtection="1">
      <alignment vertical="center"/>
    </xf>
    <xf numFmtId="0" fontId="13" fillId="0" borderId="2" xfId="8" applyFont="1" applyFill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center" vertical="center" wrapText="1"/>
    </xf>
    <xf numFmtId="0" fontId="13" fillId="0" borderId="0" xfId="8" applyFont="1" applyFill="1" applyBorder="1" applyAlignment="1">
      <alignment vertical="center" wrapText="1"/>
    </xf>
    <xf numFmtId="0" fontId="9" fillId="0" borderId="0" xfId="8" applyFont="1" applyFill="1" applyAlignment="1">
      <alignment wrapText="1"/>
    </xf>
    <xf numFmtId="0" fontId="14" fillId="0" borderId="0" xfId="8" applyFont="1" applyFill="1" applyBorder="1"/>
    <xf numFmtId="0" fontId="9" fillId="0" borderId="0" xfId="8" applyFont="1" applyFill="1" applyBorder="1" applyAlignment="1">
      <alignment wrapText="1"/>
    </xf>
    <xf numFmtId="0" fontId="9" fillId="0" borderId="0" xfId="0" applyFont="1" applyFill="1" applyBorder="1"/>
    <xf numFmtId="0" fontId="12" fillId="0" borderId="1" xfId="10" applyFont="1" applyFill="1" applyBorder="1" applyAlignment="1">
      <alignment horizontal="center" vertical="center" wrapText="1"/>
    </xf>
    <xf numFmtId="0" fontId="14" fillId="0" borderId="1" xfId="8" applyFont="1" applyFill="1" applyBorder="1" applyAlignment="1">
      <alignment horizontal="center"/>
    </xf>
    <xf numFmtId="0" fontId="9" fillId="0" borderId="1" xfId="8" applyFont="1" applyFill="1" applyBorder="1" applyAlignment="1">
      <alignment wrapText="1"/>
    </xf>
    <xf numFmtId="169" fontId="14" fillId="0" borderId="5" xfId="8" applyNumberFormat="1" applyFont="1" applyFill="1" applyBorder="1" applyAlignment="1">
      <alignment horizontal="right"/>
    </xf>
    <xf numFmtId="164" fontId="9" fillId="0" borderId="1" xfId="82" applyFont="1" applyFill="1" applyBorder="1"/>
    <xf numFmtId="180" fontId="9" fillId="0" borderId="1" xfId="82" applyNumberFormat="1" applyFont="1" applyFill="1" applyBorder="1"/>
    <xf numFmtId="4" fontId="14" fillId="0" borderId="1" xfId="8" applyNumberFormat="1" applyFont="1" applyFill="1" applyBorder="1" applyAlignment="1">
      <alignment horizontal="right"/>
    </xf>
    <xf numFmtId="169" fontId="17" fillId="0" borderId="5" xfId="82" applyNumberFormat="1" applyFont="1" applyFill="1" applyBorder="1" applyAlignment="1" applyProtection="1">
      <alignment horizontal="right" vertical="center" wrapText="1"/>
    </xf>
    <xf numFmtId="164" fontId="9" fillId="0" borderId="1" xfId="82" applyFont="1" applyFill="1" applyBorder="1" applyProtection="1"/>
    <xf numFmtId="0" fontId="17" fillId="0" borderId="1" xfId="8" applyFont="1" applyFill="1" applyBorder="1"/>
    <xf numFmtId="0" fontId="11" fillId="0" borderId="1" xfId="8" applyFont="1" applyFill="1" applyBorder="1" applyAlignment="1">
      <alignment wrapText="1"/>
    </xf>
    <xf numFmtId="0" fontId="3" fillId="0" borderId="5" xfId="7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2" fillId="0" borderId="5" xfId="11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13" fillId="0" borderId="0" xfId="11" applyFont="1" applyBorder="1" applyAlignment="1">
      <alignment horizontal="center" vertical="center" wrapText="1"/>
    </xf>
    <xf numFmtId="0" fontId="8" fillId="0" borderId="6" xfId="1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0" borderId="6" xfId="1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11" fillId="0" borderId="5" xfId="8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6" fontId="9" fillId="0" borderId="5" xfId="1" applyNumberFormat="1" applyFont="1" applyBorder="1" applyAlignment="1" applyProtection="1">
      <alignment horizontal="center" vertical="center" wrapText="1"/>
    </xf>
    <xf numFmtId="0" fontId="24" fillId="0" borderId="0" xfId="8" applyFont="1" applyFill="1" applyBorder="1" applyAlignment="1">
      <alignment horizontal="center" vertical="center" wrapText="1"/>
    </xf>
    <xf numFmtId="0" fontId="14" fillId="0" borderId="1" xfId="8" applyFont="1" applyFill="1" applyBorder="1" applyAlignment="1">
      <alignment horizontal="center" vertical="center" wrapText="1"/>
    </xf>
    <xf numFmtId="0" fontId="8" fillId="0" borderId="7" xfId="11" applyFont="1" applyFill="1" applyBorder="1" applyAlignment="1">
      <alignment horizontal="center" vertical="center" wrapText="1"/>
    </xf>
    <xf numFmtId="0" fontId="8" fillId="0" borderId="8" xfId="1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7" fillId="0" borderId="1" xfId="8" applyFont="1" applyFill="1" applyBorder="1" applyAlignment="1">
      <alignment horizontal="center" vertical="center" wrapText="1"/>
    </xf>
    <xf numFmtId="0" fontId="12" fillId="0" borderId="1" xfId="8" applyFont="1" applyFill="1" applyBorder="1" applyAlignment="1">
      <alignment horizontal="center" vertical="center" wrapText="1"/>
    </xf>
    <xf numFmtId="0" fontId="9" fillId="0" borderId="1" xfId="8" applyFont="1" applyFill="1" applyBorder="1" applyAlignment="1">
      <alignment horizontal="center" wrapText="1"/>
    </xf>
    <xf numFmtId="9" fontId="8" fillId="0" borderId="1" xfId="64" applyFont="1" applyFill="1" applyBorder="1" applyAlignment="1" applyProtection="1">
      <alignment horizontal="center" vertical="center"/>
    </xf>
    <xf numFmtId="0" fontId="17" fillId="0" borderId="1" xfId="8" applyFont="1" applyFill="1" applyBorder="1" applyAlignment="1">
      <alignment horizontal="center" vertical="center" wrapText="1"/>
    </xf>
    <xf numFmtId="0" fontId="14" fillId="0" borderId="1" xfId="8" applyFont="1" applyFill="1" applyBorder="1" applyAlignment="1">
      <alignment horizontal="center"/>
    </xf>
    <xf numFmtId="0" fontId="12" fillId="0" borderId="1" xfId="10" applyFont="1" applyFill="1" applyBorder="1" applyAlignment="1">
      <alignment horizontal="center" vertical="center" wrapText="1"/>
    </xf>
    <xf numFmtId="0" fontId="12" fillId="0" borderId="5" xfId="10" applyFont="1" applyFill="1" applyBorder="1" applyAlignment="1">
      <alignment horizontal="center" vertical="center" wrapText="1"/>
    </xf>
  </cellXfs>
  <cellStyles count="109">
    <cellStyle name="Обычный" xfId="0" builtinId="0"/>
    <cellStyle name="Обычный 10" xfId="3"/>
    <cellStyle name="Обычный 10 2" xfId="4"/>
    <cellStyle name="Обычный 10 2 2" xfId="5"/>
    <cellStyle name="Обычный 10 3" xfId="6"/>
    <cellStyle name="Обычный 11" xfId="7"/>
    <cellStyle name="Обычный 12" xfId="67"/>
    <cellStyle name="Обычный 13" xfId="8"/>
    <cellStyle name="Обычный 14" xfId="99"/>
    <cellStyle name="Обычный 15" xfId="104"/>
    <cellStyle name="Обычный 2" xfId="9"/>
    <cellStyle name="Обычный 2 2" xfId="10"/>
    <cellStyle name="Обычный 2 2 2" xfId="11"/>
    <cellStyle name="Обычный 2 3" xfId="12"/>
    <cellStyle name="Обычный 2 4" xfId="102"/>
    <cellStyle name="Обычный 2_СВОД%20по%20МО_2015_на%20контр.цифры(1)" xfId="13"/>
    <cellStyle name="Обычный 3" xfId="14"/>
    <cellStyle name="Обычный 3 2" xfId="15"/>
    <cellStyle name="Обычный 4" xfId="16"/>
    <cellStyle name="Обычный 4 2" xfId="17"/>
    <cellStyle name="Обычный 5" xfId="18"/>
    <cellStyle name="Обычный 5 2" xfId="19"/>
    <cellStyle name="Обычный 6" xfId="20"/>
    <cellStyle name="Обычный 6 2" xfId="21"/>
    <cellStyle name="Обычный 7" xfId="22"/>
    <cellStyle name="Обычный 7 2" xfId="23"/>
    <cellStyle name="Обычный 8" xfId="24"/>
    <cellStyle name="Обычный 8 2" xfId="25"/>
    <cellStyle name="Обычный 8 2 2" xfId="26"/>
    <cellStyle name="Обычный 8 3" xfId="27"/>
    <cellStyle name="Обычный 9" xfId="28"/>
    <cellStyle name="Обычный 9 2" xfId="29"/>
    <cellStyle name="Обычный 9 2 2" xfId="30"/>
    <cellStyle name="Обычный 9 3" xfId="31"/>
    <cellStyle name="Пояснение 2" xfId="108"/>
    <cellStyle name="Процентный" xfId="2" builtinId="5"/>
    <cellStyle name="Процентный 2" xfId="32"/>
    <cellStyle name="Процентный 2 2" xfId="33"/>
    <cellStyle name="Процентный 2 2 2" xfId="69"/>
    <cellStyle name="Процентный 2 3" xfId="68"/>
    <cellStyle name="Процентный 2 4" xfId="105"/>
    <cellStyle name="Процентный 3" xfId="34"/>
    <cellStyle name="Процентный 3 2" xfId="35"/>
    <cellStyle name="Процентный 3 2 2" xfId="36"/>
    <cellStyle name="Процентный 3 2 2 2" xfId="72"/>
    <cellStyle name="Процентный 3 2 3" xfId="71"/>
    <cellStyle name="Процентный 3 3" xfId="37"/>
    <cellStyle name="Процентный 3 3 2" xfId="38"/>
    <cellStyle name="Процентный 3 3 2 2" xfId="74"/>
    <cellStyle name="Процентный 3 3 3" xfId="73"/>
    <cellStyle name="Процентный 3 4" xfId="39"/>
    <cellStyle name="Процентный 3 4 2" xfId="40"/>
    <cellStyle name="Процентный 3 4 2 2" xfId="76"/>
    <cellStyle name="Процентный 3 4 3" xfId="75"/>
    <cellStyle name="Процентный 3 5" xfId="41"/>
    <cellStyle name="Процентный 3 5 2" xfId="77"/>
    <cellStyle name="Процентный 3 6" xfId="70"/>
    <cellStyle name="Процентный 4" xfId="42"/>
    <cellStyle name="Процентный 4 2" xfId="43"/>
    <cellStyle name="Процентный 4 2 2" xfId="79"/>
    <cellStyle name="Процентный 4 3" xfId="78"/>
    <cellStyle name="Процентный 5" xfId="64"/>
    <cellStyle name="Процентный 6" xfId="66"/>
    <cellStyle name="Процентный 7" xfId="100"/>
    <cellStyle name="Процентный 8" xfId="106"/>
    <cellStyle name="Финансовый" xfId="1" builtinId="3"/>
    <cellStyle name="Финансовый 10" xfId="101"/>
    <cellStyle name="Финансовый 11" xfId="107"/>
    <cellStyle name="Финансовый 2" xfId="44"/>
    <cellStyle name="Финансовый 2 2" xfId="45"/>
    <cellStyle name="Финансовый 2 2 2" xfId="46"/>
    <cellStyle name="Финансовый 2 2 2 2" xfId="82"/>
    <cellStyle name="Финансовый 2 2 3" xfId="81"/>
    <cellStyle name="Финансовый 2 3" xfId="47"/>
    <cellStyle name="Финансовый 2 3 2" xfId="83"/>
    <cellStyle name="Финансовый 2 4" xfId="80"/>
    <cellStyle name="Финансовый 2 5" xfId="103"/>
    <cellStyle name="Финансовый 3" xfId="48"/>
    <cellStyle name="Финансовый 3 2" xfId="49"/>
    <cellStyle name="Финансовый 3 2 2" xfId="85"/>
    <cellStyle name="Финансовый 3 3" xfId="84"/>
    <cellStyle name="Финансовый 4" xfId="50"/>
    <cellStyle name="Финансовый 4 2" xfId="51"/>
    <cellStyle name="Финансовый 4 2 2" xfId="52"/>
    <cellStyle name="Финансовый 4 2 2 2" xfId="88"/>
    <cellStyle name="Финансовый 4 2 3" xfId="87"/>
    <cellStyle name="Финансовый 4 3" xfId="53"/>
    <cellStyle name="Финансовый 4 3 2" xfId="54"/>
    <cellStyle name="Финансовый 4 3 2 2" xfId="90"/>
    <cellStyle name="Финансовый 4 3 3" xfId="89"/>
    <cellStyle name="Финансовый 4 4" xfId="55"/>
    <cellStyle name="Финансовый 4 4 2" xfId="56"/>
    <cellStyle name="Финансовый 4 4 2 2" xfId="92"/>
    <cellStyle name="Финансовый 4 4 3" xfId="91"/>
    <cellStyle name="Финансовый 4 5" xfId="57"/>
    <cellStyle name="Финансовый 4 5 2" xfId="93"/>
    <cellStyle name="Финансовый 4 6" xfId="86"/>
    <cellStyle name="Финансовый 5" xfId="58"/>
    <cellStyle name="Финансовый 5 2" xfId="59"/>
    <cellStyle name="Финансовый 5 2 2" xfId="95"/>
    <cellStyle name="Финансовый 5 3" xfId="94"/>
    <cellStyle name="Финансовый 6" xfId="60"/>
    <cellStyle name="Финансовый 6 2" xfId="96"/>
    <cellStyle name="Финансовый 7" xfId="61"/>
    <cellStyle name="Финансовый 7 2" xfId="62"/>
    <cellStyle name="Финансовый 7 2 2" xfId="98"/>
    <cellStyle name="Финансовый 7 3" xfId="97"/>
    <cellStyle name="Финансовый 8" xfId="63"/>
    <cellStyle name="Финансовый 9" xfId="6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F30"/>
  <sheetViews>
    <sheetView view="pageBreakPreview" zoomScale="85" zoomScaleNormal="70" zoomScaleSheetLayoutView="85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J5" sqref="J5"/>
    </sheetView>
  </sheetViews>
  <sheetFormatPr defaultRowHeight="12.75" x14ac:dyDescent="0.2"/>
  <cols>
    <col min="1" max="1" width="4" style="16" customWidth="1"/>
    <col min="2" max="2" width="21" style="16" customWidth="1"/>
    <col min="3" max="5" width="7.28515625" style="16" hidden="1" customWidth="1"/>
    <col min="6" max="8" width="5" style="16" bestFit="1" customWidth="1"/>
    <col min="9" max="11" width="7" style="18" customWidth="1"/>
    <col min="12" max="12" width="14.85546875" style="16" customWidth="1"/>
    <col min="13" max="13" width="23" style="16" bestFit="1" customWidth="1"/>
    <col min="14" max="14" width="13.85546875" style="16" customWidth="1"/>
    <col min="15" max="15" width="21.85546875" style="16" bestFit="1" customWidth="1"/>
    <col min="16" max="17" width="13.85546875" style="16" customWidth="1"/>
    <col min="18" max="18" width="13.7109375" style="16" customWidth="1"/>
    <col min="19" max="19" width="22.42578125" style="16" customWidth="1"/>
    <col min="20" max="24" width="14.42578125" style="16" customWidth="1"/>
    <col min="25" max="25" width="5.28515625" style="16" customWidth="1"/>
    <col min="26" max="26" width="14.7109375" style="6" customWidth="1"/>
    <col min="27" max="27" width="21.85546875" style="6" customWidth="1"/>
    <col min="28" max="28" width="16" style="6" customWidth="1"/>
    <col min="29" max="29" width="21.85546875" style="6" customWidth="1"/>
    <col min="30" max="30" width="12.28515625" style="6" customWidth="1"/>
    <col min="31" max="31" width="12.7109375" style="6" customWidth="1"/>
    <col min="32" max="32" width="15.140625" style="6" customWidth="1"/>
    <col min="33" max="33" width="23" style="6" customWidth="1"/>
    <col min="34" max="35" width="11.7109375" style="6" customWidth="1"/>
    <col min="36" max="36" width="12.7109375" style="6" customWidth="1"/>
    <col min="37" max="38" width="12.42578125" style="6" customWidth="1"/>
    <col min="39" max="39" width="7.7109375" style="6" customWidth="1"/>
    <col min="40" max="40" width="14.7109375" style="6" customWidth="1"/>
    <col min="41" max="41" width="20.140625" style="6" customWidth="1"/>
    <col min="42" max="42" width="16" style="6" customWidth="1"/>
    <col min="43" max="43" width="20.140625" style="6" customWidth="1"/>
    <col min="44" max="44" width="12.28515625" style="6" customWidth="1"/>
    <col min="45" max="45" width="12.85546875" style="6" customWidth="1"/>
    <col min="46" max="46" width="15.140625" style="6" customWidth="1"/>
    <col min="47" max="47" width="20.85546875" style="6" customWidth="1"/>
    <col min="48" max="49" width="11.28515625" style="6" customWidth="1"/>
    <col min="50" max="50" width="12.7109375" style="6" customWidth="1"/>
    <col min="51" max="51" width="11.7109375" style="6" customWidth="1"/>
    <col min="52" max="52" width="13.5703125" style="6" customWidth="1"/>
    <col min="53" max="53" width="11.28515625" style="6" customWidth="1"/>
    <col min="54" max="56" width="13.5703125" style="6" bestFit="1" customWidth="1"/>
    <col min="57" max="58" width="8.85546875" style="6" customWidth="1"/>
    <col min="59" max="59" width="12.42578125" style="6" bestFit="1" customWidth="1"/>
    <col min="60" max="1046" width="8.85546875" style="6" customWidth="1"/>
  </cols>
  <sheetData>
    <row r="1" spans="1:1046" ht="54.6" customHeight="1" x14ac:dyDescent="0.2">
      <c r="B1" s="7"/>
      <c r="C1" s="123" t="s">
        <v>38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68"/>
      <c r="V1" s="68"/>
      <c r="W1" s="68"/>
      <c r="X1" s="68"/>
      <c r="Y1" s="68"/>
    </row>
    <row r="2" spans="1:1046" x14ac:dyDescent="0.2">
      <c r="A2" s="3"/>
      <c r="B2" s="3"/>
      <c r="C2" s="3"/>
      <c r="D2" s="3"/>
      <c r="E2" s="3"/>
      <c r="F2" s="3"/>
      <c r="G2" s="3"/>
      <c r="H2" s="3"/>
      <c r="I2" s="19"/>
      <c r="J2" s="19"/>
      <c r="K2" s="19"/>
    </row>
    <row r="3" spans="1:1046" ht="12.75" customHeight="1" x14ac:dyDescent="0.2">
      <c r="A3" s="69" t="s">
        <v>0</v>
      </c>
      <c r="B3" s="69" t="s">
        <v>1</v>
      </c>
      <c r="C3" s="71" t="s">
        <v>2</v>
      </c>
      <c r="D3" s="71"/>
      <c r="E3" s="71"/>
      <c r="F3" s="124" t="s">
        <v>41</v>
      </c>
      <c r="G3" s="125"/>
      <c r="H3" s="126"/>
      <c r="I3" s="130" t="s">
        <v>37</v>
      </c>
      <c r="J3" s="131"/>
      <c r="K3" s="132"/>
      <c r="L3" s="31" t="s">
        <v>24</v>
      </c>
      <c r="M3" s="31"/>
      <c r="N3" s="31"/>
      <c r="O3" s="31"/>
      <c r="P3" s="31"/>
      <c r="Q3" s="31"/>
      <c r="R3" s="31"/>
      <c r="S3" s="31"/>
      <c r="T3" s="31"/>
      <c r="U3" s="136">
        <v>2021</v>
      </c>
      <c r="V3" s="137"/>
      <c r="W3" s="137"/>
      <c r="X3" s="138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136">
        <v>2022</v>
      </c>
      <c r="AJ3" s="137"/>
      <c r="AK3" s="137"/>
      <c r="AL3" s="138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136">
        <v>2023</v>
      </c>
      <c r="AX3" s="137"/>
      <c r="AY3" s="137"/>
      <c r="AZ3" s="138"/>
      <c r="BA3" s="63"/>
    </row>
    <row r="4" spans="1:1046" ht="38.25" x14ac:dyDescent="0.2">
      <c r="A4" s="69"/>
      <c r="B4" s="69"/>
      <c r="C4" s="71">
        <v>2018</v>
      </c>
      <c r="D4" s="71">
        <v>2019</v>
      </c>
      <c r="E4" s="71">
        <v>2020</v>
      </c>
      <c r="F4" s="127"/>
      <c r="G4" s="128"/>
      <c r="H4" s="129"/>
      <c r="I4" s="133"/>
      <c r="J4" s="134"/>
      <c r="K4" s="135"/>
      <c r="L4" s="8" t="s">
        <v>25</v>
      </c>
      <c r="M4" s="8" t="s">
        <v>42</v>
      </c>
      <c r="N4" s="25" t="s">
        <v>26</v>
      </c>
      <c r="O4" s="8" t="s">
        <v>43</v>
      </c>
      <c r="P4" s="9" t="s">
        <v>44</v>
      </c>
      <c r="Q4" s="9" t="s">
        <v>46</v>
      </c>
      <c r="R4" s="29" t="s">
        <v>45</v>
      </c>
      <c r="S4" s="29"/>
      <c r="T4" s="9" t="s">
        <v>27</v>
      </c>
      <c r="U4" s="139" t="s">
        <v>47</v>
      </c>
      <c r="V4" s="138"/>
      <c r="W4" s="139" t="s">
        <v>48</v>
      </c>
      <c r="X4" s="138"/>
      <c r="Y4" s="9"/>
      <c r="Z4" s="8" t="s">
        <v>25</v>
      </c>
      <c r="AA4" s="8" t="s">
        <v>42</v>
      </c>
      <c r="AB4" s="25" t="s">
        <v>26</v>
      </c>
      <c r="AC4" s="8" t="s">
        <v>43</v>
      </c>
      <c r="AD4" s="9" t="s">
        <v>44</v>
      </c>
      <c r="AE4" s="9" t="s">
        <v>46</v>
      </c>
      <c r="AF4" s="29" t="s">
        <v>45</v>
      </c>
      <c r="AG4" s="29"/>
      <c r="AH4" s="9" t="s">
        <v>27</v>
      </c>
      <c r="AI4" s="139" t="s">
        <v>47</v>
      </c>
      <c r="AJ4" s="138"/>
      <c r="AK4" s="139" t="s">
        <v>48</v>
      </c>
      <c r="AL4" s="138"/>
      <c r="AM4" s="9"/>
      <c r="AN4" s="8" t="s">
        <v>25</v>
      </c>
      <c r="AO4" s="8" t="s">
        <v>42</v>
      </c>
      <c r="AP4" s="25" t="s">
        <v>26</v>
      </c>
      <c r="AQ4" s="8" t="s">
        <v>43</v>
      </c>
      <c r="AR4" s="9" t="s">
        <v>44</v>
      </c>
      <c r="AS4" s="9" t="s">
        <v>46</v>
      </c>
      <c r="AT4" s="29" t="s">
        <v>45</v>
      </c>
      <c r="AU4" s="29"/>
      <c r="AV4" s="9" t="s">
        <v>27</v>
      </c>
      <c r="AW4" s="139" t="s">
        <v>47</v>
      </c>
      <c r="AX4" s="138"/>
      <c r="AY4" s="139" t="s">
        <v>48</v>
      </c>
      <c r="AZ4" s="138"/>
      <c r="BA4" s="64"/>
      <c r="BB4" s="117" t="s">
        <v>35</v>
      </c>
      <c r="BC4" s="118"/>
      <c r="BD4" s="119"/>
    </row>
    <row r="5" spans="1:1046" s="42" customFormat="1" ht="15" x14ac:dyDescent="0.2">
      <c r="A5" s="69"/>
      <c r="B5" s="69"/>
      <c r="C5" s="71"/>
      <c r="D5" s="71"/>
      <c r="E5" s="71"/>
      <c r="F5" s="71">
        <v>2021</v>
      </c>
      <c r="G5" s="71">
        <v>2022</v>
      </c>
      <c r="H5" s="71">
        <v>2023</v>
      </c>
      <c r="I5" s="67">
        <v>2021</v>
      </c>
      <c r="J5" s="67">
        <v>2022</v>
      </c>
      <c r="K5" s="67">
        <v>2023</v>
      </c>
      <c r="L5" s="120">
        <v>2021</v>
      </c>
      <c r="M5" s="121"/>
      <c r="N5" s="121"/>
      <c r="O5" s="121"/>
      <c r="P5" s="121"/>
      <c r="Q5" s="121"/>
      <c r="R5" s="121"/>
      <c r="S5" s="121"/>
      <c r="T5" s="122"/>
      <c r="U5" s="70" t="s">
        <v>40</v>
      </c>
      <c r="V5" s="70" t="s">
        <v>39</v>
      </c>
      <c r="W5" s="70" t="s">
        <v>40</v>
      </c>
      <c r="X5" s="70" t="s">
        <v>39</v>
      </c>
      <c r="Y5" s="70"/>
      <c r="Z5" s="120">
        <v>2022</v>
      </c>
      <c r="AA5" s="121"/>
      <c r="AB5" s="121"/>
      <c r="AC5" s="121"/>
      <c r="AD5" s="121"/>
      <c r="AE5" s="121"/>
      <c r="AF5" s="121"/>
      <c r="AG5" s="121"/>
      <c r="AH5" s="122"/>
      <c r="AI5" s="70" t="s">
        <v>40</v>
      </c>
      <c r="AJ5" s="70" t="s">
        <v>39</v>
      </c>
      <c r="AK5" s="70" t="s">
        <v>40</v>
      </c>
      <c r="AL5" s="70" t="s">
        <v>39</v>
      </c>
      <c r="AM5" s="70"/>
      <c r="AN5" s="120">
        <v>2023</v>
      </c>
      <c r="AO5" s="121"/>
      <c r="AP5" s="121"/>
      <c r="AQ5" s="121"/>
      <c r="AR5" s="121"/>
      <c r="AS5" s="121"/>
      <c r="AT5" s="121"/>
      <c r="AU5" s="121"/>
      <c r="AV5" s="122"/>
      <c r="AW5" s="70" t="s">
        <v>40</v>
      </c>
      <c r="AX5" s="70" t="s">
        <v>39</v>
      </c>
      <c r="AY5" s="70" t="s">
        <v>40</v>
      </c>
      <c r="AZ5" s="70" t="s">
        <v>39</v>
      </c>
      <c r="BA5" s="65"/>
      <c r="BB5" s="61">
        <v>2021</v>
      </c>
      <c r="BC5" s="61">
        <v>2022</v>
      </c>
      <c r="BD5" s="61">
        <v>2023</v>
      </c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  <c r="IU5" s="41"/>
      <c r="IV5" s="41"/>
      <c r="IW5" s="41"/>
      <c r="IX5" s="41"/>
      <c r="IY5" s="41"/>
      <c r="IZ5" s="41"/>
      <c r="JA5" s="41"/>
      <c r="JB5" s="41"/>
      <c r="JC5" s="41"/>
      <c r="JD5" s="41"/>
      <c r="JE5" s="41"/>
      <c r="JF5" s="41"/>
      <c r="JG5" s="41"/>
      <c r="JH5" s="41"/>
      <c r="JI5" s="41"/>
      <c r="JJ5" s="41"/>
      <c r="JK5" s="41"/>
      <c r="JL5" s="41"/>
      <c r="JM5" s="41"/>
      <c r="JN5" s="41"/>
      <c r="JO5" s="41"/>
      <c r="JP5" s="41"/>
      <c r="JQ5" s="41"/>
      <c r="JR5" s="41"/>
      <c r="JS5" s="41"/>
      <c r="JT5" s="41"/>
      <c r="JU5" s="41"/>
      <c r="JV5" s="41"/>
      <c r="JW5" s="41"/>
      <c r="JX5" s="41"/>
      <c r="JY5" s="41"/>
      <c r="JZ5" s="41"/>
      <c r="KA5" s="41"/>
      <c r="KB5" s="41"/>
      <c r="KC5" s="41"/>
      <c r="KD5" s="41"/>
      <c r="KE5" s="41"/>
      <c r="KF5" s="41"/>
      <c r="KG5" s="41"/>
      <c r="KH5" s="41"/>
      <c r="KI5" s="41"/>
      <c r="KJ5" s="41"/>
      <c r="KK5" s="41"/>
      <c r="KL5" s="41"/>
      <c r="KM5" s="41"/>
      <c r="KN5" s="41"/>
      <c r="KO5" s="41"/>
      <c r="KP5" s="41"/>
      <c r="KQ5" s="41"/>
      <c r="KR5" s="41"/>
      <c r="KS5" s="41"/>
      <c r="KT5" s="41"/>
      <c r="KU5" s="41"/>
      <c r="KV5" s="41"/>
      <c r="KW5" s="41"/>
      <c r="KX5" s="41"/>
      <c r="KY5" s="41"/>
      <c r="KZ5" s="41"/>
      <c r="LA5" s="41"/>
      <c r="LB5" s="41"/>
      <c r="LC5" s="41"/>
      <c r="LD5" s="41"/>
      <c r="LE5" s="41"/>
      <c r="LF5" s="41"/>
      <c r="LG5" s="41"/>
      <c r="LH5" s="41"/>
      <c r="LI5" s="41"/>
      <c r="LJ5" s="41"/>
      <c r="LK5" s="41"/>
      <c r="LL5" s="41"/>
      <c r="LM5" s="41"/>
      <c r="LN5" s="41"/>
      <c r="LO5" s="41"/>
      <c r="LP5" s="41"/>
      <c r="LQ5" s="41"/>
      <c r="LR5" s="41"/>
      <c r="LS5" s="41"/>
      <c r="LT5" s="41"/>
      <c r="LU5" s="41"/>
      <c r="LV5" s="41"/>
      <c r="LW5" s="41"/>
      <c r="LX5" s="41"/>
      <c r="LY5" s="41"/>
      <c r="LZ5" s="41"/>
      <c r="MA5" s="41"/>
      <c r="MB5" s="41"/>
      <c r="MC5" s="41"/>
      <c r="MD5" s="41"/>
      <c r="ME5" s="41"/>
      <c r="MF5" s="41"/>
      <c r="MG5" s="41"/>
      <c r="MH5" s="41"/>
      <c r="MI5" s="41"/>
      <c r="MJ5" s="41"/>
      <c r="MK5" s="41"/>
      <c r="ML5" s="41"/>
      <c r="MM5" s="41"/>
      <c r="MN5" s="41"/>
      <c r="MO5" s="41"/>
      <c r="MP5" s="41"/>
      <c r="MQ5" s="41"/>
      <c r="MR5" s="41"/>
      <c r="MS5" s="41"/>
      <c r="MT5" s="41"/>
      <c r="MU5" s="41"/>
      <c r="MV5" s="41"/>
      <c r="MW5" s="41"/>
      <c r="MX5" s="41"/>
      <c r="MY5" s="41"/>
      <c r="MZ5" s="41"/>
      <c r="NA5" s="41"/>
      <c r="NB5" s="41"/>
      <c r="NC5" s="41"/>
      <c r="ND5" s="41"/>
      <c r="NE5" s="41"/>
      <c r="NF5" s="41"/>
      <c r="NG5" s="41"/>
      <c r="NH5" s="41"/>
      <c r="NI5" s="41"/>
      <c r="NJ5" s="41"/>
      <c r="NK5" s="41"/>
      <c r="NL5" s="41"/>
      <c r="NM5" s="41"/>
      <c r="NN5" s="41"/>
      <c r="NO5" s="41"/>
      <c r="NP5" s="41"/>
      <c r="NQ5" s="41"/>
      <c r="NR5" s="41"/>
      <c r="NS5" s="41"/>
      <c r="NT5" s="41"/>
      <c r="NU5" s="41"/>
      <c r="NV5" s="41"/>
      <c r="NW5" s="41"/>
      <c r="NX5" s="41"/>
      <c r="NY5" s="41"/>
      <c r="NZ5" s="41"/>
      <c r="OA5" s="41"/>
      <c r="OB5" s="41"/>
      <c r="OC5" s="41"/>
      <c r="OD5" s="41"/>
      <c r="OE5" s="41"/>
      <c r="OF5" s="41"/>
      <c r="OG5" s="41"/>
      <c r="OH5" s="41"/>
      <c r="OI5" s="41"/>
      <c r="OJ5" s="41"/>
      <c r="OK5" s="41"/>
      <c r="OL5" s="41"/>
      <c r="OM5" s="41"/>
      <c r="ON5" s="41"/>
      <c r="OO5" s="41"/>
      <c r="OP5" s="41"/>
      <c r="OQ5" s="41"/>
      <c r="OR5" s="41"/>
      <c r="OS5" s="41"/>
      <c r="OT5" s="41"/>
      <c r="OU5" s="41"/>
      <c r="OV5" s="41"/>
      <c r="OW5" s="41"/>
      <c r="OX5" s="41"/>
      <c r="OY5" s="41"/>
      <c r="OZ5" s="41"/>
      <c r="PA5" s="41"/>
      <c r="PB5" s="41"/>
      <c r="PC5" s="41"/>
      <c r="PD5" s="41"/>
      <c r="PE5" s="41"/>
      <c r="PF5" s="41"/>
      <c r="PG5" s="41"/>
      <c r="PH5" s="41"/>
      <c r="PI5" s="41"/>
      <c r="PJ5" s="41"/>
      <c r="PK5" s="41"/>
      <c r="PL5" s="41"/>
      <c r="PM5" s="41"/>
      <c r="PN5" s="41"/>
      <c r="PO5" s="41"/>
      <c r="PP5" s="41"/>
      <c r="PQ5" s="41"/>
      <c r="PR5" s="41"/>
      <c r="PS5" s="41"/>
      <c r="PT5" s="41"/>
      <c r="PU5" s="41"/>
      <c r="PV5" s="41"/>
      <c r="PW5" s="41"/>
      <c r="PX5" s="41"/>
      <c r="PY5" s="41"/>
      <c r="PZ5" s="41"/>
      <c r="QA5" s="41"/>
      <c r="QB5" s="41"/>
      <c r="QC5" s="41"/>
      <c r="QD5" s="41"/>
      <c r="QE5" s="41"/>
      <c r="QF5" s="41"/>
      <c r="QG5" s="41"/>
      <c r="QH5" s="41"/>
      <c r="QI5" s="41"/>
      <c r="QJ5" s="41"/>
      <c r="QK5" s="41"/>
      <c r="QL5" s="41"/>
      <c r="QM5" s="41"/>
      <c r="QN5" s="41"/>
      <c r="QO5" s="41"/>
      <c r="QP5" s="41"/>
      <c r="QQ5" s="41"/>
      <c r="QR5" s="41"/>
      <c r="QS5" s="41"/>
      <c r="QT5" s="41"/>
      <c r="QU5" s="41"/>
      <c r="QV5" s="41"/>
      <c r="QW5" s="41"/>
      <c r="QX5" s="41"/>
      <c r="QY5" s="41"/>
      <c r="QZ5" s="41"/>
      <c r="RA5" s="41"/>
      <c r="RB5" s="41"/>
      <c r="RC5" s="41"/>
      <c r="RD5" s="41"/>
      <c r="RE5" s="41"/>
      <c r="RF5" s="41"/>
      <c r="RG5" s="41"/>
      <c r="RH5" s="41"/>
      <c r="RI5" s="41"/>
      <c r="RJ5" s="41"/>
      <c r="RK5" s="41"/>
      <c r="RL5" s="41"/>
      <c r="RM5" s="41"/>
      <c r="RN5" s="41"/>
      <c r="RO5" s="41"/>
      <c r="RP5" s="41"/>
      <c r="RQ5" s="41"/>
      <c r="RR5" s="41"/>
      <c r="RS5" s="41"/>
      <c r="RT5" s="41"/>
      <c r="RU5" s="41"/>
      <c r="RV5" s="41"/>
      <c r="RW5" s="41"/>
      <c r="RX5" s="41"/>
      <c r="RY5" s="41"/>
      <c r="RZ5" s="41"/>
      <c r="SA5" s="41"/>
      <c r="SB5" s="41"/>
      <c r="SC5" s="41"/>
      <c r="SD5" s="41"/>
      <c r="SE5" s="41"/>
      <c r="SF5" s="41"/>
      <c r="SG5" s="41"/>
      <c r="SH5" s="41"/>
      <c r="SI5" s="41"/>
      <c r="SJ5" s="41"/>
      <c r="SK5" s="41"/>
      <c r="SL5" s="41"/>
      <c r="SM5" s="41"/>
      <c r="SN5" s="41"/>
      <c r="SO5" s="41"/>
      <c r="SP5" s="41"/>
      <c r="SQ5" s="41"/>
      <c r="SR5" s="41"/>
      <c r="SS5" s="41"/>
      <c r="ST5" s="41"/>
      <c r="SU5" s="41"/>
      <c r="SV5" s="41"/>
      <c r="SW5" s="41"/>
      <c r="SX5" s="41"/>
      <c r="SY5" s="41"/>
      <c r="SZ5" s="41"/>
      <c r="TA5" s="41"/>
      <c r="TB5" s="41"/>
      <c r="TC5" s="41"/>
      <c r="TD5" s="41"/>
      <c r="TE5" s="41"/>
      <c r="TF5" s="41"/>
      <c r="TG5" s="41"/>
      <c r="TH5" s="41"/>
      <c r="TI5" s="41"/>
      <c r="TJ5" s="41"/>
      <c r="TK5" s="41"/>
      <c r="TL5" s="41"/>
      <c r="TM5" s="41"/>
      <c r="TN5" s="41"/>
      <c r="TO5" s="41"/>
      <c r="TP5" s="41"/>
      <c r="TQ5" s="41"/>
      <c r="TR5" s="41"/>
      <c r="TS5" s="41"/>
      <c r="TT5" s="41"/>
      <c r="TU5" s="41"/>
      <c r="TV5" s="41"/>
      <c r="TW5" s="41"/>
      <c r="TX5" s="41"/>
      <c r="TY5" s="41"/>
      <c r="TZ5" s="41"/>
      <c r="UA5" s="41"/>
      <c r="UB5" s="41"/>
      <c r="UC5" s="41"/>
      <c r="UD5" s="41"/>
      <c r="UE5" s="41"/>
      <c r="UF5" s="41"/>
      <c r="UG5" s="41"/>
      <c r="UH5" s="41"/>
      <c r="UI5" s="41"/>
      <c r="UJ5" s="41"/>
      <c r="UK5" s="41"/>
      <c r="UL5" s="41"/>
      <c r="UM5" s="41"/>
      <c r="UN5" s="41"/>
      <c r="UO5" s="41"/>
      <c r="UP5" s="41"/>
      <c r="UQ5" s="41"/>
      <c r="UR5" s="41"/>
      <c r="US5" s="41"/>
      <c r="UT5" s="41"/>
      <c r="UU5" s="41"/>
      <c r="UV5" s="41"/>
      <c r="UW5" s="41"/>
      <c r="UX5" s="41"/>
      <c r="UY5" s="41"/>
      <c r="UZ5" s="41"/>
      <c r="VA5" s="41"/>
      <c r="VB5" s="41"/>
      <c r="VC5" s="41"/>
      <c r="VD5" s="41"/>
      <c r="VE5" s="41"/>
      <c r="VF5" s="41"/>
      <c r="VG5" s="41"/>
      <c r="VH5" s="41"/>
      <c r="VI5" s="41"/>
      <c r="VJ5" s="41"/>
      <c r="VK5" s="41"/>
      <c r="VL5" s="41"/>
      <c r="VM5" s="41"/>
      <c r="VN5" s="41"/>
      <c r="VO5" s="41"/>
      <c r="VP5" s="41"/>
      <c r="VQ5" s="41"/>
      <c r="VR5" s="41"/>
      <c r="VS5" s="41"/>
      <c r="VT5" s="41"/>
      <c r="VU5" s="41"/>
      <c r="VV5" s="41"/>
      <c r="VW5" s="41"/>
      <c r="VX5" s="41"/>
      <c r="VY5" s="41"/>
      <c r="VZ5" s="41"/>
      <c r="WA5" s="41"/>
      <c r="WB5" s="41"/>
      <c r="WC5" s="41"/>
      <c r="WD5" s="41"/>
      <c r="WE5" s="41"/>
      <c r="WF5" s="41"/>
      <c r="WG5" s="41"/>
      <c r="WH5" s="41"/>
      <c r="WI5" s="41"/>
      <c r="WJ5" s="41"/>
      <c r="WK5" s="41"/>
      <c r="WL5" s="41"/>
      <c r="WM5" s="41"/>
      <c r="WN5" s="41"/>
      <c r="WO5" s="41"/>
      <c r="WP5" s="41"/>
      <c r="WQ5" s="41"/>
      <c r="WR5" s="41"/>
      <c r="WS5" s="41"/>
      <c r="WT5" s="41"/>
      <c r="WU5" s="41"/>
      <c r="WV5" s="41"/>
      <c r="WW5" s="41"/>
      <c r="WX5" s="41"/>
      <c r="WY5" s="41"/>
      <c r="WZ5" s="41"/>
      <c r="XA5" s="41"/>
      <c r="XB5" s="41"/>
      <c r="XC5" s="41"/>
      <c r="XD5" s="41"/>
      <c r="XE5" s="41"/>
      <c r="XF5" s="41"/>
      <c r="XG5" s="41"/>
      <c r="XH5" s="41"/>
      <c r="XI5" s="41"/>
      <c r="XJ5" s="41"/>
      <c r="XK5" s="41"/>
      <c r="XL5" s="41"/>
      <c r="XM5" s="41"/>
      <c r="XN5" s="41"/>
      <c r="XO5" s="41"/>
      <c r="XP5" s="41"/>
      <c r="XQ5" s="41"/>
      <c r="XR5" s="41"/>
      <c r="XS5" s="41"/>
      <c r="XT5" s="41"/>
      <c r="XU5" s="41"/>
      <c r="XV5" s="41"/>
      <c r="XW5" s="41"/>
      <c r="XX5" s="41"/>
      <c r="XY5" s="41"/>
      <c r="XZ5" s="41"/>
      <c r="YA5" s="41"/>
      <c r="YB5" s="41"/>
      <c r="YC5" s="41"/>
      <c r="YD5" s="41"/>
      <c r="YE5" s="41"/>
      <c r="YF5" s="41"/>
      <c r="YG5" s="41"/>
      <c r="YH5" s="41"/>
      <c r="YI5" s="41"/>
      <c r="YJ5" s="41"/>
      <c r="YK5" s="41"/>
      <c r="YL5" s="41"/>
      <c r="YM5" s="41"/>
      <c r="YN5" s="41"/>
      <c r="YO5" s="41"/>
      <c r="YP5" s="41"/>
      <c r="YQ5" s="41"/>
      <c r="YR5" s="41"/>
      <c r="YS5" s="41"/>
      <c r="YT5" s="41"/>
      <c r="YU5" s="41"/>
      <c r="YV5" s="41"/>
      <c r="YW5" s="41"/>
      <c r="YX5" s="41"/>
      <c r="YY5" s="41"/>
      <c r="YZ5" s="41"/>
      <c r="ZA5" s="41"/>
      <c r="ZB5" s="41"/>
      <c r="ZC5" s="41"/>
      <c r="ZD5" s="41"/>
      <c r="ZE5" s="41"/>
      <c r="ZF5" s="41"/>
      <c r="ZG5" s="41"/>
      <c r="ZH5" s="41"/>
      <c r="ZI5" s="41"/>
      <c r="ZJ5" s="41"/>
      <c r="ZK5" s="41"/>
      <c r="ZL5" s="41"/>
      <c r="ZM5" s="41"/>
      <c r="ZN5" s="41"/>
      <c r="ZO5" s="41"/>
      <c r="ZP5" s="41"/>
      <c r="ZQ5" s="41"/>
      <c r="ZR5" s="41"/>
      <c r="ZS5" s="41"/>
      <c r="ZT5" s="41"/>
      <c r="ZU5" s="41"/>
      <c r="ZV5" s="41"/>
      <c r="ZW5" s="41"/>
      <c r="ZX5" s="41"/>
      <c r="ZY5" s="41"/>
      <c r="ZZ5" s="41"/>
      <c r="AAA5" s="41"/>
      <c r="AAB5" s="41"/>
      <c r="AAC5" s="41"/>
      <c r="AAD5" s="41"/>
      <c r="AAE5" s="41"/>
      <c r="AAF5" s="41"/>
      <c r="AAG5" s="41"/>
      <c r="AAH5" s="41"/>
      <c r="AAI5" s="41"/>
      <c r="AAJ5" s="41"/>
      <c r="AAK5" s="41"/>
      <c r="AAL5" s="41"/>
      <c r="AAM5" s="41"/>
      <c r="AAN5" s="41"/>
      <c r="AAO5" s="41"/>
      <c r="AAP5" s="41"/>
      <c r="AAQ5" s="41"/>
      <c r="AAR5" s="41"/>
      <c r="AAS5" s="41"/>
      <c r="AAT5" s="41"/>
      <c r="AAU5" s="41"/>
      <c r="AAV5" s="41"/>
      <c r="AAW5" s="41"/>
      <c r="AAX5" s="41"/>
      <c r="AAY5" s="41"/>
      <c r="AAZ5" s="41"/>
      <c r="ABA5" s="41"/>
      <c r="ABB5" s="41"/>
      <c r="ABC5" s="41"/>
      <c r="ABD5" s="41"/>
      <c r="ABE5" s="41"/>
      <c r="ABF5" s="41"/>
      <c r="ABG5" s="41"/>
      <c r="ABH5" s="41"/>
      <c r="ABI5" s="41"/>
      <c r="ABJ5" s="41"/>
      <c r="ABK5" s="41"/>
      <c r="ABL5" s="41"/>
      <c r="ABM5" s="41"/>
      <c r="ABN5" s="41"/>
      <c r="ABO5" s="41"/>
      <c r="ABP5" s="41"/>
      <c r="ABQ5" s="41"/>
      <c r="ABR5" s="41"/>
      <c r="ABS5" s="41"/>
      <c r="ABT5" s="41"/>
      <c r="ABU5" s="41"/>
      <c r="ABV5" s="41"/>
      <c r="ABW5" s="41"/>
      <c r="ABX5" s="41"/>
      <c r="ABY5" s="41"/>
      <c r="ABZ5" s="41"/>
      <c r="ACA5" s="41"/>
      <c r="ACB5" s="41"/>
      <c r="ACC5" s="41"/>
      <c r="ACD5" s="41"/>
      <c r="ACE5" s="41"/>
      <c r="ACF5" s="41"/>
      <c r="ACG5" s="41"/>
      <c r="ACH5" s="41"/>
      <c r="ACI5" s="41"/>
      <c r="ACJ5" s="41"/>
      <c r="ACK5" s="41"/>
      <c r="ACL5" s="41"/>
      <c r="ACM5" s="41"/>
      <c r="ACN5" s="41"/>
      <c r="ACO5" s="41"/>
      <c r="ACP5" s="41"/>
      <c r="ACQ5" s="41"/>
      <c r="ACR5" s="41"/>
      <c r="ACS5" s="41"/>
      <c r="ACT5" s="41"/>
      <c r="ACU5" s="41"/>
      <c r="ACV5" s="41"/>
      <c r="ACW5" s="41"/>
      <c r="ACX5" s="41"/>
      <c r="ACY5" s="41"/>
      <c r="ACZ5" s="41"/>
      <c r="ADA5" s="41"/>
      <c r="ADB5" s="41"/>
      <c r="ADC5" s="41"/>
      <c r="ADD5" s="41"/>
      <c r="ADE5" s="41"/>
      <c r="ADF5" s="41"/>
      <c r="ADG5" s="41"/>
      <c r="ADH5" s="41"/>
      <c r="ADI5" s="41"/>
      <c r="ADJ5" s="41"/>
      <c r="ADK5" s="41"/>
      <c r="ADL5" s="41"/>
      <c r="ADM5" s="41"/>
      <c r="ADN5" s="41"/>
      <c r="ADO5" s="41"/>
      <c r="ADP5" s="41"/>
      <c r="ADQ5" s="41"/>
      <c r="ADR5" s="41"/>
      <c r="ADS5" s="41"/>
      <c r="ADT5" s="41"/>
      <c r="ADU5" s="41"/>
      <c r="ADV5" s="41"/>
      <c r="ADW5" s="41"/>
      <c r="ADX5" s="41"/>
      <c r="ADY5" s="41"/>
      <c r="ADZ5" s="41"/>
      <c r="AEA5" s="41"/>
      <c r="AEB5" s="41"/>
      <c r="AEC5" s="41"/>
      <c r="AED5" s="41"/>
      <c r="AEE5" s="41"/>
      <c r="AEF5" s="41"/>
      <c r="AEG5" s="41"/>
      <c r="AEH5" s="41"/>
      <c r="AEI5" s="41"/>
      <c r="AEJ5" s="41"/>
      <c r="AEK5" s="41"/>
      <c r="AEL5" s="41"/>
      <c r="AEM5" s="41"/>
      <c r="AEN5" s="41"/>
      <c r="AEO5" s="41"/>
      <c r="AEP5" s="41"/>
      <c r="AEQ5" s="41"/>
      <c r="AER5" s="41"/>
      <c r="AES5" s="41"/>
      <c r="AET5" s="41"/>
      <c r="AEU5" s="41"/>
      <c r="AEV5" s="41"/>
      <c r="AEW5" s="41"/>
      <c r="AEX5" s="41"/>
      <c r="AEY5" s="41"/>
      <c r="AEZ5" s="41"/>
      <c r="AFA5" s="41"/>
      <c r="AFB5" s="41"/>
      <c r="AFC5" s="41"/>
      <c r="AFD5" s="41"/>
      <c r="AFE5" s="41"/>
      <c r="AFF5" s="41"/>
      <c r="AFG5" s="41"/>
      <c r="AFH5" s="41"/>
      <c r="AFI5" s="41"/>
      <c r="AFJ5" s="41"/>
      <c r="AFK5" s="41"/>
      <c r="AFL5" s="41"/>
      <c r="AFM5" s="41"/>
      <c r="AFN5" s="41"/>
      <c r="AFO5" s="41"/>
      <c r="AFP5" s="41"/>
      <c r="AFQ5" s="41"/>
      <c r="AFR5" s="41"/>
      <c r="AFS5" s="41"/>
      <c r="AFT5" s="41"/>
      <c r="AFU5" s="41"/>
      <c r="AFV5" s="41"/>
      <c r="AFW5" s="41"/>
      <c r="AFX5" s="41"/>
      <c r="AFY5" s="41"/>
      <c r="AFZ5" s="41"/>
      <c r="AGA5" s="41"/>
      <c r="AGB5" s="41"/>
      <c r="AGC5" s="41"/>
      <c r="AGD5" s="41"/>
      <c r="AGE5" s="41"/>
      <c r="AGF5" s="41"/>
      <c r="AGG5" s="41"/>
      <c r="AGH5" s="41"/>
      <c r="AGI5" s="41"/>
      <c r="AGJ5" s="41"/>
      <c r="AGK5" s="41"/>
      <c r="AGL5" s="41"/>
      <c r="AGM5" s="41"/>
      <c r="AGN5" s="41"/>
      <c r="AGO5" s="41"/>
      <c r="AGP5" s="41"/>
      <c r="AGQ5" s="41"/>
      <c r="AGR5" s="41"/>
      <c r="AGS5" s="41"/>
      <c r="AGT5" s="41"/>
      <c r="AGU5" s="41"/>
      <c r="AGV5" s="41"/>
      <c r="AGW5" s="41"/>
      <c r="AGX5" s="41"/>
      <c r="AGY5" s="41"/>
      <c r="AGZ5" s="41"/>
      <c r="AHA5" s="41"/>
      <c r="AHB5" s="41"/>
      <c r="AHC5" s="41"/>
      <c r="AHD5" s="41"/>
      <c r="AHE5" s="41"/>
      <c r="AHF5" s="41"/>
      <c r="AHG5" s="41"/>
      <c r="AHH5" s="41"/>
      <c r="AHI5" s="41"/>
      <c r="AHJ5" s="41"/>
      <c r="AHK5" s="41"/>
      <c r="AHL5" s="41"/>
      <c r="AHM5" s="41"/>
      <c r="AHN5" s="41"/>
      <c r="AHO5" s="41"/>
      <c r="AHP5" s="41"/>
      <c r="AHQ5" s="41"/>
      <c r="AHR5" s="41"/>
      <c r="AHS5" s="41"/>
      <c r="AHT5" s="41"/>
      <c r="AHU5" s="41"/>
      <c r="AHV5" s="41"/>
      <c r="AHW5" s="41"/>
      <c r="AHX5" s="41"/>
      <c r="AHY5" s="41"/>
      <c r="AHZ5" s="41"/>
      <c r="AIA5" s="41"/>
      <c r="AIB5" s="41"/>
      <c r="AIC5" s="41"/>
      <c r="AID5" s="41"/>
      <c r="AIE5" s="41"/>
      <c r="AIF5" s="41"/>
      <c r="AIG5" s="41"/>
      <c r="AIH5" s="41"/>
      <c r="AII5" s="41"/>
      <c r="AIJ5" s="41"/>
      <c r="AIK5" s="41"/>
      <c r="AIL5" s="41"/>
      <c r="AIM5" s="41"/>
      <c r="AIN5" s="41"/>
      <c r="AIO5" s="41"/>
      <c r="AIP5" s="41"/>
      <c r="AIQ5" s="41"/>
      <c r="AIR5" s="41"/>
      <c r="AIS5" s="41"/>
      <c r="AIT5" s="41"/>
      <c r="AIU5" s="41"/>
      <c r="AIV5" s="41"/>
      <c r="AIW5" s="41"/>
      <c r="AIX5" s="41"/>
      <c r="AIY5" s="41"/>
      <c r="AIZ5" s="41"/>
      <c r="AJA5" s="41"/>
      <c r="AJB5" s="41"/>
      <c r="AJC5" s="41"/>
      <c r="AJD5" s="41"/>
      <c r="AJE5" s="41"/>
      <c r="AJF5" s="41"/>
      <c r="AJG5" s="41"/>
      <c r="AJH5" s="41"/>
      <c r="AJI5" s="41"/>
      <c r="AJJ5" s="41"/>
      <c r="AJK5" s="41"/>
      <c r="AJL5" s="41"/>
      <c r="AJM5" s="41"/>
      <c r="AJN5" s="41"/>
      <c r="AJO5" s="41"/>
      <c r="AJP5" s="41"/>
      <c r="AJQ5" s="41"/>
      <c r="AJR5" s="41"/>
      <c r="AJS5" s="41"/>
      <c r="AJT5" s="41"/>
      <c r="AJU5" s="41"/>
      <c r="AJV5" s="41"/>
      <c r="AJW5" s="41"/>
      <c r="AJX5" s="41"/>
      <c r="AJY5" s="41"/>
      <c r="AJZ5" s="41"/>
      <c r="AKA5" s="41"/>
      <c r="AKB5" s="41"/>
      <c r="AKC5" s="41"/>
      <c r="AKD5" s="41"/>
      <c r="AKE5" s="41"/>
      <c r="AKF5" s="41"/>
      <c r="AKG5" s="41"/>
      <c r="AKH5" s="41"/>
      <c r="AKI5" s="41"/>
      <c r="AKJ5" s="41"/>
      <c r="AKK5" s="41"/>
      <c r="AKL5" s="41"/>
      <c r="AKM5" s="41"/>
      <c r="AKN5" s="41"/>
      <c r="AKO5" s="41"/>
      <c r="AKP5" s="41"/>
      <c r="AKQ5" s="41"/>
      <c r="AKR5" s="41"/>
      <c r="AKS5" s="41"/>
      <c r="AKT5" s="41"/>
      <c r="AKU5" s="41"/>
      <c r="AKV5" s="41"/>
      <c r="AKW5" s="41"/>
      <c r="AKX5" s="41"/>
      <c r="AKY5" s="41"/>
      <c r="AKZ5" s="41"/>
      <c r="ALA5" s="41"/>
      <c r="ALB5" s="41"/>
      <c r="ALC5" s="41"/>
      <c r="ALD5" s="41"/>
      <c r="ALE5" s="41"/>
      <c r="ALF5" s="41"/>
      <c r="ALG5" s="41"/>
      <c r="ALH5" s="41"/>
      <c r="ALI5" s="41"/>
      <c r="ALJ5" s="41"/>
      <c r="ALK5" s="41"/>
      <c r="ALL5" s="41"/>
      <c r="ALM5" s="41"/>
      <c r="ALN5" s="41"/>
      <c r="ALO5" s="41"/>
      <c r="ALP5" s="41"/>
      <c r="ALQ5" s="41"/>
      <c r="ALR5" s="41"/>
      <c r="ALS5" s="41"/>
      <c r="ALT5" s="41"/>
      <c r="ALU5" s="41"/>
      <c r="ALV5" s="41"/>
      <c r="ALW5" s="41"/>
      <c r="ALX5" s="41"/>
      <c r="ALY5" s="41"/>
      <c r="ALZ5" s="41"/>
      <c r="AMA5" s="41"/>
      <c r="AMB5" s="41"/>
      <c r="AMC5" s="41"/>
      <c r="AMD5" s="41"/>
      <c r="AME5" s="41"/>
      <c r="AMF5" s="41"/>
      <c r="AMG5" s="41"/>
      <c r="AMH5" s="41"/>
      <c r="AMI5" s="41"/>
      <c r="AMJ5" s="41"/>
      <c r="AMK5" s="41"/>
      <c r="AML5" s="41"/>
      <c r="AMM5" s="41"/>
      <c r="AMN5" s="41"/>
      <c r="AMO5" s="41"/>
      <c r="AMP5" s="41"/>
      <c r="AMQ5" s="41"/>
      <c r="AMR5" s="41"/>
      <c r="AMS5" s="41"/>
      <c r="AMT5" s="41"/>
      <c r="AMU5" s="41"/>
      <c r="AMV5" s="41"/>
      <c r="AMW5" s="41"/>
      <c r="AMX5" s="41"/>
      <c r="AMY5" s="41"/>
      <c r="AMZ5" s="41"/>
      <c r="ANA5" s="41"/>
      <c r="ANB5" s="41"/>
      <c r="ANC5" s="41"/>
      <c r="AND5" s="41"/>
      <c r="ANE5" s="41"/>
      <c r="ANF5" s="41"/>
    </row>
    <row r="6" spans="1:1046" ht="15" x14ac:dyDescent="0.2">
      <c r="A6" s="69">
        <v>1</v>
      </c>
      <c r="B6" s="4" t="s">
        <v>4</v>
      </c>
      <c r="C6" s="1">
        <v>1.492</v>
      </c>
      <c r="D6" s="1">
        <v>1.492</v>
      </c>
      <c r="E6" s="1">
        <v>1.492</v>
      </c>
      <c r="F6" s="32">
        <f t="shared" ref="F6:F23" si="0">100%-I6</f>
        <v>0.89</v>
      </c>
      <c r="G6" s="32">
        <f t="shared" ref="G6:H21" si="1">100%-J6</f>
        <v>0.89</v>
      </c>
      <c r="H6" s="32">
        <f t="shared" si="1"/>
        <v>0.89</v>
      </c>
      <c r="I6" s="20">
        <v>0.11</v>
      </c>
      <c r="J6" s="20">
        <v>0.11</v>
      </c>
      <c r="K6" s="20">
        <v>0.11</v>
      </c>
      <c r="L6" s="10"/>
      <c r="M6" s="34">
        <f t="shared" ref="M6:M23" si="2">$N$27/$N$26</f>
        <v>0.95590079318791554</v>
      </c>
      <c r="N6" s="11">
        <f t="shared" ref="N6:N23" si="3">ROUND($N$26*(($L6*$F6)/SUMPRODUCT($F$6:$F$23,$L$6:$L$23))*M6,0)</f>
        <v>0</v>
      </c>
      <c r="O6" s="34">
        <f t="shared" ref="O6:O16" si="4">$N$28/$N$26</f>
        <v>4.409920681208445E-2</v>
      </c>
      <c r="P6" s="40">
        <f t="shared" ref="P6:P16" si="5">ROUND($N$26*(($L6*$F6)/SUMPRODUCT($F$6:$F$23,$L$6:$L$23))*O6,0)</f>
        <v>0</v>
      </c>
      <c r="Q6" s="40">
        <f t="shared" ref="Q6:Q23" si="6">N6+P6</f>
        <v>0</v>
      </c>
      <c r="R6" s="11">
        <f t="shared" ref="R6:R23" si="7">ROUNDUP(Q6/F6*I6,-2)</f>
        <v>0</v>
      </c>
      <c r="S6" s="11"/>
      <c r="T6" s="11">
        <f t="shared" ref="T6:T23" si="8">N6+P6+R6</f>
        <v>0</v>
      </c>
      <c r="U6" s="11">
        <v>0</v>
      </c>
      <c r="V6" s="11">
        <v>0</v>
      </c>
      <c r="W6" s="11">
        <f>P6-U6</f>
        <v>0</v>
      </c>
      <c r="X6" s="11">
        <f>N6-V6</f>
        <v>0</v>
      </c>
      <c r="Y6" s="11"/>
      <c r="Z6" s="10"/>
      <c r="AA6" s="34">
        <f>$AB$27/$AB$26</f>
        <v>0.96007585770091119</v>
      </c>
      <c r="AB6" s="11">
        <f>ROUND($N$26*(($L6*$F6)/SUMPRODUCT($F$6:$F$23,$L$6:$L$23))*AA6,0)</f>
        <v>0</v>
      </c>
      <c r="AC6" s="34">
        <f>$AB$28/$AB$26</f>
        <v>3.9924142299088757E-2</v>
      </c>
      <c r="AD6" s="40">
        <f>ROUND($N$26*(($L6*$F6)/SUMPRODUCT($F$6:$F$23,$L$6:$L$23))*AC6,0)</f>
        <v>0</v>
      </c>
      <c r="AE6" s="40">
        <f>AB6+AD6</f>
        <v>0</v>
      </c>
      <c r="AF6" s="11">
        <f t="shared" ref="AF6:AF23" si="9">ROUNDUP(AE6/G6*J6,-2)</f>
        <v>0</v>
      </c>
      <c r="AG6" s="35"/>
      <c r="AH6" s="11">
        <f>AB6+AD6+AF6</f>
        <v>0</v>
      </c>
      <c r="AI6" s="11">
        <v>0</v>
      </c>
      <c r="AJ6" s="11">
        <v>0</v>
      </c>
      <c r="AK6" s="11">
        <f>AD6-AI6</f>
        <v>0</v>
      </c>
      <c r="AL6" s="11">
        <f>AB6-AJ6</f>
        <v>0</v>
      </c>
      <c r="AM6" s="11"/>
      <c r="AN6" s="10">
        <f>Z6</f>
        <v>0</v>
      </c>
      <c r="AO6" s="34">
        <f>$AP$27/$AP$26</f>
        <v>0.32999311079100646</v>
      </c>
      <c r="AP6" s="11">
        <f>ROUND($AP$26*(($AN6*$H6)/SUMPRODUCT($AN$6:$AN$23,$H$6:$H$23))*AO6,0)</f>
        <v>0</v>
      </c>
      <c r="AQ6" s="34">
        <f>$AP$28/$AP$26</f>
        <v>0.67000688920899354</v>
      </c>
      <c r="AR6" s="40">
        <f>ROUND($AP$26*(($AN6*$H6)/SUMPRODUCT($AN$6:$AN$23,$H$6:$H$23))*AQ6,0)</f>
        <v>0</v>
      </c>
      <c r="AS6" s="40">
        <f>AP6+AR6</f>
        <v>0</v>
      </c>
      <c r="AT6" s="11">
        <f t="shared" ref="AT6:AT23" si="10">ROUNDUP(AS6/H6*K6,-2)</f>
        <v>0</v>
      </c>
      <c r="AU6" s="35"/>
      <c r="AV6" s="11">
        <f>AP6+AR6+AT6</f>
        <v>0</v>
      </c>
      <c r="AW6" s="11">
        <v>0</v>
      </c>
      <c r="AX6" s="11">
        <v>0</v>
      </c>
      <c r="AY6" s="11">
        <f>AR6-AW6</f>
        <v>0</v>
      </c>
      <c r="AZ6" s="11">
        <f>AP6-AX6</f>
        <v>0</v>
      </c>
      <c r="BA6" s="39"/>
      <c r="BB6" s="43">
        <f>ROUND(Q6/1000,1)</f>
        <v>0</v>
      </c>
      <c r="BC6" s="44">
        <f>ROUND(AE6/1000,1)</f>
        <v>0</v>
      </c>
      <c r="BD6" s="44">
        <f t="shared" ref="BD6:BD16" si="11">ROUND(AS6/1000,1)</f>
        <v>0</v>
      </c>
      <c r="BF6" s="26"/>
      <c r="BG6" s="26"/>
      <c r="BH6" s="26"/>
    </row>
    <row r="7" spans="1:1046" ht="15" x14ac:dyDescent="0.2">
      <c r="A7" s="69">
        <v>2</v>
      </c>
      <c r="B7" s="4" t="s">
        <v>5</v>
      </c>
      <c r="C7" s="1">
        <v>1.492</v>
      </c>
      <c r="D7" s="1">
        <v>1.492</v>
      </c>
      <c r="E7" s="1">
        <v>1.492</v>
      </c>
      <c r="F7" s="32">
        <f t="shared" si="0"/>
        <v>0.9</v>
      </c>
      <c r="G7" s="32">
        <f t="shared" si="1"/>
        <v>0.9</v>
      </c>
      <c r="H7" s="32">
        <f t="shared" si="1"/>
        <v>0.9</v>
      </c>
      <c r="I7" s="20">
        <v>0.1</v>
      </c>
      <c r="J7" s="20">
        <v>0.1</v>
      </c>
      <c r="K7" s="20">
        <v>0.1</v>
      </c>
      <c r="L7" s="12">
        <v>1</v>
      </c>
      <c r="M7" s="34">
        <f t="shared" si="2"/>
        <v>0.95590079318791554</v>
      </c>
      <c r="N7" s="11">
        <f t="shared" si="3"/>
        <v>1880591</v>
      </c>
      <c r="O7" s="34">
        <f t="shared" si="4"/>
        <v>4.409920681208445E-2</v>
      </c>
      <c r="P7" s="40">
        <f>ROUND($N$26*(($L7*$F7)/SUMPRODUCT($F$6:$F$23,$L$6:$L$23))*O7,0)</f>
        <v>86759</v>
      </c>
      <c r="Q7" s="40">
        <f t="shared" si="6"/>
        <v>1967350</v>
      </c>
      <c r="R7" s="11">
        <f t="shared" si="7"/>
        <v>218600</v>
      </c>
      <c r="S7" s="35">
        <f>R7/T7</f>
        <v>0.10000228733502596</v>
      </c>
      <c r="T7" s="11">
        <f t="shared" si="8"/>
        <v>2185950</v>
      </c>
      <c r="U7" s="11">
        <v>267311</v>
      </c>
      <c r="V7" s="11">
        <v>1880591</v>
      </c>
      <c r="W7" s="11">
        <f t="shared" ref="W7:W23" si="12">P7-U7</f>
        <v>-180552</v>
      </c>
      <c r="X7" s="11">
        <f t="shared" ref="X7:X23" si="13">N7-V7</f>
        <v>0</v>
      </c>
      <c r="Y7" s="11"/>
      <c r="Z7" s="10"/>
      <c r="AA7" s="34">
        <f t="shared" ref="AA7:AA23" si="14">$AB$27/$AB$26</f>
        <v>0.96007585770091119</v>
      </c>
      <c r="AB7" s="11">
        <f t="shared" ref="AB7:AB23" si="15">ROUND($AB$26*(($Z7*$G7)/SUMPRODUCT($Z$7:$Z$23,$G$7:$G$23))*AA7,0)</f>
        <v>0</v>
      </c>
      <c r="AC7" s="34">
        <f t="shared" ref="AC7:AC23" si="16">$AB$28/$AB$26</f>
        <v>3.9924142299088757E-2</v>
      </c>
      <c r="AD7" s="11">
        <f>ROUND($AB$26*(($Z7*$G7)/SUMPRODUCT($Z$7:$Z$23,$G$7:$G$23))*AC7,0)</f>
        <v>0</v>
      </c>
      <c r="AE7" s="40">
        <f t="shared" ref="AE7:AE23" si="17">AB7+AD7</f>
        <v>0</v>
      </c>
      <c r="AF7" s="11">
        <f t="shared" si="9"/>
        <v>0</v>
      </c>
      <c r="AG7" s="35"/>
      <c r="AH7" s="11">
        <f t="shared" ref="AH7:AH23" si="18">AB7+AD7+AF7</f>
        <v>0</v>
      </c>
      <c r="AI7" s="11">
        <v>0</v>
      </c>
      <c r="AJ7" s="11">
        <v>0</v>
      </c>
      <c r="AK7" s="11">
        <f t="shared" ref="AK7:AK23" si="19">AD7-AI7</f>
        <v>0</v>
      </c>
      <c r="AL7" s="11">
        <f t="shared" ref="AL7:AL23" si="20">AB7-AJ7</f>
        <v>0</v>
      </c>
      <c r="AM7" s="11"/>
      <c r="AN7" s="10">
        <f t="shared" ref="AN7:AN23" si="21">Z7</f>
        <v>0</v>
      </c>
      <c r="AO7" s="34">
        <f t="shared" ref="AO7:AO23" si="22">$AP$27/$AP$26</f>
        <v>0.32999311079100646</v>
      </c>
      <c r="AP7" s="11">
        <f>ROUND($AP$26*(($AN7*$H7)/SUMPRODUCT($AN$6:$AN$23,$H$6:$H$23))*AO7,0)</f>
        <v>0</v>
      </c>
      <c r="AQ7" s="34">
        <f t="shared" ref="AQ7:AQ23" si="23">$AP$28/$AP$26</f>
        <v>0.67000688920899354</v>
      </c>
      <c r="AR7" s="40">
        <f>ROUND($AP$26*(($AN7*$H7)/SUMPRODUCT($AN$6:$AN$23,$H$6:$H$23))*AQ7,0)</f>
        <v>0</v>
      </c>
      <c r="AS7" s="40">
        <f t="shared" ref="AS7:AS23" si="24">AP7+AR7</f>
        <v>0</v>
      </c>
      <c r="AT7" s="11">
        <f t="shared" si="10"/>
        <v>0</v>
      </c>
      <c r="AU7" s="35"/>
      <c r="AV7" s="11">
        <f t="shared" ref="AV7:AV23" si="25">AP7+AR7+AT7</f>
        <v>0</v>
      </c>
      <c r="AW7" s="11">
        <v>0</v>
      </c>
      <c r="AX7" s="11">
        <v>0</v>
      </c>
      <c r="AY7" s="11">
        <f t="shared" ref="AY7:AY23" si="26">AR7-AW7</f>
        <v>0</v>
      </c>
      <c r="AZ7" s="11">
        <f t="shared" ref="AZ7:AZ23" si="27">AP7-AX7</f>
        <v>0</v>
      </c>
      <c r="BA7" s="39"/>
      <c r="BB7" s="43">
        <f>ROUND(Q7/1000,1)</f>
        <v>1967.4</v>
      </c>
      <c r="BC7" s="44">
        <f>ROUND(AE7/1000,1)</f>
        <v>0</v>
      </c>
      <c r="BD7" s="44">
        <f t="shared" si="11"/>
        <v>0</v>
      </c>
      <c r="BF7" s="26"/>
      <c r="BG7" s="26"/>
      <c r="BH7" s="26"/>
    </row>
    <row r="8" spans="1:1046" ht="15" x14ac:dyDescent="0.2">
      <c r="A8" s="69">
        <v>3</v>
      </c>
      <c r="B8" s="4" t="s">
        <v>6</v>
      </c>
      <c r="C8" s="1">
        <v>1.492</v>
      </c>
      <c r="D8" s="1">
        <v>1.492</v>
      </c>
      <c r="E8" s="1">
        <v>1.492</v>
      </c>
      <c r="F8" s="32">
        <f t="shared" si="0"/>
        <v>0.9</v>
      </c>
      <c r="G8" s="32">
        <f t="shared" si="1"/>
        <v>0.9</v>
      </c>
      <c r="H8" s="32">
        <f t="shared" si="1"/>
        <v>0.9</v>
      </c>
      <c r="I8" s="20">
        <v>0.1</v>
      </c>
      <c r="J8" s="20">
        <v>0.1</v>
      </c>
      <c r="K8" s="20">
        <v>0.1</v>
      </c>
      <c r="L8" s="12">
        <v>1</v>
      </c>
      <c r="M8" s="34">
        <f t="shared" si="2"/>
        <v>0.95590079318791554</v>
      </c>
      <c r="N8" s="11">
        <f t="shared" si="3"/>
        <v>1880591</v>
      </c>
      <c r="O8" s="34">
        <f t="shared" si="4"/>
        <v>4.409920681208445E-2</v>
      </c>
      <c r="P8" s="40">
        <f t="shared" si="5"/>
        <v>86759</v>
      </c>
      <c r="Q8" s="40">
        <f t="shared" si="6"/>
        <v>1967350</v>
      </c>
      <c r="R8" s="11">
        <f t="shared" si="7"/>
        <v>218600</v>
      </c>
      <c r="S8" s="35">
        <f>R8/T8</f>
        <v>0.10000228733502596</v>
      </c>
      <c r="T8" s="11">
        <f t="shared" si="8"/>
        <v>2185950</v>
      </c>
      <c r="U8" s="11">
        <v>267311</v>
      </c>
      <c r="V8" s="11">
        <v>1880591</v>
      </c>
      <c r="W8" s="11">
        <f t="shared" si="12"/>
        <v>-180552</v>
      </c>
      <c r="X8" s="11">
        <f t="shared" si="13"/>
        <v>0</v>
      </c>
      <c r="Y8" s="11"/>
      <c r="Z8" s="10"/>
      <c r="AA8" s="34">
        <f t="shared" si="14"/>
        <v>0.96007585770091119</v>
      </c>
      <c r="AB8" s="11">
        <f t="shared" si="15"/>
        <v>0</v>
      </c>
      <c r="AC8" s="34">
        <f t="shared" si="16"/>
        <v>3.9924142299088757E-2</v>
      </c>
      <c r="AD8" s="11">
        <f>ROUND($AB$26*(($Z8*$G8)/SUMPRODUCT($Z$7:$Z$23,$G$7:$G$23))*AC8,0)</f>
        <v>0</v>
      </c>
      <c r="AE8" s="40">
        <f t="shared" si="17"/>
        <v>0</v>
      </c>
      <c r="AF8" s="11">
        <f t="shared" si="9"/>
        <v>0</v>
      </c>
      <c r="AG8" s="35"/>
      <c r="AH8" s="11">
        <f t="shared" si="18"/>
        <v>0</v>
      </c>
      <c r="AI8" s="11">
        <v>0</v>
      </c>
      <c r="AJ8" s="11">
        <v>0</v>
      </c>
      <c r="AK8" s="11">
        <f t="shared" si="19"/>
        <v>0</v>
      </c>
      <c r="AL8" s="11">
        <f t="shared" si="20"/>
        <v>0</v>
      </c>
      <c r="AM8" s="11"/>
      <c r="AN8" s="10">
        <f t="shared" si="21"/>
        <v>0</v>
      </c>
      <c r="AO8" s="34">
        <f t="shared" si="22"/>
        <v>0.32999311079100646</v>
      </c>
      <c r="AP8" s="11">
        <f>ROUND($AP$26*(($AN8*$H8)/SUMPRODUCT($AN$6:$AN$23,$H$6:$H$23))*AO8,0)</f>
        <v>0</v>
      </c>
      <c r="AQ8" s="34">
        <f t="shared" si="23"/>
        <v>0.67000688920899354</v>
      </c>
      <c r="AR8" s="40">
        <f>ROUND($AP$26*(($AN8*$H8)/SUMPRODUCT($AN$6:$AN$23,$H$6:$H$23))*AQ8,0)</f>
        <v>0</v>
      </c>
      <c r="AS8" s="40">
        <f t="shared" si="24"/>
        <v>0</v>
      </c>
      <c r="AT8" s="11">
        <f t="shared" si="10"/>
        <v>0</v>
      </c>
      <c r="AU8" s="35"/>
      <c r="AV8" s="11">
        <f t="shared" si="25"/>
        <v>0</v>
      </c>
      <c r="AW8" s="11">
        <v>0</v>
      </c>
      <c r="AX8" s="11">
        <v>0</v>
      </c>
      <c r="AY8" s="11">
        <f t="shared" si="26"/>
        <v>0</v>
      </c>
      <c r="AZ8" s="11">
        <f t="shared" si="27"/>
        <v>0</v>
      </c>
      <c r="BA8" s="39"/>
      <c r="BB8" s="43">
        <f>ROUND(Q8/1000,1)</f>
        <v>1967.4</v>
      </c>
      <c r="BC8" s="44">
        <f>ROUND(AE8/1000,1)</f>
        <v>0</v>
      </c>
      <c r="BD8" s="44">
        <f t="shared" si="11"/>
        <v>0</v>
      </c>
      <c r="BF8" s="26"/>
      <c r="BG8" s="26"/>
      <c r="BH8" s="26"/>
    </row>
    <row r="9" spans="1:1046" ht="15" x14ac:dyDescent="0.2">
      <c r="A9" s="69">
        <v>4</v>
      </c>
      <c r="B9" s="4" t="s">
        <v>7</v>
      </c>
      <c r="C9" s="1">
        <v>1.492</v>
      </c>
      <c r="D9" s="1">
        <v>1.492</v>
      </c>
      <c r="E9" s="1">
        <v>1.492</v>
      </c>
      <c r="F9" s="32">
        <f t="shared" si="0"/>
        <v>0.9</v>
      </c>
      <c r="G9" s="32">
        <f t="shared" si="1"/>
        <v>0.9</v>
      </c>
      <c r="H9" s="32">
        <f t="shared" si="1"/>
        <v>0.9</v>
      </c>
      <c r="I9" s="20">
        <v>0.1</v>
      </c>
      <c r="J9" s="20">
        <v>0.1</v>
      </c>
      <c r="K9" s="20">
        <v>0.1</v>
      </c>
      <c r="L9" s="12"/>
      <c r="M9" s="34">
        <f t="shared" si="2"/>
        <v>0.95590079318791554</v>
      </c>
      <c r="N9" s="11">
        <f t="shared" si="3"/>
        <v>0</v>
      </c>
      <c r="O9" s="34">
        <f t="shared" si="4"/>
        <v>4.409920681208445E-2</v>
      </c>
      <c r="P9" s="40">
        <f t="shared" si="5"/>
        <v>0</v>
      </c>
      <c r="Q9" s="40">
        <f t="shared" si="6"/>
        <v>0</v>
      </c>
      <c r="R9" s="11">
        <f t="shared" si="7"/>
        <v>0</v>
      </c>
      <c r="S9" s="35"/>
      <c r="T9" s="11">
        <f t="shared" si="8"/>
        <v>0</v>
      </c>
      <c r="U9" s="11">
        <v>0</v>
      </c>
      <c r="V9" s="11">
        <v>0</v>
      </c>
      <c r="W9" s="11">
        <f t="shared" si="12"/>
        <v>0</v>
      </c>
      <c r="X9" s="11">
        <f t="shared" si="13"/>
        <v>0</v>
      </c>
      <c r="Y9" s="11"/>
      <c r="Z9" s="10"/>
      <c r="AA9" s="34">
        <f t="shared" si="14"/>
        <v>0.96007585770091119</v>
      </c>
      <c r="AB9" s="11">
        <f t="shared" si="15"/>
        <v>0</v>
      </c>
      <c r="AC9" s="34">
        <f t="shared" si="16"/>
        <v>3.9924142299088757E-2</v>
      </c>
      <c r="AD9" s="11">
        <f>ROUND($AB$26*(($Z9*$G9)/SUMPRODUCT($Z$7:$Z$23,$G$7:$G$23))*AC9,0)</f>
        <v>0</v>
      </c>
      <c r="AE9" s="40">
        <f t="shared" si="17"/>
        <v>0</v>
      </c>
      <c r="AF9" s="11">
        <f t="shared" si="9"/>
        <v>0</v>
      </c>
      <c r="AG9" s="35"/>
      <c r="AH9" s="11">
        <f t="shared" si="18"/>
        <v>0</v>
      </c>
      <c r="AI9" s="11">
        <v>0</v>
      </c>
      <c r="AJ9" s="11">
        <v>0</v>
      </c>
      <c r="AK9" s="11">
        <f t="shared" si="19"/>
        <v>0</v>
      </c>
      <c r="AL9" s="11">
        <f t="shared" si="20"/>
        <v>0</v>
      </c>
      <c r="AM9" s="11"/>
      <c r="AN9" s="10">
        <f t="shared" si="21"/>
        <v>0</v>
      </c>
      <c r="AO9" s="34">
        <f t="shared" si="22"/>
        <v>0.32999311079100646</v>
      </c>
      <c r="AP9" s="11">
        <f>ROUND($AP$26*(($AN9*$H9)/SUMPRODUCT($AN$6:$AN$23,$H$6:$H$23))*AO9,0)</f>
        <v>0</v>
      </c>
      <c r="AQ9" s="34">
        <f t="shared" si="23"/>
        <v>0.67000688920899354</v>
      </c>
      <c r="AR9" s="40">
        <f>ROUND($AP$26*(($AN9*$H9)/SUMPRODUCT($AN$6:$AN$23,$H$6:$H$23))*AQ9,0)</f>
        <v>0</v>
      </c>
      <c r="AS9" s="40">
        <f t="shared" si="24"/>
        <v>0</v>
      </c>
      <c r="AT9" s="11">
        <f t="shared" si="10"/>
        <v>0</v>
      </c>
      <c r="AU9" s="35"/>
      <c r="AV9" s="11">
        <f t="shared" si="25"/>
        <v>0</v>
      </c>
      <c r="AW9" s="11">
        <v>0</v>
      </c>
      <c r="AX9" s="11">
        <v>0</v>
      </c>
      <c r="AY9" s="11">
        <f t="shared" si="26"/>
        <v>0</v>
      </c>
      <c r="AZ9" s="11">
        <f t="shared" si="27"/>
        <v>0</v>
      </c>
      <c r="BA9" s="39"/>
      <c r="BB9" s="43">
        <f>ROUND(Q9/1000,1)</f>
        <v>0</v>
      </c>
      <c r="BC9" s="44">
        <f>ROUND(AE9/1000,1)</f>
        <v>0</v>
      </c>
      <c r="BD9" s="44">
        <f t="shared" si="11"/>
        <v>0</v>
      </c>
      <c r="BF9" s="26"/>
      <c r="BG9" s="26"/>
      <c r="BH9" s="26"/>
    </row>
    <row r="10" spans="1:1046" ht="15" x14ac:dyDescent="0.2">
      <c r="A10" s="69">
        <v>5</v>
      </c>
      <c r="B10" s="4" t="s">
        <v>8</v>
      </c>
      <c r="C10" s="1">
        <v>1.492</v>
      </c>
      <c r="D10" s="1">
        <v>1.492</v>
      </c>
      <c r="E10" s="1">
        <v>1.492</v>
      </c>
      <c r="F10" s="32">
        <f t="shared" si="0"/>
        <v>0.88</v>
      </c>
      <c r="G10" s="32">
        <f t="shared" si="1"/>
        <v>0.88</v>
      </c>
      <c r="H10" s="32">
        <f t="shared" si="1"/>
        <v>0.89</v>
      </c>
      <c r="I10" s="20">
        <v>0.12</v>
      </c>
      <c r="J10" s="20">
        <v>0.12</v>
      </c>
      <c r="K10" s="20">
        <v>0.11</v>
      </c>
      <c r="L10" s="12">
        <v>3</v>
      </c>
      <c r="M10" s="34">
        <f t="shared" si="2"/>
        <v>0.95590079318791554</v>
      </c>
      <c r="N10" s="11">
        <f t="shared" si="3"/>
        <v>5516401</v>
      </c>
      <c r="O10" s="34">
        <f t="shared" si="4"/>
        <v>4.409920681208445E-2</v>
      </c>
      <c r="P10" s="40">
        <f t="shared" si="5"/>
        <v>254492</v>
      </c>
      <c r="Q10" s="40">
        <f t="shared" si="6"/>
        <v>5770893</v>
      </c>
      <c r="R10" s="11">
        <f t="shared" si="7"/>
        <v>787000</v>
      </c>
      <c r="S10" s="35">
        <f>R10/T10</f>
        <v>0.12000805746601843</v>
      </c>
      <c r="T10" s="11">
        <f t="shared" si="8"/>
        <v>6557893</v>
      </c>
      <c r="U10" s="11">
        <v>784112</v>
      </c>
      <c r="V10" s="11">
        <v>5516401</v>
      </c>
      <c r="W10" s="11">
        <f t="shared" si="12"/>
        <v>-529620</v>
      </c>
      <c r="X10" s="11">
        <f t="shared" si="13"/>
        <v>0</v>
      </c>
      <c r="Y10" s="11"/>
      <c r="Z10" s="10"/>
      <c r="AA10" s="34">
        <f t="shared" si="14"/>
        <v>0.96007585770091119</v>
      </c>
      <c r="AB10" s="11">
        <f t="shared" si="15"/>
        <v>0</v>
      </c>
      <c r="AC10" s="34">
        <f t="shared" si="16"/>
        <v>3.9924142299088757E-2</v>
      </c>
      <c r="AD10" s="11">
        <f>ROUND($AB$26*(($Z10*$G10)/SUMPRODUCT($Z$7:$Z$23,$G$7:$G$23))*AC10,0)</f>
        <v>0</v>
      </c>
      <c r="AE10" s="40">
        <f t="shared" si="17"/>
        <v>0</v>
      </c>
      <c r="AF10" s="11">
        <f t="shared" si="9"/>
        <v>0</v>
      </c>
      <c r="AG10" s="35"/>
      <c r="AH10" s="11">
        <f t="shared" si="18"/>
        <v>0</v>
      </c>
      <c r="AI10" s="11">
        <v>0</v>
      </c>
      <c r="AJ10" s="11">
        <v>0</v>
      </c>
      <c r="AK10" s="11">
        <f t="shared" si="19"/>
        <v>0</v>
      </c>
      <c r="AL10" s="11">
        <f t="shared" si="20"/>
        <v>0</v>
      </c>
      <c r="AM10" s="11"/>
      <c r="AN10" s="10">
        <f t="shared" si="21"/>
        <v>0</v>
      </c>
      <c r="AO10" s="34">
        <f t="shared" si="22"/>
        <v>0.32999311079100646</v>
      </c>
      <c r="AP10" s="11">
        <f>ROUND($AP$26*(($AN10*$H10)/SUMPRODUCT($AN$6:$AN$23,$H$6:$H$23))*AO10,0)</f>
        <v>0</v>
      </c>
      <c r="AQ10" s="34">
        <f t="shared" si="23"/>
        <v>0.67000688920899354</v>
      </c>
      <c r="AR10" s="40">
        <f>ROUND($AP$26*(($AN10*$H10)/SUMPRODUCT($AN$6:$AN$23,$H$6:$H$23))*AQ10,0)</f>
        <v>0</v>
      </c>
      <c r="AS10" s="40">
        <f t="shared" si="24"/>
        <v>0</v>
      </c>
      <c r="AT10" s="11">
        <f t="shared" si="10"/>
        <v>0</v>
      </c>
      <c r="AU10" s="35"/>
      <c r="AV10" s="11">
        <f t="shared" si="25"/>
        <v>0</v>
      </c>
      <c r="AW10" s="11">
        <v>0</v>
      </c>
      <c r="AX10" s="11">
        <v>0</v>
      </c>
      <c r="AY10" s="11">
        <f t="shared" si="26"/>
        <v>0</v>
      </c>
      <c r="AZ10" s="11">
        <f t="shared" si="27"/>
        <v>0</v>
      </c>
      <c r="BA10" s="39"/>
      <c r="BB10" s="43">
        <f>ROUNDDOWN(Q10/1000,1)</f>
        <v>5770.8</v>
      </c>
      <c r="BC10" s="44">
        <f>ROUND(AE10/1000,1)</f>
        <v>0</v>
      </c>
      <c r="BD10" s="44">
        <f t="shared" si="11"/>
        <v>0</v>
      </c>
      <c r="BF10" s="26"/>
      <c r="BG10" s="26"/>
      <c r="BH10" s="26"/>
    </row>
    <row r="11" spans="1:1046" ht="15" x14ac:dyDescent="0.2">
      <c r="A11" s="69">
        <v>6</v>
      </c>
      <c r="B11" s="4" t="s">
        <v>9</v>
      </c>
      <c r="C11" s="1">
        <v>1.492</v>
      </c>
      <c r="D11" s="1">
        <v>1.492</v>
      </c>
      <c r="E11" s="1">
        <v>1.492</v>
      </c>
      <c r="F11" s="32">
        <f t="shared" si="0"/>
        <v>0.9</v>
      </c>
      <c r="G11" s="32">
        <f t="shared" si="1"/>
        <v>0.9</v>
      </c>
      <c r="H11" s="32">
        <f t="shared" si="1"/>
        <v>0.87</v>
      </c>
      <c r="I11" s="20">
        <v>0.1</v>
      </c>
      <c r="J11" s="20">
        <v>0.1</v>
      </c>
      <c r="K11" s="20">
        <v>0.13</v>
      </c>
      <c r="L11" s="12">
        <v>3</v>
      </c>
      <c r="M11" s="34">
        <f t="shared" si="2"/>
        <v>0.95590079318791554</v>
      </c>
      <c r="N11" s="11">
        <f t="shared" si="3"/>
        <v>5641774</v>
      </c>
      <c r="O11" s="34">
        <f t="shared" si="4"/>
        <v>4.409920681208445E-2</v>
      </c>
      <c r="P11" s="40">
        <f t="shared" si="5"/>
        <v>260276</v>
      </c>
      <c r="Q11" s="40">
        <f t="shared" si="6"/>
        <v>5902050</v>
      </c>
      <c r="R11" s="11">
        <f t="shared" si="7"/>
        <v>655800</v>
      </c>
      <c r="S11" s="35">
        <f>R11/T11</f>
        <v>0.10000228733502596</v>
      </c>
      <c r="T11" s="11">
        <f t="shared" si="8"/>
        <v>6557850</v>
      </c>
      <c r="U11" s="11">
        <v>801932</v>
      </c>
      <c r="V11" s="11">
        <v>5641774</v>
      </c>
      <c r="W11" s="11">
        <f t="shared" si="12"/>
        <v>-541656</v>
      </c>
      <c r="X11" s="11">
        <f t="shared" si="13"/>
        <v>0</v>
      </c>
      <c r="Y11" s="11"/>
      <c r="Z11" s="10">
        <v>3</v>
      </c>
      <c r="AA11" s="34">
        <f t="shared" si="14"/>
        <v>0.96007585770091119</v>
      </c>
      <c r="AB11" s="11">
        <f t="shared" si="15"/>
        <v>5659813</v>
      </c>
      <c r="AC11" s="34">
        <f t="shared" si="16"/>
        <v>3.9924142299088757E-2</v>
      </c>
      <c r="AD11" s="11">
        <f>ROUND($AB$26*(($Z11*$G11)/SUMPRODUCT($Z$7:$Z$23,$G$7:$G$23))*AC11,0)</f>
        <v>235360</v>
      </c>
      <c r="AE11" s="40">
        <f t="shared" si="17"/>
        <v>5895173</v>
      </c>
      <c r="AF11" s="11">
        <f t="shared" si="9"/>
        <v>655100</v>
      </c>
      <c r="AG11" s="35">
        <f t="shared" ref="AG11:AG20" si="28">AF11/AH11</f>
        <v>0.10001109877405109</v>
      </c>
      <c r="AH11" s="11">
        <f t="shared" si="18"/>
        <v>6550273</v>
      </c>
      <c r="AI11" s="11">
        <v>848698</v>
      </c>
      <c r="AJ11" s="11">
        <v>5659813</v>
      </c>
      <c r="AK11" s="11">
        <f t="shared" si="19"/>
        <v>-613338</v>
      </c>
      <c r="AL11" s="11">
        <f t="shared" si="20"/>
        <v>0</v>
      </c>
      <c r="AM11" s="11"/>
      <c r="AN11" s="10">
        <f t="shared" si="21"/>
        <v>3</v>
      </c>
      <c r="AO11" s="34">
        <f t="shared" si="22"/>
        <v>0.32999311079100646</v>
      </c>
      <c r="AP11" s="11">
        <f>ROUND($AP$26*(($AN11*$H11)/SUMPRODUCT($AN$6:$AN$23,$H$6:$H$23))*AO11,0)-1</f>
        <v>110192</v>
      </c>
      <c r="AQ11" s="34">
        <f t="shared" si="23"/>
        <v>0.67000688920899354</v>
      </c>
      <c r="AR11" s="40">
        <f>ROUND($AP$26*(($AN11*$H11)/SUMPRODUCT($AN$6:$AN$23,$H$6:$H$23))*AQ11,0)+1</f>
        <v>223733</v>
      </c>
      <c r="AS11" s="40">
        <f t="shared" si="24"/>
        <v>333925</v>
      </c>
      <c r="AT11" s="11">
        <f t="shared" si="10"/>
        <v>49900</v>
      </c>
      <c r="AU11" s="35">
        <f t="shared" ref="AU11:AU20" si="29">AT11/AV11</f>
        <v>0.13000716472350682</v>
      </c>
      <c r="AV11" s="11">
        <f t="shared" si="25"/>
        <v>383825</v>
      </c>
      <c r="AW11" s="11">
        <v>0</v>
      </c>
      <c r="AX11" s="11">
        <v>0</v>
      </c>
      <c r="AY11" s="11">
        <f t="shared" si="26"/>
        <v>223733</v>
      </c>
      <c r="AZ11" s="11">
        <f t="shared" si="27"/>
        <v>110192</v>
      </c>
      <c r="BA11" s="39"/>
      <c r="BB11" s="43">
        <f>ROUNDDOWN(Q11/1000,1)</f>
        <v>5902</v>
      </c>
      <c r="BC11" s="44">
        <f>ROUNDDOWN(AE11/1000,1)</f>
        <v>5895.1</v>
      </c>
      <c r="BD11" s="44">
        <f t="shared" si="11"/>
        <v>333.9</v>
      </c>
      <c r="BF11" s="26"/>
      <c r="BG11" s="26"/>
      <c r="BH11" s="26"/>
    </row>
    <row r="12" spans="1:1046" ht="15" x14ac:dyDescent="0.2">
      <c r="A12" s="69">
        <v>7</v>
      </c>
      <c r="B12" s="4" t="s">
        <v>10</v>
      </c>
      <c r="C12" s="1">
        <v>1.492</v>
      </c>
      <c r="D12" s="1">
        <v>1.492</v>
      </c>
      <c r="E12" s="1">
        <v>1.492</v>
      </c>
      <c r="F12" s="32">
        <f t="shared" si="0"/>
        <v>0.88</v>
      </c>
      <c r="G12" s="32">
        <f t="shared" si="1"/>
        <v>0.88</v>
      </c>
      <c r="H12" s="32">
        <f t="shared" si="1"/>
        <v>0.89</v>
      </c>
      <c r="I12" s="20">
        <v>0.12</v>
      </c>
      <c r="J12" s="20">
        <v>0.12</v>
      </c>
      <c r="K12" s="20">
        <v>0.11</v>
      </c>
      <c r="L12" s="12"/>
      <c r="M12" s="34">
        <f t="shared" si="2"/>
        <v>0.95590079318791554</v>
      </c>
      <c r="N12" s="11">
        <f t="shared" si="3"/>
        <v>0</v>
      </c>
      <c r="O12" s="34">
        <f t="shared" si="4"/>
        <v>4.409920681208445E-2</v>
      </c>
      <c r="P12" s="40">
        <f t="shared" si="5"/>
        <v>0</v>
      </c>
      <c r="Q12" s="40">
        <f t="shared" si="6"/>
        <v>0</v>
      </c>
      <c r="R12" s="11">
        <f t="shared" si="7"/>
        <v>0</v>
      </c>
      <c r="S12" s="35"/>
      <c r="T12" s="11">
        <f t="shared" si="8"/>
        <v>0</v>
      </c>
      <c r="U12" s="11">
        <v>0</v>
      </c>
      <c r="V12" s="11">
        <v>0</v>
      </c>
      <c r="W12" s="11">
        <f t="shared" si="12"/>
        <v>0</v>
      </c>
      <c r="X12" s="11">
        <f t="shared" si="13"/>
        <v>0</v>
      </c>
      <c r="Y12" s="11"/>
      <c r="Z12" s="10">
        <v>3</v>
      </c>
      <c r="AA12" s="34">
        <f t="shared" si="14"/>
        <v>0.96007585770091119</v>
      </c>
      <c r="AB12" s="11">
        <f t="shared" si="15"/>
        <v>5534039</v>
      </c>
      <c r="AC12" s="34">
        <f t="shared" si="16"/>
        <v>3.9924142299088757E-2</v>
      </c>
      <c r="AD12" s="11">
        <f>ROUND($AB$26*(($Z12*$G12)/SUMPRODUCT($Z$7:$Z$23,$G$7:$G$23))*AC12,0)+1</f>
        <v>230130</v>
      </c>
      <c r="AE12" s="40">
        <f t="shared" si="17"/>
        <v>5764169</v>
      </c>
      <c r="AF12" s="11">
        <f t="shared" si="9"/>
        <v>786100</v>
      </c>
      <c r="AG12" s="35">
        <f t="shared" si="28"/>
        <v>0.12001033850670866</v>
      </c>
      <c r="AH12" s="11">
        <f t="shared" si="18"/>
        <v>6550269</v>
      </c>
      <c r="AI12" s="11">
        <v>829838</v>
      </c>
      <c r="AJ12" s="11">
        <v>5534039</v>
      </c>
      <c r="AK12" s="11">
        <f t="shared" si="19"/>
        <v>-599708</v>
      </c>
      <c r="AL12" s="11">
        <f t="shared" si="20"/>
        <v>0</v>
      </c>
      <c r="AM12" s="11"/>
      <c r="AN12" s="10">
        <f t="shared" si="21"/>
        <v>3</v>
      </c>
      <c r="AO12" s="34">
        <f t="shared" si="22"/>
        <v>0.32999311079100646</v>
      </c>
      <c r="AP12" s="11">
        <f t="shared" ref="AP12:AP23" si="30">ROUND($AP$26*(($AN12*$H12)/SUMPRODUCT($AN$6:$AN$23,$H$6:$H$23))*AO12,0)</f>
        <v>112726</v>
      </c>
      <c r="AQ12" s="34">
        <f t="shared" si="23"/>
        <v>0.67000688920899354</v>
      </c>
      <c r="AR12" s="40">
        <f t="shared" ref="AR12:AR23" si="31">ROUND($AP$26*(($AN12*$H12)/SUMPRODUCT($AN$6:$AN$23,$H$6:$H$23))*AQ12,0)</f>
        <v>228875</v>
      </c>
      <c r="AS12" s="40">
        <f t="shared" si="24"/>
        <v>341601</v>
      </c>
      <c r="AT12" s="11">
        <f t="shared" si="10"/>
        <v>42300</v>
      </c>
      <c r="AU12" s="35">
        <f t="shared" si="29"/>
        <v>0.11018465698187814</v>
      </c>
      <c r="AV12" s="11">
        <f t="shared" si="25"/>
        <v>383901</v>
      </c>
      <c r="AW12" s="11">
        <v>0</v>
      </c>
      <c r="AX12" s="11">
        <v>0</v>
      </c>
      <c r="AY12" s="11">
        <f t="shared" si="26"/>
        <v>228875</v>
      </c>
      <c r="AZ12" s="11">
        <f t="shared" si="27"/>
        <v>112726</v>
      </c>
      <c r="BA12" s="39"/>
      <c r="BB12" s="43">
        <f t="shared" ref="BB12:BB18" si="32">ROUND(Q12/1000,1)</f>
        <v>0</v>
      </c>
      <c r="BC12" s="44">
        <f>ROUNDDOWN(AE12/1000,1)</f>
        <v>5764.1</v>
      </c>
      <c r="BD12" s="44">
        <f t="shared" si="11"/>
        <v>341.6</v>
      </c>
      <c r="BF12" s="26"/>
      <c r="BG12" s="26"/>
      <c r="BH12" s="26"/>
    </row>
    <row r="13" spans="1:1046" ht="15" x14ac:dyDescent="0.2">
      <c r="A13" s="69">
        <v>8</v>
      </c>
      <c r="B13" s="4" t="s">
        <v>11</v>
      </c>
      <c r="C13" s="1">
        <v>1.492</v>
      </c>
      <c r="D13" s="1">
        <v>1.492</v>
      </c>
      <c r="E13" s="1">
        <v>1.492</v>
      </c>
      <c r="F13" s="32">
        <f t="shared" si="0"/>
        <v>0.87</v>
      </c>
      <c r="G13" s="32">
        <f t="shared" si="1"/>
        <v>0.87</v>
      </c>
      <c r="H13" s="32">
        <f t="shared" si="1"/>
        <v>0.89</v>
      </c>
      <c r="I13" s="20">
        <v>0.13</v>
      </c>
      <c r="J13" s="20">
        <v>0.13</v>
      </c>
      <c r="K13" s="20">
        <v>0.11</v>
      </c>
      <c r="L13" s="12"/>
      <c r="M13" s="34">
        <f t="shared" si="2"/>
        <v>0.95590079318791554</v>
      </c>
      <c r="N13" s="11">
        <f t="shared" si="3"/>
        <v>0</v>
      </c>
      <c r="O13" s="34">
        <f t="shared" si="4"/>
        <v>4.409920681208445E-2</v>
      </c>
      <c r="P13" s="40">
        <f t="shared" si="5"/>
        <v>0</v>
      </c>
      <c r="Q13" s="40">
        <f t="shared" si="6"/>
        <v>0</v>
      </c>
      <c r="R13" s="11">
        <f t="shared" si="7"/>
        <v>0</v>
      </c>
      <c r="S13" s="35"/>
      <c r="T13" s="11">
        <f t="shared" si="8"/>
        <v>0</v>
      </c>
      <c r="U13" s="11">
        <v>0</v>
      </c>
      <c r="V13" s="11">
        <v>0</v>
      </c>
      <c r="W13" s="11">
        <f t="shared" si="12"/>
        <v>0</v>
      </c>
      <c r="X13" s="11">
        <f t="shared" si="13"/>
        <v>0</v>
      </c>
      <c r="Y13" s="11"/>
      <c r="Z13" s="10"/>
      <c r="AA13" s="34">
        <f t="shared" si="14"/>
        <v>0.96007585770091119</v>
      </c>
      <c r="AB13" s="11">
        <f t="shared" si="15"/>
        <v>0</v>
      </c>
      <c r="AC13" s="34">
        <f t="shared" si="16"/>
        <v>3.9924142299088757E-2</v>
      </c>
      <c r="AD13" s="11">
        <f t="shared" ref="AD13:AD23" si="33">ROUND($AB$26*(($Z13*$G13)/SUMPRODUCT($Z$7:$Z$23,$G$7:$G$23))*AC13,0)</f>
        <v>0</v>
      </c>
      <c r="AE13" s="40">
        <f t="shared" si="17"/>
        <v>0</v>
      </c>
      <c r="AF13" s="11">
        <f t="shared" si="9"/>
        <v>0</v>
      </c>
      <c r="AG13" s="35"/>
      <c r="AH13" s="11">
        <f t="shared" si="18"/>
        <v>0</v>
      </c>
      <c r="AI13" s="11">
        <v>0</v>
      </c>
      <c r="AJ13" s="11">
        <v>0</v>
      </c>
      <c r="AK13" s="11">
        <f t="shared" si="19"/>
        <v>0</v>
      </c>
      <c r="AL13" s="11">
        <f t="shared" si="20"/>
        <v>0</v>
      </c>
      <c r="AM13" s="11"/>
      <c r="AN13" s="10">
        <f t="shared" si="21"/>
        <v>0</v>
      </c>
      <c r="AO13" s="34">
        <f t="shared" si="22"/>
        <v>0.32999311079100646</v>
      </c>
      <c r="AP13" s="11">
        <f t="shared" si="30"/>
        <v>0</v>
      </c>
      <c r="AQ13" s="34">
        <f t="shared" si="23"/>
        <v>0.67000688920899354</v>
      </c>
      <c r="AR13" s="40">
        <f t="shared" si="31"/>
        <v>0</v>
      </c>
      <c r="AS13" s="40">
        <f t="shared" si="24"/>
        <v>0</v>
      </c>
      <c r="AT13" s="11">
        <f t="shared" si="10"/>
        <v>0</v>
      </c>
      <c r="AU13" s="35"/>
      <c r="AV13" s="11">
        <f t="shared" si="25"/>
        <v>0</v>
      </c>
      <c r="AW13" s="11">
        <v>0</v>
      </c>
      <c r="AX13" s="11">
        <v>0</v>
      </c>
      <c r="AY13" s="11">
        <f t="shared" si="26"/>
        <v>0</v>
      </c>
      <c r="AZ13" s="11">
        <f t="shared" si="27"/>
        <v>0</v>
      </c>
      <c r="BA13" s="39"/>
      <c r="BB13" s="43">
        <f t="shared" si="32"/>
        <v>0</v>
      </c>
      <c r="BC13" s="44">
        <f t="shared" ref="BC13:BC23" si="34">ROUND(AE13/1000,1)</f>
        <v>0</v>
      </c>
      <c r="BD13" s="44">
        <f t="shared" si="11"/>
        <v>0</v>
      </c>
      <c r="BF13" s="26"/>
      <c r="BG13" s="26"/>
      <c r="BH13" s="26"/>
    </row>
    <row r="14" spans="1:1046" ht="15" x14ac:dyDescent="0.2">
      <c r="A14" s="69">
        <v>9</v>
      </c>
      <c r="B14" s="4" t="s">
        <v>12</v>
      </c>
      <c r="C14" s="1">
        <v>1.492</v>
      </c>
      <c r="D14" s="1">
        <v>1.492</v>
      </c>
      <c r="E14" s="1">
        <v>1.492</v>
      </c>
      <c r="F14" s="32">
        <f t="shared" si="0"/>
        <v>0.9</v>
      </c>
      <c r="G14" s="32">
        <f t="shared" si="1"/>
        <v>0.9</v>
      </c>
      <c r="H14" s="32">
        <f t="shared" si="1"/>
        <v>0.9</v>
      </c>
      <c r="I14" s="20">
        <v>0.1</v>
      </c>
      <c r="J14" s="20">
        <v>0.1</v>
      </c>
      <c r="K14" s="20">
        <v>0.1</v>
      </c>
      <c r="L14" s="12"/>
      <c r="M14" s="34">
        <f t="shared" si="2"/>
        <v>0.95590079318791554</v>
      </c>
      <c r="N14" s="11">
        <f t="shared" si="3"/>
        <v>0</v>
      </c>
      <c r="O14" s="34">
        <f t="shared" si="4"/>
        <v>4.409920681208445E-2</v>
      </c>
      <c r="P14" s="40">
        <f t="shared" si="5"/>
        <v>0</v>
      </c>
      <c r="Q14" s="40">
        <f t="shared" si="6"/>
        <v>0</v>
      </c>
      <c r="R14" s="11">
        <f t="shared" si="7"/>
        <v>0</v>
      </c>
      <c r="S14" s="35"/>
      <c r="T14" s="11">
        <f t="shared" si="8"/>
        <v>0</v>
      </c>
      <c r="U14" s="11">
        <v>0</v>
      </c>
      <c r="V14" s="11">
        <v>0</v>
      </c>
      <c r="W14" s="11">
        <f t="shared" si="12"/>
        <v>0</v>
      </c>
      <c r="X14" s="11">
        <f t="shared" si="13"/>
        <v>0</v>
      </c>
      <c r="Y14" s="11"/>
      <c r="Z14" s="10">
        <v>1</v>
      </c>
      <c r="AA14" s="34">
        <f t="shared" si="14"/>
        <v>0.96007585770091119</v>
      </c>
      <c r="AB14" s="11">
        <f t="shared" si="15"/>
        <v>1886604</v>
      </c>
      <c r="AC14" s="34">
        <f t="shared" si="16"/>
        <v>3.9924142299088757E-2</v>
      </c>
      <c r="AD14" s="11">
        <f t="shared" si="33"/>
        <v>78453</v>
      </c>
      <c r="AE14" s="40">
        <f t="shared" si="17"/>
        <v>1965057</v>
      </c>
      <c r="AF14" s="11">
        <f t="shared" si="9"/>
        <v>218400</v>
      </c>
      <c r="AG14" s="35">
        <f t="shared" si="28"/>
        <v>0.10002486882040727</v>
      </c>
      <c r="AH14" s="11">
        <f t="shared" si="18"/>
        <v>2183457</v>
      </c>
      <c r="AI14" s="11">
        <v>282899</v>
      </c>
      <c r="AJ14" s="11">
        <v>1886604</v>
      </c>
      <c r="AK14" s="11">
        <f t="shared" si="19"/>
        <v>-204446</v>
      </c>
      <c r="AL14" s="11">
        <f t="shared" si="20"/>
        <v>0</v>
      </c>
      <c r="AM14" s="11"/>
      <c r="AN14" s="10">
        <f t="shared" si="21"/>
        <v>1</v>
      </c>
      <c r="AO14" s="34">
        <f t="shared" si="22"/>
        <v>0.32999311079100646</v>
      </c>
      <c r="AP14" s="11">
        <f t="shared" si="30"/>
        <v>37998</v>
      </c>
      <c r="AQ14" s="34">
        <f t="shared" si="23"/>
        <v>0.67000688920899354</v>
      </c>
      <c r="AR14" s="40">
        <f t="shared" si="31"/>
        <v>77149</v>
      </c>
      <c r="AS14" s="40">
        <f t="shared" si="24"/>
        <v>115147</v>
      </c>
      <c r="AT14" s="11">
        <f t="shared" si="10"/>
        <v>12800</v>
      </c>
      <c r="AU14" s="35">
        <f t="shared" si="29"/>
        <v>0.10004142340187734</v>
      </c>
      <c r="AV14" s="11">
        <f t="shared" si="25"/>
        <v>127947</v>
      </c>
      <c r="AW14" s="11">
        <v>0</v>
      </c>
      <c r="AX14" s="11">
        <v>0</v>
      </c>
      <c r="AY14" s="11">
        <f t="shared" si="26"/>
        <v>77149</v>
      </c>
      <c r="AZ14" s="11">
        <f t="shared" si="27"/>
        <v>37998</v>
      </c>
      <c r="BA14" s="39"/>
      <c r="BB14" s="43">
        <f t="shared" si="32"/>
        <v>0</v>
      </c>
      <c r="BC14" s="44">
        <f t="shared" si="34"/>
        <v>1965.1</v>
      </c>
      <c r="BD14" s="44">
        <f t="shared" si="11"/>
        <v>115.1</v>
      </c>
      <c r="BF14" s="26"/>
      <c r="BG14" s="26"/>
      <c r="BH14" s="26"/>
    </row>
    <row r="15" spans="1:1046" ht="15" x14ac:dyDescent="0.2">
      <c r="A15" s="69">
        <v>10</v>
      </c>
      <c r="B15" s="4" t="s">
        <v>13</v>
      </c>
      <c r="C15" s="1">
        <v>1.492</v>
      </c>
      <c r="D15" s="1">
        <v>1.492</v>
      </c>
      <c r="E15" s="1">
        <v>1.492</v>
      </c>
      <c r="F15" s="32">
        <f t="shared" si="0"/>
        <v>0.9</v>
      </c>
      <c r="G15" s="32">
        <f t="shared" si="1"/>
        <v>0.9</v>
      </c>
      <c r="H15" s="32">
        <f t="shared" si="1"/>
        <v>0.9</v>
      </c>
      <c r="I15" s="20">
        <v>0.1</v>
      </c>
      <c r="J15" s="20">
        <v>0.1</v>
      </c>
      <c r="K15" s="20">
        <v>0.1</v>
      </c>
      <c r="L15" s="12">
        <v>1</v>
      </c>
      <c r="M15" s="34">
        <f t="shared" si="2"/>
        <v>0.95590079318791554</v>
      </c>
      <c r="N15" s="11">
        <f t="shared" si="3"/>
        <v>1880591</v>
      </c>
      <c r="O15" s="34">
        <f t="shared" si="4"/>
        <v>4.409920681208445E-2</v>
      </c>
      <c r="P15" s="40">
        <f t="shared" si="5"/>
        <v>86759</v>
      </c>
      <c r="Q15" s="40">
        <f t="shared" si="6"/>
        <v>1967350</v>
      </c>
      <c r="R15" s="11">
        <f t="shared" si="7"/>
        <v>218600</v>
      </c>
      <c r="S15" s="35">
        <f>R15/T15</f>
        <v>0.10000228733502596</v>
      </c>
      <c r="T15" s="11">
        <f t="shared" si="8"/>
        <v>2185950</v>
      </c>
      <c r="U15" s="11">
        <v>267311</v>
      </c>
      <c r="V15" s="11">
        <v>1880591</v>
      </c>
      <c r="W15" s="11">
        <f t="shared" si="12"/>
        <v>-180552</v>
      </c>
      <c r="X15" s="11">
        <f t="shared" si="13"/>
        <v>0</v>
      </c>
      <c r="Y15" s="11"/>
      <c r="Z15" s="10">
        <v>2</v>
      </c>
      <c r="AA15" s="34">
        <f t="shared" si="14"/>
        <v>0.96007585770091119</v>
      </c>
      <c r="AB15" s="11">
        <f t="shared" si="15"/>
        <v>3773209</v>
      </c>
      <c r="AC15" s="34">
        <f t="shared" si="16"/>
        <v>3.9924142299088757E-2</v>
      </c>
      <c r="AD15" s="11">
        <f t="shared" si="33"/>
        <v>156906</v>
      </c>
      <c r="AE15" s="40">
        <f t="shared" si="17"/>
        <v>3930115</v>
      </c>
      <c r="AF15" s="11">
        <f t="shared" si="9"/>
        <v>436700</v>
      </c>
      <c r="AG15" s="35">
        <f t="shared" si="28"/>
        <v>0.10000423649730983</v>
      </c>
      <c r="AH15" s="11">
        <f t="shared" si="18"/>
        <v>4366815</v>
      </c>
      <c r="AI15" s="11">
        <v>565799</v>
      </c>
      <c r="AJ15" s="11">
        <v>3773209</v>
      </c>
      <c r="AK15" s="11">
        <f t="shared" si="19"/>
        <v>-408893</v>
      </c>
      <c r="AL15" s="11">
        <f t="shared" si="20"/>
        <v>0</v>
      </c>
      <c r="AM15" s="11"/>
      <c r="AN15" s="10">
        <f t="shared" si="21"/>
        <v>2</v>
      </c>
      <c r="AO15" s="34">
        <f t="shared" si="22"/>
        <v>0.32999311079100646</v>
      </c>
      <c r="AP15" s="11">
        <f t="shared" si="30"/>
        <v>75995</v>
      </c>
      <c r="AQ15" s="34">
        <f t="shared" si="23"/>
        <v>0.67000688920899354</v>
      </c>
      <c r="AR15" s="40">
        <f t="shared" si="31"/>
        <v>154298</v>
      </c>
      <c r="AS15" s="40">
        <f t="shared" si="24"/>
        <v>230293</v>
      </c>
      <c r="AT15" s="11">
        <f t="shared" si="10"/>
        <v>25600</v>
      </c>
      <c r="AU15" s="35">
        <f t="shared" si="29"/>
        <v>0.10004181435209247</v>
      </c>
      <c r="AV15" s="11">
        <f t="shared" si="25"/>
        <v>255893</v>
      </c>
      <c r="AW15" s="11">
        <v>0</v>
      </c>
      <c r="AX15" s="11">
        <v>0</v>
      </c>
      <c r="AY15" s="11">
        <f t="shared" si="26"/>
        <v>154298</v>
      </c>
      <c r="AZ15" s="11">
        <f t="shared" si="27"/>
        <v>75995</v>
      </c>
      <c r="BA15" s="39"/>
      <c r="BB15" s="43">
        <f t="shared" si="32"/>
        <v>1967.4</v>
      </c>
      <c r="BC15" s="44">
        <f t="shared" si="34"/>
        <v>3930.1</v>
      </c>
      <c r="BD15" s="44">
        <f t="shared" si="11"/>
        <v>230.3</v>
      </c>
      <c r="BF15" s="26"/>
      <c r="BG15" s="26"/>
      <c r="BH15" s="26"/>
    </row>
    <row r="16" spans="1:1046" ht="15" x14ac:dyDescent="0.2">
      <c r="A16" s="69">
        <v>11</v>
      </c>
      <c r="B16" s="4" t="s">
        <v>14</v>
      </c>
      <c r="C16" s="1">
        <v>1.492</v>
      </c>
      <c r="D16" s="1">
        <v>1.492</v>
      </c>
      <c r="E16" s="1">
        <v>1.492</v>
      </c>
      <c r="F16" s="32">
        <f t="shared" si="0"/>
        <v>0.89</v>
      </c>
      <c r="G16" s="32">
        <f t="shared" si="1"/>
        <v>0.89</v>
      </c>
      <c r="H16" s="32">
        <f t="shared" si="1"/>
        <v>0.89</v>
      </c>
      <c r="I16" s="20">
        <v>0.11</v>
      </c>
      <c r="J16" s="20">
        <v>0.11</v>
      </c>
      <c r="K16" s="20">
        <v>0.11</v>
      </c>
      <c r="L16" s="12"/>
      <c r="M16" s="34">
        <f t="shared" si="2"/>
        <v>0.95590079318791554</v>
      </c>
      <c r="N16" s="11">
        <f t="shared" si="3"/>
        <v>0</v>
      </c>
      <c r="O16" s="34">
        <f t="shared" si="4"/>
        <v>4.409920681208445E-2</v>
      </c>
      <c r="P16" s="40">
        <f t="shared" si="5"/>
        <v>0</v>
      </c>
      <c r="Q16" s="40">
        <f t="shared" si="6"/>
        <v>0</v>
      </c>
      <c r="R16" s="11">
        <f t="shared" si="7"/>
        <v>0</v>
      </c>
      <c r="S16" s="35"/>
      <c r="T16" s="11">
        <f t="shared" si="8"/>
        <v>0</v>
      </c>
      <c r="U16" s="11">
        <v>0</v>
      </c>
      <c r="V16" s="11">
        <v>0</v>
      </c>
      <c r="W16" s="11">
        <f t="shared" si="12"/>
        <v>0</v>
      </c>
      <c r="X16" s="11">
        <f t="shared" si="13"/>
        <v>0</v>
      </c>
      <c r="Y16" s="11"/>
      <c r="Z16" s="10"/>
      <c r="AA16" s="34">
        <f t="shared" si="14"/>
        <v>0.96007585770091119</v>
      </c>
      <c r="AB16" s="11">
        <f t="shared" si="15"/>
        <v>0</v>
      </c>
      <c r="AC16" s="34">
        <f t="shared" si="16"/>
        <v>3.9924142299088757E-2</v>
      </c>
      <c r="AD16" s="11">
        <f t="shared" si="33"/>
        <v>0</v>
      </c>
      <c r="AE16" s="40">
        <f t="shared" si="17"/>
        <v>0</v>
      </c>
      <c r="AF16" s="11">
        <f t="shared" si="9"/>
        <v>0</v>
      </c>
      <c r="AG16" s="35"/>
      <c r="AH16" s="11">
        <f t="shared" si="18"/>
        <v>0</v>
      </c>
      <c r="AI16" s="11">
        <v>0</v>
      </c>
      <c r="AJ16" s="11">
        <v>0</v>
      </c>
      <c r="AK16" s="11">
        <f t="shared" si="19"/>
        <v>0</v>
      </c>
      <c r="AL16" s="11">
        <f t="shared" si="20"/>
        <v>0</v>
      </c>
      <c r="AM16" s="11"/>
      <c r="AN16" s="10">
        <f t="shared" si="21"/>
        <v>0</v>
      </c>
      <c r="AO16" s="34">
        <f t="shared" si="22"/>
        <v>0.32999311079100646</v>
      </c>
      <c r="AP16" s="11">
        <f t="shared" si="30"/>
        <v>0</v>
      </c>
      <c r="AQ16" s="34">
        <f t="shared" si="23"/>
        <v>0.67000688920899354</v>
      </c>
      <c r="AR16" s="40">
        <f t="shared" si="31"/>
        <v>0</v>
      </c>
      <c r="AS16" s="40">
        <f t="shared" si="24"/>
        <v>0</v>
      </c>
      <c r="AT16" s="11">
        <f t="shared" si="10"/>
        <v>0</v>
      </c>
      <c r="AU16" s="35"/>
      <c r="AV16" s="11">
        <f t="shared" si="25"/>
        <v>0</v>
      </c>
      <c r="AW16" s="11">
        <v>0</v>
      </c>
      <c r="AX16" s="11">
        <v>0</v>
      </c>
      <c r="AY16" s="11">
        <f t="shared" si="26"/>
        <v>0</v>
      </c>
      <c r="AZ16" s="11">
        <f t="shared" si="27"/>
        <v>0</v>
      </c>
      <c r="BA16" s="39"/>
      <c r="BB16" s="43">
        <f t="shared" si="32"/>
        <v>0</v>
      </c>
      <c r="BC16" s="44">
        <f t="shared" si="34"/>
        <v>0</v>
      </c>
      <c r="BD16" s="44">
        <f t="shared" si="11"/>
        <v>0</v>
      </c>
      <c r="BF16" s="26"/>
      <c r="BG16" s="26"/>
      <c r="BH16" s="26"/>
    </row>
    <row r="17" spans="1:1046" ht="15" x14ac:dyDescent="0.2">
      <c r="A17" s="69">
        <v>12</v>
      </c>
      <c r="B17" s="4" t="s">
        <v>15</v>
      </c>
      <c r="C17" s="1">
        <v>1.492</v>
      </c>
      <c r="D17" s="1">
        <v>1.492</v>
      </c>
      <c r="E17" s="1">
        <v>1.492</v>
      </c>
      <c r="F17" s="32">
        <f t="shared" si="0"/>
        <v>0.91</v>
      </c>
      <c r="G17" s="32">
        <f t="shared" si="1"/>
        <v>0.91</v>
      </c>
      <c r="H17" s="32">
        <f t="shared" si="1"/>
        <v>0.9</v>
      </c>
      <c r="I17" s="20">
        <v>0.09</v>
      </c>
      <c r="J17" s="20">
        <v>0.09</v>
      </c>
      <c r="K17" s="20">
        <v>0.1</v>
      </c>
      <c r="L17" s="12">
        <v>1</v>
      </c>
      <c r="M17" s="34">
        <f t="shared" si="2"/>
        <v>0.95590079318791554</v>
      </c>
      <c r="N17" s="11">
        <f>ROUND($N$26*(($L17*$F17)/SUMPRODUCT($F$6:$F$23,$L$6:$L$23))*M17,0)</f>
        <v>1901487</v>
      </c>
      <c r="O17" s="34">
        <f>$N$28/$N$26</f>
        <v>4.409920681208445E-2</v>
      </c>
      <c r="P17" s="40">
        <f>ROUND($N$26*(($L17*$F17)/SUMPRODUCT($F$6:$F$23,$L$6:$L$23))*O17,0)-3</f>
        <v>87720</v>
      </c>
      <c r="Q17" s="40">
        <f t="shared" si="6"/>
        <v>1989207</v>
      </c>
      <c r="R17" s="11">
        <f t="shared" si="7"/>
        <v>196800</v>
      </c>
      <c r="S17" s="35">
        <f>R17/T17</f>
        <v>9.0027159107907706E-2</v>
      </c>
      <c r="T17" s="11">
        <f t="shared" si="8"/>
        <v>2186007</v>
      </c>
      <c r="U17" s="11">
        <v>270280</v>
      </c>
      <c r="V17" s="11">
        <v>1901487</v>
      </c>
      <c r="W17" s="11">
        <f t="shared" si="12"/>
        <v>-182560</v>
      </c>
      <c r="X17" s="11">
        <f t="shared" si="13"/>
        <v>0</v>
      </c>
      <c r="Y17" s="11"/>
      <c r="Z17" s="10">
        <v>1</v>
      </c>
      <c r="AA17" s="34">
        <f t="shared" si="14"/>
        <v>0.96007585770091119</v>
      </c>
      <c r="AB17" s="11">
        <f t="shared" si="15"/>
        <v>1907567</v>
      </c>
      <c r="AC17" s="34">
        <f t="shared" si="16"/>
        <v>3.9924142299088757E-2</v>
      </c>
      <c r="AD17" s="11">
        <f t="shared" si="33"/>
        <v>79325</v>
      </c>
      <c r="AE17" s="40">
        <f t="shared" si="17"/>
        <v>1986892</v>
      </c>
      <c r="AF17" s="11">
        <f t="shared" si="9"/>
        <v>196600</v>
      </c>
      <c r="AG17" s="35">
        <f t="shared" si="28"/>
        <v>9.0039258215738827E-2</v>
      </c>
      <c r="AH17" s="11">
        <f t="shared" si="18"/>
        <v>2183492</v>
      </c>
      <c r="AI17" s="11">
        <v>286043</v>
      </c>
      <c r="AJ17" s="11">
        <v>1907567</v>
      </c>
      <c r="AK17" s="11">
        <f t="shared" si="19"/>
        <v>-206718</v>
      </c>
      <c r="AL17" s="11">
        <f t="shared" si="20"/>
        <v>0</v>
      </c>
      <c r="AM17" s="11"/>
      <c r="AN17" s="10">
        <f t="shared" si="21"/>
        <v>1</v>
      </c>
      <c r="AO17" s="34">
        <f t="shared" si="22"/>
        <v>0.32999311079100646</v>
      </c>
      <c r="AP17" s="11">
        <f t="shared" si="30"/>
        <v>37998</v>
      </c>
      <c r="AQ17" s="34">
        <f t="shared" si="23"/>
        <v>0.67000688920899354</v>
      </c>
      <c r="AR17" s="40">
        <f t="shared" si="31"/>
        <v>77149</v>
      </c>
      <c r="AS17" s="40">
        <f t="shared" si="24"/>
        <v>115147</v>
      </c>
      <c r="AT17" s="11">
        <f t="shared" si="10"/>
        <v>12800</v>
      </c>
      <c r="AU17" s="35">
        <f t="shared" si="29"/>
        <v>0.10004142340187734</v>
      </c>
      <c r="AV17" s="11">
        <f t="shared" si="25"/>
        <v>127947</v>
      </c>
      <c r="AW17" s="11">
        <v>0</v>
      </c>
      <c r="AX17" s="11">
        <v>0</v>
      </c>
      <c r="AY17" s="11">
        <f t="shared" si="26"/>
        <v>77149</v>
      </c>
      <c r="AZ17" s="11">
        <f t="shared" si="27"/>
        <v>37998</v>
      </c>
      <c r="BA17" s="39"/>
      <c r="BB17" s="43">
        <f t="shared" si="32"/>
        <v>1989.2</v>
      </c>
      <c r="BC17" s="44">
        <f t="shared" si="34"/>
        <v>1986.9</v>
      </c>
      <c r="BD17" s="44">
        <f>ROUNDUP(AS17/1000,1)</f>
        <v>115.19999999999999</v>
      </c>
      <c r="BF17" s="26"/>
      <c r="BG17" s="26"/>
      <c r="BH17" s="26"/>
    </row>
    <row r="18" spans="1:1046" ht="15" x14ac:dyDescent="0.2">
      <c r="A18" s="69">
        <v>13</v>
      </c>
      <c r="B18" s="4" t="s">
        <v>16</v>
      </c>
      <c r="C18" s="1">
        <v>1.492</v>
      </c>
      <c r="D18" s="1">
        <v>1.492</v>
      </c>
      <c r="E18" s="1">
        <v>1.492</v>
      </c>
      <c r="F18" s="32">
        <f t="shared" si="0"/>
        <v>0.9</v>
      </c>
      <c r="G18" s="32">
        <f t="shared" si="1"/>
        <v>0.9</v>
      </c>
      <c r="H18" s="32">
        <f t="shared" si="1"/>
        <v>0.9</v>
      </c>
      <c r="I18" s="20">
        <v>0.1</v>
      </c>
      <c r="J18" s="20">
        <v>0.1</v>
      </c>
      <c r="K18" s="20">
        <v>0.1</v>
      </c>
      <c r="L18" s="12"/>
      <c r="M18" s="34">
        <f t="shared" si="2"/>
        <v>0.95590079318791554</v>
      </c>
      <c r="N18" s="11">
        <f t="shared" si="3"/>
        <v>0</v>
      </c>
      <c r="O18" s="34">
        <f t="shared" ref="O18:O23" si="35">$N$28/$N$26</f>
        <v>4.409920681208445E-2</v>
      </c>
      <c r="P18" s="40">
        <f t="shared" ref="P18:P23" si="36">ROUND($N$26*(($L18*$F18)/SUMPRODUCT($F$6:$F$23,$L$6:$L$23))*O18,0)</f>
        <v>0</v>
      </c>
      <c r="Q18" s="40">
        <f t="shared" si="6"/>
        <v>0</v>
      </c>
      <c r="R18" s="11">
        <f t="shared" si="7"/>
        <v>0</v>
      </c>
      <c r="S18" s="35"/>
      <c r="T18" s="11">
        <f t="shared" si="8"/>
        <v>0</v>
      </c>
      <c r="U18" s="11">
        <v>0</v>
      </c>
      <c r="V18" s="11">
        <v>0</v>
      </c>
      <c r="W18" s="11">
        <f t="shared" si="12"/>
        <v>0</v>
      </c>
      <c r="X18" s="11">
        <f t="shared" si="13"/>
        <v>0</v>
      </c>
      <c r="Y18" s="11"/>
      <c r="Z18" s="10">
        <v>1</v>
      </c>
      <c r="AA18" s="34">
        <f t="shared" si="14"/>
        <v>0.96007585770091119</v>
      </c>
      <c r="AB18" s="11">
        <f t="shared" si="15"/>
        <v>1886604</v>
      </c>
      <c r="AC18" s="34">
        <f t="shared" si="16"/>
        <v>3.9924142299088757E-2</v>
      </c>
      <c r="AD18" s="11">
        <f t="shared" si="33"/>
        <v>78453</v>
      </c>
      <c r="AE18" s="40">
        <f t="shared" si="17"/>
        <v>1965057</v>
      </c>
      <c r="AF18" s="11">
        <f t="shared" si="9"/>
        <v>218400</v>
      </c>
      <c r="AG18" s="35">
        <f t="shared" si="28"/>
        <v>0.10002486882040727</v>
      </c>
      <c r="AH18" s="11">
        <f t="shared" si="18"/>
        <v>2183457</v>
      </c>
      <c r="AI18" s="11">
        <v>282899</v>
      </c>
      <c r="AJ18" s="11">
        <v>1886604</v>
      </c>
      <c r="AK18" s="11">
        <f t="shared" si="19"/>
        <v>-204446</v>
      </c>
      <c r="AL18" s="11">
        <f t="shared" si="20"/>
        <v>0</v>
      </c>
      <c r="AM18" s="11"/>
      <c r="AN18" s="10">
        <f t="shared" si="21"/>
        <v>1</v>
      </c>
      <c r="AO18" s="34">
        <f t="shared" si="22"/>
        <v>0.32999311079100646</v>
      </c>
      <c r="AP18" s="11">
        <f t="shared" si="30"/>
        <v>37998</v>
      </c>
      <c r="AQ18" s="34">
        <f t="shared" si="23"/>
        <v>0.67000688920899354</v>
      </c>
      <c r="AR18" s="40">
        <f t="shared" si="31"/>
        <v>77149</v>
      </c>
      <c r="AS18" s="40">
        <f t="shared" si="24"/>
        <v>115147</v>
      </c>
      <c r="AT18" s="11">
        <f t="shared" si="10"/>
        <v>12800</v>
      </c>
      <c r="AU18" s="35">
        <f t="shared" si="29"/>
        <v>0.10004142340187734</v>
      </c>
      <c r="AV18" s="11">
        <f t="shared" si="25"/>
        <v>127947</v>
      </c>
      <c r="AW18" s="11">
        <v>0</v>
      </c>
      <c r="AX18" s="11">
        <v>0</v>
      </c>
      <c r="AY18" s="11">
        <f t="shared" si="26"/>
        <v>77149</v>
      </c>
      <c r="AZ18" s="11">
        <f t="shared" si="27"/>
        <v>37998</v>
      </c>
      <c r="BA18" s="39"/>
      <c r="BB18" s="43">
        <f t="shared" si="32"/>
        <v>0</v>
      </c>
      <c r="BC18" s="44">
        <f t="shared" si="34"/>
        <v>1965.1</v>
      </c>
      <c r="BD18" s="44">
        <f>ROUNDUP(AS18/1000,1)</f>
        <v>115.19999999999999</v>
      </c>
      <c r="BF18" s="26"/>
      <c r="BG18" s="26"/>
      <c r="BH18" s="26"/>
    </row>
    <row r="19" spans="1:1046" ht="15" x14ac:dyDescent="0.2">
      <c r="A19" s="69">
        <v>14</v>
      </c>
      <c r="B19" s="4" t="s">
        <v>17</v>
      </c>
      <c r="C19" s="1">
        <v>1.492</v>
      </c>
      <c r="D19" s="1">
        <v>1.492</v>
      </c>
      <c r="E19" s="1">
        <v>1.492</v>
      </c>
      <c r="F19" s="32">
        <f t="shared" si="0"/>
        <v>0.9</v>
      </c>
      <c r="G19" s="32">
        <f t="shared" si="1"/>
        <v>0.9</v>
      </c>
      <c r="H19" s="32">
        <f t="shared" si="1"/>
        <v>0.9</v>
      </c>
      <c r="I19" s="20">
        <v>0.1</v>
      </c>
      <c r="J19" s="20">
        <v>0.1</v>
      </c>
      <c r="K19" s="20">
        <v>0.1</v>
      </c>
      <c r="L19" s="12">
        <v>3</v>
      </c>
      <c r="M19" s="34">
        <f t="shared" si="2"/>
        <v>0.95590079318791554</v>
      </c>
      <c r="N19" s="11">
        <f t="shared" si="3"/>
        <v>5641774</v>
      </c>
      <c r="O19" s="34">
        <f t="shared" si="35"/>
        <v>4.409920681208445E-2</v>
      </c>
      <c r="P19" s="40">
        <f t="shared" si="36"/>
        <v>260276</v>
      </c>
      <c r="Q19" s="40">
        <f t="shared" si="6"/>
        <v>5902050</v>
      </c>
      <c r="R19" s="11">
        <f t="shared" si="7"/>
        <v>655800</v>
      </c>
      <c r="S19" s="35">
        <f>R19/T19</f>
        <v>0.10000228733502596</v>
      </c>
      <c r="T19" s="11">
        <f t="shared" si="8"/>
        <v>6557850</v>
      </c>
      <c r="U19" s="11">
        <v>801932</v>
      </c>
      <c r="V19" s="11">
        <v>5641774</v>
      </c>
      <c r="W19" s="11">
        <f t="shared" si="12"/>
        <v>-541656</v>
      </c>
      <c r="X19" s="11">
        <f t="shared" si="13"/>
        <v>0</v>
      </c>
      <c r="Y19" s="11"/>
      <c r="Z19" s="10">
        <v>1</v>
      </c>
      <c r="AA19" s="34">
        <f t="shared" si="14"/>
        <v>0.96007585770091119</v>
      </c>
      <c r="AB19" s="11">
        <f t="shared" si="15"/>
        <v>1886604</v>
      </c>
      <c r="AC19" s="34">
        <f t="shared" si="16"/>
        <v>3.9924142299088757E-2</v>
      </c>
      <c r="AD19" s="11">
        <f t="shared" si="33"/>
        <v>78453</v>
      </c>
      <c r="AE19" s="40">
        <f t="shared" si="17"/>
        <v>1965057</v>
      </c>
      <c r="AF19" s="11">
        <f t="shared" si="9"/>
        <v>218400</v>
      </c>
      <c r="AG19" s="35">
        <f t="shared" si="28"/>
        <v>0.10002486882040727</v>
      </c>
      <c r="AH19" s="11">
        <f t="shared" si="18"/>
        <v>2183457</v>
      </c>
      <c r="AI19" s="11">
        <v>282899</v>
      </c>
      <c r="AJ19" s="11">
        <v>1886604</v>
      </c>
      <c r="AK19" s="11">
        <f t="shared" si="19"/>
        <v>-204446</v>
      </c>
      <c r="AL19" s="11">
        <f t="shared" si="20"/>
        <v>0</v>
      </c>
      <c r="AM19" s="11"/>
      <c r="AN19" s="10">
        <f t="shared" si="21"/>
        <v>1</v>
      </c>
      <c r="AO19" s="34">
        <f t="shared" si="22"/>
        <v>0.32999311079100646</v>
      </c>
      <c r="AP19" s="11">
        <f t="shared" si="30"/>
        <v>37998</v>
      </c>
      <c r="AQ19" s="34">
        <f t="shared" si="23"/>
        <v>0.67000688920899354</v>
      </c>
      <c r="AR19" s="40">
        <f t="shared" si="31"/>
        <v>77149</v>
      </c>
      <c r="AS19" s="40">
        <f t="shared" si="24"/>
        <v>115147</v>
      </c>
      <c r="AT19" s="11">
        <f t="shared" si="10"/>
        <v>12800</v>
      </c>
      <c r="AU19" s="35">
        <f t="shared" si="29"/>
        <v>0.10004142340187734</v>
      </c>
      <c r="AV19" s="11">
        <f t="shared" si="25"/>
        <v>127947</v>
      </c>
      <c r="AW19" s="11">
        <v>0</v>
      </c>
      <c r="AX19" s="11">
        <v>0</v>
      </c>
      <c r="AY19" s="11">
        <f t="shared" si="26"/>
        <v>77149</v>
      </c>
      <c r="AZ19" s="11">
        <f t="shared" si="27"/>
        <v>37998</v>
      </c>
      <c r="BA19" s="39"/>
      <c r="BB19" s="43">
        <f>ROUNDDOWN(Q19/1000,1)</f>
        <v>5902</v>
      </c>
      <c r="BC19" s="44">
        <f t="shared" si="34"/>
        <v>1965.1</v>
      </c>
      <c r="BD19" s="44">
        <f>ROUND(AS19/1000,1)</f>
        <v>115.1</v>
      </c>
      <c r="BF19" s="26"/>
      <c r="BG19" s="26"/>
      <c r="BH19" s="26"/>
    </row>
    <row r="20" spans="1:1046" ht="15" x14ac:dyDescent="0.2">
      <c r="A20" s="69">
        <v>15</v>
      </c>
      <c r="B20" s="4" t="s">
        <v>18</v>
      </c>
      <c r="C20" s="1">
        <v>1.492</v>
      </c>
      <c r="D20" s="1">
        <v>1.492</v>
      </c>
      <c r="E20" s="1">
        <v>1.492</v>
      </c>
      <c r="F20" s="32">
        <f t="shared" si="0"/>
        <v>0.88</v>
      </c>
      <c r="G20" s="32">
        <f t="shared" si="1"/>
        <v>0.88</v>
      </c>
      <c r="H20" s="32">
        <f t="shared" si="1"/>
        <v>0.9</v>
      </c>
      <c r="I20" s="20">
        <v>0.12</v>
      </c>
      <c r="J20" s="20">
        <v>0.12</v>
      </c>
      <c r="K20" s="20">
        <v>0.1</v>
      </c>
      <c r="L20" s="12"/>
      <c r="M20" s="34">
        <f t="shared" si="2"/>
        <v>0.95590079318791554</v>
      </c>
      <c r="N20" s="11">
        <f t="shared" si="3"/>
        <v>0</v>
      </c>
      <c r="O20" s="34">
        <f t="shared" si="35"/>
        <v>4.409920681208445E-2</v>
      </c>
      <c r="P20" s="40">
        <f t="shared" si="36"/>
        <v>0</v>
      </c>
      <c r="Q20" s="40">
        <f t="shared" si="6"/>
        <v>0</v>
      </c>
      <c r="R20" s="11">
        <f t="shared" si="7"/>
        <v>0</v>
      </c>
      <c r="S20" s="35"/>
      <c r="T20" s="11">
        <f t="shared" si="8"/>
        <v>0</v>
      </c>
      <c r="U20" s="11">
        <v>0</v>
      </c>
      <c r="V20" s="11">
        <v>0</v>
      </c>
      <c r="W20" s="11">
        <f t="shared" si="12"/>
        <v>0</v>
      </c>
      <c r="X20" s="11">
        <f t="shared" si="13"/>
        <v>0</v>
      </c>
      <c r="Y20" s="11"/>
      <c r="Z20" s="10">
        <v>2</v>
      </c>
      <c r="AA20" s="34">
        <f t="shared" si="14"/>
        <v>0.96007585770091119</v>
      </c>
      <c r="AB20" s="11">
        <f t="shared" si="15"/>
        <v>3689360</v>
      </c>
      <c r="AC20" s="34">
        <f t="shared" si="16"/>
        <v>3.9924142299088757E-2</v>
      </c>
      <c r="AD20" s="11">
        <f t="shared" si="33"/>
        <v>153420</v>
      </c>
      <c r="AE20" s="40">
        <f t="shared" si="17"/>
        <v>3842780</v>
      </c>
      <c r="AF20" s="11">
        <f t="shared" si="9"/>
        <v>524100</v>
      </c>
      <c r="AG20" s="35">
        <f t="shared" si="28"/>
        <v>0.12001703733558056</v>
      </c>
      <c r="AH20" s="11">
        <f t="shared" si="18"/>
        <v>4366880</v>
      </c>
      <c r="AI20" s="11">
        <v>553225</v>
      </c>
      <c r="AJ20" s="11">
        <v>3689360</v>
      </c>
      <c r="AK20" s="11">
        <f t="shared" si="19"/>
        <v>-399805</v>
      </c>
      <c r="AL20" s="11">
        <f t="shared" si="20"/>
        <v>0</v>
      </c>
      <c r="AM20" s="11"/>
      <c r="AN20" s="10">
        <f t="shared" si="21"/>
        <v>2</v>
      </c>
      <c r="AO20" s="34">
        <f t="shared" si="22"/>
        <v>0.32999311079100646</v>
      </c>
      <c r="AP20" s="11">
        <f t="shared" si="30"/>
        <v>75995</v>
      </c>
      <c r="AQ20" s="34">
        <f t="shared" si="23"/>
        <v>0.67000688920899354</v>
      </c>
      <c r="AR20" s="40">
        <f t="shared" si="31"/>
        <v>154298</v>
      </c>
      <c r="AS20" s="40">
        <f t="shared" si="24"/>
        <v>230293</v>
      </c>
      <c r="AT20" s="11">
        <f t="shared" si="10"/>
        <v>25600</v>
      </c>
      <c r="AU20" s="35">
        <f t="shared" si="29"/>
        <v>0.10004181435209247</v>
      </c>
      <c r="AV20" s="11">
        <f t="shared" si="25"/>
        <v>255893</v>
      </c>
      <c r="AW20" s="11">
        <v>0</v>
      </c>
      <c r="AX20" s="11">
        <v>0</v>
      </c>
      <c r="AY20" s="11">
        <f t="shared" si="26"/>
        <v>154298</v>
      </c>
      <c r="AZ20" s="11">
        <f t="shared" si="27"/>
        <v>75995</v>
      </c>
      <c r="BA20" s="39"/>
      <c r="BB20" s="43">
        <f>ROUND(Q20/1000,1)</f>
        <v>0</v>
      </c>
      <c r="BC20" s="44">
        <f t="shared" si="34"/>
        <v>3842.8</v>
      </c>
      <c r="BD20" s="44">
        <f>ROUND(AS20/1000,1)</f>
        <v>230.3</v>
      </c>
      <c r="BF20" s="26"/>
      <c r="BG20" s="26"/>
      <c r="BH20" s="26"/>
    </row>
    <row r="21" spans="1:1046" ht="15" x14ac:dyDescent="0.2">
      <c r="A21" s="69">
        <v>16</v>
      </c>
      <c r="B21" s="4" t="s">
        <v>19</v>
      </c>
      <c r="C21" s="1">
        <v>1.492</v>
      </c>
      <c r="D21" s="1">
        <v>1.492</v>
      </c>
      <c r="E21" s="1">
        <v>1.492</v>
      </c>
      <c r="F21" s="32">
        <f t="shared" si="0"/>
        <v>0.91</v>
      </c>
      <c r="G21" s="32">
        <f t="shared" si="1"/>
        <v>0.91</v>
      </c>
      <c r="H21" s="32">
        <f t="shared" si="1"/>
        <v>0.9</v>
      </c>
      <c r="I21" s="20">
        <v>0.09</v>
      </c>
      <c r="J21" s="20">
        <v>0.09</v>
      </c>
      <c r="K21" s="20">
        <v>0.1</v>
      </c>
      <c r="L21" s="12"/>
      <c r="M21" s="34">
        <f t="shared" si="2"/>
        <v>0.95590079318791554</v>
      </c>
      <c r="N21" s="11">
        <f t="shared" si="3"/>
        <v>0</v>
      </c>
      <c r="O21" s="34">
        <f t="shared" si="35"/>
        <v>4.409920681208445E-2</v>
      </c>
      <c r="P21" s="40">
        <f t="shared" si="36"/>
        <v>0</v>
      </c>
      <c r="Q21" s="40">
        <f t="shared" si="6"/>
        <v>0</v>
      </c>
      <c r="R21" s="11">
        <f t="shared" si="7"/>
        <v>0</v>
      </c>
      <c r="S21" s="35"/>
      <c r="T21" s="11">
        <f t="shared" si="8"/>
        <v>0</v>
      </c>
      <c r="U21" s="11">
        <v>0</v>
      </c>
      <c r="V21" s="11">
        <v>0</v>
      </c>
      <c r="W21" s="11">
        <f t="shared" si="12"/>
        <v>0</v>
      </c>
      <c r="X21" s="11">
        <f t="shared" si="13"/>
        <v>0</v>
      </c>
      <c r="Y21" s="11"/>
      <c r="Z21" s="10"/>
      <c r="AA21" s="34">
        <f t="shared" si="14"/>
        <v>0.96007585770091119</v>
      </c>
      <c r="AB21" s="11">
        <f t="shared" si="15"/>
        <v>0</v>
      </c>
      <c r="AC21" s="34">
        <f t="shared" si="16"/>
        <v>3.9924142299088757E-2</v>
      </c>
      <c r="AD21" s="11">
        <f t="shared" si="33"/>
        <v>0</v>
      </c>
      <c r="AE21" s="40">
        <f t="shared" si="17"/>
        <v>0</v>
      </c>
      <c r="AF21" s="11">
        <f t="shared" si="9"/>
        <v>0</v>
      </c>
      <c r="AG21" s="35"/>
      <c r="AH21" s="11">
        <f t="shared" si="18"/>
        <v>0</v>
      </c>
      <c r="AI21" s="11">
        <v>0</v>
      </c>
      <c r="AJ21" s="11">
        <v>0</v>
      </c>
      <c r="AK21" s="11">
        <f t="shared" si="19"/>
        <v>0</v>
      </c>
      <c r="AL21" s="11">
        <f t="shared" si="20"/>
        <v>0</v>
      </c>
      <c r="AM21" s="11"/>
      <c r="AN21" s="10">
        <f t="shared" si="21"/>
        <v>0</v>
      </c>
      <c r="AO21" s="34">
        <f t="shared" si="22"/>
        <v>0.32999311079100646</v>
      </c>
      <c r="AP21" s="11">
        <f t="shared" si="30"/>
        <v>0</v>
      </c>
      <c r="AQ21" s="34">
        <f t="shared" si="23"/>
        <v>0.67000688920899354</v>
      </c>
      <c r="AR21" s="40">
        <f t="shared" si="31"/>
        <v>0</v>
      </c>
      <c r="AS21" s="40">
        <f t="shared" si="24"/>
        <v>0</v>
      </c>
      <c r="AT21" s="11">
        <f t="shared" si="10"/>
        <v>0</v>
      </c>
      <c r="AU21" s="35"/>
      <c r="AV21" s="11">
        <f t="shared" si="25"/>
        <v>0</v>
      </c>
      <c r="AW21" s="11">
        <v>0</v>
      </c>
      <c r="AX21" s="11">
        <v>0</v>
      </c>
      <c r="AY21" s="11">
        <f t="shared" si="26"/>
        <v>0</v>
      </c>
      <c r="AZ21" s="11">
        <f t="shared" si="27"/>
        <v>0</v>
      </c>
      <c r="BA21" s="39"/>
      <c r="BB21" s="43">
        <f>ROUND(Q21/1000,1)</f>
        <v>0</v>
      </c>
      <c r="BC21" s="44">
        <f t="shared" si="34"/>
        <v>0</v>
      </c>
      <c r="BD21" s="44">
        <f>ROUND(AS21/1000,1)</f>
        <v>0</v>
      </c>
      <c r="BF21" s="26"/>
      <c r="BG21" s="26"/>
      <c r="BH21" s="26"/>
    </row>
    <row r="22" spans="1:1046" ht="15" x14ac:dyDescent="0.2">
      <c r="A22" s="69">
        <v>17</v>
      </c>
      <c r="B22" s="4" t="s">
        <v>20</v>
      </c>
      <c r="C22" s="1">
        <v>1.492</v>
      </c>
      <c r="D22" s="1">
        <v>1.492</v>
      </c>
      <c r="E22" s="1">
        <v>1.492</v>
      </c>
      <c r="F22" s="32">
        <f t="shared" si="0"/>
        <v>0.9</v>
      </c>
      <c r="G22" s="32">
        <f>100%-J22</f>
        <v>0.9</v>
      </c>
      <c r="H22" s="32">
        <f>100%-K22</f>
        <v>0.9</v>
      </c>
      <c r="I22" s="20">
        <v>0.1</v>
      </c>
      <c r="J22" s="20">
        <v>0.1</v>
      </c>
      <c r="K22" s="20">
        <v>0.1</v>
      </c>
      <c r="L22" s="12">
        <v>1</v>
      </c>
      <c r="M22" s="34">
        <f t="shared" si="2"/>
        <v>0.95590079318791554</v>
      </c>
      <c r="N22" s="11">
        <f t="shared" si="3"/>
        <v>1880591</v>
      </c>
      <c r="O22" s="34">
        <f t="shared" si="35"/>
        <v>4.409920681208445E-2</v>
      </c>
      <c r="P22" s="40">
        <f t="shared" si="36"/>
        <v>86759</v>
      </c>
      <c r="Q22" s="40">
        <f t="shared" si="6"/>
        <v>1967350</v>
      </c>
      <c r="R22" s="11">
        <f t="shared" si="7"/>
        <v>218600</v>
      </c>
      <c r="S22" s="35">
        <f>R22/T22</f>
        <v>0.10000228733502596</v>
      </c>
      <c r="T22" s="11">
        <f t="shared" si="8"/>
        <v>2185950</v>
      </c>
      <c r="U22" s="11">
        <v>267311</v>
      </c>
      <c r="V22" s="11">
        <v>1880591</v>
      </c>
      <c r="W22" s="11">
        <f t="shared" si="12"/>
        <v>-180552</v>
      </c>
      <c r="X22" s="11">
        <f t="shared" si="13"/>
        <v>0</v>
      </c>
      <c r="Y22" s="11"/>
      <c r="Z22" s="10"/>
      <c r="AA22" s="34">
        <f t="shared" si="14"/>
        <v>0.96007585770091119</v>
      </c>
      <c r="AB22" s="11">
        <f t="shared" si="15"/>
        <v>0</v>
      </c>
      <c r="AC22" s="34">
        <f t="shared" si="16"/>
        <v>3.9924142299088757E-2</v>
      </c>
      <c r="AD22" s="11">
        <f t="shared" si="33"/>
        <v>0</v>
      </c>
      <c r="AE22" s="40">
        <f t="shared" si="17"/>
        <v>0</v>
      </c>
      <c r="AF22" s="11">
        <f t="shared" si="9"/>
        <v>0</v>
      </c>
      <c r="AG22" s="35"/>
      <c r="AH22" s="11">
        <f t="shared" si="18"/>
        <v>0</v>
      </c>
      <c r="AI22" s="11">
        <v>0</v>
      </c>
      <c r="AJ22" s="11">
        <v>0</v>
      </c>
      <c r="AK22" s="11">
        <f t="shared" si="19"/>
        <v>0</v>
      </c>
      <c r="AL22" s="11">
        <f t="shared" si="20"/>
        <v>0</v>
      </c>
      <c r="AM22" s="11"/>
      <c r="AN22" s="10">
        <f t="shared" si="21"/>
        <v>0</v>
      </c>
      <c r="AO22" s="34">
        <f t="shared" si="22"/>
        <v>0.32999311079100646</v>
      </c>
      <c r="AP22" s="11">
        <f t="shared" si="30"/>
        <v>0</v>
      </c>
      <c r="AQ22" s="34">
        <f t="shared" si="23"/>
        <v>0.67000688920899354</v>
      </c>
      <c r="AR22" s="40">
        <f t="shared" si="31"/>
        <v>0</v>
      </c>
      <c r="AS22" s="40">
        <f t="shared" si="24"/>
        <v>0</v>
      </c>
      <c r="AT22" s="11">
        <f t="shared" si="10"/>
        <v>0</v>
      </c>
      <c r="AU22" s="35"/>
      <c r="AV22" s="11">
        <f t="shared" si="25"/>
        <v>0</v>
      </c>
      <c r="AW22" s="11">
        <v>0</v>
      </c>
      <c r="AX22" s="11">
        <v>0</v>
      </c>
      <c r="AY22" s="11">
        <f t="shared" si="26"/>
        <v>0</v>
      </c>
      <c r="AZ22" s="11">
        <f t="shared" si="27"/>
        <v>0</v>
      </c>
      <c r="BA22" s="39"/>
      <c r="BB22" s="43">
        <f>ROUND(Q22/1000,1)</f>
        <v>1967.4</v>
      </c>
      <c r="BC22" s="44">
        <f t="shared" si="34"/>
        <v>0</v>
      </c>
      <c r="BD22" s="44">
        <f>ROUND(AS22/1000,1)</f>
        <v>0</v>
      </c>
      <c r="BF22" s="26"/>
      <c r="BG22" s="26"/>
      <c r="BH22" s="26"/>
    </row>
    <row r="23" spans="1:1046" ht="15" x14ac:dyDescent="0.2">
      <c r="A23" s="69">
        <v>18</v>
      </c>
      <c r="B23" s="4" t="s">
        <v>21</v>
      </c>
      <c r="C23" s="1">
        <v>2.113</v>
      </c>
      <c r="D23" s="1">
        <v>2.1240000000000001</v>
      </c>
      <c r="E23" s="1">
        <v>2.1240000000000001</v>
      </c>
      <c r="F23" s="32">
        <f t="shared" si="0"/>
        <v>0.75</v>
      </c>
      <c r="G23" s="32">
        <f>100%-J23</f>
        <v>0.75</v>
      </c>
      <c r="H23" s="32">
        <f>100%-K23</f>
        <v>0.77</v>
      </c>
      <c r="I23" s="20">
        <v>0.25</v>
      </c>
      <c r="J23" s="20">
        <v>0.25</v>
      </c>
      <c r="K23" s="20">
        <v>0.23</v>
      </c>
      <c r="L23" s="12"/>
      <c r="M23" s="34">
        <f t="shared" si="2"/>
        <v>0.95590079318791554</v>
      </c>
      <c r="N23" s="11">
        <f t="shared" si="3"/>
        <v>0</v>
      </c>
      <c r="O23" s="34">
        <f t="shared" si="35"/>
        <v>4.409920681208445E-2</v>
      </c>
      <c r="P23" s="40">
        <f t="shared" si="36"/>
        <v>0</v>
      </c>
      <c r="Q23" s="40">
        <f t="shared" si="6"/>
        <v>0</v>
      </c>
      <c r="R23" s="11">
        <f t="shared" si="7"/>
        <v>0</v>
      </c>
      <c r="S23" s="30"/>
      <c r="T23" s="11">
        <f t="shared" si="8"/>
        <v>0</v>
      </c>
      <c r="U23" s="11">
        <v>0</v>
      </c>
      <c r="V23" s="11">
        <v>0</v>
      </c>
      <c r="W23" s="11">
        <f t="shared" si="12"/>
        <v>0</v>
      </c>
      <c r="X23" s="11">
        <f t="shared" si="13"/>
        <v>0</v>
      </c>
      <c r="Y23" s="11"/>
      <c r="Z23" s="10"/>
      <c r="AA23" s="34">
        <f t="shared" si="14"/>
        <v>0.96007585770091119</v>
      </c>
      <c r="AB23" s="11">
        <f t="shared" si="15"/>
        <v>0</v>
      </c>
      <c r="AC23" s="34">
        <f t="shared" si="16"/>
        <v>3.9924142299088757E-2</v>
      </c>
      <c r="AD23" s="11">
        <f t="shared" si="33"/>
        <v>0</v>
      </c>
      <c r="AE23" s="40">
        <f t="shared" si="17"/>
        <v>0</v>
      </c>
      <c r="AF23" s="11">
        <f t="shared" si="9"/>
        <v>0</v>
      </c>
      <c r="AG23" s="35"/>
      <c r="AH23" s="11">
        <f t="shared" si="18"/>
        <v>0</v>
      </c>
      <c r="AI23" s="11">
        <v>0</v>
      </c>
      <c r="AJ23" s="11">
        <v>0</v>
      </c>
      <c r="AK23" s="11">
        <f t="shared" si="19"/>
        <v>0</v>
      </c>
      <c r="AL23" s="11">
        <f t="shared" si="20"/>
        <v>0</v>
      </c>
      <c r="AM23" s="11"/>
      <c r="AN23" s="10">
        <f t="shared" si="21"/>
        <v>0</v>
      </c>
      <c r="AO23" s="34">
        <f t="shared" si="22"/>
        <v>0.32999311079100646</v>
      </c>
      <c r="AP23" s="11">
        <f t="shared" si="30"/>
        <v>0</v>
      </c>
      <c r="AQ23" s="34">
        <f t="shared" si="23"/>
        <v>0.67000688920899354</v>
      </c>
      <c r="AR23" s="40">
        <f t="shared" si="31"/>
        <v>0</v>
      </c>
      <c r="AS23" s="40">
        <f t="shared" si="24"/>
        <v>0</v>
      </c>
      <c r="AT23" s="11">
        <f t="shared" si="10"/>
        <v>0</v>
      </c>
      <c r="AU23" s="35"/>
      <c r="AV23" s="11">
        <f t="shared" si="25"/>
        <v>0</v>
      </c>
      <c r="AW23" s="11">
        <v>0</v>
      </c>
      <c r="AX23" s="11">
        <v>0</v>
      </c>
      <c r="AY23" s="11">
        <f t="shared" si="26"/>
        <v>0</v>
      </c>
      <c r="AZ23" s="11">
        <f t="shared" si="27"/>
        <v>0</v>
      </c>
      <c r="BA23" s="39"/>
      <c r="BB23" s="43">
        <f>ROUND(Q23/1000,1)</f>
        <v>0</v>
      </c>
      <c r="BC23" s="44">
        <f t="shared" si="34"/>
        <v>0</v>
      </c>
      <c r="BD23" s="44">
        <f>ROUND(AS23/1000,1)</f>
        <v>0</v>
      </c>
      <c r="BF23" s="26"/>
      <c r="BG23" s="26"/>
      <c r="BH23" s="26"/>
    </row>
    <row r="24" spans="1:1046" s="24" customFormat="1" ht="14.25" x14ac:dyDescent="0.2">
      <c r="A24" s="5"/>
      <c r="B24" s="5" t="s">
        <v>22</v>
      </c>
      <c r="C24" s="2">
        <v>1.5129999999999999</v>
      </c>
      <c r="D24" s="2">
        <v>1.5129999999999999</v>
      </c>
      <c r="E24" s="2">
        <v>1.5129999999999999</v>
      </c>
      <c r="F24" s="2"/>
      <c r="G24" s="2"/>
      <c r="H24" s="2"/>
      <c r="I24" s="17"/>
      <c r="J24" s="17"/>
      <c r="K24" s="17"/>
      <c r="L24" s="13">
        <f>SUM(L6:L23)</f>
        <v>14</v>
      </c>
      <c r="M24" s="14"/>
      <c r="N24" s="14">
        <f>SUM(N6:N23)</f>
        <v>26223800</v>
      </c>
      <c r="O24" s="14"/>
      <c r="P24" s="22">
        <f t="shared" ref="P24:Z24" si="37">SUM(P6:P23)</f>
        <v>1209800</v>
      </c>
      <c r="Q24" s="22">
        <f>SUM(Q6:Q23)</f>
        <v>27433600</v>
      </c>
      <c r="R24" s="14">
        <f t="shared" si="37"/>
        <v>3169800</v>
      </c>
      <c r="S24" s="14"/>
      <c r="T24" s="14">
        <f t="shared" si="37"/>
        <v>30603400</v>
      </c>
      <c r="U24" s="14">
        <f t="shared" si="37"/>
        <v>3727500</v>
      </c>
      <c r="V24" s="14">
        <f t="shared" si="37"/>
        <v>26223800</v>
      </c>
      <c r="W24" s="62">
        <f t="shared" si="37"/>
        <v>-2517700</v>
      </c>
      <c r="X24" s="14">
        <f t="shared" si="37"/>
        <v>0</v>
      </c>
      <c r="Y24" s="14"/>
      <c r="Z24" s="13">
        <f t="shared" si="37"/>
        <v>14</v>
      </c>
      <c r="AA24" s="21"/>
      <c r="AB24" s="14">
        <f t="shared" ref="AB24:AN24" si="38">SUM(AB6:AB23)</f>
        <v>26223800</v>
      </c>
      <c r="AC24" s="14"/>
      <c r="AD24" s="14">
        <f t="shared" si="38"/>
        <v>1090500</v>
      </c>
      <c r="AE24" s="14">
        <f t="shared" si="38"/>
        <v>27314300</v>
      </c>
      <c r="AF24" s="14">
        <f t="shared" si="38"/>
        <v>3253800</v>
      </c>
      <c r="AG24" s="14"/>
      <c r="AH24" s="13">
        <f t="shared" si="38"/>
        <v>30568100</v>
      </c>
      <c r="AI24" s="14">
        <f t="shared" si="38"/>
        <v>3932300</v>
      </c>
      <c r="AJ24" s="14">
        <f t="shared" si="38"/>
        <v>26223800</v>
      </c>
      <c r="AK24" s="62">
        <f t="shared" si="38"/>
        <v>-2841800</v>
      </c>
      <c r="AL24" s="14">
        <f t="shared" si="38"/>
        <v>0</v>
      </c>
      <c r="AM24" s="13"/>
      <c r="AN24" s="13">
        <f t="shared" si="38"/>
        <v>14</v>
      </c>
      <c r="AO24" s="21"/>
      <c r="AP24" s="14">
        <f>SUM(AP6:AP23)</f>
        <v>526900</v>
      </c>
      <c r="AQ24" s="14"/>
      <c r="AR24" s="14">
        <f>SUM(AR6:AR23)</f>
        <v>1069800</v>
      </c>
      <c r="AS24" s="14">
        <f>SUM(AS6:AS23)</f>
        <v>1596700</v>
      </c>
      <c r="AT24" s="14">
        <f>SUM(AT6:AT23)</f>
        <v>194600</v>
      </c>
      <c r="AU24" s="14"/>
      <c r="AV24" s="13">
        <f>SUM(AV6:AV23)</f>
        <v>1791300</v>
      </c>
      <c r="AW24" s="14">
        <f>SUM(AW6:AW23)</f>
        <v>0</v>
      </c>
      <c r="AX24" s="14">
        <f>SUM(AX6:AX23)</f>
        <v>0</v>
      </c>
      <c r="AY24" s="62">
        <f>SUM(AY6:AY23)</f>
        <v>1069800</v>
      </c>
      <c r="AZ24" s="14">
        <f>SUM(AZ6:AZ23)</f>
        <v>526900</v>
      </c>
      <c r="BA24" s="66"/>
      <c r="BB24" s="45">
        <f>SUM(BB6:BB23)</f>
        <v>27433.600000000002</v>
      </c>
      <c r="BC24" s="45">
        <f>SUM(BC6:BC23)</f>
        <v>27314.3</v>
      </c>
      <c r="BD24" s="45">
        <f>SUM(BD6:BD23)</f>
        <v>1596.7</v>
      </c>
      <c r="BE24" s="23"/>
      <c r="BF24" s="27"/>
      <c r="BG24" s="27"/>
      <c r="BH24" s="27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  <c r="KH24" s="23"/>
      <c r="KI24" s="23"/>
      <c r="KJ24" s="23"/>
      <c r="KK24" s="23"/>
      <c r="KL24" s="23"/>
      <c r="KM24" s="23"/>
      <c r="KN24" s="23"/>
      <c r="KO24" s="23"/>
      <c r="KP24" s="23"/>
      <c r="KQ24" s="23"/>
      <c r="KR24" s="23"/>
      <c r="KS24" s="23"/>
      <c r="KT24" s="23"/>
      <c r="KU24" s="23"/>
      <c r="KV24" s="23"/>
      <c r="KW24" s="23"/>
      <c r="KX24" s="23"/>
      <c r="KY24" s="23"/>
      <c r="KZ24" s="23"/>
      <c r="LA24" s="23"/>
      <c r="LB24" s="23"/>
      <c r="LC24" s="23"/>
      <c r="LD24" s="23"/>
      <c r="LE24" s="23"/>
      <c r="LF24" s="23"/>
      <c r="LG24" s="23"/>
      <c r="LH24" s="23"/>
      <c r="LI24" s="23"/>
      <c r="LJ24" s="23"/>
      <c r="LK24" s="23"/>
      <c r="LL24" s="23"/>
      <c r="LM24" s="23"/>
      <c r="LN24" s="23"/>
      <c r="LO24" s="23"/>
      <c r="LP24" s="23"/>
      <c r="LQ24" s="23"/>
      <c r="LR24" s="23"/>
      <c r="LS24" s="23"/>
      <c r="LT24" s="23"/>
      <c r="LU24" s="23"/>
      <c r="LV24" s="23"/>
      <c r="LW24" s="23"/>
      <c r="LX24" s="23"/>
      <c r="LY24" s="23"/>
      <c r="LZ24" s="23"/>
      <c r="MA24" s="23"/>
      <c r="MB24" s="23"/>
      <c r="MC24" s="23"/>
      <c r="MD24" s="23"/>
      <c r="ME24" s="23"/>
      <c r="MF24" s="23"/>
      <c r="MG24" s="23"/>
      <c r="MH24" s="23"/>
      <c r="MI24" s="23"/>
      <c r="MJ24" s="23"/>
      <c r="MK24" s="23"/>
      <c r="ML24" s="23"/>
      <c r="MM24" s="23"/>
      <c r="MN24" s="23"/>
      <c r="MO24" s="23"/>
      <c r="MP24" s="23"/>
      <c r="MQ24" s="23"/>
      <c r="MR24" s="23"/>
      <c r="MS24" s="23"/>
      <c r="MT24" s="23"/>
      <c r="MU24" s="23"/>
      <c r="MV24" s="23"/>
      <c r="MW24" s="23"/>
      <c r="MX24" s="23"/>
      <c r="MY24" s="23"/>
      <c r="MZ24" s="23"/>
      <c r="NA24" s="23"/>
      <c r="NB24" s="23"/>
      <c r="NC24" s="23"/>
      <c r="ND24" s="23"/>
      <c r="NE24" s="23"/>
      <c r="NF24" s="23"/>
      <c r="NG24" s="23"/>
      <c r="NH24" s="23"/>
      <c r="NI24" s="23"/>
      <c r="NJ24" s="23"/>
      <c r="NK24" s="23"/>
      <c r="NL24" s="23"/>
      <c r="NM24" s="23"/>
      <c r="NN24" s="23"/>
      <c r="NO24" s="23"/>
      <c r="NP24" s="23"/>
      <c r="NQ24" s="23"/>
      <c r="NR24" s="23"/>
      <c r="NS24" s="23"/>
      <c r="NT24" s="23"/>
      <c r="NU24" s="23"/>
      <c r="NV24" s="23"/>
      <c r="NW24" s="23"/>
      <c r="NX24" s="23"/>
      <c r="NY24" s="23"/>
      <c r="NZ24" s="23"/>
      <c r="OA24" s="23"/>
      <c r="OB24" s="23"/>
      <c r="OC24" s="23"/>
      <c r="OD24" s="23"/>
      <c r="OE24" s="23"/>
      <c r="OF24" s="23"/>
      <c r="OG24" s="23"/>
      <c r="OH24" s="23"/>
      <c r="OI24" s="23"/>
      <c r="OJ24" s="23"/>
      <c r="OK24" s="23"/>
      <c r="OL24" s="23"/>
      <c r="OM24" s="23"/>
      <c r="ON24" s="23"/>
      <c r="OO24" s="23"/>
      <c r="OP24" s="23"/>
      <c r="OQ24" s="23"/>
      <c r="OR24" s="23"/>
      <c r="OS24" s="23"/>
      <c r="OT24" s="23"/>
      <c r="OU24" s="23"/>
      <c r="OV24" s="23"/>
      <c r="OW24" s="23"/>
      <c r="OX24" s="23"/>
      <c r="OY24" s="23"/>
      <c r="OZ24" s="23"/>
      <c r="PA24" s="23"/>
      <c r="PB24" s="23"/>
      <c r="PC24" s="23"/>
      <c r="PD24" s="23"/>
      <c r="PE24" s="23"/>
      <c r="PF24" s="23"/>
      <c r="PG24" s="23"/>
      <c r="PH24" s="23"/>
      <c r="PI24" s="23"/>
      <c r="PJ24" s="23"/>
      <c r="PK24" s="23"/>
      <c r="PL24" s="23"/>
      <c r="PM24" s="23"/>
      <c r="PN24" s="23"/>
      <c r="PO24" s="23"/>
      <c r="PP24" s="23"/>
      <c r="PQ24" s="23"/>
      <c r="PR24" s="23"/>
      <c r="PS24" s="23"/>
      <c r="PT24" s="23"/>
      <c r="PU24" s="23"/>
      <c r="PV24" s="23"/>
      <c r="PW24" s="23"/>
      <c r="PX24" s="23"/>
      <c r="PY24" s="23"/>
      <c r="PZ24" s="23"/>
      <c r="QA24" s="23"/>
      <c r="QB24" s="23"/>
      <c r="QC24" s="23"/>
      <c r="QD24" s="23"/>
      <c r="QE24" s="23"/>
      <c r="QF24" s="23"/>
      <c r="QG24" s="23"/>
      <c r="QH24" s="23"/>
      <c r="QI24" s="23"/>
      <c r="QJ24" s="23"/>
      <c r="QK24" s="23"/>
      <c r="QL24" s="23"/>
      <c r="QM24" s="23"/>
      <c r="QN24" s="23"/>
      <c r="QO24" s="23"/>
      <c r="QP24" s="23"/>
      <c r="QQ24" s="23"/>
      <c r="QR24" s="23"/>
      <c r="QS24" s="23"/>
      <c r="QT24" s="23"/>
      <c r="QU24" s="23"/>
      <c r="QV24" s="23"/>
      <c r="QW24" s="23"/>
      <c r="QX24" s="23"/>
      <c r="QY24" s="23"/>
      <c r="QZ24" s="23"/>
      <c r="RA24" s="23"/>
      <c r="RB24" s="23"/>
      <c r="RC24" s="23"/>
      <c r="RD24" s="23"/>
      <c r="RE24" s="23"/>
      <c r="RF24" s="23"/>
      <c r="RG24" s="23"/>
      <c r="RH24" s="23"/>
      <c r="RI24" s="23"/>
      <c r="RJ24" s="23"/>
      <c r="RK24" s="23"/>
      <c r="RL24" s="23"/>
      <c r="RM24" s="23"/>
      <c r="RN24" s="23"/>
      <c r="RO24" s="23"/>
      <c r="RP24" s="23"/>
      <c r="RQ24" s="23"/>
      <c r="RR24" s="23"/>
      <c r="RS24" s="23"/>
      <c r="RT24" s="23"/>
      <c r="RU24" s="23"/>
      <c r="RV24" s="23"/>
      <c r="RW24" s="23"/>
      <c r="RX24" s="23"/>
      <c r="RY24" s="23"/>
      <c r="RZ24" s="23"/>
      <c r="SA24" s="23"/>
      <c r="SB24" s="23"/>
      <c r="SC24" s="23"/>
      <c r="SD24" s="23"/>
      <c r="SE24" s="23"/>
      <c r="SF24" s="23"/>
      <c r="SG24" s="23"/>
      <c r="SH24" s="23"/>
      <c r="SI24" s="23"/>
      <c r="SJ24" s="23"/>
      <c r="SK24" s="23"/>
      <c r="SL24" s="23"/>
      <c r="SM24" s="23"/>
      <c r="SN24" s="23"/>
      <c r="SO24" s="23"/>
      <c r="SP24" s="23"/>
      <c r="SQ24" s="23"/>
      <c r="SR24" s="23"/>
      <c r="SS24" s="23"/>
      <c r="ST24" s="23"/>
      <c r="SU24" s="23"/>
      <c r="SV24" s="23"/>
      <c r="SW24" s="23"/>
      <c r="SX24" s="23"/>
      <c r="SY24" s="23"/>
      <c r="SZ24" s="23"/>
      <c r="TA24" s="23"/>
      <c r="TB24" s="23"/>
      <c r="TC24" s="23"/>
      <c r="TD24" s="23"/>
      <c r="TE24" s="23"/>
      <c r="TF24" s="23"/>
      <c r="TG24" s="23"/>
      <c r="TH24" s="23"/>
      <c r="TI24" s="23"/>
      <c r="TJ24" s="23"/>
      <c r="TK24" s="23"/>
      <c r="TL24" s="23"/>
      <c r="TM24" s="23"/>
      <c r="TN24" s="23"/>
      <c r="TO24" s="23"/>
      <c r="TP24" s="23"/>
      <c r="TQ24" s="23"/>
      <c r="TR24" s="23"/>
      <c r="TS24" s="23"/>
      <c r="TT24" s="23"/>
      <c r="TU24" s="23"/>
      <c r="TV24" s="23"/>
      <c r="TW24" s="23"/>
      <c r="TX24" s="23"/>
      <c r="TY24" s="23"/>
      <c r="TZ24" s="23"/>
      <c r="UA24" s="23"/>
      <c r="UB24" s="23"/>
      <c r="UC24" s="23"/>
      <c r="UD24" s="23"/>
      <c r="UE24" s="23"/>
      <c r="UF24" s="23"/>
      <c r="UG24" s="23"/>
      <c r="UH24" s="23"/>
      <c r="UI24" s="23"/>
      <c r="UJ24" s="23"/>
      <c r="UK24" s="23"/>
      <c r="UL24" s="23"/>
      <c r="UM24" s="23"/>
      <c r="UN24" s="23"/>
      <c r="UO24" s="23"/>
      <c r="UP24" s="23"/>
      <c r="UQ24" s="23"/>
      <c r="UR24" s="23"/>
      <c r="US24" s="23"/>
      <c r="UT24" s="23"/>
      <c r="UU24" s="23"/>
      <c r="UV24" s="23"/>
      <c r="UW24" s="23"/>
      <c r="UX24" s="23"/>
      <c r="UY24" s="23"/>
      <c r="UZ24" s="23"/>
      <c r="VA24" s="23"/>
      <c r="VB24" s="23"/>
      <c r="VC24" s="23"/>
      <c r="VD24" s="23"/>
      <c r="VE24" s="23"/>
      <c r="VF24" s="23"/>
      <c r="VG24" s="23"/>
      <c r="VH24" s="23"/>
      <c r="VI24" s="23"/>
      <c r="VJ24" s="23"/>
      <c r="VK24" s="23"/>
      <c r="VL24" s="23"/>
      <c r="VM24" s="23"/>
      <c r="VN24" s="23"/>
      <c r="VO24" s="23"/>
      <c r="VP24" s="23"/>
      <c r="VQ24" s="23"/>
      <c r="VR24" s="23"/>
      <c r="VS24" s="23"/>
      <c r="VT24" s="23"/>
      <c r="VU24" s="23"/>
      <c r="VV24" s="23"/>
      <c r="VW24" s="23"/>
      <c r="VX24" s="23"/>
      <c r="VY24" s="23"/>
      <c r="VZ24" s="23"/>
      <c r="WA24" s="23"/>
      <c r="WB24" s="23"/>
      <c r="WC24" s="23"/>
      <c r="WD24" s="23"/>
      <c r="WE24" s="23"/>
      <c r="WF24" s="23"/>
      <c r="WG24" s="23"/>
      <c r="WH24" s="23"/>
      <c r="WI24" s="23"/>
      <c r="WJ24" s="23"/>
      <c r="WK24" s="23"/>
      <c r="WL24" s="23"/>
      <c r="WM24" s="23"/>
      <c r="WN24" s="23"/>
      <c r="WO24" s="23"/>
      <c r="WP24" s="23"/>
      <c r="WQ24" s="23"/>
      <c r="WR24" s="23"/>
      <c r="WS24" s="23"/>
      <c r="WT24" s="23"/>
      <c r="WU24" s="23"/>
      <c r="WV24" s="23"/>
      <c r="WW24" s="23"/>
      <c r="WX24" s="23"/>
      <c r="WY24" s="23"/>
      <c r="WZ24" s="23"/>
      <c r="XA24" s="23"/>
      <c r="XB24" s="23"/>
      <c r="XC24" s="23"/>
      <c r="XD24" s="23"/>
      <c r="XE24" s="23"/>
      <c r="XF24" s="23"/>
      <c r="XG24" s="23"/>
      <c r="XH24" s="23"/>
      <c r="XI24" s="23"/>
      <c r="XJ24" s="23"/>
      <c r="XK24" s="23"/>
      <c r="XL24" s="23"/>
      <c r="XM24" s="23"/>
      <c r="XN24" s="23"/>
      <c r="XO24" s="23"/>
      <c r="XP24" s="23"/>
      <c r="XQ24" s="23"/>
      <c r="XR24" s="23"/>
      <c r="XS24" s="23"/>
      <c r="XT24" s="23"/>
      <c r="XU24" s="23"/>
      <c r="XV24" s="23"/>
      <c r="XW24" s="23"/>
      <c r="XX24" s="23"/>
      <c r="XY24" s="23"/>
      <c r="XZ24" s="23"/>
      <c r="YA24" s="23"/>
      <c r="YB24" s="23"/>
      <c r="YC24" s="23"/>
      <c r="YD24" s="23"/>
      <c r="YE24" s="23"/>
      <c r="YF24" s="23"/>
      <c r="YG24" s="23"/>
      <c r="YH24" s="23"/>
      <c r="YI24" s="23"/>
      <c r="YJ24" s="23"/>
      <c r="YK24" s="23"/>
      <c r="YL24" s="23"/>
      <c r="YM24" s="23"/>
      <c r="YN24" s="23"/>
      <c r="YO24" s="23"/>
      <c r="YP24" s="23"/>
      <c r="YQ24" s="23"/>
      <c r="YR24" s="23"/>
      <c r="YS24" s="23"/>
      <c r="YT24" s="23"/>
      <c r="YU24" s="23"/>
      <c r="YV24" s="23"/>
      <c r="YW24" s="23"/>
      <c r="YX24" s="23"/>
      <c r="YY24" s="23"/>
      <c r="YZ24" s="23"/>
      <c r="ZA24" s="23"/>
      <c r="ZB24" s="23"/>
      <c r="ZC24" s="23"/>
      <c r="ZD24" s="23"/>
      <c r="ZE24" s="23"/>
      <c r="ZF24" s="23"/>
      <c r="ZG24" s="23"/>
      <c r="ZH24" s="23"/>
      <c r="ZI24" s="23"/>
      <c r="ZJ24" s="23"/>
      <c r="ZK24" s="23"/>
      <c r="ZL24" s="23"/>
      <c r="ZM24" s="23"/>
      <c r="ZN24" s="23"/>
      <c r="ZO24" s="23"/>
      <c r="ZP24" s="23"/>
      <c r="ZQ24" s="23"/>
      <c r="ZR24" s="23"/>
      <c r="ZS24" s="23"/>
      <c r="ZT24" s="23"/>
      <c r="ZU24" s="23"/>
      <c r="ZV24" s="23"/>
      <c r="ZW24" s="23"/>
      <c r="ZX24" s="23"/>
      <c r="ZY24" s="23"/>
      <c r="ZZ24" s="23"/>
      <c r="AAA24" s="23"/>
      <c r="AAB24" s="23"/>
      <c r="AAC24" s="23"/>
      <c r="AAD24" s="23"/>
      <c r="AAE24" s="23"/>
      <c r="AAF24" s="23"/>
      <c r="AAG24" s="23"/>
      <c r="AAH24" s="23"/>
      <c r="AAI24" s="23"/>
      <c r="AAJ24" s="23"/>
      <c r="AAK24" s="23"/>
      <c r="AAL24" s="23"/>
      <c r="AAM24" s="23"/>
      <c r="AAN24" s="23"/>
      <c r="AAO24" s="23"/>
      <c r="AAP24" s="23"/>
      <c r="AAQ24" s="23"/>
      <c r="AAR24" s="23"/>
      <c r="AAS24" s="23"/>
      <c r="AAT24" s="23"/>
      <c r="AAU24" s="23"/>
      <c r="AAV24" s="23"/>
      <c r="AAW24" s="23"/>
      <c r="AAX24" s="23"/>
      <c r="AAY24" s="23"/>
      <c r="AAZ24" s="23"/>
      <c r="ABA24" s="23"/>
      <c r="ABB24" s="23"/>
      <c r="ABC24" s="23"/>
      <c r="ABD24" s="23"/>
      <c r="ABE24" s="23"/>
      <c r="ABF24" s="23"/>
      <c r="ABG24" s="23"/>
      <c r="ABH24" s="23"/>
      <c r="ABI24" s="23"/>
      <c r="ABJ24" s="23"/>
      <c r="ABK24" s="23"/>
      <c r="ABL24" s="23"/>
      <c r="ABM24" s="23"/>
      <c r="ABN24" s="23"/>
      <c r="ABO24" s="23"/>
      <c r="ABP24" s="23"/>
      <c r="ABQ24" s="23"/>
      <c r="ABR24" s="23"/>
      <c r="ABS24" s="23"/>
      <c r="ABT24" s="23"/>
      <c r="ABU24" s="23"/>
      <c r="ABV24" s="23"/>
      <c r="ABW24" s="23"/>
      <c r="ABX24" s="23"/>
      <c r="ABY24" s="23"/>
      <c r="ABZ24" s="23"/>
      <c r="ACA24" s="23"/>
      <c r="ACB24" s="23"/>
      <c r="ACC24" s="23"/>
      <c r="ACD24" s="23"/>
      <c r="ACE24" s="23"/>
      <c r="ACF24" s="23"/>
      <c r="ACG24" s="23"/>
      <c r="ACH24" s="23"/>
      <c r="ACI24" s="23"/>
      <c r="ACJ24" s="23"/>
      <c r="ACK24" s="23"/>
      <c r="ACL24" s="23"/>
      <c r="ACM24" s="23"/>
      <c r="ACN24" s="23"/>
      <c r="ACO24" s="23"/>
      <c r="ACP24" s="23"/>
      <c r="ACQ24" s="23"/>
      <c r="ACR24" s="23"/>
      <c r="ACS24" s="23"/>
      <c r="ACT24" s="23"/>
      <c r="ACU24" s="23"/>
      <c r="ACV24" s="23"/>
      <c r="ACW24" s="23"/>
      <c r="ACX24" s="23"/>
      <c r="ACY24" s="23"/>
      <c r="ACZ24" s="23"/>
      <c r="ADA24" s="23"/>
      <c r="ADB24" s="23"/>
      <c r="ADC24" s="23"/>
      <c r="ADD24" s="23"/>
      <c r="ADE24" s="23"/>
      <c r="ADF24" s="23"/>
      <c r="ADG24" s="23"/>
      <c r="ADH24" s="23"/>
      <c r="ADI24" s="23"/>
      <c r="ADJ24" s="23"/>
      <c r="ADK24" s="23"/>
      <c r="ADL24" s="23"/>
      <c r="ADM24" s="23"/>
      <c r="ADN24" s="23"/>
      <c r="ADO24" s="23"/>
      <c r="ADP24" s="23"/>
      <c r="ADQ24" s="23"/>
      <c r="ADR24" s="23"/>
      <c r="ADS24" s="23"/>
      <c r="ADT24" s="23"/>
      <c r="ADU24" s="23"/>
      <c r="ADV24" s="23"/>
      <c r="ADW24" s="23"/>
      <c r="ADX24" s="23"/>
      <c r="ADY24" s="23"/>
      <c r="ADZ24" s="23"/>
      <c r="AEA24" s="23"/>
      <c r="AEB24" s="23"/>
      <c r="AEC24" s="23"/>
      <c r="AED24" s="23"/>
      <c r="AEE24" s="23"/>
      <c r="AEF24" s="23"/>
      <c r="AEG24" s="23"/>
      <c r="AEH24" s="23"/>
      <c r="AEI24" s="23"/>
      <c r="AEJ24" s="23"/>
      <c r="AEK24" s="23"/>
      <c r="AEL24" s="23"/>
      <c r="AEM24" s="23"/>
      <c r="AEN24" s="23"/>
      <c r="AEO24" s="23"/>
      <c r="AEP24" s="23"/>
      <c r="AEQ24" s="23"/>
      <c r="AER24" s="23"/>
      <c r="AES24" s="23"/>
      <c r="AET24" s="23"/>
      <c r="AEU24" s="23"/>
      <c r="AEV24" s="23"/>
      <c r="AEW24" s="23"/>
      <c r="AEX24" s="23"/>
      <c r="AEY24" s="23"/>
      <c r="AEZ24" s="23"/>
      <c r="AFA24" s="23"/>
      <c r="AFB24" s="23"/>
      <c r="AFC24" s="23"/>
      <c r="AFD24" s="23"/>
      <c r="AFE24" s="23"/>
      <c r="AFF24" s="23"/>
      <c r="AFG24" s="23"/>
      <c r="AFH24" s="23"/>
      <c r="AFI24" s="23"/>
      <c r="AFJ24" s="23"/>
      <c r="AFK24" s="23"/>
      <c r="AFL24" s="23"/>
      <c r="AFM24" s="23"/>
      <c r="AFN24" s="23"/>
      <c r="AFO24" s="23"/>
      <c r="AFP24" s="23"/>
      <c r="AFQ24" s="23"/>
      <c r="AFR24" s="23"/>
      <c r="AFS24" s="23"/>
      <c r="AFT24" s="23"/>
      <c r="AFU24" s="23"/>
      <c r="AFV24" s="23"/>
      <c r="AFW24" s="23"/>
      <c r="AFX24" s="23"/>
      <c r="AFY24" s="23"/>
      <c r="AFZ24" s="23"/>
      <c r="AGA24" s="23"/>
      <c r="AGB24" s="23"/>
      <c r="AGC24" s="23"/>
      <c r="AGD24" s="23"/>
      <c r="AGE24" s="23"/>
      <c r="AGF24" s="23"/>
      <c r="AGG24" s="23"/>
      <c r="AGH24" s="23"/>
      <c r="AGI24" s="23"/>
      <c r="AGJ24" s="23"/>
      <c r="AGK24" s="23"/>
      <c r="AGL24" s="23"/>
      <c r="AGM24" s="23"/>
      <c r="AGN24" s="23"/>
      <c r="AGO24" s="23"/>
      <c r="AGP24" s="23"/>
      <c r="AGQ24" s="23"/>
      <c r="AGR24" s="23"/>
      <c r="AGS24" s="23"/>
      <c r="AGT24" s="23"/>
      <c r="AGU24" s="23"/>
      <c r="AGV24" s="23"/>
      <c r="AGW24" s="23"/>
      <c r="AGX24" s="23"/>
      <c r="AGY24" s="23"/>
      <c r="AGZ24" s="23"/>
      <c r="AHA24" s="23"/>
      <c r="AHB24" s="23"/>
      <c r="AHC24" s="23"/>
      <c r="AHD24" s="23"/>
      <c r="AHE24" s="23"/>
      <c r="AHF24" s="23"/>
      <c r="AHG24" s="23"/>
      <c r="AHH24" s="23"/>
      <c r="AHI24" s="23"/>
      <c r="AHJ24" s="23"/>
      <c r="AHK24" s="23"/>
      <c r="AHL24" s="23"/>
      <c r="AHM24" s="23"/>
      <c r="AHN24" s="23"/>
      <c r="AHO24" s="23"/>
      <c r="AHP24" s="23"/>
      <c r="AHQ24" s="23"/>
      <c r="AHR24" s="23"/>
      <c r="AHS24" s="23"/>
      <c r="AHT24" s="23"/>
      <c r="AHU24" s="23"/>
      <c r="AHV24" s="23"/>
      <c r="AHW24" s="23"/>
      <c r="AHX24" s="23"/>
      <c r="AHY24" s="23"/>
      <c r="AHZ24" s="23"/>
      <c r="AIA24" s="23"/>
      <c r="AIB24" s="23"/>
      <c r="AIC24" s="23"/>
      <c r="AID24" s="23"/>
      <c r="AIE24" s="23"/>
      <c r="AIF24" s="23"/>
      <c r="AIG24" s="23"/>
      <c r="AIH24" s="23"/>
      <c r="AII24" s="23"/>
      <c r="AIJ24" s="23"/>
      <c r="AIK24" s="23"/>
      <c r="AIL24" s="23"/>
      <c r="AIM24" s="23"/>
      <c r="AIN24" s="23"/>
      <c r="AIO24" s="23"/>
      <c r="AIP24" s="23"/>
      <c r="AIQ24" s="23"/>
      <c r="AIR24" s="23"/>
      <c r="AIS24" s="23"/>
      <c r="AIT24" s="23"/>
      <c r="AIU24" s="23"/>
      <c r="AIV24" s="23"/>
      <c r="AIW24" s="23"/>
      <c r="AIX24" s="23"/>
      <c r="AIY24" s="23"/>
      <c r="AIZ24" s="23"/>
      <c r="AJA24" s="23"/>
      <c r="AJB24" s="23"/>
      <c r="AJC24" s="23"/>
      <c r="AJD24" s="23"/>
      <c r="AJE24" s="23"/>
      <c r="AJF24" s="23"/>
      <c r="AJG24" s="23"/>
      <c r="AJH24" s="23"/>
      <c r="AJI24" s="23"/>
      <c r="AJJ24" s="23"/>
      <c r="AJK24" s="23"/>
      <c r="AJL24" s="23"/>
      <c r="AJM24" s="23"/>
      <c r="AJN24" s="23"/>
      <c r="AJO24" s="23"/>
      <c r="AJP24" s="23"/>
      <c r="AJQ24" s="23"/>
      <c r="AJR24" s="23"/>
      <c r="AJS24" s="23"/>
      <c r="AJT24" s="23"/>
      <c r="AJU24" s="23"/>
      <c r="AJV24" s="23"/>
      <c r="AJW24" s="23"/>
      <c r="AJX24" s="23"/>
      <c r="AJY24" s="23"/>
      <c r="AJZ24" s="23"/>
      <c r="AKA24" s="23"/>
      <c r="AKB24" s="23"/>
      <c r="AKC24" s="23"/>
      <c r="AKD24" s="23"/>
      <c r="AKE24" s="23"/>
      <c r="AKF24" s="23"/>
      <c r="AKG24" s="23"/>
      <c r="AKH24" s="23"/>
      <c r="AKI24" s="23"/>
      <c r="AKJ24" s="23"/>
      <c r="AKK24" s="23"/>
      <c r="AKL24" s="23"/>
      <c r="AKM24" s="23"/>
      <c r="AKN24" s="23"/>
      <c r="AKO24" s="23"/>
      <c r="AKP24" s="23"/>
      <c r="AKQ24" s="23"/>
      <c r="AKR24" s="23"/>
      <c r="AKS24" s="23"/>
      <c r="AKT24" s="23"/>
      <c r="AKU24" s="23"/>
      <c r="AKV24" s="23"/>
      <c r="AKW24" s="23"/>
      <c r="AKX24" s="23"/>
      <c r="AKY24" s="23"/>
      <c r="AKZ24" s="23"/>
      <c r="ALA24" s="23"/>
      <c r="ALB24" s="23"/>
      <c r="ALC24" s="23"/>
      <c r="ALD24" s="23"/>
      <c r="ALE24" s="23"/>
      <c r="ALF24" s="23"/>
      <c r="ALG24" s="23"/>
      <c r="ALH24" s="23"/>
      <c r="ALI24" s="23"/>
      <c r="ALJ24" s="23"/>
      <c r="ALK24" s="23"/>
      <c r="ALL24" s="23"/>
      <c r="ALM24" s="23"/>
      <c r="ALN24" s="23"/>
      <c r="ALO24" s="23"/>
      <c r="ALP24" s="23"/>
      <c r="ALQ24" s="23"/>
      <c r="ALR24" s="23"/>
      <c r="ALS24" s="23"/>
      <c r="ALT24" s="23"/>
      <c r="ALU24" s="23"/>
      <c r="ALV24" s="23"/>
      <c r="ALW24" s="23"/>
      <c r="ALX24" s="23"/>
      <c r="ALY24" s="23"/>
      <c r="ALZ24" s="23"/>
      <c r="AMA24" s="23"/>
      <c r="AMB24" s="23"/>
      <c r="AMC24" s="23"/>
      <c r="AMD24" s="23"/>
      <c r="AME24" s="23"/>
      <c r="AMF24" s="23"/>
      <c r="AMG24" s="23"/>
      <c r="AMH24" s="23"/>
      <c r="AMI24" s="23"/>
      <c r="AMJ24" s="23"/>
      <c r="AMK24" s="23"/>
      <c r="AML24" s="23"/>
      <c r="AMM24" s="23"/>
      <c r="AMN24" s="23"/>
      <c r="AMO24" s="23"/>
      <c r="AMP24" s="23"/>
      <c r="AMQ24" s="23"/>
      <c r="AMR24" s="23"/>
      <c r="AMS24" s="23"/>
      <c r="AMT24" s="23"/>
      <c r="AMU24" s="23"/>
      <c r="AMV24" s="23"/>
      <c r="AMW24" s="23"/>
      <c r="AMX24" s="23"/>
      <c r="AMY24" s="23"/>
      <c r="AMZ24" s="23"/>
      <c r="ANA24" s="23"/>
      <c r="ANB24" s="23"/>
      <c r="ANC24" s="23"/>
      <c r="AND24" s="23"/>
      <c r="ANE24" s="23"/>
      <c r="ANF24" s="23"/>
    </row>
    <row r="25" spans="1:1046" s="56" customFormat="1" x14ac:dyDescent="0.2">
      <c r="A25" s="50"/>
      <c r="B25" s="50"/>
      <c r="C25" s="51"/>
      <c r="D25" s="51"/>
      <c r="E25" s="51"/>
      <c r="F25" s="51"/>
      <c r="G25" s="51"/>
      <c r="H25" s="51"/>
      <c r="I25" s="59"/>
      <c r="J25" s="59"/>
      <c r="K25" s="59"/>
      <c r="L25" s="52"/>
      <c r="M25" s="53"/>
      <c r="N25" s="39"/>
      <c r="O25" s="53"/>
      <c r="P25" s="39"/>
      <c r="Q25" s="39"/>
      <c r="R25" s="53"/>
      <c r="S25" s="53"/>
      <c r="T25" s="53"/>
      <c r="U25" s="53"/>
      <c r="V25" s="53"/>
      <c r="W25" s="53"/>
      <c r="X25" s="53"/>
      <c r="Y25" s="53"/>
      <c r="Z25" s="54"/>
      <c r="AA25" s="54"/>
      <c r="AB25" s="54"/>
      <c r="AC25" s="55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5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7">
        <f>Q24</f>
        <v>27433600</v>
      </c>
      <c r="BC25" s="57">
        <f>AE24</f>
        <v>27314300</v>
      </c>
      <c r="BD25" s="57">
        <f>AS24</f>
        <v>1596700</v>
      </c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4"/>
      <c r="HT25" s="54"/>
      <c r="HU25" s="54"/>
      <c r="HV25" s="54"/>
      <c r="HW25" s="54"/>
      <c r="HX25" s="54"/>
      <c r="HY25" s="54"/>
      <c r="HZ25" s="54"/>
      <c r="IA25" s="54"/>
      <c r="IB25" s="54"/>
      <c r="IC25" s="54"/>
      <c r="ID25" s="54"/>
      <c r="IE25" s="54"/>
      <c r="IF25" s="54"/>
      <c r="IG25" s="54"/>
      <c r="IH25" s="54"/>
      <c r="II25" s="54"/>
      <c r="IJ25" s="54"/>
      <c r="IK25" s="54"/>
      <c r="IL25" s="54"/>
      <c r="IM25" s="54"/>
      <c r="IN25" s="54"/>
      <c r="IO25" s="54"/>
      <c r="IP25" s="54"/>
      <c r="IQ25" s="54"/>
      <c r="IR25" s="54"/>
      <c r="IS25" s="54"/>
      <c r="IT25" s="54"/>
      <c r="IU25" s="54"/>
      <c r="IV25" s="54"/>
      <c r="IW25" s="54"/>
      <c r="IX25" s="54"/>
      <c r="IY25" s="54"/>
      <c r="IZ25" s="54"/>
      <c r="JA25" s="54"/>
      <c r="JB25" s="54"/>
      <c r="JC25" s="54"/>
      <c r="JD25" s="54"/>
      <c r="JE25" s="54"/>
      <c r="JF25" s="54"/>
      <c r="JG25" s="54"/>
      <c r="JH25" s="54"/>
      <c r="JI25" s="54"/>
      <c r="JJ25" s="54"/>
      <c r="JK25" s="54"/>
      <c r="JL25" s="54"/>
      <c r="JM25" s="54"/>
      <c r="JN25" s="54"/>
      <c r="JO25" s="54"/>
      <c r="JP25" s="54"/>
      <c r="JQ25" s="54"/>
      <c r="JR25" s="54"/>
      <c r="JS25" s="54"/>
      <c r="JT25" s="54"/>
      <c r="JU25" s="54"/>
      <c r="JV25" s="54"/>
      <c r="JW25" s="54"/>
      <c r="JX25" s="54"/>
      <c r="JY25" s="54"/>
      <c r="JZ25" s="54"/>
      <c r="KA25" s="54"/>
      <c r="KB25" s="54"/>
      <c r="KC25" s="54"/>
      <c r="KD25" s="54"/>
      <c r="KE25" s="54"/>
      <c r="KF25" s="54"/>
      <c r="KG25" s="54"/>
      <c r="KH25" s="54"/>
      <c r="KI25" s="54"/>
      <c r="KJ25" s="54"/>
      <c r="KK25" s="54"/>
      <c r="KL25" s="54"/>
      <c r="KM25" s="54"/>
      <c r="KN25" s="54"/>
      <c r="KO25" s="54"/>
      <c r="KP25" s="54"/>
      <c r="KQ25" s="54"/>
      <c r="KR25" s="54"/>
      <c r="KS25" s="54"/>
      <c r="KT25" s="54"/>
      <c r="KU25" s="54"/>
      <c r="KV25" s="54"/>
      <c r="KW25" s="54"/>
      <c r="KX25" s="54"/>
      <c r="KY25" s="54"/>
      <c r="KZ25" s="54"/>
      <c r="LA25" s="54"/>
      <c r="LB25" s="54"/>
      <c r="LC25" s="54"/>
      <c r="LD25" s="54"/>
      <c r="LE25" s="54"/>
      <c r="LF25" s="54"/>
      <c r="LG25" s="54"/>
      <c r="LH25" s="54"/>
      <c r="LI25" s="54"/>
      <c r="LJ25" s="54"/>
      <c r="LK25" s="54"/>
      <c r="LL25" s="54"/>
      <c r="LM25" s="54"/>
      <c r="LN25" s="54"/>
      <c r="LO25" s="54"/>
      <c r="LP25" s="54"/>
      <c r="LQ25" s="54"/>
      <c r="LR25" s="54"/>
      <c r="LS25" s="54"/>
      <c r="LT25" s="54"/>
      <c r="LU25" s="54"/>
      <c r="LV25" s="54"/>
      <c r="LW25" s="54"/>
      <c r="LX25" s="54"/>
      <c r="LY25" s="54"/>
      <c r="LZ25" s="54"/>
      <c r="MA25" s="54"/>
      <c r="MB25" s="54"/>
      <c r="MC25" s="54"/>
      <c r="MD25" s="54"/>
      <c r="ME25" s="54"/>
      <c r="MF25" s="54"/>
      <c r="MG25" s="54"/>
      <c r="MH25" s="54"/>
      <c r="MI25" s="54"/>
      <c r="MJ25" s="54"/>
      <c r="MK25" s="54"/>
      <c r="ML25" s="54"/>
      <c r="MM25" s="54"/>
      <c r="MN25" s="54"/>
      <c r="MO25" s="54"/>
      <c r="MP25" s="54"/>
      <c r="MQ25" s="54"/>
      <c r="MR25" s="54"/>
      <c r="MS25" s="54"/>
      <c r="MT25" s="54"/>
      <c r="MU25" s="54"/>
      <c r="MV25" s="54"/>
      <c r="MW25" s="54"/>
      <c r="MX25" s="54"/>
      <c r="MY25" s="54"/>
      <c r="MZ25" s="54"/>
      <c r="NA25" s="54"/>
      <c r="NB25" s="54"/>
      <c r="NC25" s="54"/>
      <c r="ND25" s="54"/>
      <c r="NE25" s="54"/>
      <c r="NF25" s="54"/>
      <c r="NG25" s="54"/>
      <c r="NH25" s="54"/>
      <c r="NI25" s="54"/>
      <c r="NJ25" s="54"/>
      <c r="NK25" s="54"/>
      <c r="NL25" s="54"/>
      <c r="NM25" s="54"/>
      <c r="NN25" s="54"/>
      <c r="NO25" s="54"/>
      <c r="NP25" s="54"/>
      <c r="NQ25" s="54"/>
      <c r="NR25" s="54"/>
      <c r="NS25" s="54"/>
      <c r="NT25" s="54"/>
      <c r="NU25" s="54"/>
      <c r="NV25" s="54"/>
      <c r="NW25" s="54"/>
      <c r="NX25" s="54"/>
      <c r="NY25" s="54"/>
      <c r="NZ25" s="54"/>
      <c r="OA25" s="54"/>
      <c r="OB25" s="54"/>
      <c r="OC25" s="54"/>
      <c r="OD25" s="54"/>
      <c r="OE25" s="54"/>
      <c r="OF25" s="54"/>
      <c r="OG25" s="54"/>
      <c r="OH25" s="54"/>
      <c r="OI25" s="54"/>
      <c r="OJ25" s="54"/>
      <c r="OK25" s="54"/>
      <c r="OL25" s="54"/>
      <c r="OM25" s="54"/>
      <c r="ON25" s="54"/>
      <c r="OO25" s="54"/>
      <c r="OP25" s="54"/>
      <c r="OQ25" s="54"/>
      <c r="OR25" s="54"/>
      <c r="OS25" s="54"/>
      <c r="OT25" s="54"/>
      <c r="OU25" s="54"/>
      <c r="OV25" s="54"/>
      <c r="OW25" s="54"/>
      <c r="OX25" s="54"/>
      <c r="OY25" s="54"/>
      <c r="OZ25" s="54"/>
      <c r="PA25" s="54"/>
      <c r="PB25" s="54"/>
      <c r="PC25" s="54"/>
      <c r="PD25" s="54"/>
      <c r="PE25" s="54"/>
      <c r="PF25" s="54"/>
      <c r="PG25" s="54"/>
      <c r="PH25" s="54"/>
      <c r="PI25" s="54"/>
      <c r="PJ25" s="54"/>
      <c r="PK25" s="54"/>
      <c r="PL25" s="54"/>
      <c r="PM25" s="54"/>
      <c r="PN25" s="54"/>
      <c r="PO25" s="54"/>
      <c r="PP25" s="54"/>
      <c r="PQ25" s="54"/>
      <c r="PR25" s="54"/>
      <c r="PS25" s="54"/>
      <c r="PT25" s="54"/>
      <c r="PU25" s="54"/>
      <c r="PV25" s="54"/>
      <c r="PW25" s="54"/>
      <c r="PX25" s="54"/>
      <c r="PY25" s="54"/>
      <c r="PZ25" s="54"/>
      <c r="QA25" s="54"/>
      <c r="QB25" s="54"/>
      <c r="QC25" s="54"/>
      <c r="QD25" s="54"/>
      <c r="QE25" s="54"/>
      <c r="QF25" s="54"/>
      <c r="QG25" s="54"/>
      <c r="QH25" s="54"/>
      <c r="QI25" s="54"/>
      <c r="QJ25" s="54"/>
      <c r="QK25" s="54"/>
      <c r="QL25" s="54"/>
      <c r="QM25" s="54"/>
      <c r="QN25" s="54"/>
      <c r="QO25" s="54"/>
      <c r="QP25" s="54"/>
      <c r="QQ25" s="54"/>
      <c r="QR25" s="54"/>
      <c r="QS25" s="54"/>
      <c r="QT25" s="54"/>
      <c r="QU25" s="54"/>
      <c r="QV25" s="54"/>
      <c r="QW25" s="54"/>
      <c r="QX25" s="54"/>
      <c r="QY25" s="54"/>
      <c r="QZ25" s="54"/>
      <c r="RA25" s="54"/>
      <c r="RB25" s="54"/>
      <c r="RC25" s="54"/>
      <c r="RD25" s="54"/>
      <c r="RE25" s="54"/>
      <c r="RF25" s="54"/>
      <c r="RG25" s="54"/>
      <c r="RH25" s="54"/>
      <c r="RI25" s="54"/>
      <c r="RJ25" s="54"/>
      <c r="RK25" s="54"/>
      <c r="RL25" s="54"/>
      <c r="RM25" s="54"/>
      <c r="RN25" s="54"/>
      <c r="RO25" s="54"/>
      <c r="RP25" s="54"/>
      <c r="RQ25" s="54"/>
      <c r="RR25" s="54"/>
      <c r="RS25" s="54"/>
      <c r="RT25" s="54"/>
      <c r="RU25" s="54"/>
      <c r="RV25" s="54"/>
      <c r="RW25" s="54"/>
      <c r="RX25" s="54"/>
      <c r="RY25" s="54"/>
      <c r="RZ25" s="54"/>
      <c r="SA25" s="54"/>
      <c r="SB25" s="54"/>
      <c r="SC25" s="54"/>
      <c r="SD25" s="54"/>
      <c r="SE25" s="54"/>
      <c r="SF25" s="54"/>
      <c r="SG25" s="54"/>
      <c r="SH25" s="54"/>
      <c r="SI25" s="54"/>
      <c r="SJ25" s="54"/>
      <c r="SK25" s="54"/>
      <c r="SL25" s="54"/>
      <c r="SM25" s="54"/>
      <c r="SN25" s="54"/>
      <c r="SO25" s="54"/>
      <c r="SP25" s="54"/>
      <c r="SQ25" s="54"/>
      <c r="SR25" s="54"/>
      <c r="SS25" s="54"/>
      <c r="ST25" s="54"/>
      <c r="SU25" s="54"/>
      <c r="SV25" s="54"/>
      <c r="SW25" s="54"/>
      <c r="SX25" s="54"/>
      <c r="SY25" s="54"/>
      <c r="SZ25" s="54"/>
      <c r="TA25" s="54"/>
      <c r="TB25" s="54"/>
      <c r="TC25" s="54"/>
      <c r="TD25" s="54"/>
      <c r="TE25" s="54"/>
      <c r="TF25" s="54"/>
      <c r="TG25" s="54"/>
      <c r="TH25" s="54"/>
      <c r="TI25" s="54"/>
      <c r="TJ25" s="54"/>
      <c r="TK25" s="54"/>
      <c r="TL25" s="54"/>
      <c r="TM25" s="54"/>
      <c r="TN25" s="54"/>
      <c r="TO25" s="54"/>
      <c r="TP25" s="54"/>
      <c r="TQ25" s="54"/>
      <c r="TR25" s="54"/>
      <c r="TS25" s="54"/>
      <c r="TT25" s="54"/>
      <c r="TU25" s="54"/>
      <c r="TV25" s="54"/>
      <c r="TW25" s="54"/>
      <c r="TX25" s="54"/>
      <c r="TY25" s="54"/>
      <c r="TZ25" s="54"/>
      <c r="UA25" s="54"/>
      <c r="UB25" s="54"/>
      <c r="UC25" s="54"/>
      <c r="UD25" s="54"/>
      <c r="UE25" s="54"/>
      <c r="UF25" s="54"/>
      <c r="UG25" s="54"/>
      <c r="UH25" s="54"/>
      <c r="UI25" s="54"/>
      <c r="UJ25" s="54"/>
      <c r="UK25" s="54"/>
      <c r="UL25" s="54"/>
      <c r="UM25" s="54"/>
      <c r="UN25" s="54"/>
      <c r="UO25" s="54"/>
      <c r="UP25" s="54"/>
      <c r="UQ25" s="54"/>
      <c r="UR25" s="54"/>
      <c r="US25" s="54"/>
      <c r="UT25" s="54"/>
      <c r="UU25" s="54"/>
      <c r="UV25" s="54"/>
      <c r="UW25" s="54"/>
      <c r="UX25" s="54"/>
      <c r="UY25" s="54"/>
      <c r="UZ25" s="54"/>
      <c r="VA25" s="54"/>
      <c r="VB25" s="54"/>
      <c r="VC25" s="54"/>
      <c r="VD25" s="54"/>
      <c r="VE25" s="54"/>
      <c r="VF25" s="54"/>
      <c r="VG25" s="54"/>
      <c r="VH25" s="54"/>
      <c r="VI25" s="54"/>
      <c r="VJ25" s="54"/>
      <c r="VK25" s="54"/>
      <c r="VL25" s="54"/>
      <c r="VM25" s="54"/>
      <c r="VN25" s="54"/>
      <c r="VO25" s="54"/>
      <c r="VP25" s="54"/>
      <c r="VQ25" s="54"/>
      <c r="VR25" s="54"/>
      <c r="VS25" s="54"/>
      <c r="VT25" s="54"/>
      <c r="VU25" s="54"/>
      <c r="VV25" s="54"/>
      <c r="VW25" s="54"/>
      <c r="VX25" s="54"/>
      <c r="VY25" s="54"/>
      <c r="VZ25" s="54"/>
      <c r="WA25" s="54"/>
      <c r="WB25" s="54"/>
      <c r="WC25" s="54"/>
      <c r="WD25" s="54"/>
      <c r="WE25" s="54"/>
      <c r="WF25" s="54"/>
      <c r="WG25" s="54"/>
      <c r="WH25" s="54"/>
      <c r="WI25" s="54"/>
      <c r="WJ25" s="54"/>
      <c r="WK25" s="54"/>
      <c r="WL25" s="54"/>
      <c r="WM25" s="54"/>
      <c r="WN25" s="54"/>
      <c r="WO25" s="54"/>
      <c r="WP25" s="54"/>
      <c r="WQ25" s="54"/>
      <c r="WR25" s="54"/>
      <c r="WS25" s="54"/>
      <c r="WT25" s="54"/>
      <c r="WU25" s="54"/>
      <c r="WV25" s="54"/>
      <c r="WW25" s="54"/>
      <c r="WX25" s="54"/>
      <c r="WY25" s="54"/>
      <c r="WZ25" s="54"/>
      <c r="XA25" s="54"/>
      <c r="XB25" s="54"/>
      <c r="XC25" s="54"/>
      <c r="XD25" s="54"/>
      <c r="XE25" s="54"/>
      <c r="XF25" s="54"/>
      <c r="XG25" s="54"/>
      <c r="XH25" s="54"/>
      <c r="XI25" s="54"/>
      <c r="XJ25" s="54"/>
      <c r="XK25" s="54"/>
      <c r="XL25" s="54"/>
      <c r="XM25" s="54"/>
      <c r="XN25" s="54"/>
      <c r="XO25" s="54"/>
      <c r="XP25" s="54"/>
      <c r="XQ25" s="54"/>
      <c r="XR25" s="54"/>
      <c r="XS25" s="54"/>
      <c r="XT25" s="54"/>
      <c r="XU25" s="54"/>
      <c r="XV25" s="54"/>
      <c r="XW25" s="54"/>
      <c r="XX25" s="54"/>
      <c r="XY25" s="54"/>
      <c r="XZ25" s="54"/>
      <c r="YA25" s="54"/>
      <c r="YB25" s="54"/>
      <c r="YC25" s="54"/>
      <c r="YD25" s="54"/>
      <c r="YE25" s="54"/>
      <c r="YF25" s="54"/>
      <c r="YG25" s="54"/>
      <c r="YH25" s="54"/>
      <c r="YI25" s="54"/>
      <c r="YJ25" s="54"/>
      <c r="YK25" s="54"/>
      <c r="YL25" s="54"/>
      <c r="YM25" s="54"/>
      <c r="YN25" s="54"/>
      <c r="YO25" s="54"/>
      <c r="YP25" s="54"/>
      <c r="YQ25" s="54"/>
      <c r="YR25" s="54"/>
      <c r="YS25" s="54"/>
      <c r="YT25" s="54"/>
      <c r="YU25" s="54"/>
      <c r="YV25" s="54"/>
      <c r="YW25" s="54"/>
      <c r="YX25" s="54"/>
      <c r="YY25" s="54"/>
      <c r="YZ25" s="54"/>
      <c r="ZA25" s="54"/>
      <c r="ZB25" s="54"/>
      <c r="ZC25" s="54"/>
      <c r="ZD25" s="54"/>
      <c r="ZE25" s="54"/>
      <c r="ZF25" s="54"/>
      <c r="ZG25" s="54"/>
      <c r="ZH25" s="54"/>
      <c r="ZI25" s="54"/>
      <c r="ZJ25" s="54"/>
      <c r="ZK25" s="54"/>
      <c r="ZL25" s="54"/>
      <c r="ZM25" s="54"/>
      <c r="ZN25" s="54"/>
      <c r="ZO25" s="54"/>
      <c r="ZP25" s="54"/>
      <c r="ZQ25" s="54"/>
      <c r="ZR25" s="54"/>
      <c r="ZS25" s="54"/>
      <c r="ZT25" s="54"/>
      <c r="ZU25" s="54"/>
      <c r="ZV25" s="54"/>
      <c r="ZW25" s="54"/>
      <c r="ZX25" s="54"/>
      <c r="ZY25" s="54"/>
      <c r="ZZ25" s="54"/>
      <c r="AAA25" s="54"/>
      <c r="AAB25" s="54"/>
      <c r="AAC25" s="54"/>
      <c r="AAD25" s="54"/>
      <c r="AAE25" s="54"/>
      <c r="AAF25" s="54"/>
      <c r="AAG25" s="54"/>
      <c r="AAH25" s="54"/>
      <c r="AAI25" s="54"/>
      <c r="AAJ25" s="54"/>
      <c r="AAK25" s="54"/>
      <c r="AAL25" s="54"/>
      <c r="AAM25" s="54"/>
      <c r="AAN25" s="54"/>
      <c r="AAO25" s="54"/>
      <c r="AAP25" s="54"/>
      <c r="AAQ25" s="54"/>
      <c r="AAR25" s="54"/>
      <c r="AAS25" s="54"/>
      <c r="AAT25" s="54"/>
      <c r="AAU25" s="54"/>
      <c r="AAV25" s="54"/>
      <c r="AAW25" s="54"/>
      <c r="AAX25" s="54"/>
      <c r="AAY25" s="54"/>
      <c r="AAZ25" s="54"/>
      <c r="ABA25" s="54"/>
      <c r="ABB25" s="54"/>
      <c r="ABC25" s="54"/>
      <c r="ABD25" s="54"/>
      <c r="ABE25" s="54"/>
      <c r="ABF25" s="54"/>
      <c r="ABG25" s="54"/>
      <c r="ABH25" s="54"/>
      <c r="ABI25" s="54"/>
      <c r="ABJ25" s="54"/>
      <c r="ABK25" s="54"/>
      <c r="ABL25" s="54"/>
      <c r="ABM25" s="54"/>
      <c r="ABN25" s="54"/>
      <c r="ABO25" s="54"/>
      <c r="ABP25" s="54"/>
      <c r="ABQ25" s="54"/>
      <c r="ABR25" s="54"/>
      <c r="ABS25" s="54"/>
      <c r="ABT25" s="54"/>
      <c r="ABU25" s="54"/>
      <c r="ABV25" s="54"/>
      <c r="ABW25" s="54"/>
      <c r="ABX25" s="54"/>
      <c r="ABY25" s="54"/>
      <c r="ABZ25" s="54"/>
      <c r="ACA25" s="54"/>
      <c r="ACB25" s="54"/>
      <c r="ACC25" s="54"/>
      <c r="ACD25" s="54"/>
      <c r="ACE25" s="54"/>
      <c r="ACF25" s="54"/>
      <c r="ACG25" s="54"/>
      <c r="ACH25" s="54"/>
      <c r="ACI25" s="54"/>
      <c r="ACJ25" s="54"/>
      <c r="ACK25" s="54"/>
      <c r="ACL25" s="54"/>
      <c r="ACM25" s="54"/>
      <c r="ACN25" s="54"/>
      <c r="ACO25" s="54"/>
      <c r="ACP25" s="54"/>
      <c r="ACQ25" s="54"/>
      <c r="ACR25" s="54"/>
      <c r="ACS25" s="54"/>
      <c r="ACT25" s="54"/>
      <c r="ACU25" s="54"/>
      <c r="ACV25" s="54"/>
      <c r="ACW25" s="54"/>
      <c r="ACX25" s="54"/>
      <c r="ACY25" s="54"/>
      <c r="ACZ25" s="54"/>
      <c r="ADA25" s="54"/>
      <c r="ADB25" s="54"/>
      <c r="ADC25" s="54"/>
      <c r="ADD25" s="54"/>
      <c r="ADE25" s="54"/>
      <c r="ADF25" s="54"/>
      <c r="ADG25" s="54"/>
      <c r="ADH25" s="54"/>
      <c r="ADI25" s="54"/>
      <c r="ADJ25" s="54"/>
      <c r="ADK25" s="54"/>
      <c r="ADL25" s="54"/>
      <c r="ADM25" s="54"/>
      <c r="ADN25" s="54"/>
      <c r="ADO25" s="54"/>
      <c r="ADP25" s="54"/>
      <c r="ADQ25" s="54"/>
      <c r="ADR25" s="54"/>
      <c r="ADS25" s="54"/>
      <c r="ADT25" s="54"/>
      <c r="ADU25" s="54"/>
      <c r="ADV25" s="54"/>
      <c r="ADW25" s="54"/>
      <c r="ADX25" s="54"/>
      <c r="ADY25" s="54"/>
      <c r="ADZ25" s="54"/>
      <c r="AEA25" s="54"/>
      <c r="AEB25" s="54"/>
      <c r="AEC25" s="54"/>
      <c r="AED25" s="54"/>
      <c r="AEE25" s="54"/>
      <c r="AEF25" s="54"/>
      <c r="AEG25" s="54"/>
      <c r="AEH25" s="54"/>
      <c r="AEI25" s="54"/>
      <c r="AEJ25" s="54"/>
      <c r="AEK25" s="54"/>
      <c r="AEL25" s="54"/>
      <c r="AEM25" s="54"/>
      <c r="AEN25" s="54"/>
      <c r="AEO25" s="54"/>
      <c r="AEP25" s="54"/>
      <c r="AEQ25" s="54"/>
      <c r="AER25" s="54"/>
      <c r="AES25" s="54"/>
      <c r="AET25" s="54"/>
      <c r="AEU25" s="54"/>
      <c r="AEV25" s="54"/>
      <c r="AEW25" s="54"/>
      <c r="AEX25" s="54"/>
      <c r="AEY25" s="54"/>
      <c r="AEZ25" s="54"/>
      <c r="AFA25" s="54"/>
      <c r="AFB25" s="54"/>
      <c r="AFC25" s="54"/>
      <c r="AFD25" s="54"/>
      <c r="AFE25" s="54"/>
      <c r="AFF25" s="54"/>
      <c r="AFG25" s="54"/>
      <c r="AFH25" s="54"/>
      <c r="AFI25" s="54"/>
      <c r="AFJ25" s="54"/>
      <c r="AFK25" s="54"/>
      <c r="AFL25" s="54"/>
      <c r="AFM25" s="54"/>
      <c r="AFN25" s="54"/>
      <c r="AFO25" s="54"/>
      <c r="AFP25" s="54"/>
      <c r="AFQ25" s="54"/>
      <c r="AFR25" s="54"/>
      <c r="AFS25" s="54"/>
      <c r="AFT25" s="54"/>
      <c r="AFU25" s="54"/>
      <c r="AFV25" s="54"/>
      <c r="AFW25" s="54"/>
      <c r="AFX25" s="54"/>
      <c r="AFY25" s="54"/>
      <c r="AFZ25" s="54"/>
      <c r="AGA25" s="54"/>
      <c r="AGB25" s="54"/>
      <c r="AGC25" s="54"/>
      <c r="AGD25" s="54"/>
      <c r="AGE25" s="54"/>
      <c r="AGF25" s="54"/>
      <c r="AGG25" s="54"/>
      <c r="AGH25" s="54"/>
      <c r="AGI25" s="54"/>
      <c r="AGJ25" s="54"/>
      <c r="AGK25" s="54"/>
      <c r="AGL25" s="54"/>
      <c r="AGM25" s="54"/>
      <c r="AGN25" s="54"/>
      <c r="AGO25" s="54"/>
      <c r="AGP25" s="54"/>
      <c r="AGQ25" s="54"/>
      <c r="AGR25" s="54"/>
      <c r="AGS25" s="54"/>
      <c r="AGT25" s="54"/>
      <c r="AGU25" s="54"/>
      <c r="AGV25" s="54"/>
      <c r="AGW25" s="54"/>
      <c r="AGX25" s="54"/>
      <c r="AGY25" s="54"/>
      <c r="AGZ25" s="54"/>
      <c r="AHA25" s="54"/>
      <c r="AHB25" s="54"/>
      <c r="AHC25" s="54"/>
      <c r="AHD25" s="54"/>
      <c r="AHE25" s="54"/>
      <c r="AHF25" s="54"/>
      <c r="AHG25" s="54"/>
      <c r="AHH25" s="54"/>
      <c r="AHI25" s="54"/>
      <c r="AHJ25" s="54"/>
      <c r="AHK25" s="54"/>
      <c r="AHL25" s="54"/>
      <c r="AHM25" s="54"/>
      <c r="AHN25" s="54"/>
      <c r="AHO25" s="54"/>
      <c r="AHP25" s="54"/>
      <c r="AHQ25" s="54"/>
      <c r="AHR25" s="54"/>
      <c r="AHS25" s="54"/>
      <c r="AHT25" s="54"/>
      <c r="AHU25" s="54"/>
      <c r="AHV25" s="54"/>
      <c r="AHW25" s="54"/>
      <c r="AHX25" s="54"/>
      <c r="AHY25" s="54"/>
      <c r="AHZ25" s="54"/>
      <c r="AIA25" s="54"/>
      <c r="AIB25" s="54"/>
      <c r="AIC25" s="54"/>
      <c r="AID25" s="54"/>
      <c r="AIE25" s="54"/>
      <c r="AIF25" s="54"/>
      <c r="AIG25" s="54"/>
      <c r="AIH25" s="54"/>
      <c r="AII25" s="54"/>
      <c r="AIJ25" s="54"/>
      <c r="AIK25" s="54"/>
      <c r="AIL25" s="54"/>
      <c r="AIM25" s="54"/>
      <c r="AIN25" s="54"/>
      <c r="AIO25" s="54"/>
      <c r="AIP25" s="54"/>
      <c r="AIQ25" s="54"/>
      <c r="AIR25" s="54"/>
      <c r="AIS25" s="54"/>
      <c r="AIT25" s="54"/>
      <c r="AIU25" s="54"/>
      <c r="AIV25" s="54"/>
      <c r="AIW25" s="54"/>
      <c r="AIX25" s="54"/>
      <c r="AIY25" s="54"/>
      <c r="AIZ25" s="54"/>
      <c r="AJA25" s="54"/>
      <c r="AJB25" s="54"/>
      <c r="AJC25" s="54"/>
      <c r="AJD25" s="54"/>
      <c r="AJE25" s="54"/>
      <c r="AJF25" s="54"/>
      <c r="AJG25" s="54"/>
      <c r="AJH25" s="54"/>
      <c r="AJI25" s="54"/>
      <c r="AJJ25" s="54"/>
      <c r="AJK25" s="54"/>
      <c r="AJL25" s="54"/>
      <c r="AJM25" s="54"/>
      <c r="AJN25" s="54"/>
      <c r="AJO25" s="54"/>
      <c r="AJP25" s="54"/>
      <c r="AJQ25" s="54"/>
      <c r="AJR25" s="54"/>
      <c r="AJS25" s="54"/>
      <c r="AJT25" s="54"/>
      <c r="AJU25" s="54"/>
      <c r="AJV25" s="54"/>
      <c r="AJW25" s="54"/>
      <c r="AJX25" s="54"/>
      <c r="AJY25" s="54"/>
      <c r="AJZ25" s="54"/>
      <c r="AKA25" s="54"/>
      <c r="AKB25" s="54"/>
      <c r="AKC25" s="54"/>
      <c r="AKD25" s="54"/>
      <c r="AKE25" s="54"/>
      <c r="AKF25" s="54"/>
      <c r="AKG25" s="54"/>
      <c r="AKH25" s="54"/>
      <c r="AKI25" s="54"/>
      <c r="AKJ25" s="54"/>
      <c r="AKK25" s="54"/>
      <c r="AKL25" s="54"/>
      <c r="AKM25" s="54"/>
      <c r="AKN25" s="54"/>
      <c r="AKO25" s="54"/>
      <c r="AKP25" s="54"/>
      <c r="AKQ25" s="54"/>
      <c r="AKR25" s="54"/>
      <c r="AKS25" s="54"/>
      <c r="AKT25" s="54"/>
      <c r="AKU25" s="54"/>
      <c r="AKV25" s="54"/>
      <c r="AKW25" s="54"/>
      <c r="AKX25" s="54"/>
      <c r="AKY25" s="54"/>
      <c r="AKZ25" s="54"/>
      <c r="ALA25" s="54"/>
      <c r="ALB25" s="54"/>
      <c r="ALC25" s="54"/>
      <c r="ALD25" s="54"/>
      <c r="ALE25" s="54"/>
      <c r="ALF25" s="54"/>
      <c r="ALG25" s="54"/>
      <c r="ALH25" s="54"/>
      <c r="ALI25" s="54"/>
      <c r="ALJ25" s="54"/>
      <c r="ALK25" s="54"/>
      <c r="ALL25" s="54"/>
      <c r="ALM25" s="54"/>
      <c r="ALN25" s="54"/>
      <c r="ALO25" s="54"/>
      <c r="ALP25" s="54"/>
      <c r="ALQ25" s="54"/>
      <c r="ALR25" s="54"/>
      <c r="ALS25" s="54"/>
      <c r="ALT25" s="54"/>
      <c r="ALU25" s="54"/>
      <c r="ALV25" s="54"/>
      <c r="ALW25" s="54"/>
      <c r="ALX25" s="54"/>
      <c r="ALY25" s="54"/>
      <c r="ALZ25" s="54"/>
      <c r="AMA25" s="54"/>
      <c r="AMB25" s="54"/>
      <c r="AMC25" s="54"/>
      <c r="AMD25" s="54"/>
      <c r="AME25" s="54"/>
      <c r="AMF25" s="54"/>
      <c r="AMG25" s="54"/>
      <c r="AMH25" s="54"/>
      <c r="AMI25" s="54"/>
      <c r="AMJ25" s="54"/>
      <c r="AMK25" s="54"/>
      <c r="AML25" s="54"/>
      <c r="AMM25" s="54"/>
      <c r="AMN25" s="54"/>
      <c r="AMO25" s="54"/>
      <c r="AMP25" s="54"/>
      <c r="AMQ25" s="54"/>
      <c r="AMR25" s="54"/>
      <c r="AMS25" s="54"/>
      <c r="AMT25" s="54"/>
      <c r="AMU25" s="54"/>
      <c r="AMV25" s="54"/>
      <c r="AMW25" s="54"/>
      <c r="AMX25" s="54"/>
      <c r="AMY25" s="54"/>
      <c r="AMZ25" s="54"/>
      <c r="ANA25" s="54"/>
      <c r="ANB25" s="54"/>
      <c r="ANC25" s="54"/>
      <c r="AND25" s="54"/>
      <c r="ANE25" s="54"/>
      <c r="ANF25" s="54"/>
    </row>
    <row r="26" spans="1:1046" s="49" customFormat="1" x14ac:dyDescent="0.2">
      <c r="A26" s="15"/>
      <c r="B26" s="15"/>
      <c r="C26" s="15"/>
      <c r="D26" s="15"/>
      <c r="E26" s="15"/>
      <c r="F26" s="15"/>
      <c r="G26" s="15"/>
      <c r="H26" s="15"/>
      <c r="I26" s="60"/>
      <c r="J26" s="60"/>
      <c r="K26" s="60"/>
      <c r="L26" s="15"/>
      <c r="M26" s="47"/>
      <c r="N26" s="33">
        <f>N27+N28</f>
        <v>27433600</v>
      </c>
      <c r="O26" s="33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48"/>
      <c r="AA26" s="47"/>
      <c r="AB26" s="37">
        <f>AB27+AB28</f>
        <v>27314300</v>
      </c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7"/>
      <c r="AP26" s="37">
        <f>AP27+AP28</f>
        <v>1596700</v>
      </c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>
        <f>BB25-BB24*1000</f>
        <v>0</v>
      </c>
      <c r="BC26" s="48">
        <f>BC25-BC24*1000</f>
        <v>0</v>
      </c>
      <c r="BD26" s="48">
        <f>BD25-BD24*1000</f>
        <v>0</v>
      </c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  <c r="IV26" s="48"/>
      <c r="IW26" s="48"/>
      <c r="IX26" s="48"/>
      <c r="IY26" s="48"/>
      <c r="IZ26" s="48"/>
      <c r="JA26" s="48"/>
      <c r="JB26" s="48"/>
      <c r="JC26" s="48"/>
      <c r="JD26" s="48"/>
      <c r="JE26" s="48"/>
      <c r="JF26" s="48"/>
      <c r="JG26" s="48"/>
      <c r="JH26" s="48"/>
      <c r="JI26" s="48"/>
      <c r="JJ26" s="48"/>
      <c r="JK26" s="48"/>
      <c r="JL26" s="48"/>
      <c r="JM26" s="48"/>
      <c r="JN26" s="48"/>
      <c r="JO26" s="48"/>
      <c r="JP26" s="48"/>
      <c r="JQ26" s="48"/>
      <c r="JR26" s="48"/>
      <c r="JS26" s="48"/>
      <c r="JT26" s="48"/>
      <c r="JU26" s="48"/>
      <c r="JV26" s="48"/>
      <c r="JW26" s="48"/>
      <c r="JX26" s="48"/>
      <c r="JY26" s="48"/>
      <c r="JZ26" s="48"/>
      <c r="KA26" s="48"/>
      <c r="KB26" s="48"/>
      <c r="KC26" s="48"/>
      <c r="KD26" s="48"/>
      <c r="KE26" s="48"/>
      <c r="KF26" s="48"/>
      <c r="KG26" s="48"/>
      <c r="KH26" s="48"/>
      <c r="KI26" s="48"/>
      <c r="KJ26" s="48"/>
      <c r="KK26" s="48"/>
      <c r="KL26" s="48"/>
      <c r="KM26" s="48"/>
      <c r="KN26" s="48"/>
      <c r="KO26" s="48"/>
      <c r="KP26" s="48"/>
      <c r="KQ26" s="48"/>
      <c r="KR26" s="48"/>
      <c r="KS26" s="48"/>
      <c r="KT26" s="48"/>
      <c r="KU26" s="48"/>
      <c r="KV26" s="48"/>
      <c r="KW26" s="48"/>
      <c r="KX26" s="48"/>
      <c r="KY26" s="48"/>
      <c r="KZ26" s="48"/>
      <c r="LA26" s="48"/>
      <c r="LB26" s="48"/>
      <c r="LC26" s="48"/>
      <c r="LD26" s="48"/>
      <c r="LE26" s="48"/>
      <c r="LF26" s="48"/>
      <c r="LG26" s="48"/>
      <c r="LH26" s="48"/>
      <c r="LI26" s="48"/>
      <c r="LJ26" s="48"/>
      <c r="LK26" s="48"/>
      <c r="LL26" s="48"/>
      <c r="LM26" s="48"/>
      <c r="LN26" s="48"/>
      <c r="LO26" s="48"/>
      <c r="LP26" s="48"/>
      <c r="LQ26" s="48"/>
      <c r="LR26" s="48"/>
      <c r="LS26" s="48"/>
      <c r="LT26" s="48"/>
      <c r="LU26" s="48"/>
      <c r="LV26" s="48"/>
      <c r="LW26" s="48"/>
      <c r="LX26" s="48"/>
      <c r="LY26" s="48"/>
      <c r="LZ26" s="48"/>
      <c r="MA26" s="48"/>
      <c r="MB26" s="48"/>
      <c r="MC26" s="48"/>
      <c r="MD26" s="48"/>
      <c r="ME26" s="48"/>
      <c r="MF26" s="48"/>
      <c r="MG26" s="48"/>
      <c r="MH26" s="48"/>
      <c r="MI26" s="48"/>
      <c r="MJ26" s="48"/>
      <c r="MK26" s="48"/>
      <c r="ML26" s="48"/>
      <c r="MM26" s="48"/>
      <c r="MN26" s="48"/>
      <c r="MO26" s="48"/>
      <c r="MP26" s="48"/>
      <c r="MQ26" s="48"/>
      <c r="MR26" s="48"/>
      <c r="MS26" s="48"/>
      <c r="MT26" s="48"/>
      <c r="MU26" s="48"/>
      <c r="MV26" s="48"/>
      <c r="MW26" s="48"/>
      <c r="MX26" s="48"/>
      <c r="MY26" s="48"/>
      <c r="MZ26" s="48"/>
      <c r="NA26" s="48"/>
      <c r="NB26" s="48"/>
      <c r="NC26" s="48"/>
      <c r="ND26" s="48"/>
      <c r="NE26" s="48"/>
      <c r="NF26" s="48"/>
      <c r="NG26" s="48"/>
      <c r="NH26" s="48"/>
      <c r="NI26" s="48"/>
      <c r="NJ26" s="48"/>
      <c r="NK26" s="48"/>
      <c r="NL26" s="48"/>
      <c r="NM26" s="48"/>
      <c r="NN26" s="48"/>
      <c r="NO26" s="48"/>
      <c r="NP26" s="48"/>
      <c r="NQ26" s="48"/>
      <c r="NR26" s="48"/>
      <c r="NS26" s="48"/>
      <c r="NT26" s="48"/>
      <c r="NU26" s="48"/>
      <c r="NV26" s="48"/>
      <c r="NW26" s="48"/>
      <c r="NX26" s="48"/>
      <c r="NY26" s="48"/>
      <c r="NZ26" s="48"/>
      <c r="OA26" s="48"/>
      <c r="OB26" s="48"/>
      <c r="OC26" s="48"/>
      <c r="OD26" s="48"/>
      <c r="OE26" s="48"/>
      <c r="OF26" s="48"/>
      <c r="OG26" s="48"/>
      <c r="OH26" s="48"/>
      <c r="OI26" s="48"/>
      <c r="OJ26" s="48"/>
      <c r="OK26" s="48"/>
      <c r="OL26" s="48"/>
      <c r="OM26" s="48"/>
      <c r="ON26" s="48"/>
      <c r="OO26" s="48"/>
      <c r="OP26" s="48"/>
      <c r="OQ26" s="48"/>
      <c r="OR26" s="48"/>
      <c r="OS26" s="48"/>
      <c r="OT26" s="48"/>
      <c r="OU26" s="48"/>
      <c r="OV26" s="48"/>
      <c r="OW26" s="48"/>
      <c r="OX26" s="48"/>
      <c r="OY26" s="48"/>
      <c r="OZ26" s="48"/>
      <c r="PA26" s="48"/>
      <c r="PB26" s="48"/>
      <c r="PC26" s="48"/>
      <c r="PD26" s="48"/>
      <c r="PE26" s="48"/>
      <c r="PF26" s="48"/>
      <c r="PG26" s="48"/>
      <c r="PH26" s="48"/>
      <c r="PI26" s="48"/>
      <c r="PJ26" s="48"/>
      <c r="PK26" s="48"/>
      <c r="PL26" s="48"/>
      <c r="PM26" s="48"/>
      <c r="PN26" s="48"/>
      <c r="PO26" s="48"/>
      <c r="PP26" s="48"/>
      <c r="PQ26" s="48"/>
      <c r="PR26" s="48"/>
      <c r="PS26" s="48"/>
      <c r="PT26" s="48"/>
      <c r="PU26" s="48"/>
      <c r="PV26" s="48"/>
      <c r="PW26" s="48"/>
      <c r="PX26" s="48"/>
      <c r="PY26" s="48"/>
      <c r="PZ26" s="48"/>
      <c r="QA26" s="48"/>
      <c r="QB26" s="48"/>
      <c r="QC26" s="48"/>
      <c r="QD26" s="48"/>
      <c r="QE26" s="48"/>
      <c r="QF26" s="48"/>
      <c r="QG26" s="48"/>
      <c r="QH26" s="48"/>
      <c r="QI26" s="48"/>
      <c r="QJ26" s="48"/>
      <c r="QK26" s="48"/>
      <c r="QL26" s="48"/>
      <c r="QM26" s="48"/>
      <c r="QN26" s="48"/>
      <c r="QO26" s="48"/>
      <c r="QP26" s="48"/>
      <c r="QQ26" s="48"/>
      <c r="QR26" s="48"/>
      <c r="QS26" s="48"/>
      <c r="QT26" s="48"/>
      <c r="QU26" s="48"/>
      <c r="QV26" s="48"/>
      <c r="QW26" s="48"/>
      <c r="QX26" s="48"/>
      <c r="QY26" s="48"/>
      <c r="QZ26" s="48"/>
      <c r="RA26" s="48"/>
      <c r="RB26" s="48"/>
      <c r="RC26" s="48"/>
      <c r="RD26" s="48"/>
      <c r="RE26" s="48"/>
      <c r="RF26" s="48"/>
      <c r="RG26" s="48"/>
      <c r="RH26" s="48"/>
      <c r="RI26" s="48"/>
      <c r="RJ26" s="48"/>
      <c r="RK26" s="48"/>
      <c r="RL26" s="48"/>
      <c r="RM26" s="48"/>
      <c r="RN26" s="48"/>
      <c r="RO26" s="48"/>
      <c r="RP26" s="48"/>
      <c r="RQ26" s="48"/>
      <c r="RR26" s="48"/>
      <c r="RS26" s="48"/>
      <c r="RT26" s="48"/>
      <c r="RU26" s="48"/>
      <c r="RV26" s="48"/>
      <c r="RW26" s="48"/>
      <c r="RX26" s="48"/>
      <c r="RY26" s="48"/>
      <c r="RZ26" s="48"/>
      <c r="SA26" s="48"/>
      <c r="SB26" s="48"/>
      <c r="SC26" s="48"/>
      <c r="SD26" s="48"/>
      <c r="SE26" s="48"/>
      <c r="SF26" s="48"/>
      <c r="SG26" s="48"/>
      <c r="SH26" s="48"/>
      <c r="SI26" s="48"/>
      <c r="SJ26" s="48"/>
      <c r="SK26" s="48"/>
      <c r="SL26" s="48"/>
      <c r="SM26" s="48"/>
      <c r="SN26" s="48"/>
      <c r="SO26" s="48"/>
      <c r="SP26" s="48"/>
      <c r="SQ26" s="48"/>
      <c r="SR26" s="48"/>
      <c r="SS26" s="48"/>
      <c r="ST26" s="48"/>
      <c r="SU26" s="48"/>
      <c r="SV26" s="48"/>
      <c r="SW26" s="48"/>
      <c r="SX26" s="48"/>
      <c r="SY26" s="48"/>
      <c r="SZ26" s="48"/>
      <c r="TA26" s="48"/>
      <c r="TB26" s="48"/>
      <c r="TC26" s="48"/>
      <c r="TD26" s="48"/>
      <c r="TE26" s="48"/>
      <c r="TF26" s="48"/>
      <c r="TG26" s="48"/>
      <c r="TH26" s="48"/>
      <c r="TI26" s="48"/>
      <c r="TJ26" s="48"/>
      <c r="TK26" s="48"/>
      <c r="TL26" s="48"/>
      <c r="TM26" s="48"/>
      <c r="TN26" s="48"/>
      <c r="TO26" s="48"/>
      <c r="TP26" s="48"/>
      <c r="TQ26" s="48"/>
      <c r="TR26" s="48"/>
      <c r="TS26" s="48"/>
      <c r="TT26" s="48"/>
      <c r="TU26" s="48"/>
      <c r="TV26" s="48"/>
      <c r="TW26" s="48"/>
      <c r="TX26" s="48"/>
      <c r="TY26" s="48"/>
      <c r="TZ26" s="48"/>
      <c r="UA26" s="48"/>
      <c r="UB26" s="48"/>
      <c r="UC26" s="48"/>
      <c r="UD26" s="48"/>
      <c r="UE26" s="48"/>
      <c r="UF26" s="48"/>
      <c r="UG26" s="48"/>
      <c r="UH26" s="48"/>
      <c r="UI26" s="48"/>
      <c r="UJ26" s="48"/>
      <c r="UK26" s="48"/>
      <c r="UL26" s="48"/>
      <c r="UM26" s="48"/>
      <c r="UN26" s="48"/>
      <c r="UO26" s="48"/>
      <c r="UP26" s="48"/>
      <c r="UQ26" s="48"/>
      <c r="UR26" s="48"/>
      <c r="US26" s="48"/>
      <c r="UT26" s="48"/>
      <c r="UU26" s="48"/>
      <c r="UV26" s="48"/>
      <c r="UW26" s="48"/>
      <c r="UX26" s="48"/>
      <c r="UY26" s="48"/>
      <c r="UZ26" s="48"/>
      <c r="VA26" s="48"/>
      <c r="VB26" s="48"/>
      <c r="VC26" s="48"/>
      <c r="VD26" s="48"/>
      <c r="VE26" s="48"/>
      <c r="VF26" s="48"/>
      <c r="VG26" s="48"/>
      <c r="VH26" s="48"/>
      <c r="VI26" s="48"/>
      <c r="VJ26" s="48"/>
      <c r="VK26" s="48"/>
      <c r="VL26" s="48"/>
      <c r="VM26" s="48"/>
      <c r="VN26" s="48"/>
      <c r="VO26" s="48"/>
      <c r="VP26" s="48"/>
      <c r="VQ26" s="48"/>
      <c r="VR26" s="48"/>
      <c r="VS26" s="48"/>
      <c r="VT26" s="48"/>
      <c r="VU26" s="48"/>
      <c r="VV26" s="48"/>
      <c r="VW26" s="48"/>
      <c r="VX26" s="48"/>
      <c r="VY26" s="48"/>
      <c r="VZ26" s="48"/>
      <c r="WA26" s="48"/>
      <c r="WB26" s="48"/>
      <c r="WC26" s="48"/>
      <c r="WD26" s="48"/>
      <c r="WE26" s="48"/>
      <c r="WF26" s="48"/>
      <c r="WG26" s="48"/>
      <c r="WH26" s="48"/>
      <c r="WI26" s="48"/>
      <c r="WJ26" s="48"/>
      <c r="WK26" s="48"/>
      <c r="WL26" s="48"/>
      <c r="WM26" s="48"/>
      <c r="WN26" s="48"/>
      <c r="WO26" s="48"/>
      <c r="WP26" s="48"/>
      <c r="WQ26" s="48"/>
      <c r="WR26" s="48"/>
      <c r="WS26" s="48"/>
      <c r="WT26" s="48"/>
      <c r="WU26" s="48"/>
      <c r="WV26" s="48"/>
      <c r="WW26" s="48"/>
      <c r="WX26" s="48"/>
      <c r="WY26" s="48"/>
      <c r="WZ26" s="48"/>
      <c r="XA26" s="48"/>
      <c r="XB26" s="48"/>
      <c r="XC26" s="48"/>
      <c r="XD26" s="48"/>
      <c r="XE26" s="48"/>
      <c r="XF26" s="48"/>
      <c r="XG26" s="48"/>
      <c r="XH26" s="48"/>
      <c r="XI26" s="48"/>
      <c r="XJ26" s="48"/>
      <c r="XK26" s="48"/>
      <c r="XL26" s="48"/>
      <c r="XM26" s="48"/>
      <c r="XN26" s="48"/>
      <c r="XO26" s="48"/>
      <c r="XP26" s="48"/>
      <c r="XQ26" s="48"/>
      <c r="XR26" s="48"/>
      <c r="XS26" s="48"/>
      <c r="XT26" s="48"/>
      <c r="XU26" s="48"/>
      <c r="XV26" s="48"/>
      <c r="XW26" s="48"/>
      <c r="XX26" s="48"/>
      <c r="XY26" s="48"/>
      <c r="XZ26" s="48"/>
      <c r="YA26" s="48"/>
      <c r="YB26" s="48"/>
      <c r="YC26" s="48"/>
      <c r="YD26" s="48"/>
      <c r="YE26" s="48"/>
      <c r="YF26" s="48"/>
      <c r="YG26" s="48"/>
      <c r="YH26" s="48"/>
      <c r="YI26" s="48"/>
      <c r="YJ26" s="48"/>
      <c r="YK26" s="48"/>
      <c r="YL26" s="48"/>
      <c r="YM26" s="48"/>
      <c r="YN26" s="48"/>
      <c r="YO26" s="48"/>
      <c r="YP26" s="48"/>
      <c r="YQ26" s="48"/>
      <c r="YR26" s="48"/>
      <c r="YS26" s="48"/>
      <c r="YT26" s="48"/>
      <c r="YU26" s="48"/>
      <c r="YV26" s="48"/>
      <c r="YW26" s="48"/>
      <c r="YX26" s="48"/>
      <c r="YY26" s="48"/>
      <c r="YZ26" s="48"/>
      <c r="ZA26" s="48"/>
      <c r="ZB26" s="48"/>
      <c r="ZC26" s="48"/>
      <c r="ZD26" s="48"/>
      <c r="ZE26" s="48"/>
      <c r="ZF26" s="48"/>
      <c r="ZG26" s="48"/>
      <c r="ZH26" s="48"/>
      <c r="ZI26" s="48"/>
      <c r="ZJ26" s="48"/>
      <c r="ZK26" s="48"/>
      <c r="ZL26" s="48"/>
      <c r="ZM26" s="48"/>
      <c r="ZN26" s="48"/>
      <c r="ZO26" s="48"/>
      <c r="ZP26" s="48"/>
      <c r="ZQ26" s="48"/>
      <c r="ZR26" s="48"/>
      <c r="ZS26" s="48"/>
      <c r="ZT26" s="48"/>
      <c r="ZU26" s="48"/>
      <c r="ZV26" s="48"/>
      <c r="ZW26" s="48"/>
      <c r="ZX26" s="48"/>
      <c r="ZY26" s="48"/>
      <c r="ZZ26" s="48"/>
      <c r="AAA26" s="48"/>
      <c r="AAB26" s="48"/>
      <c r="AAC26" s="48"/>
      <c r="AAD26" s="48"/>
      <c r="AAE26" s="48"/>
      <c r="AAF26" s="48"/>
      <c r="AAG26" s="48"/>
      <c r="AAH26" s="48"/>
      <c r="AAI26" s="48"/>
      <c r="AAJ26" s="48"/>
      <c r="AAK26" s="48"/>
      <c r="AAL26" s="48"/>
      <c r="AAM26" s="48"/>
      <c r="AAN26" s="48"/>
      <c r="AAO26" s="48"/>
      <c r="AAP26" s="48"/>
      <c r="AAQ26" s="48"/>
      <c r="AAR26" s="48"/>
      <c r="AAS26" s="48"/>
      <c r="AAT26" s="48"/>
      <c r="AAU26" s="48"/>
      <c r="AAV26" s="48"/>
      <c r="AAW26" s="48"/>
      <c r="AAX26" s="48"/>
      <c r="AAY26" s="48"/>
      <c r="AAZ26" s="48"/>
      <c r="ABA26" s="48"/>
      <c r="ABB26" s="48"/>
      <c r="ABC26" s="48"/>
      <c r="ABD26" s="48"/>
      <c r="ABE26" s="48"/>
      <c r="ABF26" s="48"/>
      <c r="ABG26" s="48"/>
      <c r="ABH26" s="48"/>
      <c r="ABI26" s="48"/>
      <c r="ABJ26" s="48"/>
      <c r="ABK26" s="48"/>
      <c r="ABL26" s="48"/>
      <c r="ABM26" s="48"/>
      <c r="ABN26" s="48"/>
      <c r="ABO26" s="48"/>
      <c r="ABP26" s="48"/>
      <c r="ABQ26" s="48"/>
      <c r="ABR26" s="48"/>
      <c r="ABS26" s="48"/>
      <c r="ABT26" s="48"/>
      <c r="ABU26" s="48"/>
      <c r="ABV26" s="48"/>
      <c r="ABW26" s="48"/>
      <c r="ABX26" s="48"/>
      <c r="ABY26" s="48"/>
      <c r="ABZ26" s="48"/>
      <c r="ACA26" s="48"/>
      <c r="ACB26" s="48"/>
      <c r="ACC26" s="48"/>
      <c r="ACD26" s="48"/>
      <c r="ACE26" s="48"/>
      <c r="ACF26" s="48"/>
      <c r="ACG26" s="48"/>
      <c r="ACH26" s="48"/>
      <c r="ACI26" s="48"/>
      <c r="ACJ26" s="48"/>
      <c r="ACK26" s="48"/>
      <c r="ACL26" s="48"/>
      <c r="ACM26" s="48"/>
      <c r="ACN26" s="48"/>
      <c r="ACO26" s="48"/>
      <c r="ACP26" s="48"/>
      <c r="ACQ26" s="48"/>
      <c r="ACR26" s="48"/>
      <c r="ACS26" s="48"/>
      <c r="ACT26" s="48"/>
      <c r="ACU26" s="48"/>
      <c r="ACV26" s="48"/>
      <c r="ACW26" s="48"/>
      <c r="ACX26" s="48"/>
      <c r="ACY26" s="48"/>
      <c r="ACZ26" s="48"/>
      <c r="ADA26" s="48"/>
      <c r="ADB26" s="48"/>
      <c r="ADC26" s="48"/>
      <c r="ADD26" s="48"/>
      <c r="ADE26" s="48"/>
      <c r="ADF26" s="48"/>
      <c r="ADG26" s="48"/>
      <c r="ADH26" s="48"/>
      <c r="ADI26" s="48"/>
      <c r="ADJ26" s="48"/>
      <c r="ADK26" s="48"/>
      <c r="ADL26" s="48"/>
      <c r="ADM26" s="48"/>
      <c r="ADN26" s="48"/>
      <c r="ADO26" s="48"/>
      <c r="ADP26" s="48"/>
      <c r="ADQ26" s="48"/>
      <c r="ADR26" s="48"/>
      <c r="ADS26" s="48"/>
      <c r="ADT26" s="48"/>
      <c r="ADU26" s="48"/>
      <c r="ADV26" s="48"/>
      <c r="ADW26" s="48"/>
      <c r="ADX26" s="48"/>
      <c r="ADY26" s="48"/>
      <c r="ADZ26" s="48"/>
      <c r="AEA26" s="48"/>
      <c r="AEB26" s="48"/>
      <c r="AEC26" s="48"/>
      <c r="AED26" s="48"/>
      <c r="AEE26" s="48"/>
      <c r="AEF26" s="48"/>
      <c r="AEG26" s="48"/>
      <c r="AEH26" s="48"/>
      <c r="AEI26" s="48"/>
      <c r="AEJ26" s="48"/>
      <c r="AEK26" s="48"/>
      <c r="AEL26" s="48"/>
      <c r="AEM26" s="48"/>
      <c r="AEN26" s="48"/>
      <c r="AEO26" s="48"/>
      <c r="AEP26" s="48"/>
      <c r="AEQ26" s="48"/>
      <c r="AER26" s="48"/>
      <c r="AES26" s="48"/>
      <c r="AET26" s="48"/>
      <c r="AEU26" s="48"/>
      <c r="AEV26" s="48"/>
      <c r="AEW26" s="48"/>
      <c r="AEX26" s="48"/>
      <c r="AEY26" s="48"/>
      <c r="AEZ26" s="48"/>
      <c r="AFA26" s="48"/>
      <c r="AFB26" s="48"/>
      <c r="AFC26" s="48"/>
      <c r="AFD26" s="48"/>
      <c r="AFE26" s="48"/>
      <c r="AFF26" s="48"/>
      <c r="AFG26" s="48"/>
      <c r="AFH26" s="48"/>
      <c r="AFI26" s="48"/>
      <c r="AFJ26" s="48"/>
      <c r="AFK26" s="48"/>
      <c r="AFL26" s="48"/>
      <c r="AFM26" s="48"/>
      <c r="AFN26" s="48"/>
      <c r="AFO26" s="48"/>
      <c r="AFP26" s="48"/>
      <c r="AFQ26" s="48"/>
      <c r="AFR26" s="48"/>
      <c r="AFS26" s="48"/>
      <c r="AFT26" s="48"/>
      <c r="AFU26" s="48"/>
      <c r="AFV26" s="48"/>
      <c r="AFW26" s="48"/>
      <c r="AFX26" s="48"/>
      <c r="AFY26" s="48"/>
      <c r="AFZ26" s="48"/>
      <c r="AGA26" s="48"/>
      <c r="AGB26" s="48"/>
      <c r="AGC26" s="48"/>
      <c r="AGD26" s="48"/>
      <c r="AGE26" s="48"/>
      <c r="AGF26" s="48"/>
      <c r="AGG26" s="48"/>
      <c r="AGH26" s="48"/>
      <c r="AGI26" s="48"/>
      <c r="AGJ26" s="48"/>
      <c r="AGK26" s="48"/>
      <c r="AGL26" s="48"/>
      <c r="AGM26" s="48"/>
      <c r="AGN26" s="48"/>
      <c r="AGO26" s="48"/>
      <c r="AGP26" s="48"/>
      <c r="AGQ26" s="48"/>
      <c r="AGR26" s="48"/>
      <c r="AGS26" s="48"/>
      <c r="AGT26" s="48"/>
      <c r="AGU26" s="48"/>
      <c r="AGV26" s="48"/>
      <c r="AGW26" s="48"/>
      <c r="AGX26" s="48"/>
      <c r="AGY26" s="48"/>
      <c r="AGZ26" s="48"/>
      <c r="AHA26" s="48"/>
      <c r="AHB26" s="48"/>
      <c r="AHC26" s="48"/>
      <c r="AHD26" s="48"/>
      <c r="AHE26" s="48"/>
      <c r="AHF26" s="48"/>
      <c r="AHG26" s="48"/>
      <c r="AHH26" s="48"/>
      <c r="AHI26" s="48"/>
      <c r="AHJ26" s="48"/>
      <c r="AHK26" s="48"/>
      <c r="AHL26" s="48"/>
      <c r="AHM26" s="48"/>
      <c r="AHN26" s="48"/>
      <c r="AHO26" s="48"/>
      <c r="AHP26" s="48"/>
      <c r="AHQ26" s="48"/>
      <c r="AHR26" s="48"/>
      <c r="AHS26" s="48"/>
      <c r="AHT26" s="48"/>
      <c r="AHU26" s="48"/>
      <c r="AHV26" s="48"/>
      <c r="AHW26" s="48"/>
      <c r="AHX26" s="48"/>
      <c r="AHY26" s="48"/>
      <c r="AHZ26" s="48"/>
      <c r="AIA26" s="48"/>
      <c r="AIB26" s="48"/>
      <c r="AIC26" s="48"/>
      <c r="AID26" s="48"/>
      <c r="AIE26" s="48"/>
      <c r="AIF26" s="48"/>
      <c r="AIG26" s="48"/>
      <c r="AIH26" s="48"/>
      <c r="AII26" s="48"/>
      <c r="AIJ26" s="48"/>
      <c r="AIK26" s="48"/>
      <c r="AIL26" s="48"/>
      <c r="AIM26" s="48"/>
      <c r="AIN26" s="48"/>
      <c r="AIO26" s="48"/>
      <c r="AIP26" s="48"/>
      <c r="AIQ26" s="48"/>
      <c r="AIR26" s="48"/>
      <c r="AIS26" s="48"/>
      <c r="AIT26" s="48"/>
      <c r="AIU26" s="48"/>
      <c r="AIV26" s="48"/>
      <c r="AIW26" s="48"/>
      <c r="AIX26" s="48"/>
      <c r="AIY26" s="48"/>
      <c r="AIZ26" s="48"/>
      <c r="AJA26" s="48"/>
      <c r="AJB26" s="48"/>
      <c r="AJC26" s="48"/>
      <c r="AJD26" s="48"/>
      <c r="AJE26" s="48"/>
      <c r="AJF26" s="48"/>
      <c r="AJG26" s="48"/>
      <c r="AJH26" s="48"/>
      <c r="AJI26" s="48"/>
      <c r="AJJ26" s="48"/>
      <c r="AJK26" s="48"/>
      <c r="AJL26" s="48"/>
      <c r="AJM26" s="48"/>
      <c r="AJN26" s="48"/>
      <c r="AJO26" s="48"/>
      <c r="AJP26" s="48"/>
      <c r="AJQ26" s="48"/>
      <c r="AJR26" s="48"/>
      <c r="AJS26" s="48"/>
      <c r="AJT26" s="48"/>
      <c r="AJU26" s="48"/>
      <c r="AJV26" s="48"/>
      <c r="AJW26" s="48"/>
      <c r="AJX26" s="48"/>
      <c r="AJY26" s="48"/>
      <c r="AJZ26" s="48"/>
      <c r="AKA26" s="48"/>
      <c r="AKB26" s="48"/>
      <c r="AKC26" s="48"/>
      <c r="AKD26" s="48"/>
      <c r="AKE26" s="48"/>
      <c r="AKF26" s="48"/>
      <c r="AKG26" s="48"/>
      <c r="AKH26" s="48"/>
      <c r="AKI26" s="48"/>
      <c r="AKJ26" s="48"/>
      <c r="AKK26" s="48"/>
      <c r="AKL26" s="48"/>
      <c r="AKM26" s="48"/>
      <c r="AKN26" s="48"/>
      <c r="AKO26" s="48"/>
      <c r="AKP26" s="48"/>
      <c r="AKQ26" s="48"/>
      <c r="AKR26" s="48"/>
      <c r="AKS26" s="48"/>
      <c r="AKT26" s="48"/>
      <c r="AKU26" s="48"/>
      <c r="AKV26" s="48"/>
      <c r="AKW26" s="48"/>
      <c r="AKX26" s="48"/>
      <c r="AKY26" s="48"/>
      <c r="AKZ26" s="48"/>
      <c r="ALA26" s="48"/>
      <c r="ALB26" s="48"/>
      <c r="ALC26" s="48"/>
      <c r="ALD26" s="48"/>
      <c r="ALE26" s="48"/>
      <c r="ALF26" s="48"/>
      <c r="ALG26" s="48"/>
      <c r="ALH26" s="48"/>
      <c r="ALI26" s="48"/>
      <c r="ALJ26" s="48"/>
      <c r="ALK26" s="48"/>
      <c r="ALL26" s="48"/>
      <c r="ALM26" s="48"/>
      <c r="ALN26" s="48"/>
      <c r="ALO26" s="48"/>
      <c r="ALP26" s="48"/>
      <c r="ALQ26" s="48"/>
      <c r="ALR26" s="48"/>
      <c r="ALS26" s="48"/>
      <c r="ALT26" s="48"/>
      <c r="ALU26" s="48"/>
      <c r="ALV26" s="48"/>
      <c r="ALW26" s="48"/>
      <c r="ALX26" s="48"/>
      <c r="ALY26" s="48"/>
      <c r="ALZ26" s="48"/>
      <c r="AMA26" s="48"/>
      <c r="AMB26" s="48"/>
      <c r="AMC26" s="48"/>
      <c r="AMD26" s="48"/>
      <c r="AME26" s="48"/>
      <c r="AMF26" s="48"/>
      <c r="AMG26" s="48"/>
      <c r="AMH26" s="48"/>
      <c r="AMI26" s="48"/>
      <c r="AMJ26" s="48"/>
      <c r="AMK26" s="48"/>
      <c r="AML26" s="48"/>
      <c r="AMM26" s="48"/>
      <c r="AMN26" s="48"/>
      <c r="AMO26" s="48"/>
      <c r="AMP26" s="48"/>
      <c r="AMQ26" s="48"/>
      <c r="AMR26" s="48"/>
      <c r="AMS26" s="48"/>
      <c r="AMT26" s="48"/>
      <c r="AMU26" s="48"/>
      <c r="AMV26" s="48"/>
      <c r="AMW26" s="48"/>
      <c r="AMX26" s="48"/>
      <c r="AMY26" s="48"/>
      <c r="AMZ26" s="48"/>
      <c r="ANA26" s="48"/>
      <c r="ANB26" s="48"/>
      <c r="ANC26" s="48"/>
      <c r="AND26" s="48"/>
      <c r="ANE26" s="48"/>
      <c r="ANF26" s="48"/>
    </row>
    <row r="27" spans="1:1046" s="49" customFormat="1" x14ac:dyDescent="0.2">
      <c r="A27" s="15"/>
      <c r="B27" s="15"/>
      <c r="C27" s="15"/>
      <c r="D27" s="15"/>
      <c r="E27" s="15"/>
      <c r="F27" s="15"/>
      <c r="G27" s="15"/>
      <c r="H27" s="15"/>
      <c r="I27" s="60"/>
      <c r="J27" s="60"/>
      <c r="K27" s="60"/>
      <c r="L27" s="15"/>
      <c r="M27" s="33">
        <f>N27+N28</f>
        <v>27433600</v>
      </c>
      <c r="N27" s="46">
        <f>26223800</f>
        <v>26223800</v>
      </c>
      <c r="O27" s="46" t="s">
        <v>39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48"/>
      <c r="AA27" s="48">
        <f>AB27+AB28</f>
        <v>27314300</v>
      </c>
      <c r="AB27" s="37">
        <f>26223800</f>
        <v>26223800</v>
      </c>
      <c r="AC27" s="48" t="s">
        <v>39</v>
      </c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>
        <f>AP27+AP28</f>
        <v>1596700</v>
      </c>
      <c r="AP27" s="37">
        <v>526900</v>
      </c>
      <c r="AQ27" s="48" t="s">
        <v>39</v>
      </c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48"/>
      <c r="IV27" s="48"/>
      <c r="IW27" s="48"/>
      <c r="IX27" s="48"/>
      <c r="IY27" s="48"/>
      <c r="IZ27" s="48"/>
      <c r="JA27" s="48"/>
      <c r="JB27" s="48"/>
      <c r="JC27" s="48"/>
      <c r="JD27" s="48"/>
      <c r="JE27" s="48"/>
      <c r="JF27" s="48"/>
      <c r="JG27" s="48"/>
      <c r="JH27" s="48"/>
      <c r="JI27" s="48"/>
      <c r="JJ27" s="48"/>
      <c r="JK27" s="48"/>
      <c r="JL27" s="48"/>
      <c r="JM27" s="48"/>
      <c r="JN27" s="48"/>
      <c r="JO27" s="48"/>
      <c r="JP27" s="48"/>
      <c r="JQ27" s="48"/>
      <c r="JR27" s="48"/>
      <c r="JS27" s="48"/>
      <c r="JT27" s="48"/>
      <c r="JU27" s="48"/>
      <c r="JV27" s="48"/>
      <c r="JW27" s="48"/>
      <c r="JX27" s="48"/>
      <c r="JY27" s="48"/>
      <c r="JZ27" s="48"/>
      <c r="KA27" s="48"/>
      <c r="KB27" s="48"/>
      <c r="KC27" s="48"/>
      <c r="KD27" s="48"/>
      <c r="KE27" s="48"/>
      <c r="KF27" s="48"/>
      <c r="KG27" s="48"/>
      <c r="KH27" s="48"/>
      <c r="KI27" s="48"/>
      <c r="KJ27" s="48"/>
      <c r="KK27" s="48"/>
      <c r="KL27" s="48"/>
      <c r="KM27" s="48"/>
      <c r="KN27" s="48"/>
      <c r="KO27" s="48"/>
      <c r="KP27" s="48"/>
      <c r="KQ27" s="48"/>
      <c r="KR27" s="48"/>
      <c r="KS27" s="48"/>
      <c r="KT27" s="48"/>
      <c r="KU27" s="48"/>
      <c r="KV27" s="48"/>
      <c r="KW27" s="48"/>
      <c r="KX27" s="48"/>
      <c r="KY27" s="48"/>
      <c r="KZ27" s="48"/>
      <c r="LA27" s="48"/>
      <c r="LB27" s="48"/>
      <c r="LC27" s="48"/>
      <c r="LD27" s="48"/>
      <c r="LE27" s="48"/>
      <c r="LF27" s="48"/>
      <c r="LG27" s="48"/>
      <c r="LH27" s="48"/>
      <c r="LI27" s="48"/>
      <c r="LJ27" s="48"/>
      <c r="LK27" s="48"/>
      <c r="LL27" s="48"/>
      <c r="LM27" s="48"/>
      <c r="LN27" s="48"/>
      <c r="LO27" s="48"/>
      <c r="LP27" s="48"/>
      <c r="LQ27" s="48"/>
      <c r="LR27" s="48"/>
      <c r="LS27" s="48"/>
      <c r="LT27" s="48"/>
      <c r="LU27" s="48"/>
      <c r="LV27" s="48"/>
      <c r="LW27" s="48"/>
      <c r="LX27" s="48"/>
      <c r="LY27" s="48"/>
      <c r="LZ27" s="48"/>
      <c r="MA27" s="48"/>
      <c r="MB27" s="48"/>
      <c r="MC27" s="48"/>
      <c r="MD27" s="48"/>
      <c r="ME27" s="48"/>
      <c r="MF27" s="48"/>
      <c r="MG27" s="48"/>
      <c r="MH27" s="48"/>
      <c r="MI27" s="48"/>
      <c r="MJ27" s="48"/>
      <c r="MK27" s="48"/>
      <c r="ML27" s="48"/>
      <c r="MM27" s="48"/>
      <c r="MN27" s="48"/>
      <c r="MO27" s="48"/>
      <c r="MP27" s="48"/>
      <c r="MQ27" s="48"/>
      <c r="MR27" s="48"/>
      <c r="MS27" s="48"/>
      <c r="MT27" s="48"/>
      <c r="MU27" s="48"/>
      <c r="MV27" s="48"/>
      <c r="MW27" s="48"/>
      <c r="MX27" s="48"/>
      <c r="MY27" s="48"/>
      <c r="MZ27" s="48"/>
      <c r="NA27" s="48"/>
      <c r="NB27" s="48"/>
      <c r="NC27" s="48"/>
      <c r="ND27" s="48"/>
      <c r="NE27" s="48"/>
      <c r="NF27" s="48"/>
      <c r="NG27" s="48"/>
      <c r="NH27" s="48"/>
      <c r="NI27" s="48"/>
      <c r="NJ27" s="48"/>
      <c r="NK27" s="48"/>
      <c r="NL27" s="48"/>
      <c r="NM27" s="48"/>
      <c r="NN27" s="48"/>
      <c r="NO27" s="48"/>
      <c r="NP27" s="48"/>
      <c r="NQ27" s="48"/>
      <c r="NR27" s="48"/>
      <c r="NS27" s="48"/>
      <c r="NT27" s="48"/>
      <c r="NU27" s="48"/>
      <c r="NV27" s="48"/>
      <c r="NW27" s="48"/>
      <c r="NX27" s="48"/>
      <c r="NY27" s="48"/>
      <c r="NZ27" s="48"/>
      <c r="OA27" s="48"/>
      <c r="OB27" s="48"/>
      <c r="OC27" s="48"/>
      <c r="OD27" s="48"/>
      <c r="OE27" s="48"/>
      <c r="OF27" s="48"/>
      <c r="OG27" s="48"/>
      <c r="OH27" s="48"/>
      <c r="OI27" s="48"/>
      <c r="OJ27" s="48"/>
      <c r="OK27" s="48"/>
      <c r="OL27" s="48"/>
      <c r="OM27" s="48"/>
      <c r="ON27" s="48"/>
      <c r="OO27" s="48"/>
      <c r="OP27" s="48"/>
      <c r="OQ27" s="48"/>
      <c r="OR27" s="48"/>
      <c r="OS27" s="48"/>
      <c r="OT27" s="48"/>
      <c r="OU27" s="48"/>
      <c r="OV27" s="48"/>
      <c r="OW27" s="48"/>
      <c r="OX27" s="48"/>
      <c r="OY27" s="48"/>
      <c r="OZ27" s="48"/>
      <c r="PA27" s="48"/>
      <c r="PB27" s="48"/>
      <c r="PC27" s="48"/>
      <c r="PD27" s="48"/>
      <c r="PE27" s="48"/>
      <c r="PF27" s="48"/>
      <c r="PG27" s="48"/>
      <c r="PH27" s="48"/>
      <c r="PI27" s="48"/>
      <c r="PJ27" s="48"/>
      <c r="PK27" s="48"/>
      <c r="PL27" s="48"/>
      <c r="PM27" s="48"/>
      <c r="PN27" s="48"/>
      <c r="PO27" s="48"/>
      <c r="PP27" s="48"/>
      <c r="PQ27" s="48"/>
      <c r="PR27" s="48"/>
      <c r="PS27" s="48"/>
      <c r="PT27" s="48"/>
      <c r="PU27" s="48"/>
      <c r="PV27" s="48"/>
      <c r="PW27" s="48"/>
      <c r="PX27" s="48"/>
      <c r="PY27" s="48"/>
      <c r="PZ27" s="48"/>
      <c r="QA27" s="48"/>
      <c r="QB27" s="48"/>
      <c r="QC27" s="48"/>
      <c r="QD27" s="48"/>
      <c r="QE27" s="48"/>
      <c r="QF27" s="48"/>
      <c r="QG27" s="48"/>
      <c r="QH27" s="48"/>
      <c r="QI27" s="48"/>
      <c r="QJ27" s="48"/>
      <c r="QK27" s="48"/>
      <c r="QL27" s="48"/>
      <c r="QM27" s="48"/>
      <c r="QN27" s="48"/>
      <c r="QO27" s="48"/>
      <c r="QP27" s="48"/>
      <c r="QQ27" s="48"/>
      <c r="QR27" s="48"/>
      <c r="QS27" s="48"/>
      <c r="QT27" s="48"/>
      <c r="QU27" s="48"/>
      <c r="QV27" s="48"/>
      <c r="QW27" s="48"/>
      <c r="QX27" s="48"/>
      <c r="QY27" s="48"/>
      <c r="QZ27" s="48"/>
      <c r="RA27" s="48"/>
      <c r="RB27" s="48"/>
      <c r="RC27" s="48"/>
      <c r="RD27" s="48"/>
      <c r="RE27" s="48"/>
      <c r="RF27" s="48"/>
      <c r="RG27" s="48"/>
      <c r="RH27" s="48"/>
      <c r="RI27" s="48"/>
      <c r="RJ27" s="48"/>
      <c r="RK27" s="48"/>
      <c r="RL27" s="48"/>
      <c r="RM27" s="48"/>
      <c r="RN27" s="48"/>
      <c r="RO27" s="48"/>
      <c r="RP27" s="48"/>
      <c r="RQ27" s="48"/>
      <c r="RR27" s="48"/>
      <c r="RS27" s="48"/>
      <c r="RT27" s="48"/>
      <c r="RU27" s="48"/>
      <c r="RV27" s="48"/>
      <c r="RW27" s="48"/>
      <c r="RX27" s="48"/>
      <c r="RY27" s="48"/>
      <c r="RZ27" s="48"/>
      <c r="SA27" s="48"/>
      <c r="SB27" s="48"/>
      <c r="SC27" s="48"/>
      <c r="SD27" s="48"/>
      <c r="SE27" s="48"/>
      <c r="SF27" s="48"/>
      <c r="SG27" s="48"/>
      <c r="SH27" s="48"/>
      <c r="SI27" s="48"/>
      <c r="SJ27" s="48"/>
      <c r="SK27" s="48"/>
      <c r="SL27" s="48"/>
      <c r="SM27" s="48"/>
      <c r="SN27" s="48"/>
      <c r="SO27" s="48"/>
      <c r="SP27" s="48"/>
      <c r="SQ27" s="48"/>
      <c r="SR27" s="48"/>
      <c r="SS27" s="48"/>
      <c r="ST27" s="48"/>
      <c r="SU27" s="48"/>
      <c r="SV27" s="48"/>
      <c r="SW27" s="48"/>
      <c r="SX27" s="48"/>
      <c r="SY27" s="48"/>
      <c r="SZ27" s="48"/>
      <c r="TA27" s="48"/>
      <c r="TB27" s="48"/>
      <c r="TC27" s="48"/>
      <c r="TD27" s="48"/>
      <c r="TE27" s="48"/>
      <c r="TF27" s="48"/>
      <c r="TG27" s="48"/>
      <c r="TH27" s="48"/>
      <c r="TI27" s="48"/>
      <c r="TJ27" s="48"/>
      <c r="TK27" s="48"/>
      <c r="TL27" s="48"/>
      <c r="TM27" s="48"/>
      <c r="TN27" s="48"/>
      <c r="TO27" s="48"/>
      <c r="TP27" s="48"/>
      <c r="TQ27" s="48"/>
      <c r="TR27" s="48"/>
      <c r="TS27" s="48"/>
      <c r="TT27" s="48"/>
      <c r="TU27" s="48"/>
      <c r="TV27" s="48"/>
      <c r="TW27" s="48"/>
      <c r="TX27" s="48"/>
      <c r="TY27" s="48"/>
      <c r="TZ27" s="48"/>
      <c r="UA27" s="48"/>
      <c r="UB27" s="48"/>
      <c r="UC27" s="48"/>
      <c r="UD27" s="48"/>
      <c r="UE27" s="48"/>
      <c r="UF27" s="48"/>
      <c r="UG27" s="48"/>
      <c r="UH27" s="48"/>
      <c r="UI27" s="48"/>
      <c r="UJ27" s="48"/>
      <c r="UK27" s="48"/>
      <c r="UL27" s="48"/>
      <c r="UM27" s="48"/>
      <c r="UN27" s="48"/>
      <c r="UO27" s="48"/>
      <c r="UP27" s="48"/>
      <c r="UQ27" s="48"/>
      <c r="UR27" s="48"/>
      <c r="US27" s="48"/>
      <c r="UT27" s="48"/>
      <c r="UU27" s="48"/>
      <c r="UV27" s="48"/>
      <c r="UW27" s="48"/>
      <c r="UX27" s="48"/>
      <c r="UY27" s="48"/>
      <c r="UZ27" s="48"/>
      <c r="VA27" s="48"/>
      <c r="VB27" s="48"/>
      <c r="VC27" s="48"/>
      <c r="VD27" s="48"/>
      <c r="VE27" s="48"/>
      <c r="VF27" s="48"/>
      <c r="VG27" s="48"/>
      <c r="VH27" s="48"/>
      <c r="VI27" s="48"/>
      <c r="VJ27" s="48"/>
      <c r="VK27" s="48"/>
      <c r="VL27" s="48"/>
      <c r="VM27" s="48"/>
      <c r="VN27" s="48"/>
      <c r="VO27" s="48"/>
      <c r="VP27" s="48"/>
      <c r="VQ27" s="48"/>
      <c r="VR27" s="48"/>
      <c r="VS27" s="48"/>
      <c r="VT27" s="48"/>
      <c r="VU27" s="48"/>
      <c r="VV27" s="48"/>
      <c r="VW27" s="48"/>
      <c r="VX27" s="48"/>
      <c r="VY27" s="48"/>
      <c r="VZ27" s="48"/>
      <c r="WA27" s="48"/>
      <c r="WB27" s="48"/>
      <c r="WC27" s="48"/>
      <c r="WD27" s="48"/>
      <c r="WE27" s="48"/>
      <c r="WF27" s="48"/>
      <c r="WG27" s="48"/>
      <c r="WH27" s="48"/>
      <c r="WI27" s="48"/>
      <c r="WJ27" s="48"/>
      <c r="WK27" s="48"/>
      <c r="WL27" s="48"/>
      <c r="WM27" s="48"/>
      <c r="WN27" s="48"/>
      <c r="WO27" s="48"/>
      <c r="WP27" s="48"/>
      <c r="WQ27" s="48"/>
      <c r="WR27" s="48"/>
      <c r="WS27" s="48"/>
      <c r="WT27" s="48"/>
      <c r="WU27" s="48"/>
      <c r="WV27" s="48"/>
      <c r="WW27" s="48"/>
      <c r="WX27" s="48"/>
      <c r="WY27" s="48"/>
      <c r="WZ27" s="48"/>
      <c r="XA27" s="48"/>
      <c r="XB27" s="48"/>
      <c r="XC27" s="48"/>
      <c r="XD27" s="48"/>
      <c r="XE27" s="48"/>
      <c r="XF27" s="48"/>
      <c r="XG27" s="48"/>
      <c r="XH27" s="48"/>
      <c r="XI27" s="48"/>
      <c r="XJ27" s="48"/>
      <c r="XK27" s="48"/>
      <c r="XL27" s="48"/>
      <c r="XM27" s="48"/>
      <c r="XN27" s="48"/>
      <c r="XO27" s="48"/>
      <c r="XP27" s="48"/>
      <c r="XQ27" s="48"/>
      <c r="XR27" s="48"/>
      <c r="XS27" s="48"/>
      <c r="XT27" s="48"/>
      <c r="XU27" s="48"/>
      <c r="XV27" s="48"/>
      <c r="XW27" s="48"/>
      <c r="XX27" s="48"/>
      <c r="XY27" s="48"/>
      <c r="XZ27" s="48"/>
      <c r="YA27" s="48"/>
      <c r="YB27" s="48"/>
      <c r="YC27" s="48"/>
      <c r="YD27" s="48"/>
      <c r="YE27" s="48"/>
      <c r="YF27" s="48"/>
      <c r="YG27" s="48"/>
      <c r="YH27" s="48"/>
      <c r="YI27" s="48"/>
      <c r="YJ27" s="48"/>
      <c r="YK27" s="48"/>
      <c r="YL27" s="48"/>
      <c r="YM27" s="48"/>
      <c r="YN27" s="48"/>
      <c r="YO27" s="48"/>
      <c r="YP27" s="48"/>
      <c r="YQ27" s="48"/>
      <c r="YR27" s="48"/>
      <c r="YS27" s="48"/>
      <c r="YT27" s="48"/>
      <c r="YU27" s="48"/>
      <c r="YV27" s="48"/>
      <c r="YW27" s="48"/>
      <c r="YX27" s="48"/>
      <c r="YY27" s="48"/>
      <c r="YZ27" s="48"/>
      <c r="ZA27" s="48"/>
      <c r="ZB27" s="48"/>
      <c r="ZC27" s="48"/>
      <c r="ZD27" s="48"/>
      <c r="ZE27" s="48"/>
      <c r="ZF27" s="48"/>
      <c r="ZG27" s="48"/>
      <c r="ZH27" s="48"/>
      <c r="ZI27" s="48"/>
      <c r="ZJ27" s="48"/>
      <c r="ZK27" s="48"/>
      <c r="ZL27" s="48"/>
      <c r="ZM27" s="48"/>
      <c r="ZN27" s="48"/>
      <c r="ZO27" s="48"/>
      <c r="ZP27" s="48"/>
      <c r="ZQ27" s="48"/>
      <c r="ZR27" s="48"/>
      <c r="ZS27" s="48"/>
      <c r="ZT27" s="48"/>
      <c r="ZU27" s="48"/>
      <c r="ZV27" s="48"/>
      <c r="ZW27" s="48"/>
      <c r="ZX27" s="48"/>
      <c r="ZY27" s="48"/>
      <c r="ZZ27" s="48"/>
      <c r="AAA27" s="48"/>
      <c r="AAB27" s="48"/>
      <c r="AAC27" s="48"/>
      <c r="AAD27" s="48"/>
      <c r="AAE27" s="48"/>
      <c r="AAF27" s="48"/>
      <c r="AAG27" s="48"/>
      <c r="AAH27" s="48"/>
      <c r="AAI27" s="48"/>
      <c r="AAJ27" s="48"/>
      <c r="AAK27" s="48"/>
      <c r="AAL27" s="48"/>
      <c r="AAM27" s="48"/>
      <c r="AAN27" s="48"/>
      <c r="AAO27" s="48"/>
      <c r="AAP27" s="48"/>
      <c r="AAQ27" s="48"/>
      <c r="AAR27" s="48"/>
      <c r="AAS27" s="48"/>
      <c r="AAT27" s="48"/>
      <c r="AAU27" s="48"/>
      <c r="AAV27" s="48"/>
      <c r="AAW27" s="48"/>
      <c r="AAX27" s="48"/>
      <c r="AAY27" s="48"/>
      <c r="AAZ27" s="48"/>
      <c r="ABA27" s="48"/>
      <c r="ABB27" s="48"/>
      <c r="ABC27" s="48"/>
      <c r="ABD27" s="48"/>
      <c r="ABE27" s="48"/>
      <c r="ABF27" s="48"/>
      <c r="ABG27" s="48"/>
      <c r="ABH27" s="48"/>
      <c r="ABI27" s="48"/>
      <c r="ABJ27" s="48"/>
      <c r="ABK27" s="48"/>
      <c r="ABL27" s="48"/>
      <c r="ABM27" s="48"/>
      <c r="ABN27" s="48"/>
      <c r="ABO27" s="48"/>
      <c r="ABP27" s="48"/>
      <c r="ABQ27" s="48"/>
      <c r="ABR27" s="48"/>
      <c r="ABS27" s="48"/>
      <c r="ABT27" s="48"/>
      <c r="ABU27" s="48"/>
      <c r="ABV27" s="48"/>
      <c r="ABW27" s="48"/>
      <c r="ABX27" s="48"/>
      <c r="ABY27" s="48"/>
      <c r="ABZ27" s="48"/>
      <c r="ACA27" s="48"/>
      <c r="ACB27" s="48"/>
      <c r="ACC27" s="48"/>
      <c r="ACD27" s="48"/>
      <c r="ACE27" s="48"/>
      <c r="ACF27" s="48"/>
      <c r="ACG27" s="48"/>
      <c r="ACH27" s="48"/>
      <c r="ACI27" s="48"/>
      <c r="ACJ27" s="48"/>
      <c r="ACK27" s="48"/>
      <c r="ACL27" s="48"/>
      <c r="ACM27" s="48"/>
      <c r="ACN27" s="48"/>
      <c r="ACO27" s="48"/>
      <c r="ACP27" s="48"/>
      <c r="ACQ27" s="48"/>
      <c r="ACR27" s="48"/>
      <c r="ACS27" s="48"/>
      <c r="ACT27" s="48"/>
      <c r="ACU27" s="48"/>
      <c r="ACV27" s="48"/>
      <c r="ACW27" s="48"/>
      <c r="ACX27" s="48"/>
      <c r="ACY27" s="48"/>
      <c r="ACZ27" s="48"/>
      <c r="ADA27" s="48"/>
      <c r="ADB27" s="48"/>
      <c r="ADC27" s="48"/>
      <c r="ADD27" s="48"/>
      <c r="ADE27" s="48"/>
      <c r="ADF27" s="48"/>
      <c r="ADG27" s="48"/>
      <c r="ADH27" s="48"/>
      <c r="ADI27" s="48"/>
      <c r="ADJ27" s="48"/>
      <c r="ADK27" s="48"/>
      <c r="ADL27" s="48"/>
      <c r="ADM27" s="48"/>
      <c r="ADN27" s="48"/>
      <c r="ADO27" s="48"/>
      <c r="ADP27" s="48"/>
      <c r="ADQ27" s="48"/>
      <c r="ADR27" s="48"/>
      <c r="ADS27" s="48"/>
      <c r="ADT27" s="48"/>
      <c r="ADU27" s="48"/>
      <c r="ADV27" s="48"/>
      <c r="ADW27" s="48"/>
      <c r="ADX27" s="48"/>
      <c r="ADY27" s="48"/>
      <c r="ADZ27" s="48"/>
      <c r="AEA27" s="48"/>
      <c r="AEB27" s="48"/>
      <c r="AEC27" s="48"/>
      <c r="AED27" s="48"/>
      <c r="AEE27" s="48"/>
      <c r="AEF27" s="48"/>
      <c r="AEG27" s="48"/>
      <c r="AEH27" s="48"/>
      <c r="AEI27" s="48"/>
      <c r="AEJ27" s="48"/>
      <c r="AEK27" s="48"/>
      <c r="AEL27" s="48"/>
      <c r="AEM27" s="48"/>
      <c r="AEN27" s="48"/>
      <c r="AEO27" s="48"/>
      <c r="AEP27" s="48"/>
      <c r="AEQ27" s="48"/>
      <c r="AER27" s="48"/>
      <c r="AES27" s="48"/>
      <c r="AET27" s="48"/>
      <c r="AEU27" s="48"/>
      <c r="AEV27" s="48"/>
      <c r="AEW27" s="48"/>
      <c r="AEX27" s="48"/>
      <c r="AEY27" s="48"/>
      <c r="AEZ27" s="48"/>
      <c r="AFA27" s="48"/>
      <c r="AFB27" s="48"/>
      <c r="AFC27" s="48"/>
      <c r="AFD27" s="48"/>
      <c r="AFE27" s="48"/>
      <c r="AFF27" s="48"/>
      <c r="AFG27" s="48"/>
      <c r="AFH27" s="48"/>
      <c r="AFI27" s="48"/>
      <c r="AFJ27" s="48"/>
      <c r="AFK27" s="48"/>
      <c r="AFL27" s="48"/>
      <c r="AFM27" s="48"/>
      <c r="AFN27" s="48"/>
      <c r="AFO27" s="48"/>
      <c r="AFP27" s="48"/>
      <c r="AFQ27" s="48"/>
      <c r="AFR27" s="48"/>
      <c r="AFS27" s="48"/>
      <c r="AFT27" s="48"/>
      <c r="AFU27" s="48"/>
      <c r="AFV27" s="48"/>
      <c r="AFW27" s="48"/>
      <c r="AFX27" s="48"/>
      <c r="AFY27" s="48"/>
      <c r="AFZ27" s="48"/>
      <c r="AGA27" s="48"/>
      <c r="AGB27" s="48"/>
      <c r="AGC27" s="48"/>
      <c r="AGD27" s="48"/>
      <c r="AGE27" s="48"/>
      <c r="AGF27" s="48"/>
      <c r="AGG27" s="48"/>
      <c r="AGH27" s="48"/>
      <c r="AGI27" s="48"/>
      <c r="AGJ27" s="48"/>
      <c r="AGK27" s="48"/>
      <c r="AGL27" s="48"/>
      <c r="AGM27" s="48"/>
      <c r="AGN27" s="48"/>
      <c r="AGO27" s="48"/>
      <c r="AGP27" s="48"/>
      <c r="AGQ27" s="48"/>
      <c r="AGR27" s="48"/>
      <c r="AGS27" s="48"/>
      <c r="AGT27" s="48"/>
      <c r="AGU27" s="48"/>
      <c r="AGV27" s="48"/>
      <c r="AGW27" s="48"/>
      <c r="AGX27" s="48"/>
      <c r="AGY27" s="48"/>
      <c r="AGZ27" s="48"/>
      <c r="AHA27" s="48"/>
      <c r="AHB27" s="48"/>
      <c r="AHC27" s="48"/>
      <c r="AHD27" s="48"/>
      <c r="AHE27" s="48"/>
      <c r="AHF27" s="48"/>
      <c r="AHG27" s="48"/>
      <c r="AHH27" s="48"/>
      <c r="AHI27" s="48"/>
      <c r="AHJ27" s="48"/>
      <c r="AHK27" s="48"/>
      <c r="AHL27" s="48"/>
      <c r="AHM27" s="48"/>
      <c r="AHN27" s="48"/>
      <c r="AHO27" s="48"/>
      <c r="AHP27" s="48"/>
      <c r="AHQ27" s="48"/>
      <c r="AHR27" s="48"/>
      <c r="AHS27" s="48"/>
      <c r="AHT27" s="48"/>
      <c r="AHU27" s="48"/>
      <c r="AHV27" s="48"/>
      <c r="AHW27" s="48"/>
      <c r="AHX27" s="48"/>
      <c r="AHY27" s="48"/>
      <c r="AHZ27" s="48"/>
      <c r="AIA27" s="48"/>
      <c r="AIB27" s="48"/>
      <c r="AIC27" s="48"/>
      <c r="AID27" s="48"/>
      <c r="AIE27" s="48"/>
      <c r="AIF27" s="48"/>
      <c r="AIG27" s="48"/>
      <c r="AIH27" s="48"/>
      <c r="AII27" s="48"/>
      <c r="AIJ27" s="48"/>
      <c r="AIK27" s="48"/>
      <c r="AIL27" s="48"/>
      <c r="AIM27" s="48"/>
      <c r="AIN27" s="48"/>
      <c r="AIO27" s="48"/>
      <c r="AIP27" s="48"/>
      <c r="AIQ27" s="48"/>
      <c r="AIR27" s="48"/>
      <c r="AIS27" s="48"/>
      <c r="AIT27" s="48"/>
      <c r="AIU27" s="48"/>
      <c r="AIV27" s="48"/>
      <c r="AIW27" s="48"/>
      <c r="AIX27" s="48"/>
      <c r="AIY27" s="48"/>
      <c r="AIZ27" s="48"/>
      <c r="AJA27" s="48"/>
      <c r="AJB27" s="48"/>
      <c r="AJC27" s="48"/>
      <c r="AJD27" s="48"/>
      <c r="AJE27" s="48"/>
      <c r="AJF27" s="48"/>
      <c r="AJG27" s="48"/>
      <c r="AJH27" s="48"/>
      <c r="AJI27" s="48"/>
      <c r="AJJ27" s="48"/>
      <c r="AJK27" s="48"/>
      <c r="AJL27" s="48"/>
      <c r="AJM27" s="48"/>
      <c r="AJN27" s="48"/>
      <c r="AJO27" s="48"/>
      <c r="AJP27" s="48"/>
      <c r="AJQ27" s="48"/>
      <c r="AJR27" s="48"/>
      <c r="AJS27" s="48"/>
      <c r="AJT27" s="48"/>
      <c r="AJU27" s="48"/>
      <c r="AJV27" s="48"/>
      <c r="AJW27" s="48"/>
      <c r="AJX27" s="48"/>
      <c r="AJY27" s="48"/>
      <c r="AJZ27" s="48"/>
      <c r="AKA27" s="48"/>
      <c r="AKB27" s="48"/>
      <c r="AKC27" s="48"/>
      <c r="AKD27" s="48"/>
      <c r="AKE27" s="48"/>
      <c r="AKF27" s="48"/>
      <c r="AKG27" s="48"/>
      <c r="AKH27" s="48"/>
      <c r="AKI27" s="48"/>
      <c r="AKJ27" s="48"/>
      <c r="AKK27" s="48"/>
      <c r="AKL27" s="48"/>
      <c r="AKM27" s="48"/>
      <c r="AKN27" s="48"/>
      <c r="AKO27" s="48"/>
      <c r="AKP27" s="48"/>
      <c r="AKQ27" s="48"/>
      <c r="AKR27" s="48"/>
      <c r="AKS27" s="48"/>
      <c r="AKT27" s="48"/>
      <c r="AKU27" s="48"/>
      <c r="AKV27" s="48"/>
      <c r="AKW27" s="48"/>
      <c r="AKX27" s="48"/>
      <c r="AKY27" s="48"/>
      <c r="AKZ27" s="48"/>
      <c r="ALA27" s="48"/>
      <c r="ALB27" s="48"/>
      <c r="ALC27" s="48"/>
      <c r="ALD27" s="48"/>
      <c r="ALE27" s="48"/>
      <c r="ALF27" s="48"/>
      <c r="ALG27" s="48"/>
      <c r="ALH27" s="48"/>
      <c r="ALI27" s="48"/>
      <c r="ALJ27" s="48"/>
      <c r="ALK27" s="48"/>
      <c r="ALL27" s="48"/>
      <c r="ALM27" s="48"/>
      <c r="ALN27" s="48"/>
      <c r="ALO27" s="48"/>
      <c r="ALP27" s="48"/>
      <c r="ALQ27" s="48"/>
      <c r="ALR27" s="48"/>
      <c r="ALS27" s="48"/>
      <c r="ALT27" s="48"/>
      <c r="ALU27" s="48"/>
      <c r="ALV27" s="48"/>
      <c r="ALW27" s="48"/>
      <c r="ALX27" s="48"/>
      <c r="ALY27" s="48"/>
      <c r="ALZ27" s="48"/>
      <c r="AMA27" s="48"/>
      <c r="AMB27" s="48"/>
      <c r="AMC27" s="48"/>
      <c r="AMD27" s="48"/>
      <c r="AME27" s="48"/>
      <c r="AMF27" s="48"/>
      <c r="AMG27" s="48"/>
      <c r="AMH27" s="48"/>
      <c r="AMI27" s="48"/>
      <c r="AMJ27" s="48"/>
      <c r="AMK27" s="48"/>
      <c r="AML27" s="48"/>
      <c r="AMM27" s="48"/>
      <c r="AMN27" s="48"/>
      <c r="AMO27" s="48"/>
      <c r="AMP27" s="48"/>
      <c r="AMQ27" s="48"/>
      <c r="AMR27" s="48"/>
      <c r="AMS27" s="48"/>
      <c r="AMT27" s="48"/>
      <c r="AMU27" s="48"/>
      <c r="AMV27" s="48"/>
      <c r="AMW27" s="48"/>
      <c r="AMX27" s="48"/>
      <c r="AMY27" s="48"/>
      <c r="AMZ27" s="48"/>
      <c r="ANA27" s="48"/>
      <c r="ANB27" s="48"/>
      <c r="ANC27" s="48"/>
      <c r="AND27" s="48"/>
      <c r="ANE27" s="48"/>
      <c r="ANF27" s="48"/>
    </row>
    <row r="28" spans="1:1046" s="49" customFormat="1" x14ac:dyDescent="0.2">
      <c r="A28" s="15"/>
      <c r="B28" s="15"/>
      <c r="C28" s="15"/>
      <c r="D28" s="15"/>
      <c r="E28" s="15"/>
      <c r="F28" s="15"/>
      <c r="G28" s="15"/>
      <c r="H28" s="15"/>
      <c r="I28" s="60"/>
      <c r="J28" s="60"/>
      <c r="K28" s="60"/>
      <c r="L28" s="15"/>
      <c r="M28" s="36"/>
      <c r="N28" s="37">
        <v>1209800</v>
      </c>
      <c r="O28" s="37" t="s">
        <v>40</v>
      </c>
      <c r="P28" s="38"/>
      <c r="Q28" s="38"/>
      <c r="R28" s="15"/>
      <c r="S28" s="15"/>
      <c r="T28" s="15"/>
      <c r="U28" s="15"/>
      <c r="V28" s="15"/>
      <c r="W28" s="15"/>
      <c r="X28" s="15"/>
      <c r="Y28" s="15"/>
      <c r="Z28" s="48"/>
      <c r="AA28" s="48"/>
      <c r="AB28" s="37">
        <v>1090500</v>
      </c>
      <c r="AC28" s="48" t="s">
        <v>40</v>
      </c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37">
        <v>1069800</v>
      </c>
      <c r="AQ28" s="48" t="s">
        <v>40</v>
      </c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  <c r="IU28" s="48"/>
      <c r="IV28" s="48"/>
      <c r="IW28" s="48"/>
      <c r="IX28" s="48"/>
      <c r="IY28" s="48"/>
      <c r="IZ28" s="48"/>
      <c r="JA28" s="48"/>
      <c r="JB28" s="48"/>
      <c r="JC28" s="48"/>
      <c r="JD28" s="48"/>
      <c r="JE28" s="48"/>
      <c r="JF28" s="48"/>
      <c r="JG28" s="48"/>
      <c r="JH28" s="48"/>
      <c r="JI28" s="48"/>
      <c r="JJ28" s="48"/>
      <c r="JK28" s="48"/>
      <c r="JL28" s="48"/>
      <c r="JM28" s="48"/>
      <c r="JN28" s="48"/>
      <c r="JO28" s="48"/>
      <c r="JP28" s="48"/>
      <c r="JQ28" s="48"/>
      <c r="JR28" s="48"/>
      <c r="JS28" s="48"/>
      <c r="JT28" s="48"/>
      <c r="JU28" s="48"/>
      <c r="JV28" s="48"/>
      <c r="JW28" s="48"/>
      <c r="JX28" s="48"/>
      <c r="JY28" s="48"/>
      <c r="JZ28" s="48"/>
      <c r="KA28" s="48"/>
      <c r="KB28" s="48"/>
      <c r="KC28" s="48"/>
      <c r="KD28" s="48"/>
      <c r="KE28" s="48"/>
      <c r="KF28" s="48"/>
      <c r="KG28" s="48"/>
      <c r="KH28" s="48"/>
      <c r="KI28" s="48"/>
      <c r="KJ28" s="48"/>
      <c r="KK28" s="48"/>
      <c r="KL28" s="48"/>
      <c r="KM28" s="48"/>
      <c r="KN28" s="48"/>
      <c r="KO28" s="48"/>
      <c r="KP28" s="48"/>
      <c r="KQ28" s="48"/>
      <c r="KR28" s="48"/>
      <c r="KS28" s="48"/>
      <c r="KT28" s="48"/>
      <c r="KU28" s="48"/>
      <c r="KV28" s="48"/>
      <c r="KW28" s="48"/>
      <c r="KX28" s="48"/>
      <c r="KY28" s="48"/>
      <c r="KZ28" s="48"/>
      <c r="LA28" s="48"/>
      <c r="LB28" s="48"/>
      <c r="LC28" s="48"/>
      <c r="LD28" s="48"/>
      <c r="LE28" s="48"/>
      <c r="LF28" s="48"/>
      <c r="LG28" s="48"/>
      <c r="LH28" s="48"/>
      <c r="LI28" s="48"/>
      <c r="LJ28" s="48"/>
      <c r="LK28" s="48"/>
      <c r="LL28" s="48"/>
      <c r="LM28" s="48"/>
      <c r="LN28" s="48"/>
      <c r="LO28" s="48"/>
      <c r="LP28" s="48"/>
      <c r="LQ28" s="48"/>
      <c r="LR28" s="48"/>
      <c r="LS28" s="48"/>
      <c r="LT28" s="48"/>
      <c r="LU28" s="48"/>
      <c r="LV28" s="48"/>
      <c r="LW28" s="48"/>
      <c r="LX28" s="48"/>
      <c r="LY28" s="48"/>
      <c r="LZ28" s="48"/>
      <c r="MA28" s="48"/>
      <c r="MB28" s="48"/>
      <c r="MC28" s="48"/>
      <c r="MD28" s="48"/>
      <c r="ME28" s="48"/>
      <c r="MF28" s="48"/>
      <c r="MG28" s="48"/>
      <c r="MH28" s="48"/>
      <c r="MI28" s="48"/>
      <c r="MJ28" s="48"/>
      <c r="MK28" s="48"/>
      <c r="ML28" s="48"/>
      <c r="MM28" s="48"/>
      <c r="MN28" s="48"/>
      <c r="MO28" s="48"/>
      <c r="MP28" s="48"/>
      <c r="MQ28" s="48"/>
      <c r="MR28" s="48"/>
      <c r="MS28" s="48"/>
      <c r="MT28" s="48"/>
      <c r="MU28" s="48"/>
      <c r="MV28" s="48"/>
      <c r="MW28" s="48"/>
      <c r="MX28" s="48"/>
      <c r="MY28" s="48"/>
      <c r="MZ28" s="48"/>
      <c r="NA28" s="48"/>
      <c r="NB28" s="48"/>
      <c r="NC28" s="48"/>
      <c r="ND28" s="48"/>
      <c r="NE28" s="48"/>
      <c r="NF28" s="48"/>
      <c r="NG28" s="48"/>
      <c r="NH28" s="48"/>
      <c r="NI28" s="48"/>
      <c r="NJ28" s="48"/>
      <c r="NK28" s="48"/>
      <c r="NL28" s="48"/>
      <c r="NM28" s="48"/>
      <c r="NN28" s="48"/>
      <c r="NO28" s="48"/>
      <c r="NP28" s="48"/>
      <c r="NQ28" s="48"/>
      <c r="NR28" s="48"/>
      <c r="NS28" s="48"/>
      <c r="NT28" s="48"/>
      <c r="NU28" s="48"/>
      <c r="NV28" s="48"/>
      <c r="NW28" s="48"/>
      <c r="NX28" s="48"/>
      <c r="NY28" s="48"/>
      <c r="NZ28" s="48"/>
      <c r="OA28" s="48"/>
      <c r="OB28" s="48"/>
      <c r="OC28" s="48"/>
      <c r="OD28" s="48"/>
      <c r="OE28" s="48"/>
      <c r="OF28" s="48"/>
      <c r="OG28" s="48"/>
      <c r="OH28" s="48"/>
      <c r="OI28" s="48"/>
      <c r="OJ28" s="48"/>
      <c r="OK28" s="48"/>
      <c r="OL28" s="48"/>
      <c r="OM28" s="48"/>
      <c r="ON28" s="48"/>
      <c r="OO28" s="48"/>
      <c r="OP28" s="48"/>
      <c r="OQ28" s="48"/>
      <c r="OR28" s="48"/>
      <c r="OS28" s="48"/>
      <c r="OT28" s="48"/>
      <c r="OU28" s="48"/>
      <c r="OV28" s="48"/>
      <c r="OW28" s="48"/>
      <c r="OX28" s="48"/>
      <c r="OY28" s="48"/>
      <c r="OZ28" s="48"/>
      <c r="PA28" s="48"/>
      <c r="PB28" s="48"/>
      <c r="PC28" s="48"/>
      <c r="PD28" s="48"/>
      <c r="PE28" s="48"/>
      <c r="PF28" s="48"/>
      <c r="PG28" s="48"/>
      <c r="PH28" s="48"/>
      <c r="PI28" s="48"/>
      <c r="PJ28" s="48"/>
      <c r="PK28" s="48"/>
      <c r="PL28" s="48"/>
      <c r="PM28" s="48"/>
      <c r="PN28" s="48"/>
      <c r="PO28" s="48"/>
      <c r="PP28" s="48"/>
      <c r="PQ28" s="48"/>
      <c r="PR28" s="48"/>
      <c r="PS28" s="48"/>
      <c r="PT28" s="48"/>
      <c r="PU28" s="48"/>
      <c r="PV28" s="48"/>
      <c r="PW28" s="48"/>
      <c r="PX28" s="48"/>
      <c r="PY28" s="48"/>
      <c r="PZ28" s="48"/>
      <c r="QA28" s="48"/>
      <c r="QB28" s="48"/>
      <c r="QC28" s="48"/>
      <c r="QD28" s="48"/>
      <c r="QE28" s="48"/>
      <c r="QF28" s="48"/>
      <c r="QG28" s="48"/>
      <c r="QH28" s="48"/>
      <c r="QI28" s="48"/>
      <c r="QJ28" s="48"/>
      <c r="QK28" s="48"/>
      <c r="QL28" s="48"/>
      <c r="QM28" s="48"/>
      <c r="QN28" s="48"/>
      <c r="QO28" s="48"/>
      <c r="QP28" s="48"/>
      <c r="QQ28" s="48"/>
      <c r="QR28" s="48"/>
      <c r="QS28" s="48"/>
      <c r="QT28" s="48"/>
      <c r="QU28" s="48"/>
      <c r="QV28" s="48"/>
      <c r="QW28" s="48"/>
      <c r="QX28" s="48"/>
      <c r="QY28" s="48"/>
      <c r="QZ28" s="48"/>
      <c r="RA28" s="48"/>
      <c r="RB28" s="48"/>
      <c r="RC28" s="48"/>
      <c r="RD28" s="48"/>
      <c r="RE28" s="48"/>
      <c r="RF28" s="48"/>
      <c r="RG28" s="48"/>
      <c r="RH28" s="48"/>
      <c r="RI28" s="48"/>
      <c r="RJ28" s="48"/>
      <c r="RK28" s="48"/>
      <c r="RL28" s="48"/>
      <c r="RM28" s="48"/>
      <c r="RN28" s="48"/>
      <c r="RO28" s="48"/>
      <c r="RP28" s="48"/>
      <c r="RQ28" s="48"/>
      <c r="RR28" s="48"/>
      <c r="RS28" s="48"/>
      <c r="RT28" s="48"/>
      <c r="RU28" s="48"/>
      <c r="RV28" s="48"/>
      <c r="RW28" s="48"/>
      <c r="RX28" s="48"/>
      <c r="RY28" s="48"/>
      <c r="RZ28" s="48"/>
      <c r="SA28" s="48"/>
      <c r="SB28" s="48"/>
      <c r="SC28" s="48"/>
      <c r="SD28" s="48"/>
      <c r="SE28" s="48"/>
      <c r="SF28" s="48"/>
      <c r="SG28" s="48"/>
      <c r="SH28" s="48"/>
      <c r="SI28" s="48"/>
      <c r="SJ28" s="48"/>
      <c r="SK28" s="48"/>
      <c r="SL28" s="48"/>
      <c r="SM28" s="48"/>
      <c r="SN28" s="48"/>
      <c r="SO28" s="48"/>
      <c r="SP28" s="48"/>
      <c r="SQ28" s="48"/>
      <c r="SR28" s="48"/>
      <c r="SS28" s="48"/>
      <c r="ST28" s="48"/>
      <c r="SU28" s="48"/>
      <c r="SV28" s="48"/>
      <c r="SW28" s="48"/>
      <c r="SX28" s="48"/>
      <c r="SY28" s="48"/>
      <c r="SZ28" s="48"/>
      <c r="TA28" s="48"/>
      <c r="TB28" s="48"/>
      <c r="TC28" s="48"/>
      <c r="TD28" s="48"/>
      <c r="TE28" s="48"/>
      <c r="TF28" s="48"/>
      <c r="TG28" s="48"/>
      <c r="TH28" s="48"/>
      <c r="TI28" s="48"/>
      <c r="TJ28" s="48"/>
      <c r="TK28" s="48"/>
      <c r="TL28" s="48"/>
      <c r="TM28" s="48"/>
      <c r="TN28" s="48"/>
      <c r="TO28" s="48"/>
      <c r="TP28" s="48"/>
      <c r="TQ28" s="48"/>
      <c r="TR28" s="48"/>
      <c r="TS28" s="48"/>
      <c r="TT28" s="48"/>
      <c r="TU28" s="48"/>
      <c r="TV28" s="48"/>
      <c r="TW28" s="48"/>
      <c r="TX28" s="48"/>
      <c r="TY28" s="48"/>
      <c r="TZ28" s="48"/>
      <c r="UA28" s="48"/>
      <c r="UB28" s="48"/>
      <c r="UC28" s="48"/>
      <c r="UD28" s="48"/>
      <c r="UE28" s="48"/>
      <c r="UF28" s="48"/>
      <c r="UG28" s="48"/>
      <c r="UH28" s="48"/>
      <c r="UI28" s="48"/>
      <c r="UJ28" s="48"/>
      <c r="UK28" s="48"/>
      <c r="UL28" s="48"/>
      <c r="UM28" s="48"/>
      <c r="UN28" s="48"/>
      <c r="UO28" s="48"/>
      <c r="UP28" s="48"/>
      <c r="UQ28" s="48"/>
      <c r="UR28" s="48"/>
      <c r="US28" s="48"/>
      <c r="UT28" s="48"/>
      <c r="UU28" s="48"/>
      <c r="UV28" s="48"/>
      <c r="UW28" s="48"/>
      <c r="UX28" s="48"/>
      <c r="UY28" s="48"/>
      <c r="UZ28" s="48"/>
      <c r="VA28" s="48"/>
      <c r="VB28" s="48"/>
      <c r="VC28" s="48"/>
      <c r="VD28" s="48"/>
      <c r="VE28" s="48"/>
      <c r="VF28" s="48"/>
      <c r="VG28" s="48"/>
      <c r="VH28" s="48"/>
      <c r="VI28" s="48"/>
      <c r="VJ28" s="48"/>
      <c r="VK28" s="48"/>
      <c r="VL28" s="48"/>
      <c r="VM28" s="48"/>
      <c r="VN28" s="48"/>
      <c r="VO28" s="48"/>
      <c r="VP28" s="48"/>
      <c r="VQ28" s="48"/>
      <c r="VR28" s="48"/>
      <c r="VS28" s="48"/>
      <c r="VT28" s="48"/>
      <c r="VU28" s="48"/>
      <c r="VV28" s="48"/>
      <c r="VW28" s="48"/>
      <c r="VX28" s="48"/>
      <c r="VY28" s="48"/>
      <c r="VZ28" s="48"/>
      <c r="WA28" s="48"/>
      <c r="WB28" s="48"/>
      <c r="WC28" s="48"/>
      <c r="WD28" s="48"/>
      <c r="WE28" s="48"/>
      <c r="WF28" s="48"/>
      <c r="WG28" s="48"/>
      <c r="WH28" s="48"/>
      <c r="WI28" s="48"/>
      <c r="WJ28" s="48"/>
      <c r="WK28" s="48"/>
      <c r="WL28" s="48"/>
      <c r="WM28" s="48"/>
      <c r="WN28" s="48"/>
      <c r="WO28" s="48"/>
      <c r="WP28" s="48"/>
      <c r="WQ28" s="48"/>
      <c r="WR28" s="48"/>
      <c r="WS28" s="48"/>
      <c r="WT28" s="48"/>
      <c r="WU28" s="48"/>
      <c r="WV28" s="48"/>
      <c r="WW28" s="48"/>
      <c r="WX28" s="48"/>
      <c r="WY28" s="48"/>
      <c r="WZ28" s="48"/>
      <c r="XA28" s="48"/>
      <c r="XB28" s="48"/>
      <c r="XC28" s="48"/>
      <c r="XD28" s="48"/>
      <c r="XE28" s="48"/>
      <c r="XF28" s="48"/>
      <c r="XG28" s="48"/>
      <c r="XH28" s="48"/>
      <c r="XI28" s="48"/>
      <c r="XJ28" s="48"/>
      <c r="XK28" s="48"/>
      <c r="XL28" s="48"/>
      <c r="XM28" s="48"/>
      <c r="XN28" s="48"/>
      <c r="XO28" s="48"/>
      <c r="XP28" s="48"/>
      <c r="XQ28" s="48"/>
      <c r="XR28" s="48"/>
      <c r="XS28" s="48"/>
      <c r="XT28" s="48"/>
      <c r="XU28" s="48"/>
      <c r="XV28" s="48"/>
      <c r="XW28" s="48"/>
      <c r="XX28" s="48"/>
      <c r="XY28" s="48"/>
      <c r="XZ28" s="48"/>
      <c r="YA28" s="48"/>
      <c r="YB28" s="48"/>
      <c r="YC28" s="48"/>
      <c r="YD28" s="48"/>
      <c r="YE28" s="48"/>
      <c r="YF28" s="48"/>
      <c r="YG28" s="48"/>
      <c r="YH28" s="48"/>
      <c r="YI28" s="48"/>
      <c r="YJ28" s="48"/>
      <c r="YK28" s="48"/>
      <c r="YL28" s="48"/>
      <c r="YM28" s="48"/>
      <c r="YN28" s="48"/>
      <c r="YO28" s="48"/>
      <c r="YP28" s="48"/>
      <c r="YQ28" s="48"/>
      <c r="YR28" s="48"/>
      <c r="YS28" s="48"/>
      <c r="YT28" s="48"/>
      <c r="YU28" s="48"/>
      <c r="YV28" s="48"/>
      <c r="YW28" s="48"/>
      <c r="YX28" s="48"/>
      <c r="YY28" s="48"/>
      <c r="YZ28" s="48"/>
      <c r="ZA28" s="48"/>
      <c r="ZB28" s="48"/>
      <c r="ZC28" s="48"/>
      <c r="ZD28" s="48"/>
      <c r="ZE28" s="48"/>
      <c r="ZF28" s="48"/>
      <c r="ZG28" s="48"/>
      <c r="ZH28" s="48"/>
      <c r="ZI28" s="48"/>
      <c r="ZJ28" s="48"/>
      <c r="ZK28" s="48"/>
      <c r="ZL28" s="48"/>
      <c r="ZM28" s="48"/>
      <c r="ZN28" s="48"/>
      <c r="ZO28" s="48"/>
      <c r="ZP28" s="48"/>
      <c r="ZQ28" s="48"/>
      <c r="ZR28" s="48"/>
      <c r="ZS28" s="48"/>
      <c r="ZT28" s="48"/>
      <c r="ZU28" s="48"/>
      <c r="ZV28" s="48"/>
      <c r="ZW28" s="48"/>
      <c r="ZX28" s="48"/>
      <c r="ZY28" s="48"/>
      <c r="ZZ28" s="48"/>
      <c r="AAA28" s="48"/>
      <c r="AAB28" s="48"/>
      <c r="AAC28" s="48"/>
      <c r="AAD28" s="48"/>
      <c r="AAE28" s="48"/>
      <c r="AAF28" s="48"/>
      <c r="AAG28" s="48"/>
      <c r="AAH28" s="48"/>
      <c r="AAI28" s="48"/>
      <c r="AAJ28" s="48"/>
      <c r="AAK28" s="48"/>
      <c r="AAL28" s="48"/>
      <c r="AAM28" s="48"/>
      <c r="AAN28" s="48"/>
      <c r="AAO28" s="48"/>
      <c r="AAP28" s="48"/>
      <c r="AAQ28" s="48"/>
      <c r="AAR28" s="48"/>
      <c r="AAS28" s="48"/>
      <c r="AAT28" s="48"/>
      <c r="AAU28" s="48"/>
      <c r="AAV28" s="48"/>
      <c r="AAW28" s="48"/>
      <c r="AAX28" s="48"/>
      <c r="AAY28" s="48"/>
      <c r="AAZ28" s="48"/>
      <c r="ABA28" s="48"/>
      <c r="ABB28" s="48"/>
      <c r="ABC28" s="48"/>
      <c r="ABD28" s="48"/>
      <c r="ABE28" s="48"/>
      <c r="ABF28" s="48"/>
      <c r="ABG28" s="48"/>
      <c r="ABH28" s="48"/>
      <c r="ABI28" s="48"/>
      <c r="ABJ28" s="48"/>
      <c r="ABK28" s="48"/>
      <c r="ABL28" s="48"/>
      <c r="ABM28" s="48"/>
      <c r="ABN28" s="48"/>
      <c r="ABO28" s="48"/>
      <c r="ABP28" s="48"/>
      <c r="ABQ28" s="48"/>
      <c r="ABR28" s="48"/>
      <c r="ABS28" s="48"/>
      <c r="ABT28" s="48"/>
      <c r="ABU28" s="48"/>
      <c r="ABV28" s="48"/>
      <c r="ABW28" s="48"/>
      <c r="ABX28" s="48"/>
      <c r="ABY28" s="48"/>
      <c r="ABZ28" s="48"/>
      <c r="ACA28" s="48"/>
      <c r="ACB28" s="48"/>
      <c r="ACC28" s="48"/>
      <c r="ACD28" s="48"/>
      <c r="ACE28" s="48"/>
      <c r="ACF28" s="48"/>
      <c r="ACG28" s="48"/>
      <c r="ACH28" s="48"/>
      <c r="ACI28" s="48"/>
      <c r="ACJ28" s="48"/>
      <c r="ACK28" s="48"/>
      <c r="ACL28" s="48"/>
      <c r="ACM28" s="48"/>
      <c r="ACN28" s="48"/>
      <c r="ACO28" s="48"/>
      <c r="ACP28" s="48"/>
      <c r="ACQ28" s="48"/>
      <c r="ACR28" s="48"/>
      <c r="ACS28" s="48"/>
      <c r="ACT28" s="48"/>
      <c r="ACU28" s="48"/>
      <c r="ACV28" s="48"/>
      <c r="ACW28" s="48"/>
      <c r="ACX28" s="48"/>
      <c r="ACY28" s="48"/>
      <c r="ACZ28" s="48"/>
      <c r="ADA28" s="48"/>
      <c r="ADB28" s="48"/>
      <c r="ADC28" s="48"/>
      <c r="ADD28" s="48"/>
      <c r="ADE28" s="48"/>
      <c r="ADF28" s="48"/>
      <c r="ADG28" s="48"/>
      <c r="ADH28" s="48"/>
      <c r="ADI28" s="48"/>
      <c r="ADJ28" s="48"/>
      <c r="ADK28" s="48"/>
      <c r="ADL28" s="48"/>
      <c r="ADM28" s="48"/>
      <c r="ADN28" s="48"/>
      <c r="ADO28" s="48"/>
      <c r="ADP28" s="48"/>
      <c r="ADQ28" s="48"/>
      <c r="ADR28" s="48"/>
      <c r="ADS28" s="48"/>
      <c r="ADT28" s="48"/>
      <c r="ADU28" s="48"/>
      <c r="ADV28" s="48"/>
      <c r="ADW28" s="48"/>
      <c r="ADX28" s="48"/>
      <c r="ADY28" s="48"/>
      <c r="ADZ28" s="48"/>
      <c r="AEA28" s="48"/>
      <c r="AEB28" s="48"/>
      <c r="AEC28" s="48"/>
      <c r="AED28" s="48"/>
      <c r="AEE28" s="48"/>
      <c r="AEF28" s="48"/>
      <c r="AEG28" s="48"/>
      <c r="AEH28" s="48"/>
      <c r="AEI28" s="48"/>
      <c r="AEJ28" s="48"/>
      <c r="AEK28" s="48"/>
      <c r="AEL28" s="48"/>
      <c r="AEM28" s="48"/>
      <c r="AEN28" s="48"/>
      <c r="AEO28" s="48"/>
      <c r="AEP28" s="48"/>
      <c r="AEQ28" s="48"/>
      <c r="AER28" s="48"/>
      <c r="AES28" s="48"/>
      <c r="AET28" s="48"/>
      <c r="AEU28" s="48"/>
      <c r="AEV28" s="48"/>
      <c r="AEW28" s="48"/>
      <c r="AEX28" s="48"/>
      <c r="AEY28" s="48"/>
      <c r="AEZ28" s="48"/>
      <c r="AFA28" s="48"/>
      <c r="AFB28" s="48"/>
      <c r="AFC28" s="48"/>
      <c r="AFD28" s="48"/>
      <c r="AFE28" s="48"/>
      <c r="AFF28" s="48"/>
      <c r="AFG28" s="48"/>
      <c r="AFH28" s="48"/>
      <c r="AFI28" s="48"/>
      <c r="AFJ28" s="48"/>
      <c r="AFK28" s="48"/>
      <c r="AFL28" s="48"/>
      <c r="AFM28" s="48"/>
      <c r="AFN28" s="48"/>
      <c r="AFO28" s="48"/>
      <c r="AFP28" s="48"/>
      <c r="AFQ28" s="48"/>
      <c r="AFR28" s="48"/>
      <c r="AFS28" s="48"/>
      <c r="AFT28" s="48"/>
      <c r="AFU28" s="48"/>
      <c r="AFV28" s="48"/>
      <c r="AFW28" s="48"/>
      <c r="AFX28" s="48"/>
      <c r="AFY28" s="48"/>
      <c r="AFZ28" s="48"/>
      <c r="AGA28" s="48"/>
      <c r="AGB28" s="48"/>
      <c r="AGC28" s="48"/>
      <c r="AGD28" s="48"/>
      <c r="AGE28" s="48"/>
      <c r="AGF28" s="48"/>
      <c r="AGG28" s="48"/>
      <c r="AGH28" s="48"/>
      <c r="AGI28" s="48"/>
      <c r="AGJ28" s="48"/>
      <c r="AGK28" s="48"/>
      <c r="AGL28" s="48"/>
      <c r="AGM28" s="48"/>
      <c r="AGN28" s="48"/>
      <c r="AGO28" s="48"/>
      <c r="AGP28" s="48"/>
      <c r="AGQ28" s="48"/>
      <c r="AGR28" s="48"/>
      <c r="AGS28" s="48"/>
      <c r="AGT28" s="48"/>
      <c r="AGU28" s="48"/>
      <c r="AGV28" s="48"/>
      <c r="AGW28" s="48"/>
      <c r="AGX28" s="48"/>
      <c r="AGY28" s="48"/>
      <c r="AGZ28" s="48"/>
      <c r="AHA28" s="48"/>
      <c r="AHB28" s="48"/>
      <c r="AHC28" s="48"/>
      <c r="AHD28" s="48"/>
      <c r="AHE28" s="48"/>
      <c r="AHF28" s="48"/>
      <c r="AHG28" s="48"/>
      <c r="AHH28" s="48"/>
      <c r="AHI28" s="48"/>
      <c r="AHJ28" s="48"/>
      <c r="AHK28" s="48"/>
      <c r="AHL28" s="48"/>
      <c r="AHM28" s="48"/>
      <c r="AHN28" s="48"/>
      <c r="AHO28" s="48"/>
      <c r="AHP28" s="48"/>
      <c r="AHQ28" s="48"/>
      <c r="AHR28" s="48"/>
      <c r="AHS28" s="48"/>
      <c r="AHT28" s="48"/>
      <c r="AHU28" s="48"/>
      <c r="AHV28" s="48"/>
      <c r="AHW28" s="48"/>
      <c r="AHX28" s="48"/>
      <c r="AHY28" s="48"/>
      <c r="AHZ28" s="48"/>
      <c r="AIA28" s="48"/>
      <c r="AIB28" s="48"/>
      <c r="AIC28" s="48"/>
      <c r="AID28" s="48"/>
      <c r="AIE28" s="48"/>
      <c r="AIF28" s="48"/>
      <c r="AIG28" s="48"/>
      <c r="AIH28" s="48"/>
      <c r="AII28" s="48"/>
      <c r="AIJ28" s="48"/>
      <c r="AIK28" s="48"/>
      <c r="AIL28" s="48"/>
      <c r="AIM28" s="48"/>
      <c r="AIN28" s="48"/>
      <c r="AIO28" s="48"/>
      <c r="AIP28" s="48"/>
      <c r="AIQ28" s="48"/>
      <c r="AIR28" s="48"/>
      <c r="AIS28" s="48"/>
      <c r="AIT28" s="48"/>
      <c r="AIU28" s="48"/>
      <c r="AIV28" s="48"/>
      <c r="AIW28" s="48"/>
      <c r="AIX28" s="48"/>
      <c r="AIY28" s="48"/>
      <c r="AIZ28" s="48"/>
      <c r="AJA28" s="48"/>
      <c r="AJB28" s="48"/>
      <c r="AJC28" s="48"/>
      <c r="AJD28" s="48"/>
      <c r="AJE28" s="48"/>
      <c r="AJF28" s="48"/>
      <c r="AJG28" s="48"/>
      <c r="AJH28" s="48"/>
      <c r="AJI28" s="48"/>
      <c r="AJJ28" s="48"/>
      <c r="AJK28" s="48"/>
      <c r="AJL28" s="48"/>
      <c r="AJM28" s="48"/>
      <c r="AJN28" s="48"/>
      <c r="AJO28" s="48"/>
      <c r="AJP28" s="48"/>
      <c r="AJQ28" s="48"/>
      <c r="AJR28" s="48"/>
      <c r="AJS28" s="48"/>
      <c r="AJT28" s="48"/>
      <c r="AJU28" s="48"/>
      <c r="AJV28" s="48"/>
      <c r="AJW28" s="48"/>
      <c r="AJX28" s="48"/>
      <c r="AJY28" s="48"/>
      <c r="AJZ28" s="48"/>
      <c r="AKA28" s="48"/>
      <c r="AKB28" s="48"/>
      <c r="AKC28" s="48"/>
      <c r="AKD28" s="48"/>
      <c r="AKE28" s="48"/>
      <c r="AKF28" s="48"/>
      <c r="AKG28" s="48"/>
      <c r="AKH28" s="48"/>
      <c r="AKI28" s="48"/>
      <c r="AKJ28" s="48"/>
      <c r="AKK28" s="48"/>
      <c r="AKL28" s="48"/>
      <c r="AKM28" s="48"/>
      <c r="AKN28" s="48"/>
      <c r="AKO28" s="48"/>
      <c r="AKP28" s="48"/>
      <c r="AKQ28" s="48"/>
      <c r="AKR28" s="48"/>
      <c r="AKS28" s="48"/>
      <c r="AKT28" s="48"/>
      <c r="AKU28" s="48"/>
      <c r="AKV28" s="48"/>
      <c r="AKW28" s="48"/>
      <c r="AKX28" s="48"/>
      <c r="AKY28" s="48"/>
      <c r="AKZ28" s="48"/>
      <c r="ALA28" s="48"/>
      <c r="ALB28" s="48"/>
      <c r="ALC28" s="48"/>
      <c r="ALD28" s="48"/>
      <c r="ALE28" s="48"/>
      <c r="ALF28" s="48"/>
      <c r="ALG28" s="48"/>
      <c r="ALH28" s="48"/>
      <c r="ALI28" s="48"/>
      <c r="ALJ28" s="48"/>
      <c r="ALK28" s="48"/>
      <c r="ALL28" s="48"/>
      <c r="ALM28" s="48"/>
      <c r="ALN28" s="48"/>
      <c r="ALO28" s="48"/>
      <c r="ALP28" s="48"/>
      <c r="ALQ28" s="48"/>
      <c r="ALR28" s="48"/>
      <c r="ALS28" s="48"/>
      <c r="ALT28" s="48"/>
      <c r="ALU28" s="48"/>
      <c r="ALV28" s="48"/>
      <c r="ALW28" s="48"/>
      <c r="ALX28" s="48"/>
      <c r="ALY28" s="48"/>
      <c r="ALZ28" s="48"/>
      <c r="AMA28" s="48"/>
      <c r="AMB28" s="48"/>
      <c r="AMC28" s="48"/>
      <c r="AMD28" s="48"/>
      <c r="AME28" s="48"/>
      <c r="AMF28" s="48"/>
      <c r="AMG28" s="48"/>
      <c r="AMH28" s="48"/>
      <c r="AMI28" s="48"/>
      <c r="AMJ28" s="48"/>
      <c r="AMK28" s="48"/>
      <c r="AML28" s="48"/>
      <c r="AMM28" s="48"/>
      <c r="AMN28" s="48"/>
      <c r="AMO28" s="48"/>
      <c r="AMP28" s="48"/>
      <c r="AMQ28" s="48"/>
      <c r="AMR28" s="48"/>
      <c r="AMS28" s="48"/>
      <c r="AMT28" s="48"/>
      <c r="AMU28" s="48"/>
      <c r="AMV28" s="48"/>
      <c r="AMW28" s="48"/>
      <c r="AMX28" s="48"/>
      <c r="AMY28" s="48"/>
      <c r="AMZ28" s="48"/>
      <c r="ANA28" s="48"/>
      <c r="ANB28" s="48"/>
      <c r="ANC28" s="48"/>
      <c r="AND28" s="48"/>
      <c r="ANE28" s="48"/>
      <c r="ANF28" s="48"/>
    </row>
    <row r="29" spans="1:1046" x14ac:dyDescent="0.2">
      <c r="O29" s="58"/>
    </row>
    <row r="30" spans="1:1046" x14ac:dyDescent="0.2">
      <c r="P30" s="28"/>
      <c r="Q30" s="28"/>
    </row>
  </sheetData>
  <mergeCells count="16">
    <mergeCell ref="BB4:BD4"/>
    <mergeCell ref="L5:T5"/>
    <mergeCell ref="Z5:AH5"/>
    <mergeCell ref="AN5:AV5"/>
    <mergeCell ref="C1:T1"/>
    <mergeCell ref="F3:H4"/>
    <mergeCell ref="I3:K4"/>
    <mergeCell ref="U3:X3"/>
    <mergeCell ref="AI3:AL3"/>
    <mergeCell ref="AW3:AZ3"/>
    <mergeCell ref="U4:V4"/>
    <mergeCell ref="W4:X4"/>
    <mergeCell ref="AI4:AJ4"/>
    <mergeCell ref="AK4:AL4"/>
    <mergeCell ref="AW4:AX4"/>
    <mergeCell ref="AY4:AZ4"/>
  </mergeCells>
  <pageMargins left="0.23622047244094491" right="0.23622047244094491" top="0.74803149606299213" bottom="0.74803149606299213" header="0.31496062992125984" footer="0.51181102362204722"/>
  <pageSetup paperSize="9" scale="83" firstPageNumber="0" orientation="landscape" horizontalDpi="300" verticalDpi="300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LH36"/>
  <sheetViews>
    <sheetView tabSelected="1" view="pageBreakPreview" zoomScale="110" zoomScaleNormal="90" zoomScaleSheetLayoutView="110" workbookViewId="0">
      <selection activeCell="Q18" sqref="Q18"/>
    </sheetView>
  </sheetViews>
  <sheetFormatPr defaultRowHeight="15.75" x14ac:dyDescent="0.25"/>
  <cols>
    <col min="1" max="1" width="6.42578125" style="73" customWidth="1"/>
    <col min="2" max="2" width="19.5703125" style="73" customWidth="1"/>
    <col min="3" max="3" width="7.140625" style="73" customWidth="1"/>
    <col min="4" max="4" width="7.5703125" style="73" customWidth="1"/>
    <col min="5" max="5" width="8.28515625" style="73" customWidth="1"/>
    <col min="6" max="6" width="11.28515625" style="73" hidden="1" customWidth="1"/>
    <col min="7" max="7" width="13.42578125" style="73" hidden="1" customWidth="1"/>
    <col min="8" max="8" width="12.140625" style="73" hidden="1" customWidth="1"/>
    <col min="9" max="9" width="1.7109375" style="73" hidden="1" customWidth="1"/>
    <col min="10" max="10" width="24.7109375" style="73" hidden="1" customWidth="1"/>
    <col min="11" max="11" width="19.5703125" style="73" hidden="1" customWidth="1"/>
    <col min="12" max="12" width="11.85546875" style="73" hidden="1" customWidth="1"/>
    <col min="13" max="13" width="1" style="73" hidden="1" customWidth="1"/>
    <col min="14" max="14" width="13.5703125" style="73" hidden="1" customWidth="1"/>
    <col min="15" max="15" width="5.42578125" style="73" hidden="1" customWidth="1"/>
    <col min="16" max="16" width="15.28515625" style="73" customWidth="1"/>
    <col min="17" max="17" width="18.85546875" style="73" customWidth="1"/>
    <col min="18" max="18" width="16.140625" style="73" customWidth="1"/>
    <col min="19" max="19" width="16.28515625" style="73" customWidth="1"/>
    <col min="20" max="20" width="17.5703125" style="73" hidden="1" customWidth="1"/>
    <col min="21" max="21" width="16.85546875" style="73" customWidth="1"/>
    <col min="22" max="22" width="18.5703125" style="73" customWidth="1"/>
    <col min="23" max="23" width="16.7109375" style="73" customWidth="1"/>
    <col min="24" max="24" width="17.42578125" style="73" customWidth="1"/>
    <col min="25" max="25" width="16.140625" style="73" customWidth="1"/>
    <col min="26" max="26" width="18.28515625" style="73" customWidth="1"/>
    <col min="27" max="27" width="17.7109375" style="73" customWidth="1"/>
    <col min="28" max="28" width="15.85546875" style="73" customWidth="1"/>
    <col min="29" max="29" width="21" style="73" customWidth="1"/>
    <col min="30" max="30" width="22.7109375" style="73" customWidth="1"/>
    <col min="31" max="31" width="21.85546875" style="73" customWidth="1"/>
    <col min="32" max="32" width="13.85546875" style="73" customWidth="1"/>
    <col min="33" max="33" width="13" style="73" customWidth="1"/>
    <col min="34" max="34" width="11.5703125" style="73" customWidth="1"/>
    <col min="35" max="35" width="16.140625" style="73" customWidth="1"/>
    <col min="36" max="36" width="16.42578125" style="73" customWidth="1"/>
    <col min="37" max="37" width="14.5703125" style="73" customWidth="1"/>
    <col min="38" max="38" width="13.140625" style="73" hidden="1" customWidth="1"/>
    <col min="39" max="39" width="14.5703125" style="73" hidden="1" customWidth="1"/>
    <col min="40" max="40" width="16.42578125" style="73" hidden="1" customWidth="1"/>
    <col min="41" max="41" width="17" style="73" hidden="1" customWidth="1"/>
    <col min="42" max="42" width="30.28515625" style="73" hidden="1" customWidth="1"/>
    <col min="43" max="43" width="19" style="73" hidden="1" customWidth="1"/>
    <col min="44" max="44" width="11.7109375" style="102" hidden="1" customWidth="1"/>
    <col min="45" max="996" width="8.85546875" style="73" customWidth="1"/>
    <col min="997" max="16384" width="9.140625" style="75"/>
  </cols>
  <sheetData>
    <row r="1" spans="1:996" x14ac:dyDescent="0.25">
      <c r="Z1" s="81" t="s">
        <v>62</v>
      </c>
    </row>
    <row r="3" spans="1:996" s="105" customFormat="1" ht="42" customHeight="1" x14ac:dyDescent="0.25">
      <c r="A3" s="101"/>
      <c r="B3" s="101"/>
      <c r="C3" s="140" t="s">
        <v>63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01"/>
      <c r="AB3" s="101"/>
      <c r="AC3" s="101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4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3"/>
      <c r="IA3" s="103"/>
      <c r="IB3" s="103"/>
      <c r="IC3" s="103"/>
      <c r="ID3" s="103"/>
      <c r="IE3" s="103"/>
      <c r="IF3" s="103"/>
      <c r="IG3" s="103"/>
      <c r="IH3" s="103"/>
      <c r="II3" s="103"/>
      <c r="IJ3" s="103"/>
      <c r="IK3" s="103"/>
      <c r="IL3" s="103"/>
      <c r="IM3" s="103"/>
      <c r="IN3" s="103"/>
      <c r="IO3" s="103"/>
      <c r="IP3" s="103"/>
      <c r="IQ3" s="103"/>
      <c r="IR3" s="103"/>
      <c r="IS3" s="103"/>
      <c r="IT3" s="103"/>
      <c r="IU3" s="103"/>
      <c r="IV3" s="103"/>
      <c r="IW3" s="103"/>
      <c r="IX3" s="103"/>
      <c r="IY3" s="103"/>
      <c r="IZ3" s="103"/>
      <c r="JA3" s="103"/>
      <c r="JB3" s="103"/>
      <c r="JC3" s="103"/>
      <c r="JD3" s="103"/>
      <c r="JE3" s="103"/>
      <c r="JF3" s="103"/>
      <c r="JG3" s="103"/>
      <c r="JH3" s="103"/>
      <c r="JI3" s="103"/>
      <c r="JJ3" s="103"/>
      <c r="JK3" s="103"/>
      <c r="JL3" s="103"/>
      <c r="JM3" s="103"/>
      <c r="JN3" s="103"/>
      <c r="JO3" s="103"/>
      <c r="JP3" s="103"/>
      <c r="JQ3" s="103"/>
      <c r="JR3" s="103"/>
      <c r="JS3" s="103"/>
      <c r="JT3" s="103"/>
      <c r="JU3" s="103"/>
      <c r="JV3" s="103"/>
      <c r="JW3" s="103"/>
      <c r="JX3" s="103"/>
      <c r="JY3" s="103"/>
      <c r="JZ3" s="103"/>
      <c r="KA3" s="103"/>
      <c r="KB3" s="103"/>
      <c r="KC3" s="103"/>
      <c r="KD3" s="103"/>
      <c r="KE3" s="103"/>
      <c r="KF3" s="103"/>
      <c r="KG3" s="103"/>
      <c r="KH3" s="103"/>
      <c r="KI3" s="103"/>
      <c r="KJ3" s="103"/>
      <c r="KK3" s="103"/>
      <c r="KL3" s="103"/>
      <c r="KM3" s="103"/>
      <c r="KN3" s="103"/>
      <c r="KO3" s="103"/>
      <c r="KP3" s="103"/>
      <c r="KQ3" s="103"/>
      <c r="KR3" s="103"/>
      <c r="KS3" s="103"/>
      <c r="KT3" s="103"/>
      <c r="KU3" s="103"/>
      <c r="KV3" s="103"/>
      <c r="KW3" s="103"/>
      <c r="KX3" s="103"/>
      <c r="KY3" s="103"/>
      <c r="KZ3" s="103"/>
      <c r="LA3" s="103"/>
      <c r="LB3" s="103"/>
      <c r="LC3" s="103"/>
      <c r="LD3" s="103"/>
      <c r="LE3" s="103"/>
      <c r="LF3" s="103"/>
      <c r="LG3" s="103"/>
      <c r="LH3" s="103"/>
      <c r="LI3" s="103"/>
      <c r="LJ3" s="103"/>
      <c r="LK3" s="103"/>
      <c r="LL3" s="103"/>
      <c r="LM3" s="103"/>
      <c r="LN3" s="103"/>
      <c r="LO3" s="103"/>
      <c r="LP3" s="103"/>
      <c r="LQ3" s="103"/>
      <c r="LR3" s="103"/>
      <c r="LS3" s="103"/>
      <c r="LT3" s="103"/>
      <c r="LU3" s="103"/>
      <c r="LV3" s="103"/>
      <c r="LW3" s="103"/>
      <c r="LX3" s="103"/>
      <c r="LY3" s="103"/>
      <c r="LZ3" s="103"/>
      <c r="MA3" s="103"/>
      <c r="MB3" s="103"/>
      <c r="MC3" s="103"/>
      <c r="MD3" s="103"/>
      <c r="ME3" s="103"/>
      <c r="MF3" s="103"/>
      <c r="MG3" s="103"/>
      <c r="MH3" s="103"/>
      <c r="MI3" s="103"/>
      <c r="MJ3" s="103"/>
      <c r="MK3" s="103"/>
      <c r="ML3" s="103"/>
      <c r="MM3" s="103"/>
      <c r="MN3" s="103"/>
      <c r="MO3" s="103"/>
      <c r="MP3" s="103"/>
      <c r="MQ3" s="103"/>
      <c r="MR3" s="103"/>
      <c r="MS3" s="103"/>
      <c r="MT3" s="103"/>
      <c r="MU3" s="103"/>
      <c r="MV3" s="103"/>
      <c r="MW3" s="103"/>
      <c r="MX3" s="103"/>
      <c r="MY3" s="103"/>
      <c r="MZ3" s="103"/>
      <c r="NA3" s="103"/>
      <c r="NB3" s="103"/>
      <c r="NC3" s="103"/>
      <c r="ND3" s="103"/>
      <c r="NE3" s="103"/>
      <c r="NF3" s="103"/>
      <c r="NG3" s="103"/>
      <c r="NH3" s="103"/>
      <c r="NI3" s="103"/>
      <c r="NJ3" s="103"/>
      <c r="NK3" s="103"/>
      <c r="NL3" s="103"/>
      <c r="NM3" s="103"/>
      <c r="NN3" s="103"/>
      <c r="NO3" s="103"/>
      <c r="NP3" s="103"/>
      <c r="NQ3" s="103"/>
      <c r="NR3" s="103"/>
      <c r="NS3" s="103"/>
      <c r="NT3" s="103"/>
      <c r="NU3" s="103"/>
      <c r="NV3" s="103"/>
      <c r="NW3" s="103"/>
      <c r="NX3" s="103"/>
      <c r="NY3" s="103"/>
      <c r="NZ3" s="103"/>
      <c r="OA3" s="103"/>
      <c r="OB3" s="103"/>
      <c r="OC3" s="103"/>
      <c r="OD3" s="103"/>
      <c r="OE3" s="103"/>
      <c r="OF3" s="103"/>
      <c r="OG3" s="103"/>
      <c r="OH3" s="103"/>
      <c r="OI3" s="103"/>
      <c r="OJ3" s="103"/>
      <c r="OK3" s="103"/>
      <c r="OL3" s="103"/>
      <c r="OM3" s="103"/>
      <c r="ON3" s="103"/>
      <c r="OO3" s="103"/>
      <c r="OP3" s="103"/>
      <c r="OQ3" s="103"/>
      <c r="OR3" s="103"/>
      <c r="OS3" s="103"/>
      <c r="OT3" s="103"/>
      <c r="OU3" s="103"/>
      <c r="OV3" s="103"/>
      <c r="OW3" s="103"/>
      <c r="OX3" s="103"/>
      <c r="OY3" s="103"/>
      <c r="OZ3" s="103"/>
      <c r="PA3" s="103"/>
      <c r="PB3" s="103"/>
      <c r="PC3" s="103"/>
      <c r="PD3" s="103"/>
      <c r="PE3" s="103"/>
      <c r="PF3" s="103"/>
      <c r="PG3" s="103"/>
      <c r="PH3" s="103"/>
      <c r="PI3" s="103"/>
      <c r="PJ3" s="103"/>
      <c r="PK3" s="103"/>
      <c r="PL3" s="103"/>
      <c r="PM3" s="103"/>
      <c r="PN3" s="103"/>
      <c r="PO3" s="103"/>
      <c r="PP3" s="103"/>
      <c r="PQ3" s="103"/>
      <c r="PR3" s="103"/>
      <c r="PS3" s="103"/>
      <c r="PT3" s="103"/>
      <c r="PU3" s="103"/>
      <c r="PV3" s="103"/>
      <c r="PW3" s="103"/>
      <c r="PX3" s="103"/>
      <c r="PY3" s="103"/>
      <c r="PZ3" s="103"/>
      <c r="QA3" s="103"/>
      <c r="QB3" s="103"/>
      <c r="QC3" s="103"/>
      <c r="QD3" s="103"/>
      <c r="QE3" s="103"/>
      <c r="QF3" s="103"/>
      <c r="QG3" s="103"/>
      <c r="QH3" s="103"/>
      <c r="QI3" s="103"/>
      <c r="QJ3" s="103"/>
      <c r="QK3" s="103"/>
      <c r="QL3" s="103"/>
      <c r="QM3" s="103"/>
      <c r="QN3" s="103"/>
      <c r="QO3" s="103"/>
      <c r="QP3" s="103"/>
      <c r="QQ3" s="103"/>
      <c r="QR3" s="103"/>
      <c r="QS3" s="103"/>
      <c r="QT3" s="103"/>
      <c r="QU3" s="103"/>
      <c r="QV3" s="103"/>
      <c r="QW3" s="103"/>
      <c r="QX3" s="103"/>
      <c r="QY3" s="103"/>
      <c r="QZ3" s="103"/>
      <c r="RA3" s="103"/>
      <c r="RB3" s="103"/>
      <c r="RC3" s="103"/>
      <c r="RD3" s="103"/>
      <c r="RE3" s="103"/>
      <c r="RF3" s="103"/>
      <c r="RG3" s="103"/>
      <c r="RH3" s="103"/>
      <c r="RI3" s="103"/>
      <c r="RJ3" s="103"/>
      <c r="RK3" s="103"/>
      <c r="RL3" s="103"/>
      <c r="RM3" s="103"/>
      <c r="RN3" s="103"/>
      <c r="RO3" s="103"/>
      <c r="RP3" s="103"/>
      <c r="RQ3" s="103"/>
      <c r="RR3" s="103"/>
      <c r="RS3" s="103"/>
      <c r="RT3" s="103"/>
      <c r="RU3" s="103"/>
      <c r="RV3" s="103"/>
      <c r="RW3" s="103"/>
      <c r="RX3" s="103"/>
      <c r="RY3" s="103"/>
      <c r="RZ3" s="103"/>
      <c r="SA3" s="103"/>
      <c r="SB3" s="103"/>
      <c r="SC3" s="103"/>
      <c r="SD3" s="103"/>
      <c r="SE3" s="103"/>
      <c r="SF3" s="103"/>
      <c r="SG3" s="103"/>
      <c r="SH3" s="103"/>
      <c r="SI3" s="103"/>
      <c r="SJ3" s="103"/>
      <c r="SK3" s="103"/>
      <c r="SL3" s="103"/>
      <c r="SM3" s="103"/>
      <c r="SN3" s="103"/>
      <c r="SO3" s="103"/>
      <c r="SP3" s="103"/>
      <c r="SQ3" s="103"/>
      <c r="SR3" s="103"/>
      <c r="SS3" s="103"/>
      <c r="ST3" s="103"/>
      <c r="SU3" s="103"/>
      <c r="SV3" s="103"/>
      <c r="SW3" s="103"/>
      <c r="SX3" s="103"/>
      <c r="SY3" s="103"/>
      <c r="SZ3" s="103"/>
      <c r="TA3" s="103"/>
      <c r="TB3" s="103"/>
      <c r="TC3" s="103"/>
      <c r="TD3" s="103"/>
      <c r="TE3" s="103"/>
      <c r="TF3" s="103"/>
      <c r="TG3" s="103"/>
      <c r="TH3" s="103"/>
      <c r="TI3" s="103"/>
      <c r="TJ3" s="103"/>
      <c r="TK3" s="103"/>
      <c r="TL3" s="103"/>
      <c r="TM3" s="103"/>
      <c r="TN3" s="103"/>
      <c r="TO3" s="103"/>
      <c r="TP3" s="103"/>
      <c r="TQ3" s="103"/>
      <c r="TR3" s="103"/>
      <c r="TS3" s="103"/>
      <c r="TT3" s="103"/>
      <c r="TU3" s="103"/>
      <c r="TV3" s="103"/>
      <c r="TW3" s="103"/>
      <c r="TX3" s="103"/>
      <c r="TY3" s="103"/>
      <c r="TZ3" s="103"/>
      <c r="UA3" s="103"/>
      <c r="UB3" s="103"/>
      <c r="UC3" s="103"/>
      <c r="UD3" s="103"/>
      <c r="UE3" s="103"/>
      <c r="UF3" s="103"/>
      <c r="UG3" s="103"/>
      <c r="UH3" s="103"/>
      <c r="UI3" s="103"/>
      <c r="UJ3" s="103"/>
      <c r="UK3" s="103"/>
      <c r="UL3" s="103"/>
      <c r="UM3" s="103"/>
      <c r="UN3" s="103"/>
      <c r="UO3" s="103"/>
      <c r="UP3" s="103"/>
      <c r="UQ3" s="103"/>
      <c r="UR3" s="103"/>
      <c r="US3" s="103"/>
      <c r="UT3" s="103"/>
      <c r="UU3" s="103"/>
      <c r="UV3" s="103"/>
      <c r="UW3" s="103"/>
      <c r="UX3" s="103"/>
      <c r="UY3" s="103"/>
      <c r="UZ3" s="103"/>
      <c r="VA3" s="103"/>
      <c r="VB3" s="103"/>
      <c r="VC3" s="103"/>
      <c r="VD3" s="103"/>
      <c r="VE3" s="103"/>
      <c r="VF3" s="103"/>
      <c r="VG3" s="103"/>
      <c r="VH3" s="103"/>
      <c r="VI3" s="103"/>
      <c r="VJ3" s="103"/>
      <c r="VK3" s="103"/>
      <c r="VL3" s="103"/>
      <c r="VM3" s="103"/>
      <c r="VN3" s="103"/>
      <c r="VO3" s="103"/>
      <c r="VP3" s="103"/>
      <c r="VQ3" s="103"/>
      <c r="VR3" s="103"/>
      <c r="VS3" s="103"/>
      <c r="VT3" s="103"/>
      <c r="VU3" s="103"/>
      <c r="VV3" s="103"/>
      <c r="VW3" s="103"/>
      <c r="VX3" s="103"/>
      <c r="VY3" s="103"/>
      <c r="VZ3" s="103"/>
      <c r="WA3" s="103"/>
      <c r="WB3" s="103"/>
      <c r="WC3" s="103"/>
      <c r="WD3" s="103"/>
      <c r="WE3" s="103"/>
      <c r="WF3" s="103"/>
      <c r="WG3" s="103"/>
      <c r="WH3" s="103"/>
      <c r="WI3" s="103"/>
      <c r="WJ3" s="103"/>
      <c r="WK3" s="103"/>
      <c r="WL3" s="103"/>
      <c r="WM3" s="103"/>
      <c r="WN3" s="103"/>
      <c r="WO3" s="103"/>
      <c r="WP3" s="103"/>
      <c r="WQ3" s="103"/>
      <c r="WR3" s="103"/>
      <c r="WS3" s="103"/>
      <c r="WT3" s="103"/>
      <c r="WU3" s="103"/>
      <c r="WV3" s="103"/>
      <c r="WW3" s="103"/>
      <c r="WX3" s="103"/>
      <c r="WY3" s="103"/>
      <c r="WZ3" s="103"/>
      <c r="XA3" s="103"/>
      <c r="XB3" s="103"/>
      <c r="XC3" s="103"/>
      <c r="XD3" s="103"/>
      <c r="XE3" s="103"/>
      <c r="XF3" s="103"/>
      <c r="XG3" s="103"/>
      <c r="XH3" s="103"/>
      <c r="XI3" s="103"/>
      <c r="XJ3" s="103"/>
      <c r="XK3" s="103"/>
      <c r="XL3" s="103"/>
      <c r="XM3" s="103"/>
      <c r="XN3" s="103"/>
      <c r="XO3" s="103"/>
      <c r="XP3" s="103"/>
      <c r="XQ3" s="103"/>
      <c r="XR3" s="103"/>
      <c r="XS3" s="103"/>
      <c r="XT3" s="103"/>
      <c r="XU3" s="103"/>
      <c r="XV3" s="103"/>
      <c r="XW3" s="103"/>
      <c r="XX3" s="103"/>
      <c r="XY3" s="103"/>
      <c r="XZ3" s="103"/>
      <c r="YA3" s="103"/>
      <c r="YB3" s="103"/>
      <c r="YC3" s="103"/>
      <c r="YD3" s="103"/>
      <c r="YE3" s="103"/>
      <c r="YF3" s="103"/>
      <c r="YG3" s="103"/>
      <c r="YH3" s="103"/>
      <c r="YI3" s="103"/>
      <c r="YJ3" s="103"/>
      <c r="YK3" s="103"/>
      <c r="YL3" s="103"/>
      <c r="YM3" s="103"/>
      <c r="YN3" s="103"/>
      <c r="YO3" s="103"/>
      <c r="YP3" s="103"/>
      <c r="YQ3" s="103"/>
      <c r="YR3" s="103"/>
      <c r="YS3" s="103"/>
      <c r="YT3" s="103"/>
      <c r="YU3" s="103"/>
      <c r="YV3" s="103"/>
      <c r="YW3" s="103"/>
      <c r="YX3" s="103"/>
      <c r="YY3" s="103"/>
      <c r="YZ3" s="103"/>
      <c r="ZA3" s="103"/>
      <c r="ZB3" s="103"/>
      <c r="ZC3" s="103"/>
      <c r="ZD3" s="103"/>
      <c r="ZE3" s="103"/>
      <c r="ZF3" s="103"/>
      <c r="ZG3" s="103"/>
      <c r="ZH3" s="103"/>
      <c r="ZI3" s="103"/>
      <c r="ZJ3" s="103"/>
      <c r="ZK3" s="103"/>
      <c r="ZL3" s="103"/>
      <c r="ZM3" s="103"/>
      <c r="ZN3" s="103"/>
      <c r="ZO3" s="103"/>
      <c r="ZP3" s="103"/>
      <c r="ZQ3" s="103"/>
      <c r="ZR3" s="103"/>
      <c r="ZS3" s="103"/>
      <c r="ZT3" s="103"/>
      <c r="ZU3" s="103"/>
      <c r="ZV3" s="103"/>
      <c r="ZW3" s="103"/>
      <c r="ZX3" s="103"/>
      <c r="ZY3" s="103"/>
      <c r="ZZ3" s="103"/>
      <c r="AAA3" s="103"/>
      <c r="AAB3" s="103"/>
      <c r="AAC3" s="103"/>
      <c r="AAD3" s="103"/>
      <c r="AAE3" s="103"/>
      <c r="AAF3" s="103"/>
      <c r="AAG3" s="103"/>
      <c r="AAH3" s="103"/>
      <c r="AAI3" s="103"/>
      <c r="AAJ3" s="103"/>
      <c r="AAK3" s="103"/>
      <c r="AAL3" s="103"/>
      <c r="AAM3" s="103"/>
      <c r="AAN3" s="103"/>
      <c r="AAO3" s="103"/>
      <c r="AAP3" s="103"/>
      <c r="AAQ3" s="103"/>
      <c r="AAR3" s="103"/>
      <c r="AAS3" s="103"/>
      <c r="AAT3" s="103"/>
      <c r="AAU3" s="103"/>
      <c r="AAV3" s="103"/>
      <c r="AAW3" s="103"/>
      <c r="AAX3" s="103"/>
      <c r="AAY3" s="103"/>
      <c r="AAZ3" s="103"/>
      <c r="ABA3" s="103"/>
      <c r="ABB3" s="103"/>
      <c r="ABC3" s="103"/>
      <c r="ABD3" s="103"/>
      <c r="ABE3" s="103"/>
      <c r="ABF3" s="103"/>
      <c r="ABG3" s="103"/>
      <c r="ABH3" s="103"/>
      <c r="ABI3" s="103"/>
      <c r="ABJ3" s="103"/>
      <c r="ABK3" s="103"/>
      <c r="ABL3" s="103"/>
      <c r="ABM3" s="103"/>
      <c r="ABN3" s="103"/>
      <c r="ABO3" s="103"/>
      <c r="ABP3" s="103"/>
      <c r="ABQ3" s="103"/>
      <c r="ABR3" s="103"/>
      <c r="ABS3" s="103"/>
      <c r="ABT3" s="103"/>
      <c r="ABU3" s="103"/>
      <c r="ABV3" s="103"/>
      <c r="ABW3" s="103"/>
      <c r="ABX3" s="103"/>
      <c r="ABY3" s="103"/>
      <c r="ABZ3" s="103"/>
      <c r="ACA3" s="103"/>
      <c r="ACB3" s="103"/>
      <c r="ACC3" s="103"/>
      <c r="ACD3" s="103"/>
      <c r="ACE3" s="103"/>
      <c r="ACF3" s="103"/>
      <c r="ACG3" s="103"/>
      <c r="ACH3" s="103"/>
      <c r="ACI3" s="103"/>
      <c r="ACJ3" s="103"/>
      <c r="ACK3" s="103"/>
      <c r="ACL3" s="103"/>
      <c r="ACM3" s="103"/>
      <c r="ACN3" s="103"/>
      <c r="ACO3" s="103"/>
      <c r="ACP3" s="103"/>
      <c r="ACQ3" s="103"/>
      <c r="ACR3" s="103"/>
      <c r="ACS3" s="103"/>
      <c r="ACT3" s="103"/>
      <c r="ACU3" s="103"/>
      <c r="ACV3" s="103"/>
      <c r="ACW3" s="103"/>
      <c r="ACX3" s="103"/>
      <c r="ACY3" s="103"/>
      <c r="ACZ3" s="103"/>
      <c r="ADA3" s="103"/>
      <c r="ADB3" s="103"/>
      <c r="ADC3" s="103"/>
      <c r="ADD3" s="103"/>
      <c r="ADE3" s="103"/>
      <c r="ADF3" s="103"/>
      <c r="ADG3" s="103"/>
      <c r="ADH3" s="103"/>
      <c r="ADI3" s="103"/>
      <c r="ADJ3" s="103"/>
      <c r="ADK3" s="103"/>
      <c r="ADL3" s="103"/>
      <c r="ADM3" s="103"/>
      <c r="ADN3" s="103"/>
      <c r="ADO3" s="103"/>
      <c r="ADP3" s="103"/>
      <c r="ADQ3" s="103"/>
      <c r="ADR3" s="103"/>
      <c r="ADS3" s="103"/>
      <c r="ADT3" s="103"/>
      <c r="ADU3" s="103"/>
      <c r="ADV3" s="103"/>
      <c r="ADW3" s="103"/>
      <c r="ADX3" s="103"/>
      <c r="ADY3" s="103"/>
      <c r="ADZ3" s="103"/>
      <c r="AEA3" s="103"/>
      <c r="AEB3" s="103"/>
      <c r="AEC3" s="103"/>
      <c r="AED3" s="103"/>
      <c r="AEE3" s="103"/>
      <c r="AEF3" s="103"/>
      <c r="AEG3" s="103"/>
      <c r="AEH3" s="103"/>
      <c r="AEI3" s="103"/>
      <c r="AEJ3" s="103"/>
      <c r="AEK3" s="103"/>
      <c r="AEL3" s="103"/>
      <c r="AEM3" s="103"/>
      <c r="AEN3" s="103"/>
      <c r="AEO3" s="103"/>
      <c r="AEP3" s="103"/>
      <c r="AEQ3" s="103"/>
      <c r="AER3" s="103"/>
      <c r="AES3" s="103"/>
      <c r="AET3" s="103"/>
      <c r="AEU3" s="103"/>
      <c r="AEV3" s="103"/>
      <c r="AEW3" s="103"/>
      <c r="AEX3" s="103"/>
      <c r="AEY3" s="103"/>
      <c r="AEZ3" s="103"/>
      <c r="AFA3" s="103"/>
      <c r="AFB3" s="103"/>
      <c r="AFC3" s="103"/>
      <c r="AFD3" s="103"/>
      <c r="AFE3" s="103"/>
      <c r="AFF3" s="103"/>
      <c r="AFG3" s="103"/>
      <c r="AFH3" s="103"/>
      <c r="AFI3" s="103"/>
      <c r="AFJ3" s="103"/>
      <c r="AFK3" s="103"/>
      <c r="AFL3" s="103"/>
      <c r="AFM3" s="103"/>
      <c r="AFN3" s="103"/>
      <c r="AFO3" s="103"/>
      <c r="AFP3" s="103"/>
      <c r="AFQ3" s="103"/>
      <c r="AFR3" s="103"/>
      <c r="AFS3" s="103"/>
      <c r="AFT3" s="103"/>
      <c r="AFU3" s="103"/>
      <c r="AFV3" s="103"/>
      <c r="AFW3" s="103"/>
      <c r="AFX3" s="103"/>
      <c r="AFY3" s="103"/>
      <c r="AFZ3" s="103"/>
      <c r="AGA3" s="103"/>
      <c r="AGB3" s="103"/>
      <c r="AGC3" s="103"/>
      <c r="AGD3" s="103"/>
      <c r="AGE3" s="103"/>
      <c r="AGF3" s="103"/>
      <c r="AGG3" s="103"/>
      <c r="AGH3" s="103"/>
      <c r="AGI3" s="103"/>
      <c r="AGJ3" s="103"/>
      <c r="AGK3" s="103"/>
      <c r="AGL3" s="103"/>
      <c r="AGM3" s="103"/>
      <c r="AGN3" s="103"/>
      <c r="AGO3" s="103"/>
      <c r="AGP3" s="103"/>
      <c r="AGQ3" s="103"/>
      <c r="AGR3" s="103"/>
      <c r="AGS3" s="103"/>
      <c r="AGT3" s="103"/>
      <c r="AGU3" s="103"/>
      <c r="AGV3" s="103"/>
      <c r="AGW3" s="103"/>
      <c r="AGX3" s="103"/>
      <c r="AGY3" s="103"/>
      <c r="AGZ3" s="103"/>
      <c r="AHA3" s="103"/>
      <c r="AHB3" s="103"/>
      <c r="AHC3" s="103"/>
      <c r="AHD3" s="103"/>
      <c r="AHE3" s="103"/>
      <c r="AHF3" s="103"/>
      <c r="AHG3" s="103"/>
      <c r="AHH3" s="103"/>
      <c r="AHI3" s="103"/>
      <c r="AHJ3" s="103"/>
      <c r="AHK3" s="103"/>
      <c r="AHL3" s="103"/>
      <c r="AHM3" s="103"/>
      <c r="AHN3" s="103"/>
      <c r="AHO3" s="103"/>
      <c r="AHP3" s="103"/>
      <c r="AHQ3" s="103"/>
      <c r="AHR3" s="103"/>
      <c r="AHS3" s="103"/>
      <c r="AHT3" s="103"/>
      <c r="AHU3" s="103"/>
      <c r="AHV3" s="103"/>
      <c r="AHW3" s="103"/>
      <c r="AHX3" s="103"/>
      <c r="AHY3" s="103"/>
      <c r="AHZ3" s="103"/>
      <c r="AIA3" s="103"/>
      <c r="AIB3" s="103"/>
      <c r="AIC3" s="103"/>
      <c r="AID3" s="103"/>
      <c r="AIE3" s="103"/>
      <c r="AIF3" s="103"/>
      <c r="AIG3" s="103"/>
      <c r="AIH3" s="103"/>
      <c r="AII3" s="103"/>
      <c r="AIJ3" s="103"/>
      <c r="AIK3" s="103"/>
      <c r="AIL3" s="103"/>
      <c r="AIM3" s="103"/>
      <c r="AIN3" s="103"/>
      <c r="AIO3" s="103"/>
      <c r="AIP3" s="103"/>
      <c r="AIQ3" s="103"/>
      <c r="AIR3" s="103"/>
      <c r="AIS3" s="103"/>
      <c r="AIT3" s="103"/>
      <c r="AIU3" s="103"/>
      <c r="AIV3" s="103"/>
      <c r="AIW3" s="103"/>
      <c r="AIX3" s="103"/>
      <c r="AIY3" s="103"/>
      <c r="AIZ3" s="103"/>
      <c r="AJA3" s="103"/>
      <c r="AJB3" s="103"/>
      <c r="AJC3" s="103"/>
      <c r="AJD3" s="103"/>
      <c r="AJE3" s="103"/>
      <c r="AJF3" s="103"/>
      <c r="AJG3" s="103"/>
      <c r="AJH3" s="103"/>
      <c r="AJI3" s="103"/>
      <c r="AJJ3" s="103"/>
      <c r="AJK3" s="103"/>
      <c r="AJL3" s="103"/>
      <c r="AJM3" s="103"/>
      <c r="AJN3" s="103"/>
      <c r="AJO3" s="103"/>
      <c r="AJP3" s="103"/>
      <c r="AJQ3" s="103"/>
      <c r="AJR3" s="103"/>
      <c r="AJS3" s="103"/>
      <c r="AJT3" s="103"/>
      <c r="AJU3" s="103"/>
      <c r="AJV3" s="103"/>
      <c r="AJW3" s="103"/>
      <c r="AJX3" s="103"/>
      <c r="AJY3" s="103"/>
      <c r="AJZ3" s="103"/>
      <c r="AKA3" s="103"/>
      <c r="AKB3" s="103"/>
      <c r="AKC3" s="103"/>
      <c r="AKD3" s="103"/>
      <c r="AKE3" s="103"/>
      <c r="AKF3" s="103"/>
      <c r="AKG3" s="103"/>
      <c r="AKH3" s="103"/>
      <c r="AKI3" s="103"/>
      <c r="AKJ3" s="103"/>
      <c r="AKK3" s="103"/>
      <c r="AKL3" s="103"/>
      <c r="AKM3" s="103"/>
      <c r="AKN3" s="103"/>
      <c r="AKO3" s="103"/>
      <c r="AKP3" s="103"/>
      <c r="AKQ3" s="103"/>
      <c r="AKR3" s="103"/>
      <c r="AKS3" s="103"/>
      <c r="AKT3" s="103"/>
      <c r="AKU3" s="103"/>
      <c r="AKV3" s="103"/>
      <c r="AKW3" s="103"/>
      <c r="AKX3" s="103"/>
      <c r="AKY3" s="103"/>
      <c r="AKZ3" s="103"/>
      <c r="ALA3" s="103"/>
      <c r="ALB3" s="103"/>
      <c r="ALC3" s="103"/>
      <c r="ALD3" s="103"/>
      <c r="ALE3" s="103"/>
      <c r="ALF3" s="103"/>
      <c r="ALG3" s="103"/>
      <c r="ALH3" s="103"/>
    </row>
    <row r="4" spans="1:996" ht="19.5" x14ac:dyDescent="0.25">
      <c r="A4" s="99"/>
      <c r="B4" s="99"/>
      <c r="C4" s="100"/>
      <c r="D4" s="100"/>
      <c r="E4" s="100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</row>
    <row r="5" spans="1:996" ht="23.45" customHeight="1" x14ac:dyDescent="0.25">
      <c r="A5" s="141" t="s">
        <v>49</v>
      </c>
      <c r="B5" s="141" t="s">
        <v>61</v>
      </c>
      <c r="C5" s="130"/>
      <c r="D5" s="142"/>
      <c r="E5" s="143"/>
      <c r="F5" s="147" t="s">
        <v>34</v>
      </c>
      <c r="G5" s="147"/>
      <c r="H5" s="147"/>
      <c r="I5" s="147"/>
      <c r="J5" s="147"/>
      <c r="K5" s="147"/>
      <c r="L5" s="147"/>
      <c r="M5" s="147"/>
      <c r="N5" s="147"/>
      <c r="O5" s="147"/>
      <c r="P5" s="148" t="s">
        <v>50</v>
      </c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53" t="s">
        <v>23</v>
      </c>
      <c r="AD5" s="153"/>
      <c r="AE5" s="153"/>
      <c r="AF5" s="153" t="s">
        <v>23</v>
      </c>
      <c r="AG5" s="153"/>
      <c r="AH5" s="154"/>
      <c r="AI5" s="148" t="s">
        <v>51</v>
      </c>
      <c r="AJ5" s="148"/>
      <c r="AK5" s="148"/>
      <c r="AL5" s="147" t="s">
        <v>52</v>
      </c>
      <c r="AM5" s="147"/>
      <c r="AN5" s="147"/>
      <c r="AO5" s="152" t="s">
        <v>53</v>
      </c>
      <c r="AP5" s="152" t="s">
        <v>54</v>
      </c>
      <c r="AQ5" s="152" t="s">
        <v>55</v>
      </c>
      <c r="AR5" s="149" t="s">
        <v>56</v>
      </c>
    </row>
    <row r="6" spans="1:996" ht="21.6" customHeight="1" x14ac:dyDescent="0.25">
      <c r="A6" s="141"/>
      <c r="B6" s="141"/>
      <c r="C6" s="144"/>
      <c r="D6" s="145"/>
      <c r="E6" s="146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53"/>
      <c r="AD6" s="153"/>
      <c r="AE6" s="153"/>
      <c r="AF6" s="153"/>
      <c r="AG6" s="153"/>
      <c r="AH6" s="154"/>
      <c r="AI6" s="148"/>
      <c r="AJ6" s="148"/>
      <c r="AK6" s="148"/>
      <c r="AL6" s="147"/>
      <c r="AM6" s="147"/>
      <c r="AN6" s="147"/>
      <c r="AO6" s="152"/>
      <c r="AP6" s="152"/>
      <c r="AQ6" s="152"/>
      <c r="AR6" s="149"/>
    </row>
    <row r="7" spans="1:996" ht="153.75" customHeight="1" x14ac:dyDescent="0.25">
      <c r="A7" s="141"/>
      <c r="B7" s="141"/>
      <c r="C7" s="150"/>
      <c r="D7" s="150"/>
      <c r="E7" s="150"/>
      <c r="F7" s="83" t="s">
        <v>28</v>
      </c>
      <c r="G7" s="83" t="s">
        <v>36</v>
      </c>
      <c r="H7" s="83" t="s">
        <v>3</v>
      </c>
      <c r="I7" s="83"/>
      <c r="J7" s="83" t="s">
        <v>29</v>
      </c>
      <c r="K7" s="83" t="s">
        <v>36</v>
      </c>
      <c r="L7" s="83" t="s">
        <v>3</v>
      </c>
      <c r="M7" s="83" t="s">
        <v>28</v>
      </c>
      <c r="N7" s="83" t="s">
        <v>36</v>
      </c>
      <c r="O7" s="83" t="s">
        <v>3</v>
      </c>
      <c r="P7" s="83" t="s">
        <v>30</v>
      </c>
      <c r="Q7" s="83" t="s">
        <v>31</v>
      </c>
      <c r="R7" s="83" t="s">
        <v>32</v>
      </c>
      <c r="S7" s="83" t="s">
        <v>3</v>
      </c>
      <c r="T7" s="83"/>
      <c r="U7" s="83" t="s">
        <v>30</v>
      </c>
      <c r="V7" s="83" t="s">
        <v>31</v>
      </c>
      <c r="W7" s="83" t="s">
        <v>32</v>
      </c>
      <c r="X7" s="83" t="s">
        <v>3</v>
      </c>
      <c r="Y7" s="83" t="s">
        <v>30</v>
      </c>
      <c r="Z7" s="83" t="s">
        <v>31</v>
      </c>
      <c r="AA7" s="83" t="s">
        <v>32</v>
      </c>
      <c r="AB7" s="83" t="s">
        <v>3</v>
      </c>
      <c r="AC7" s="106">
        <v>2025</v>
      </c>
      <c r="AD7" s="106">
        <v>2026</v>
      </c>
      <c r="AE7" s="106">
        <v>2027</v>
      </c>
      <c r="AF7" s="106">
        <v>2025</v>
      </c>
      <c r="AG7" s="106">
        <v>2026</v>
      </c>
      <c r="AH7" s="106">
        <v>2027</v>
      </c>
      <c r="AI7" s="106">
        <v>2025</v>
      </c>
      <c r="AJ7" s="106">
        <v>2026</v>
      </c>
      <c r="AK7" s="106">
        <v>2027</v>
      </c>
      <c r="AL7" s="84">
        <v>2022</v>
      </c>
      <c r="AM7" s="84">
        <v>2023</v>
      </c>
      <c r="AN7" s="84">
        <v>2024</v>
      </c>
      <c r="AO7" s="152"/>
      <c r="AP7" s="152"/>
      <c r="AQ7" s="107"/>
      <c r="AR7" s="108"/>
    </row>
    <row r="8" spans="1:996" x14ac:dyDescent="0.25">
      <c r="A8" s="82"/>
      <c r="B8" s="82"/>
      <c r="C8" s="85">
        <v>2025</v>
      </c>
      <c r="D8" s="85">
        <v>2026</v>
      </c>
      <c r="E8" s="85">
        <v>2027</v>
      </c>
      <c r="F8" s="141">
        <v>2023</v>
      </c>
      <c r="G8" s="141"/>
      <c r="H8" s="141"/>
      <c r="I8" s="86"/>
      <c r="J8" s="141">
        <v>2024</v>
      </c>
      <c r="K8" s="141"/>
      <c r="L8" s="141"/>
      <c r="M8" s="141">
        <v>2025</v>
      </c>
      <c r="N8" s="141"/>
      <c r="O8" s="141"/>
      <c r="P8" s="151">
        <v>2025</v>
      </c>
      <c r="Q8" s="151"/>
      <c r="R8" s="151"/>
      <c r="S8" s="151"/>
      <c r="T8" s="86"/>
      <c r="U8" s="151">
        <v>2026</v>
      </c>
      <c r="V8" s="151"/>
      <c r="W8" s="151"/>
      <c r="X8" s="151"/>
      <c r="Y8" s="151">
        <v>2027</v>
      </c>
      <c r="Z8" s="151"/>
      <c r="AA8" s="151"/>
      <c r="AB8" s="151"/>
      <c r="AC8" s="72"/>
      <c r="AD8" s="72"/>
      <c r="AE8" s="72"/>
      <c r="AI8" s="76"/>
      <c r="AJ8" s="76"/>
      <c r="AK8" s="76"/>
      <c r="AL8" s="76"/>
      <c r="AM8" s="76"/>
      <c r="AN8" s="76"/>
      <c r="AO8" s="76"/>
      <c r="AP8" s="76"/>
      <c r="AQ8" s="76"/>
      <c r="AR8" s="108"/>
    </row>
    <row r="9" spans="1:996" ht="15.75" customHeight="1" x14ac:dyDescent="0.25">
      <c r="A9" s="82">
        <v>1</v>
      </c>
      <c r="B9" s="72" t="s">
        <v>4</v>
      </c>
      <c r="C9" s="87">
        <v>0.1</v>
      </c>
      <c r="D9" s="87">
        <v>0.1</v>
      </c>
      <c r="E9" s="87">
        <v>0.09</v>
      </c>
      <c r="F9" s="88"/>
      <c r="G9" s="89">
        <f>ROUND(F9*10,2)</f>
        <v>0</v>
      </c>
      <c r="H9" s="89">
        <f>ROUND(G9*(1-C9),2)</f>
        <v>0</v>
      </c>
      <c r="I9" s="90" t="e">
        <f>(G9-H9)/G9*100</f>
        <v>#DIV/0!</v>
      </c>
      <c r="J9" s="88">
        <f t="shared" ref="J9:J26" si="0">F9</f>
        <v>0</v>
      </c>
      <c r="K9" s="89">
        <f>ROUND(J9*10,0)</f>
        <v>0</v>
      </c>
      <c r="L9" s="89">
        <f>ROUND(K9*(1-D9),2)</f>
        <v>0</v>
      </c>
      <c r="M9" s="88">
        <f t="shared" ref="M9:M26" si="1">F9</f>
        <v>0</v>
      </c>
      <c r="N9" s="89">
        <f>ROUND(M9*10,0)</f>
        <v>0</v>
      </c>
      <c r="O9" s="89">
        <f t="shared" ref="O9:O26" si="2">ROUND(N9*(1-E9),5)</f>
        <v>0</v>
      </c>
      <c r="P9" s="91">
        <v>27220</v>
      </c>
      <c r="Q9" s="91">
        <v>0</v>
      </c>
      <c r="R9" s="89">
        <f t="shared" ref="R9:R26" si="3">ROUND((P9*Q9*0.7)*1/1,2)</f>
        <v>0</v>
      </c>
      <c r="S9" s="92">
        <f>ROUND(R9*(1-C9),0)</f>
        <v>0</v>
      </c>
      <c r="T9" s="90">
        <f t="shared" ref="T9:T26" si="4">IF(R9=0,0,(R9-S9)/R9*100)</f>
        <v>0</v>
      </c>
      <c r="U9" s="91">
        <f t="shared" ref="U9:V26" si="5">P9</f>
        <v>27220</v>
      </c>
      <c r="V9" s="91">
        <f t="shared" si="5"/>
        <v>0</v>
      </c>
      <c r="W9" s="93">
        <f>ROUND((U9*V9*0.7)*1/1,2)</f>
        <v>0</v>
      </c>
      <c r="X9" s="94">
        <f>ROUND(W9*(1-D9),2)</f>
        <v>0</v>
      </c>
      <c r="Y9" s="91">
        <f t="shared" ref="Y9:Y26" si="6">P9</f>
        <v>27220</v>
      </c>
      <c r="Z9" s="91">
        <f t="shared" ref="Z9:Z26" si="7">V9</f>
        <v>0</v>
      </c>
      <c r="AA9" s="93">
        <f>ROUND((Y9*Z9*0.7)*1/1,2)</f>
        <v>0</v>
      </c>
      <c r="AB9" s="94">
        <f>ROUND(AA9*(1-E9),2)</f>
        <v>0</v>
      </c>
      <c r="AC9" s="89"/>
      <c r="AD9" s="93"/>
      <c r="AE9" s="93"/>
      <c r="AF9" s="74"/>
      <c r="AG9" s="74"/>
      <c r="AH9" s="109"/>
      <c r="AI9" s="109"/>
      <c r="AJ9" s="109"/>
      <c r="AK9" s="109"/>
      <c r="AL9" s="110">
        <f>AC9-AI9</f>
        <v>0</v>
      </c>
      <c r="AM9" s="110">
        <v>6897.5</v>
      </c>
      <c r="AN9" s="110">
        <v>6897.5</v>
      </c>
      <c r="AO9" s="76">
        <v>-3664.66</v>
      </c>
      <c r="AP9" s="110">
        <f>+AI9+AO9</f>
        <v>-3664.66</v>
      </c>
      <c r="AQ9" s="110"/>
      <c r="AR9" s="108"/>
    </row>
    <row r="10" spans="1:996" ht="22.5" customHeight="1" x14ac:dyDescent="0.25">
      <c r="A10" s="82">
        <v>2</v>
      </c>
      <c r="B10" s="72" t="s">
        <v>5</v>
      </c>
      <c r="C10" s="87">
        <v>0.11</v>
      </c>
      <c r="D10" s="87">
        <v>0.11</v>
      </c>
      <c r="E10" s="87">
        <v>0.11</v>
      </c>
      <c r="F10" s="88"/>
      <c r="G10" s="89">
        <f t="shared" ref="G10:G26" si="8">ROUND(F10*10,2)</f>
        <v>0</v>
      </c>
      <c r="H10" s="89">
        <f t="shared" ref="H10:H26" si="9">ROUND(G10*(1-C10),2)</f>
        <v>0</v>
      </c>
      <c r="I10" s="90" t="e">
        <f t="shared" ref="I10:I26" si="10">(G10-H10)/G10*100</f>
        <v>#DIV/0!</v>
      </c>
      <c r="J10" s="88">
        <f t="shared" si="0"/>
        <v>0</v>
      </c>
      <c r="K10" s="89">
        <f t="shared" ref="K10:K26" si="11">ROUND(J10*10,0)</f>
        <v>0</v>
      </c>
      <c r="L10" s="89">
        <f t="shared" ref="L10:L26" si="12">ROUND(K10*(1-D10),2)</f>
        <v>0</v>
      </c>
      <c r="M10" s="88">
        <f t="shared" si="1"/>
        <v>0</v>
      </c>
      <c r="N10" s="89">
        <f t="shared" ref="N10:N26" si="13">ROUND(M10*10,0)</f>
        <v>0</v>
      </c>
      <c r="O10" s="89">
        <f t="shared" si="2"/>
        <v>0</v>
      </c>
      <c r="P10" s="91">
        <v>27220</v>
      </c>
      <c r="Q10" s="91">
        <v>220</v>
      </c>
      <c r="R10" s="89">
        <f t="shared" si="3"/>
        <v>4191880</v>
      </c>
      <c r="S10" s="92">
        <f>ROUND(R10*(1-C10),2)</f>
        <v>3730773.2</v>
      </c>
      <c r="T10" s="90">
        <f t="shared" si="4"/>
        <v>10.999999999999996</v>
      </c>
      <c r="U10" s="91">
        <f t="shared" si="5"/>
        <v>27220</v>
      </c>
      <c r="V10" s="91">
        <f t="shared" si="5"/>
        <v>220</v>
      </c>
      <c r="W10" s="93">
        <f t="shared" ref="W10:W26" si="14">ROUND((U10*V10*0.7)*1/1,2)</f>
        <v>4191880</v>
      </c>
      <c r="X10" s="94">
        <f t="shared" ref="X10:X26" si="15">ROUND(W10*(1-D10),2)</f>
        <v>3730773.2</v>
      </c>
      <c r="Y10" s="91">
        <f t="shared" si="6"/>
        <v>27220</v>
      </c>
      <c r="Z10" s="91">
        <f t="shared" si="7"/>
        <v>220</v>
      </c>
      <c r="AA10" s="93">
        <f t="shared" ref="AA10:AA26" si="16">ROUND((Y10*Z10*0.7)*1/1,2)</f>
        <v>4191880</v>
      </c>
      <c r="AB10" s="94">
        <f t="shared" ref="AB10:AB26" si="17">ROUND(AA10*(1-E10),2)</f>
        <v>3730773.2</v>
      </c>
      <c r="AC10" s="89">
        <f>+S10</f>
        <v>3730773.2</v>
      </c>
      <c r="AD10" s="93">
        <f>+X10</f>
        <v>3730773.2</v>
      </c>
      <c r="AE10" s="93">
        <f>+AB10</f>
        <v>3730773.2</v>
      </c>
      <c r="AF10" s="74">
        <f t="shared" ref="AF10:AH25" si="18">ROUND(AC10/1000,1)</f>
        <v>3730.8</v>
      </c>
      <c r="AG10" s="74">
        <f>ROUND(AD10/1000,1)</f>
        <v>3730.8</v>
      </c>
      <c r="AH10" s="109">
        <f t="shared" si="18"/>
        <v>3730.8</v>
      </c>
      <c r="AI10" s="111">
        <f>+R10-AC10</f>
        <v>461106.79999999981</v>
      </c>
      <c r="AJ10" s="111">
        <f>+W10-AD10</f>
        <v>461106.79999999981</v>
      </c>
      <c r="AK10" s="111">
        <f>+AA10-AE10</f>
        <v>461106.79999999981</v>
      </c>
      <c r="AL10" s="110">
        <f t="shared" ref="AL10:AL26" si="19">AC10-AI10</f>
        <v>3269666.4000000004</v>
      </c>
      <c r="AM10" s="110">
        <v>2331360</v>
      </c>
      <c r="AN10" s="110">
        <v>2331360</v>
      </c>
      <c r="AO10" s="76"/>
      <c r="AP10" s="110">
        <f t="shared" ref="AP10:AP26" si="20">+AI10+AO10</f>
        <v>461106.79999999981</v>
      </c>
      <c r="AQ10" s="110" t="s">
        <v>57</v>
      </c>
      <c r="AR10" s="108" t="s">
        <v>58</v>
      </c>
    </row>
    <row r="11" spans="1:996" ht="15.75" customHeight="1" x14ac:dyDescent="0.25">
      <c r="A11" s="82">
        <v>3</v>
      </c>
      <c r="B11" s="72" t="s">
        <v>6</v>
      </c>
      <c r="C11" s="87">
        <v>0.1</v>
      </c>
      <c r="D11" s="87">
        <v>0.11</v>
      </c>
      <c r="E11" s="87">
        <v>0.12</v>
      </c>
      <c r="F11" s="88"/>
      <c r="G11" s="89">
        <f t="shared" si="8"/>
        <v>0</v>
      </c>
      <c r="H11" s="89">
        <f t="shared" si="9"/>
        <v>0</v>
      </c>
      <c r="I11" s="90" t="e">
        <f t="shared" si="10"/>
        <v>#DIV/0!</v>
      </c>
      <c r="J11" s="88">
        <f t="shared" si="0"/>
        <v>0</v>
      </c>
      <c r="K11" s="89">
        <f t="shared" si="11"/>
        <v>0</v>
      </c>
      <c r="L11" s="89">
        <f t="shared" si="12"/>
        <v>0</v>
      </c>
      <c r="M11" s="88">
        <f t="shared" si="1"/>
        <v>0</v>
      </c>
      <c r="N11" s="89">
        <f t="shared" si="13"/>
        <v>0</v>
      </c>
      <c r="O11" s="89">
        <f t="shared" si="2"/>
        <v>0</v>
      </c>
      <c r="P11" s="91">
        <v>27220</v>
      </c>
      <c r="Q11" s="91">
        <v>0</v>
      </c>
      <c r="R11" s="89">
        <f t="shared" si="3"/>
        <v>0</v>
      </c>
      <c r="S11" s="92">
        <f t="shared" ref="S11:S26" si="21">ROUND(R11*(1-C11),2)</f>
        <v>0</v>
      </c>
      <c r="T11" s="90">
        <f t="shared" si="4"/>
        <v>0</v>
      </c>
      <c r="U11" s="91">
        <f t="shared" si="5"/>
        <v>27220</v>
      </c>
      <c r="V11" s="91">
        <f t="shared" si="5"/>
        <v>0</v>
      </c>
      <c r="W11" s="93">
        <f t="shared" si="14"/>
        <v>0</v>
      </c>
      <c r="X11" s="94">
        <f t="shared" si="15"/>
        <v>0</v>
      </c>
      <c r="Y11" s="91">
        <f t="shared" si="6"/>
        <v>27220</v>
      </c>
      <c r="Z11" s="91">
        <f t="shared" si="7"/>
        <v>0</v>
      </c>
      <c r="AA11" s="93">
        <f t="shared" si="16"/>
        <v>0</v>
      </c>
      <c r="AB11" s="94">
        <f t="shared" si="17"/>
        <v>0</v>
      </c>
      <c r="AC11" s="89">
        <f t="shared" ref="AC11:AC26" si="22">+S11</f>
        <v>0</v>
      </c>
      <c r="AD11" s="93">
        <f t="shared" ref="AD11:AD26" si="23">+X11</f>
        <v>0</v>
      </c>
      <c r="AE11" s="93">
        <f t="shared" ref="AE11:AE26" si="24">+AB11</f>
        <v>0</v>
      </c>
      <c r="AF11" s="74">
        <f t="shared" si="18"/>
        <v>0</v>
      </c>
      <c r="AG11" s="74">
        <f t="shared" si="18"/>
        <v>0</v>
      </c>
      <c r="AH11" s="109">
        <f t="shared" si="18"/>
        <v>0</v>
      </c>
      <c r="AI11" s="111">
        <f t="shared" ref="AI11:AI26" si="25">+R11-AC11</f>
        <v>0</v>
      </c>
      <c r="AJ11" s="111">
        <f t="shared" ref="AJ11:AJ26" si="26">+W11-AD11</f>
        <v>0</v>
      </c>
      <c r="AK11" s="111">
        <f t="shared" ref="AK11:AK26" si="27">+AA11-AE11</f>
        <v>0</v>
      </c>
      <c r="AL11" s="110">
        <f t="shared" si="19"/>
        <v>0</v>
      </c>
      <c r="AM11" s="110">
        <v>10755</v>
      </c>
      <c r="AN11" s="110">
        <v>10755</v>
      </c>
      <c r="AO11" s="76"/>
      <c r="AP11" s="110">
        <f t="shared" si="20"/>
        <v>0</v>
      </c>
      <c r="AQ11" s="110"/>
      <c r="AR11" s="108"/>
    </row>
    <row r="12" spans="1:996" ht="23.25" customHeight="1" x14ac:dyDescent="0.25">
      <c r="A12" s="82">
        <v>4</v>
      </c>
      <c r="B12" s="72" t="s">
        <v>7</v>
      </c>
      <c r="C12" s="87">
        <v>0.11</v>
      </c>
      <c r="D12" s="87">
        <v>0.1</v>
      </c>
      <c r="E12" s="87">
        <v>0.11</v>
      </c>
      <c r="F12" s="88"/>
      <c r="G12" s="89">
        <f t="shared" si="8"/>
        <v>0</v>
      </c>
      <c r="H12" s="89">
        <f t="shared" si="9"/>
        <v>0</v>
      </c>
      <c r="I12" s="90" t="e">
        <f t="shared" si="10"/>
        <v>#DIV/0!</v>
      </c>
      <c r="J12" s="88">
        <f t="shared" si="0"/>
        <v>0</v>
      </c>
      <c r="K12" s="89">
        <f t="shared" si="11"/>
        <v>0</v>
      </c>
      <c r="L12" s="89">
        <f t="shared" si="12"/>
        <v>0</v>
      </c>
      <c r="M12" s="88">
        <f t="shared" si="1"/>
        <v>0</v>
      </c>
      <c r="N12" s="89">
        <f t="shared" si="13"/>
        <v>0</v>
      </c>
      <c r="O12" s="89">
        <f t="shared" si="2"/>
        <v>0</v>
      </c>
      <c r="P12" s="91">
        <v>27220</v>
      </c>
      <c r="Q12" s="91">
        <v>250</v>
      </c>
      <c r="R12" s="89">
        <f>ROUND((P12*Q12*0.7)*1/1,2)</f>
        <v>4763500</v>
      </c>
      <c r="S12" s="92">
        <f t="shared" si="21"/>
        <v>4239515</v>
      </c>
      <c r="T12" s="90">
        <f t="shared" si="4"/>
        <v>11</v>
      </c>
      <c r="U12" s="91">
        <f t="shared" si="5"/>
        <v>27220</v>
      </c>
      <c r="V12" s="91">
        <f t="shared" si="5"/>
        <v>250</v>
      </c>
      <c r="W12" s="93">
        <f t="shared" si="14"/>
        <v>4763500</v>
      </c>
      <c r="X12" s="94">
        <f t="shared" si="15"/>
        <v>4287150</v>
      </c>
      <c r="Y12" s="91">
        <f t="shared" si="6"/>
        <v>27220</v>
      </c>
      <c r="Z12" s="91">
        <f t="shared" si="7"/>
        <v>250</v>
      </c>
      <c r="AA12" s="93">
        <f t="shared" si="16"/>
        <v>4763500</v>
      </c>
      <c r="AB12" s="94">
        <f t="shared" si="17"/>
        <v>4239515</v>
      </c>
      <c r="AC12" s="89">
        <f t="shared" si="22"/>
        <v>4239515</v>
      </c>
      <c r="AD12" s="93">
        <f t="shared" si="23"/>
        <v>4287150</v>
      </c>
      <c r="AE12" s="93">
        <f t="shared" si="24"/>
        <v>4239515</v>
      </c>
      <c r="AF12" s="74">
        <f t="shared" si="18"/>
        <v>4239.5</v>
      </c>
      <c r="AG12" s="74">
        <f>ROUND(AD12/1000,1)-0.1</f>
        <v>4287.0999999999995</v>
      </c>
      <c r="AH12" s="109">
        <f t="shared" si="18"/>
        <v>4239.5</v>
      </c>
      <c r="AI12" s="111">
        <f t="shared" si="25"/>
        <v>523985</v>
      </c>
      <c r="AJ12" s="111">
        <f t="shared" si="26"/>
        <v>476350</v>
      </c>
      <c r="AK12" s="111">
        <f t="shared" si="27"/>
        <v>523985</v>
      </c>
      <c r="AL12" s="110">
        <f t="shared" si="19"/>
        <v>3715530</v>
      </c>
      <c r="AM12" s="110">
        <v>3922335</v>
      </c>
      <c r="AN12" s="110">
        <v>3922335</v>
      </c>
      <c r="AO12" s="76"/>
      <c r="AP12" s="110">
        <f t="shared" si="20"/>
        <v>523985</v>
      </c>
      <c r="AQ12" s="110" t="s">
        <v>59</v>
      </c>
      <c r="AR12" s="108" t="s">
        <v>60</v>
      </c>
    </row>
    <row r="13" spans="1:996" ht="15.75" customHeight="1" x14ac:dyDescent="0.25">
      <c r="A13" s="82">
        <v>5</v>
      </c>
      <c r="B13" s="72" t="s">
        <v>8</v>
      </c>
      <c r="C13" s="87">
        <v>0.1</v>
      </c>
      <c r="D13" s="87">
        <v>0.11</v>
      </c>
      <c r="E13" s="87">
        <v>0.1</v>
      </c>
      <c r="F13" s="88"/>
      <c r="G13" s="89">
        <f t="shared" si="8"/>
        <v>0</v>
      </c>
      <c r="H13" s="89">
        <f t="shared" si="9"/>
        <v>0</v>
      </c>
      <c r="I13" s="90" t="e">
        <f t="shared" si="10"/>
        <v>#DIV/0!</v>
      </c>
      <c r="J13" s="88">
        <f t="shared" si="0"/>
        <v>0</v>
      </c>
      <c r="K13" s="89">
        <f t="shared" si="11"/>
        <v>0</v>
      </c>
      <c r="L13" s="89">
        <f t="shared" si="12"/>
        <v>0</v>
      </c>
      <c r="M13" s="88">
        <f t="shared" si="1"/>
        <v>0</v>
      </c>
      <c r="N13" s="89">
        <f t="shared" si="13"/>
        <v>0</v>
      </c>
      <c r="O13" s="89">
        <f t="shared" si="2"/>
        <v>0</v>
      </c>
      <c r="P13" s="91">
        <v>27220</v>
      </c>
      <c r="Q13" s="91">
        <v>1000</v>
      </c>
      <c r="R13" s="89">
        <f t="shared" si="3"/>
        <v>19054000</v>
      </c>
      <c r="S13" s="92">
        <f t="shared" si="21"/>
        <v>17148600</v>
      </c>
      <c r="T13" s="90">
        <f t="shared" si="4"/>
        <v>10</v>
      </c>
      <c r="U13" s="91">
        <f t="shared" si="5"/>
        <v>27220</v>
      </c>
      <c r="V13" s="91">
        <f t="shared" si="5"/>
        <v>1000</v>
      </c>
      <c r="W13" s="93">
        <f>ROUND((U13*V13*0.7)*1/1,2)</f>
        <v>19054000</v>
      </c>
      <c r="X13" s="94">
        <f t="shared" si="15"/>
        <v>16958060</v>
      </c>
      <c r="Y13" s="91">
        <f t="shared" si="6"/>
        <v>27220</v>
      </c>
      <c r="Z13" s="91">
        <f t="shared" si="7"/>
        <v>1000</v>
      </c>
      <c r="AA13" s="93">
        <f t="shared" si="16"/>
        <v>19054000</v>
      </c>
      <c r="AB13" s="94">
        <f t="shared" si="17"/>
        <v>17148600</v>
      </c>
      <c r="AC13" s="89">
        <f t="shared" si="22"/>
        <v>17148600</v>
      </c>
      <c r="AD13" s="93">
        <f t="shared" si="23"/>
        <v>16958060</v>
      </c>
      <c r="AE13" s="93">
        <f t="shared" si="24"/>
        <v>17148600</v>
      </c>
      <c r="AF13" s="74">
        <f t="shared" si="18"/>
        <v>17148.599999999999</v>
      </c>
      <c r="AG13" s="74">
        <f t="shared" si="18"/>
        <v>16958.099999999999</v>
      </c>
      <c r="AH13" s="109">
        <f t="shared" si="18"/>
        <v>17148.599999999999</v>
      </c>
      <c r="AI13" s="111">
        <f t="shared" si="25"/>
        <v>1905400</v>
      </c>
      <c r="AJ13" s="111">
        <f t="shared" si="26"/>
        <v>2095940</v>
      </c>
      <c r="AK13" s="111">
        <f t="shared" si="27"/>
        <v>1905400</v>
      </c>
      <c r="AL13" s="110">
        <f t="shared" si="19"/>
        <v>15243200</v>
      </c>
      <c r="AM13" s="110">
        <v>15344623.5</v>
      </c>
      <c r="AN13" s="110">
        <v>15344623.5</v>
      </c>
      <c r="AO13" s="76"/>
      <c r="AP13" s="110">
        <f t="shared" si="20"/>
        <v>1905400</v>
      </c>
      <c r="AQ13" s="110"/>
      <c r="AR13" s="108"/>
    </row>
    <row r="14" spans="1:996" ht="15.75" customHeight="1" x14ac:dyDescent="0.25">
      <c r="A14" s="82">
        <v>6</v>
      </c>
      <c r="B14" s="72" t="s">
        <v>9</v>
      </c>
      <c r="C14" s="87">
        <v>0.05</v>
      </c>
      <c r="D14" s="87">
        <v>0.05</v>
      </c>
      <c r="E14" s="87">
        <v>0.05</v>
      </c>
      <c r="F14" s="88"/>
      <c r="G14" s="89">
        <f t="shared" si="8"/>
        <v>0</v>
      </c>
      <c r="H14" s="89">
        <f t="shared" si="9"/>
        <v>0</v>
      </c>
      <c r="I14" s="90" t="e">
        <f t="shared" si="10"/>
        <v>#DIV/0!</v>
      </c>
      <c r="J14" s="88"/>
      <c r="K14" s="89">
        <f t="shared" si="11"/>
        <v>0</v>
      </c>
      <c r="L14" s="89">
        <f t="shared" si="12"/>
        <v>0</v>
      </c>
      <c r="M14" s="88"/>
      <c r="N14" s="89">
        <f t="shared" si="13"/>
        <v>0</v>
      </c>
      <c r="O14" s="89">
        <f t="shared" si="2"/>
        <v>0</v>
      </c>
      <c r="P14" s="91">
        <v>27220</v>
      </c>
      <c r="Q14" s="91">
        <v>270</v>
      </c>
      <c r="R14" s="89">
        <f t="shared" si="3"/>
        <v>5144580</v>
      </c>
      <c r="S14" s="92">
        <f t="shared" si="21"/>
        <v>4887351</v>
      </c>
      <c r="T14" s="90">
        <f t="shared" si="4"/>
        <v>5</v>
      </c>
      <c r="U14" s="91">
        <f t="shared" si="5"/>
        <v>27220</v>
      </c>
      <c r="V14" s="91">
        <f t="shared" si="5"/>
        <v>270</v>
      </c>
      <c r="W14" s="93">
        <f t="shared" si="14"/>
        <v>5144580</v>
      </c>
      <c r="X14" s="94">
        <f t="shared" si="15"/>
        <v>4887351</v>
      </c>
      <c r="Y14" s="91">
        <f t="shared" si="6"/>
        <v>27220</v>
      </c>
      <c r="Z14" s="91">
        <f t="shared" si="7"/>
        <v>270</v>
      </c>
      <c r="AA14" s="93">
        <f t="shared" si="16"/>
        <v>5144580</v>
      </c>
      <c r="AB14" s="94">
        <f t="shared" si="17"/>
        <v>4887351</v>
      </c>
      <c r="AC14" s="89">
        <f t="shared" si="22"/>
        <v>4887351</v>
      </c>
      <c r="AD14" s="93">
        <f t="shared" si="23"/>
        <v>4887351</v>
      </c>
      <c r="AE14" s="93">
        <f t="shared" si="24"/>
        <v>4887351</v>
      </c>
      <c r="AF14" s="74">
        <f t="shared" si="18"/>
        <v>4887.3999999999996</v>
      </c>
      <c r="AG14" s="74">
        <f t="shared" si="18"/>
        <v>4887.3999999999996</v>
      </c>
      <c r="AH14" s="109">
        <f t="shared" si="18"/>
        <v>4887.3999999999996</v>
      </c>
      <c r="AI14" s="111">
        <f t="shared" si="25"/>
        <v>257229</v>
      </c>
      <c r="AJ14" s="111">
        <f t="shared" si="26"/>
        <v>257229</v>
      </c>
      <c r="AK14" s="111">
        <f t="shared" si="27"/>
        <v>257229</v>
      </c>
      <c r="AL14" s="110">
        <f t="shared" si="19"/>
        <v>4630122</v>
      </c>
      <c r="AM14" s="110">
        <v>4066493.1</v>
      </c>
      <c r="AN14" s="110">
        <v>4066493.1</v>
      </c>
      <c r="AO14" s="76">
        <v>-27360</v>
      </c>
      <c r="AP14" s="110">
        <f t="shared" si="20"/>
        <v>229869</v>
      </c>
      <c r="AQ14" s="110"/>
      <c r="AR14" s="108"/>
    </row>
    <row r="15" spans="1:996" ht="15.75" customHeight="1" x14ac:dyDescent="0.25">
      <c r="A15" s="82">
        <v>7</v>
      </c>
      <c r="B15" s="72" t="s">
        <v>10</v>
      </c>
      <c r="C15" s="87">
        <v>0.11</v>
      </c>
      <c r="D15" s="87">
        <v>0.11</v>
      </c>
      <c r="E15" s="87">
        <v>0.12</v>
      </c>
      <c r="F15" s="88"/>
      <c r="G15" s="89">
        <f t="shared" si="8"/>
        <v>0</v>
      </c>
      <c r="H15" s="89">
        <f t="shared" si="9"/>
        <v>0</v>
      </c>
      <c r="I15" s="90" t="e">
        <f t="shared" si="10"/>
        <v>#DIV/0!</v>
      </c>
      <c r="J15" s="88">
        <f t="shared" si="0"/>
        <v>0</v>
      </c>
      <c r="K15" s="89">
        <f t="shared" si="11"/>
        <v>0</v>
      </c>
      <c r="L15" s="89">
        <f t="shared" si="12"/>
        <v>0</v>
      </c>
      <c r="M15" s="88">
        <f t="shared" si="1"/>
        <v>0</v>
      </c>
      <c r="N15" s="89">
        <f t="shared" si="13"/>
        <v>0</v>
      </c>
      <c r="O15" s="89">
        <f t="shared" si="2"/>
        <v>0</v>
      </c>
      <c r="P15" s="91">
        <v>27220</v>
      </c>
      <c r="Q15" s="91">
        <v>20</v>
      </c>
      <c r="R15" s="89">
        <f t="shared" si="3"/>
        <v>381080</v>
      </c>
      <c r="S15" s="92">
        <f t="shared" si="21"/>
        <v>339161.2</v>
      </c>
      <c r="T15" s="90">
        <f t="shared" si="4"/>
        <v>10.999999999999996</v>
      </c>
      <c r="U15" s="91">
        <f t="shared" si="5"/>
        <v>27220</v>
      </c>
      <c r="V15" s="91">
        <f t="shared" si="5"/>
        <v>20</v>
      </c>
      <c r="W15" s="93">
        <f t="shared" si="14"/>
        <v>381080</v>
      </c>
      <c r="X15" s="94">
        <f t="shared" si="15"/>
        <v>339161.2</v>
      </c>
      <c r="Y15" s="91">
        <f t="shared" si="6"/>
        <v>27220</v>
      </c>
      <c r="Z15" s="91">
        <f t="shared" si="7"/>
        <v>20</v>
      </c>
      <c r="AA15" s="93">
        <f t="shared" si="16"/>
        <v>381080</v>
      </c>
      <c r="AB15" s="94">
        <f t="shared" si="17"/>
        <v>335350.40000000002</v>
      </c>
      <c r="AC15" s="89">
        <f t="shared" si="22"/>
        <v>339161.2</v>
      </c>
      <c r="AD15" s="93">
        <f t="shared" si="23"/>
        <v>339161.2</v>
      </c>
      <c r="AE15" s="93">
        <f t="shared" si="24"/>
        <v>335350.40000000002</v>
      </c>
      <c r="AF15" s="74">
        <f t="shared" si="18"/>
        <v>339.2</v>
      </c>
      <c r="AG15" s="74">
        <f t="shared" si="18"/>
        <v>339.2</v>
      </c>
      <c r="AH15" s="109">
        <f t="shared" si="18"/>
        <v>335.4</v>
      </c>
      <c r="AI15" s="111">
        <f t="shared" si="25"/>
        <v>41918.799999999988</v>
      </c>
      <c r="AJ15" s="111">
        <f t="shared" si="26"/>
        <v>41918.799999999988</v>
      </c>
      <c r="AK15" s="111">
        <f t="shared" si="27"/>
        <v>45729.599999999977</v>
      </c>
      <c r="AL15" s="110">
        <f t="shared" si="19"/>
        <v>297242.40000000002</v>
      </c>
      <c r="AM15" s="110">
        <v>10324</v>
      </c>
      <c r="AN15" s="110">
        <v>10440</v>
      </c>
      <c r="AO15" s="76"/>
      <c r="AP15" s="110">
        <f t="shared" si="20"/>
        <v>41918.799999999988</v>
      </c>
      <c r="AQ15" s="110"/>
      <c r="AR15" s="108"/>
    </row>
    <row r="16" spans="1:996" x14ac:dyDescent="0.25">
      <c r="A16" s="82">
        <v>8</v>
      </c>
      <c r="B16" s="72" t="s">
        <v>11</v>
      </c>
      <c r="C16" s="87">
        <v>0.1</v>
      </c>
      <c r="D16" s="87">
        <v>0.1</v>
      </c>
      <c r="E16" s="87">
        <v>0.1</v>
      </c>
      <c r="F16" s="88"/>
      <c r="G16" s="89">
        <f t="shared" si="8"/>
        <v>0</v>
      </c>
      <c r="H16" s="89">
        <f t="shared" si="9"/>
        <v>0</v>
      </c>
      <c r="I16" s="90" t="e">
        <f t="shared" si="10"/>
        <v>#DIV/0!</v>
      </c>
      <c r="J16" s="88">
        <f t="shared" si="0"/>
        <v>0</v>
      </c>
      <c r="K16" s="89">
        <f t="shared" si="11"/>
        <v>0</v>
      </c>
      <c r="L16" s="89">
        <f t="shared" si="12"/>
        <v>0</v>
      </c>
      <c r="M16" s="88">
        <f t="shared" si="1"/>
        <v>0</v>
      </c>
      <c r="N16" s="89">
        <f t="shared" si="13"/>
        <v>0</v>
      </c>
      <c r="O16" s="89">
        <f t="shared" si="2"/>
        <v>0</v>
      </c>
      <c r="P16" s="91">
        <v>27220</v>
      </c>
      <c r="Q16" s="91">
        <v>538</v>
      </c>
      <c r="R16" s="89">
        <f t="shared" si="3"/>
        <v>10251052</v>
      </c>
      <c r="S16" s="92">
        <f t="shared" si="21"/>
        <v>9225946.8000000007</v>
      </c>
      <c r="T16" s="90">
        <f t="shared" si="4"/>
        <v>9.9999999999999929</v>
      </c>
      <c r="U16" s="91">
        <f t="shared" si="5"/>
        <v>27220</v>
      </c>
      <c r="V16" s="91">
        <f t="shared" si="5"/>
        <v>538</v>
      </c>
      <c r="W16" s="93">
        <f t="shared" si="14"/>
        <v>10251052</v>
      </c>
      <c r="X16" s="94">
        <f t="shared" si="15"/>
        <v>9225946.8000000007</v>
      </c>
      <c r="Y16" s="91">
        <f t="shared" si="6"/>
        <v>27220</v>
      </c>
      <c r="Z16" s="91">
        <f t="shared" si="7"/>
        <v>538</v>
      </c>
      <c r="AA16" s="93">
        <f t="shared" si="16"/>
        <v>10251052</v>
      </c>
      <c r="AB16" s="94">
        <f t="shared" si="17"/>
        <v>9225946.8000000007</v>
      </c>
      <c r="AC16" s="89">
        <f t="shared" si="22"/>
        <v>9225946.8000000007</v>
      </c>
      <c r="AD16" s="93">
        <f t="shared" si="23"/>
        <v>9225946.8000000007</v>
      </c>
      <c r="AE16" s="93">
        <f t="shared" si="24"/>
        <v>9225946.8000000007</v>
      </c>
      <c r="AF16" s="74">
        <f t="shared" si="18"/>
        <v>9225.9</v>
      </c>
      <c r="AG16" s="74">
        <f t="shared" si="18"/>
        <v>9225.9</v>
      </c>
      <c r="AH16" s="109">
        <f t="shared" si="18"/>
        <v>9225.9</v>
      </c>
      <c r="AI16" s="111">
        <f t="shared" si="25"/>
        <v>1025105.1999999993</v>
      </c>
      <c r="AJ16" s="111">
        <f t="shared" si="26"/>
        <v>1025105.1999999993</v>
      </c>
      <c r="AK16" s="111">
        <f t="shared" si="27"/>
        <v>1025105.1999999993</v>
      </c>
      <c r="AL16" s="110">
        <f t="shared" si="19"/>
        <v>8200841.6000000015</v>
      </c>
      <c r="AM16" s="110">
        <v>9049190.7000000011</v>
      </c>
      <c r="AN16" s="110">
        <v>9150867</v>
      </c>
      <c r="AO16" s="76"/>
      <c r="AP16" s="110">
        <f t="shared" si="20"/>
        <v>1025105.1999999993</v>
      </c>
      <c r="AQ16" s="110"/>
      <c r="AR16" s="108"/>
    </row>
    <row r="17" spans="1:44" ht="15.75" customHeight="1" x14ac:dyDescent="0.25">
      <c r="A17" s="82">
        <v>9</v>
      </c>
      <c r="B17" s="72" t="s">
        <v>12</v>
      </c>
      <c r="C17" s="87">
        <v>0.11</v>
      </c>
      <c r="D17" s="87">
        <v>0.12</v>
      </c>
      <c r="E17" s="87">
        <v>0.11</v>
      </c>
      <c r="F17" s="88"/>
      <c r="G17" s="89">
        <f t="shared" si="8"/>
        <v>0</v>
      </c>
      <c r="H17" s="89">
        <f t="shared" si="9"/>
        <v>0</v>
      </c>
      <c r="I17" s="90" t="e">
        <f t="shared" si="10"/>
        <v>#DIV/0!</v>
      </c>
      <c r="J17" s="88">
        <f t="shared" si="0"/>
        <v>0</v>
      </c>
      <c r="K17" s="89">
        <f t="shared" si="11"/>
        <v>0</v>
      </c>
      <c r="L17" s="89">
        <f t="shared" si="12"/>
        <v>0</v>
      </c>
      <c r="M17" s="88">
        <f t="shared" si="1"/>
        <v>0</v>
      </c>
      <c r="N17" s="89">
        <f t="shared" si="13"/>
        <v>0</v>
      </c>
      <c r="O17" s="89">
        <f t="shared" si="2"/>
        <v>0</v>
      </c>
      <c r="P17" s="91">
        <v>27220</v>
      </c>
      <c r="Q17" s="91">
        <v>0</v>
      </c>
      <c r="R17" s="89">
        <f t="shared" si="3"/>
        <v>0</v>
      </c>
      <c r="S17" s="92">
        <f t="shared" si="21"/>
        <v>0</v>
      </c>
      <c r="T17" s="90">
        <f t="shared" si="4"/>
        <v>0</v>
      </c>
      <c r="U17" s="91">
        <f t="shared" si="5"/>
        <v>27220</v>
      </c>
      <c r="V17" s="91">
        <f t="shared" si="5"/>
        <v>0</v>
      </c>
      <c r="W17" s="93">
        <f t="shared" si="14"/>
        <v>0</v>
      </c>
      <c r="X17" s="94">
        <f t="shared" si="15"/>
        <v>0</v>
      </c>
      <c r="Y17" s="91">
        <f t="shared" si="6"/>
        <v>27220</v>
      </c>
      <c r="Z17" s="91">
        <f t="shared" si="7"/>
        <v>0</v>
      </c>
      <c r="AA17" s="93">
        <f t="shared" si="16"/>
        <v>0</v>
      </c>
      <c r="AB17" s="94">
        <f t="shared" si="17"/>
        <v>0</v>
      </c>
      <c r="AC17" s="89">
        <f t="shared" si="22"/>
        <v>0</v>
      </c>
      <c r="AD17" s="93">
        <f t="shared" si="23"/>
        <v>0</v>
      </c>
      <c r="AE17" s="93">
        <f t="shared" si="24"/>
        <v>0</v>
      </c>
      <c r="AF17" s="74">
        <f t="shared" si="18"/>
        <v>0</v>
      </c>
      <c r="AG17" s="74">
        <f t="shared" si="18"/>
        <v>0</v>
      </c>
      <c r="AH17" s="109">
        <f t="shared" si="18"/>
        <v>0</v>
      </c>
      <c r="AI17" s="111">
        <f t="shared" si="25"/>
        <v>0</v>
      </c>
      <c r="AJ17" s="111">
        <f t="shared" si="26"/>
        <v>0</v>
      </c>
      <c r="AK17" s="111">
        <f t="shared" si="27"/>
        <v>0</v>
      </c>
      <c r="AL17" s="110">
        <f t="shared" si="19"/>
        <v>0</v>
      </c>
      <c r="AM17" s="110">
        <v>14850</v>
      </c>
      <c r="AN17" s="110">
        <v>14850</v>
      </c>
      <c r="AO17" s="76"/>
      <c r="AP17" s="110">
        <f t="shared" si="20"/>
        <v>0</v>
      </c>
      <c r="AQ17" s="110"/>
      <c r="AR17" s="108"/>
    </row>
    <row r="18" spans="1:44" ht="15.75" customHeight="1" x14ac:dyDescent="0.25">
      <c r="A18" s="82">
        <v>10</v>
      </c>
      <c r="B18" s="72" t="s">
        <v>13</v>
      </c>
      <c r="C18" s="87">
        <v>0.1</v>
      </c>
      <c r="D18" s="87">
        <v>0.11</v>
      </c>
      <c r="E18" s="87">
        <v>0.1</v>
      </c>
      <c r="F18" s="88"/>
      <c r="G18" s="89">
        <f t="shared" si="8"/>
        <v>0</v>
      </c>
      <c r="H18" s="89">
        <f t="shared" si="9"/>
        <v>0</v>
      </c>
      <c r="I18" s="90" t="e">
        <f t="shared" si="10"/>
        <v>#DIV/0!</v>
      </c>
      <c r="J18" s="88">
        <f t="shared" si="0"/>
        <v>0</v>
      </c>
      <c r="K18" s="89">
        <f t="shared" si="11"/>
        <v>0</v>
      </c>
      <c r="L18" s="89">
        <f t="shared" si="12"/>
        <v>0</v>
      </c>
      <c r="M18" s="88">
        <f t="shared" si="1"/>
        <v>0</v>
      </c>
      <c r="N18" s="89">
        <f t="shared" si="13"/>
        <v>0</v>
      </c>
      <c r="O18" s="89">
        <f t="shared" si="2"/>
        <v>0</v>
      </c>
      <c r="P18" s="91">
        <v>27220</v>
      </c>
      <c r="Q18" s="91">
        <v>0</v>
      </c>
      <c r="R18" s="89">
        <f t="shared" si="3"/>
        <v>0</v>
      </c>
      <c r="S18" s="92">
        <f t="shared" si="21"/>
        <v>0</v>
      </c>
      <c r="T18" s="90">
        <f t="shared" si="4"/>
        <v>0</v>
      </c>
      <c r="U18" s="91">
        <f t="shared" si="5"/>
        <v>27220</v>
      </c>
      <c r="V18" s="91">
        <f t="shared" si="5"/>
        <v>0</v>
      </c>
      <c r="W18" s="93">
        <f t="shared" si="14"/>
        <v>0</v>
      </c>
      <c r="X18" s="94">
        <f t="shared" si="15"/>
        <v>0</v>
      </c>
      <c r="Y18" s="91">
        <f t="shared" si="6"/>
        <v>27220</v>
      </c>
      <c r="Z18" s="91">
        <f t="shared" si="7"/>
        <v>0</v>
      </c>
      <c r="AA18" s="93">
        <f t="shared" si="16"/>
        <v>0</v>
      </c>
      <c r="AB18" s="94">
        <f t="shared" si="17"/>
        <v>0</v>
      </c>
      <c r="AC18" s="89">
        <f t="shared" si="22"/>
        <v>0</v>
      </c>
      <c r="AD18" s="93">
        <f t="shared" si="23"/>
        <v>0</v>
      </c>
      <c r="AE18" s="93">
        <f t="shared" si="24"/>
        <v>0</v>
      </c>
      <c r="AF18" s="74">
        <f t="shared" si="18"/>
        <v>0</v>
      </c>
      <c r="AG18" s="74">
        <f t="shared" si="18"/>
        <v>0</v>
      </c>
      <c r="AH18" s="109">
        <f t="shared" si="18"/>
        <v>0</v>
      </c>
      <c r="AI18" s="111">
        <f t="shared" si="25"/>
        <v>0</v>
      </c>
      <c r="AJ18" s="111">
        <f t="shared" si="26"/>
        <v>0</v>
      </c>
      <c r="AK18" s="111">
        <f t="shared" si="27"/>
        <v>0</v>
      </c>
      <c r="AL18" s="110">
        <f t="shared" si="19"/>
        <v>0</v>
      </c>
      <c r="AM18" s="110">
        <v>4635</v>
      </c>
      <c r="AN18" s="110">
        <v>4583.5</v>
      </c>
      <c r="AO18" s="76"/>
      <c r="AP18" s="110">
        <f t="shared" si="20"/>
        <v>0</v>
      </c>
      <c r="AQ18" s="110"/>
      <c r="AR18" s="108"/>
    </row>
    <row r="19" spans="1:44" ht="15.75" customHeight="1" x14ac:dyDescent="0.25">
      <c r="A19" s="82">
        <v>11</v>
      </c>
      <c r="B19" s="72" t="s">
        <v>14</v>
      </c>
      <c r="C19" s="87">
        <v>0.1</v>
      </c>
      <c r="D19" s="87">
        <v>0.11</v>
      </c>
      <c r="E19" s="87">
        <v>0.11</v>
      </c>
      <c r="F19" s="88"/>
      <c r="G19" s="89">
        <f t="shared" si="8"/>
        <v>0</v>
      </c>
      <c r="H19" s="89">
        <f t="shared" si="9"/>
        <v>0</v>
      </c>
      <c r="I19" s="90" t="e">
        <f t="shared" si="10"/>
        <v>#DIV/0!</v>
      </c>
      <c r="J19" s="88">
        <f t="shared" si="0"/>
        <v>0</v>
      </c>
      <c r="K19" s="89">
        <f t="shared" si="11"/>
        <v>0</v>
      </c>
      <c r="L19" s="89">
        <f t="shared" si="12"/>
        <v>0</v>
      </c>
      <c r="M19" s="88">
        <f t="shared" si="1"/>
        <v>0</v>
      </c>
      <c r="N19" s="89">
        <f t="shared" si="13"/>
        <v>0</v>
      </c>
      <c r="O19" s="89">
        <f t="shared" si="2"/>
        <v>0</v>
      </c>
      <c r="P19" s="91">
        <v>27220</v>
      </c>
      <c r="Q19" s="91">
        <v>30</v>
      </c>
      <c r="R19" s="89">
        <f t="shared" si="3"/>
        <v>571620</v>
      </c>
      <c r="S19" s="92">
        <f t="shared" si="21"/>
        <v>514458</v>
      </c>
      <c r="T19" s="90">
        <f t="shared" si="4"/>
        <v>10</v>
      </c>
      <c r="U19" s="91">
        <f t="shared" si="5"/>
        <v>27220</v>
      </c>
      <c r="V19" s="91">
        <v>40</v>
      </c>
      <c r="W19" s="93">
        <f t="shared" si="14"/>
        <v>762160</v>
      </c>
      <c r="X19" s="94">
        <f t="shared" si="15"/>
        <v>678322.4</v>
      </c>
      <c r="Y19" s="91">
        <f t="shared" si="6"/>
        <v>27220</v>
      </c>
      <c r="Z19" s="91">
        <f t="shared" si="7"/>
        <v>40</v>
      </c>
      <c r="AA19" s="93">
        <f t="shared" si="16"/>
        <v>762160</v>
      </c>
      <c r="AB19" s="94">
        <f t="shared" si="17"/>
        <v>678322.4</v>
      </c>
      <c r="AC19" s="89">
        <f t="shared" si="22"/>
        <v>514458</v>
      </c>
      <c r="AD19" s="93">
        <f t="shared" si="23"/>
        <v>678322.4</v>
      </c>
      <c r="AE19" s="93">
        <f t="shared" si="24"/>
        <v>678322.4</v>
      </c>
      <c r="AF19" s="74">
        <f t="shared" si="18"/>
        <v>514.5</v>
      </c>
      <c r="AG19" s="74">
        <f t="shared" si="18"/>
        <v>678.3</v>
      </c>
      <c r="AH19" s="109">
        <f t="shared" si="18"/>
        <v>678.3</v>
      </c>
      <c r="AI19" s="111">
        <f t="shared" si="25"/>
        <v>57162</v>
      </c>
      <c r="AJ19" s="111">
        <f t="shared" si="26"/>
        <v>83837.599999999977</v>
      </c>
      <c r="AK19" s="111">
        <f t="shared" si="27"/>
        <v>83837.599999999977</v>
      </c>
      <c r="AL19" s="110">
        <f t="shared" si="19"/>
        <v>457296</v>
      </c>
      <c r="AM19" s="110">
        <v>12851.6</v>
      </c>
      <c r="AN19" s="110">
        <v>12851.6</v>
      </c>
      <c r="AO19" s="76"/>
      <c r="AP19" s="110">
        <f t="shared" si="20"/>
        <v>57162</v>
      </c>
      <c r="AQ19" s="110"/>
      <c r="AR19" s="108"/>
    </row>
    <row r="20" spans="1:44" ht="15.75" customHeight="1" x14ac:dyDescent="0.25">
      <c r="A20" s="82">
        <v>12</v>
      </c>
      <c r="B20" s="72" t="s">
        <v>15</v>
      </c>
      <c r="C20" s="87">
        <v>0.11</v>
      </c>
      <c r="D20" s="87">
        <v>0.1</v>
      </c>
      <c r="E20" s="87">
        <v>0.1</v>
      </c>
      <c r="F20" s="88"/>
      <c r="G20" s="89">
        <f t="shared" si="8"/>
        <v>0</v>
      </c>
      <c r="H20" s="89">
        <f t="shared" si="9"/>
        <v>0</v>
      </c>
      <c r="I20" s="90" t="e">
        <f t="shared" si="10"/>
        <v>#DIV/0!</v>
      </c>
      <c r="J20" s="88">
        <f t="shared" si="0"/>
        <v>0</v>
      </c>
      <c r="K20" s="89">
        <f t="shared" si="11"/>
        <v>0</v>
      </c>
      <c r="L20" s="89">
        <f t="shared" si="12"/>
        <v>0</v>
      </c>
      <c r="M20" s="88">
        <f t="shared" si="1"/>
        <v>0</v>
      </c>
      <c r="N20" s="89">
        <f t="shared" si="13"/>
        <v>0</v>
      </c>
      <c r="O20" s="89">
        <f t="shared" si="2"/>
        <v>0</v>
      </c>
      <c r="P20" s="91">
        <v>27220</v>
      </c>
      <c r="Q20" s="91">
        <v>0</v>
      </c>
      <c r="R20" s="89">
        <f t="shared" si="3"/>
        <v>0</v>
      </c>
      <c r="S20" s="92">
        <f t="shared" si="21"/>
        <v>0</v>
      </c>
      <c r="T20" s="90">
        <f t="shared" si="4"/>
        <v>0</v>
      </c>
      <c r="U20" s="91">
        <f t="shared" si="5"/>
        <v>27220</v>
      </c>
      <c r="V20" s="91">
        <v>0</v>
      </c>
      <c r="W20" s="93">
        <f t="shared" si="14"/>
        <v>0</v>
      </c>
      <c r="X20" s="94">
        <f t="shared" si="15"/>
        <v>0</v>
      </c>
      <c r="Y20" s="91">
        <f t="shared" si="6"/>
        <v>27220</v>
      </c>
      <c r="Z20" s="91">
        <f t="shared" si="7"/>
        <v>0</v>
      </c>
      <c r="AA20" s="93">
        <f t="shared" si="16"/>
        <v>0</v>
      </c>
      <c r="AB20" s="94">
        <f t="shared" si="17"/>
        <v>0</v>
      </c>
      <c r="AC20" s="89">
        <f t="shared" si="22"/>
        <v>0</v>
      </c>
      <c r="AD20" s="93">
        <f t="shared" si="23"/>
        <v>0</v>
      </c>
      <c r="AE20" s="93">
        <f t="shared" si="24"/>
        <v>0</v>
      </c>
      <c r="AF20" s="74">
        <f t="shared" si="18"/>
        <v>0</v>
      </c>
      <c r="AG20" s="74">
        <f t="shared" si="18"/>
        <v>0</v>
      </c>
      <c r="AH20" s="109">
        <f t="shared" si="18"/>
        <v>0</v>
      </c>
      <c r="AI20" s="111">
        <f t="shared" si="25"/>
        <v>0</v>
      </c>
      <c r="AJ20" s="111">
        <f t="shared" si="26"/>
        <v>0</v>
      </c>
      <c r="AK20" s="111">
        <f t="shared" si="27"/>
        <v>0</v>
      </c>
      <c r="AL20" s="110">
        <f t="shared" si="19"/>
        <v>0</v>
      </c>
      <c r="AM20" s="110">
        <v>248116.5</v>
      </c>
      <c r="AN20" s="110">
        <v>248116.5</v>
      </c>
      <c r="AO20" s="76">
        <f>-1592.5-234766.35</f>
        <v>-236358.85</v>
      </c>
      <c r="AP20" s="110">
        <f t="shared" si="20"/>
        <v>-236358.85</v>
      </c>
      <c r="AQ20" s="110"/>
      <c r="AR20" s="108"/>
    </row>
    <row r="21" spans="1:44" ht="15" customHeight="1" x14ac:dyDescent="0.25">
      <c r="A21" s="82">
        <v>13</v>
      </c>
      <c r="B21" s="72" t="s">
        <v>16</v>
      </c>
      <c r="C21" s="87">
        <v>0.1</v>
      </c>
      <c r="D21" s="87">
        <v>0.11</v>
      </c>
      <c r="E21" s="87">
        <v>0.1</v>
      </c>
      <c r="F21" s="88"/>
      <c r="G21" s="89">
        <f t="shared" si="8"/>
        <v>0</v>
      </c>
      <c r="H21" s="89">
        <f t="shared" si="9"/>
        <v>0</v>
      </c>
      <c r="I21" s="90" t="e">
        <f t="shared" si="10"/>
        <v>#DIV/0!</v>
      </c>
      <c r="J21" s="88">
        <f t="shared" si="0"/>
        <v>0</v>
      </c>
      <c r="K21" s="89">
        <f t="shared" si="11"/>
        <v>0</v>
      </c>
      <c r="L21" s="89">
        <f t="shared" si="12"/>
        <v>0</v>
      </c>
      <c r="M21" s="88">
        <f t="shared" si="1"/>
        <v>0</v>
      </c>
      <c r="N21" s="89">
        <f t="shared" si="13"/>
        <v>0</v>
      </c>
      <c r="O21" s="89">
        <f t="shared" si="2"/>
        <v>0</v>
      </c>
      <c r="P21" s="91">
        <v>27220</v>
      </c>
      <c r="Q21" s="91">
        <v>348</v>
      </c>
      <c r="R21" s="89">
        <f t="shared" si="3"/>
        <v>6630792</v>
      </c>
      <c r="S21" s="92">
        <f t="shared" si="21"/>
        <v>5967712.7999999998</v>
      </c>
      <c r="T21" s="90">
        <f t="shared" si="4"/>
        <v>10.000000000000004</v>
      </c>
      <c r="U21" s="91">
        <f t="shared" si="5"/>
        <v>27220</v>
      </c>
      <c r="V21" s="91">
        <f t="shared" si="5"/>
        <v>348</v>
      </c>
      <c r="W21" s="93">
        <f t="shared" si="14"/>
        <v>6630792</v>
      </c>
      <c r="X21" s="94">
        <f t="shared" si="15"/>
        <v>5901404.8799999999</v>
      </c>
      <c r="Y21" s="91">
        <f t="shared" si="6"/>
        <v>27220</v>
      </c>
      <c r="Z21" s="91">
        <f t="shared" si="7"/>
        <v>348</v>
      </c>
      <c r="AA21" s="93">
        <f t="shared" si="16"/>
        <v>6630792</v>
      </c>
      <c r="AB21" s="94">
        <f t="shared" si="17"/>
        <v>5967712.7999999998</v>
      </c>
      <c r="AC21" s="89">
        <f t="shared" si="22"/>
        <v>5967712.7999999998</v>
      </c>
      <c r="AD21" s="93">
        <f t="shared" si="23"/>
        <v>5901404.8799999999</v>
      </c>
      <c r="AE21" s="93">
        <f t="shared" si="24"/>
        <v>5967712.7999999998</v>
      </c>
      <c r="AF21" s="74">
        <f t="shared" si="18"/>
        <v>5967.7</v>
      </c>
      <c r="AG21" s="74">
        <f t="shared" si="18"/>
        <v>5901.4</v>
      </c>
      <c r="AH21" s="109">
        <f t="shared" si="18"/>
        <v>5967.7</v>
      </c>
      <c r="AI21" s="111">
        <f t="shared" si="25"/>
        <v>663079.20000000019</v>
      </c>
      <c r="AJ21" s="111">
        <f t="shared" si="26"/>
        <v>729387.12000000011</v>
      </c>
      <c r="AK21" s="111">
        <f t="shared" si="27"/>
        <v>663079.20000000019</v>
      </c>
      <c r="AL21" s="110">
        <f t="shared" si="19"/>
        <v>5304633.5999999996</v>
      </c>
      <c r="AM21" s="110">
        <v>3910885.2</v>
      </c>
      <c r="AN21" s="110">
        <v>3910885.2</v>
      </c>
      <c r="AO21" s="76"/>
      <c r="AP21" s="110">
        <f t="shared" si="20"/>
        <v>663079.20000000019</v>
      </c>
      <c r="AQ21" s="110"/>
      <c r="AR21" s="108"/>
    </row>
    <row r="22" spans="1:44" s="73" customFormat="1" x14ac:dyDescent="0.25">
      <c r="A22" s="82">
        <v>14</v>
      </c>
      <c r="B22" s="72" t="s">
        <v>17</v>
      </c>
      <c r="C22" s="87">
        <v>0.11</v>
      </c>
      <c r="D22" s="87">
        <v>0.13</v>
      </c>
      <c r="E22" s="87">
        <v>0.13</v>
      </c>
      <c r="F22" s="88"/>
      <c r="G22" s="89">
        <f t="shared" si="8"/>
        <v>0</v>
      </c>
      <c r="H22" s="89">
        <f t="shared" si="9"/>
        <v>0</v>
      </c>
      <c r="I22" s="90" t="e">
        <f t="shared" si="10"/>
        <v>#DIV/0!</v>
      </c>
      <c r="J22" s="88">
        <f t="shared" si="0"/>
        <v>0</v>
      </c>
      <c r="K22" s="89">
        <f t="shared" si="11"/>
        <v>0</v>
      </c>
      <c r="L22" s="89">
        <f t="shared" si="12"/>
        <v>0</v>
      </c>
      <c r="M22" s="88">
        <f t="shared" si="1"/>
        <v>0</v>
      </c>
      <c r="N22" s="89">
        <f t="shared" si="13"/>
        <v>0</v>
      </c>
      <c r="O22" s="89">
        <f t="shared" si="2"/>
        <v>0</v>
      </c>
      <c r="P22" s="91">
        <v>27220</v>
      </c>
      <c r="Q22" s="91">
        <v>360</v>
      </c>
      <c r="R22" s="89">
        <f t="shared" si="3"/>
        <v>6859440</v>
      </c>
      <c r="S22" s="92">
        <f t="shared" si="21"/>
        <v>6104901.5999999996</v>
      </c>
      <c r="T22" s="90">
        <f t="shared" si="4"/>
        <v>11.000000000000005</v>
      </c>
      <c r="U22" s="91">
        <f t="shared" si="5"/>
        <v>27220</v>
      </c>
      <c r="V22" s="91">
        <f t="shared" si="5"/>
        <v>360</v>
      </c>
      <c r="W22" s="93">
        <f t="shared" si="14"/>
        <v>6859440</v>
      </c>
      <c r="X22" s="94">
        <f t="shared" si="15"/>
        <v>5967712.7999999998</v>
      </c>
      <c r="Y22" s="91">
        <f t="shared" si="6"/>
        <v>27220</v>
      </c>
      <c r="Z22" s="91">
        <f t="shared" si="7"/>
        <v>360</v>
      </c>
      <c r="AA22" s="93">
        <f t="shared" si="16"/>
        <v>6859440</v>
      </c>
      <c r="AB22" s="94">
        <f t="shared" si="17"/>
        <v>5967712.7999999998</v>
      </c>
      <c r="AC22" s="89">
        <f t="shared" si="22"/>
        <v>6104901.5999999996</v>
      </c>
      <c r="AD22" s="93">
        <f t="shared" si="23"/>
        <v>5967712.7999999998</v>
      </c>
      <c r="AE22" s="93">
        <f t="shared" si="24"/>
        <v>5967712.7999999998</v>
      </c>
      <c r="AF22" s="74">
        <f t="shared" si="18"/>
        <v>6104.9</v>
      </c>
      <c r="AG22" s="74">
        <f t="shared" si="18"/>
        <v>5967.7</v>
      </c>
      <c r="AH22" s="109">
        <f t="shared" si="18"/>
        <v>5967.7</v>
      </c>
      <c r="AI22" s="111">
        <f t="shared" si="25"/>
        <v>754538.40000000037</v>
      </c>
      <c r="AJ22" s="111">
        <f t="shared" si="26"/>
        <v>891727.20000000019</v>
      </c>
      <c r="AK22" s="111">
        <f t="shared" si="27"/>
        <v>891727.20000000019</v>
      </c>
      <c r="AL22" s="110">
        <f t="shared" si="19"/>
        <v>5350363.1999999993</v>
      </c>
      <c r="AM22" s="110">
        <v>5531029.5999999996</v>
      </c>
      <c r="AN22" s="110">
        <v>5531029.5999999996</v>
      </c>
      <c r="AO22" s="76"/>
      <c r="AP22" s="110">
        <f t="shared" si="20"/>
        <v>754538.40000000037</v>
      </c>
      <c r="AQ22" s="110"/>
      <c r="AR22" s="108"/>
    </row>
    <row r="23" spans="1:44" x14ac:dyDescent="0.25">
      <c r="A23" s="82">
        <v>15</v>
      </c>
      <c r="B23" s="72" t="s">
        <v>18</v>
      </c>
      <c r="C23" s="87">
        <v>0.12</v>
      </c>
      <c r="D23" s="87">
        <v>0.1</v>
      </c>
      <c r="E23" s="87">
        <v>0.1</v>
      </c>
      <c r="F23" s="88"/>
      <c r="G23" s="89">
        <f t="shared" si="8"/>
        <v>0</v>
      </c>
      <c r="H23" s="89">
        <f t="shared" si="9"/>
        <v>0</v>
      </c>
      <c r="I23" s="90" t="e">
        <f t="shared" si="10"/>
        <v>#DIV/0!</v>
      </c>
      <c r="J23" s="88">
        <f t="shared" si="0"/>
        <v>0</v>
      </c>
      <c r="K23" s="89">
        <f t="shared" si="11"/>
        <v>0</v>
      </c>
      <c r="L23" s="89">
        <f t="shared" si="12"/>
        <v>0</v>
      </c>
      <c r="M23" s="88">
        <f t="shared" si="1"/>
        <v>0</v>
      </c>
      <c r="N23" s="89">
        <f t="shared" si="13"/>
        <v>0</v>
      </c>
      <c r="O23" s="89">
        <f t="shared" si="2"/>
        <v>0</v>
      </c>
      <c r="P23" s="91">
        <v>27220</v>
      </c>
      <c r="Q23" s="91">
        <v>0</v>
      </c>
      <c r="R23" s="89">
        <f t="shared" si="3"/>
        <v>0</v>
      </c>
      <c r="S23" s="92">
        <f t="shared" si="21"/>
        <v>0</v>
      </c>
      <c r="T23" s="90">
        <f t="shared" si="4"/>
        <v>0</v>
      </c>
      <c r="U23" s="91">
        <f t="shared" si="5"/>
        <v>27220</v>
      </c>
      <c r="V23" s="91">
        <v>30</v>
      </c>
      <c r="W23" s="93">
        <f t="shared" si="14"/>
        <v>571620</v>
      </c>
      <c r="X23" s="94">
        <f t="shared" si="15"/>
        <v>514458</v>
      </c>
      <c r="Y23" s="91">
        <f t="shared" si="6"/>
        <v>27220</v>
      </c>
      <c r="Z23" s="91">
        <f t="shared" si="7"/>
        <v>30</v>
      </c>
      <c r="AA23" s="93">
        <f t="shared" si="16"/>
        <v>571620</v>
      </c>
      <c r="AB23" s="94">
        <f t="shared" si="17"/>
        <v>514458</v>
      </c>
      <c r="AC23" s="89">
        <f t="shared" si="22"/>
        <v>0</v>
      </c>
      <c r="AD23" s="93">
        <f t="shared" si="23"/>
        <v>514458</v>
      </c>
      <c r="AE23" s="93">
        <f t="shared" si="24"/>
        <v>514458</v>
      </c>
      <c r="AF23" s="74">
        <f t="shared" si="18"/>
        <v>0</v>
      </c>
      <c r="AG23" s="74">
        <f>ROUND(AD23/1000,1)-0.1</f>
        <v>514.4</v>
      </c>
      <c r="AH23" s="109">
        <f>ROUND(AE23/1000,1)-0.1</f>
        <v>514.4</v>
      </c>
      <c r="AI23" s="111">
        <f t="shared" si="25"/>
        <v>0</v>
      </c>
      <c r="AJ23" s="111">
        <f t="shared" si="26"/>
        <v>57162</v>
      </c>
      <c r="AK23" s="111">
        <f t="shared" si="27"/>
        <v>57162</v>
      </c>
      <c r="AL23" s="110">
        <f t="shared" si="19"/>
        <v>0</v>
      </c>
      <c r="AM23" s="110">
        <v>937926</v>
      </c>
      <c r="AN23" s="110">
        <v>927504.6</v>
      </c>
      <c r="AO23" s="76"/>
      <c r="AP23" s="110">
        <f t="shared" si="20"/>
        <v>0</v>
      </c>
      <c r="AQ23" s="110"/>
      <c r="AR23" s="108"/>
    </row>
    <row r="24" spans="1:44" x14ac:dyDescent="0.25">
      <c r="A24" s="82">
        <v>16</v>
      </c>
      <c r="B24" s="72" t="s">
        <v>19</v>
      </c>
      <c r="C24" s="87">
        <v>0.09</v>
      </c>
      <c r="D24" s="87">
        <v>0.09</v>
      </c>
      <c r="E24" s="87">
        <v>0.08</v>
      </c>
      <c r="F24" s="88"/>
      <c r="G24" s="89">
        <f t="shared" si="8"/>
        <v>0</v>
      </c>
      <c r="H24" s="89">
        <f t="shared" si="9"/>
        <v>0</v>
      </c>
      <c r="I24" s="90" t="e">
        <f t="shared" si="10"/>
        <v>#DIV/0!</v>
      </c>
      <c r="J24" s="88">
        <f t="shared" si="0"/>
        <v>0</v>
      </c>
      <c r="K24" s="89">
        <f t="shared" si="11"/>
        <v>0</v>
      </c>
      <c r="L24" s="89">
        <f t="shared" si="12"/>
        <v>0</v>
      </c>
      <c r="M24" s="88">
        <f t="shared" si="1"/>
        <v>0</v>
      </c>
      <c r="N24" s="89">
        <f t="shared" si="13"/>
        <v>0</v>
      </c>
      <c r="O24" s="89">
        <f t="shared" si="2"/>
        <v>0</v>
      </c>
      <c r="P24" s="91">
        <v>27220</v>
      </c>
      <c r="Q24" s="91">
        <v>600</v>
      </c>
      <c r="R24" s="89">
        <f t="shared" si="3"/>
        <v>11432400</v>
      </c>
      <c r="S24" s="92">
        <f t="shared" si="21"/>
        <v>10403484</v>
      </c>
      <c r="T24" s="90">
        <f t="shared" si="4"/>
        <v>9</v>
      </c>
      <c r="U24" s="91">
        <f t="shared" si="5"/>
        <v>27220</v>
      </c>
      <c r="V24" s="91">
        <f t="shared" si="5"/>
        <v>600</v>
      </c>
      <c r="W24" s="93">
        <f t="shared" si="14"/>
        <v>11432400</v>
      </c>
      <c r="X24" s="94">
        <f t="shared" si="15"/>
        <v>10403484</v>
      </c>
      <c r="Y24" s="91">
        <f t="shared" si="6"/>
        <v>27220</v>
      </c>
      <c r="Z24" s="91">
        <f t="shared" si="7"/>
        <v>600</v>
      </c>
      <c r="AA24" s="93">
        <f t="shared" si="16"/>
        <v>11432400</v>
      </c>
      <c r="AB24" s="94">
        <f t="shared" si="17"/>
        <v>10517808</v>
      </c>
      <c r="AC24" s="89">
        <f t="shared" si="22"/>
        <v>10403484</v>
      </c>
      <c r="AD24" s="93">
        <f t="shared" si="23"/>
        <v>10403484</v>
      </c>
      <c r="AE24" s="93">
        <f t="shared" si="24"/>
        <v>10517808</v>
      </c>
      <c r="AF24" s="74">
        <f t="shared" si="18"/>
        <v>10403.5</v>
      </c>
      <c r="AG24" s="74">
        <f t="shared" si="18"/>
        <v>10403.5</v>
      </c>
      <c r="AH24" s="109">
        <f t="shared" si="18"/>
        <v>10517.8</v>
      </c>
      <c r="AI24" s="111">
        <f t="shared" si="25"/>
        <v>1028916</v>
      </c>
      <c r="AJ24" s="111">
        <f t="shared" si="26"/>
        <v>1028916</v>
      </c>
      <c r="AK24" s="111">
        <f t="shared" si="27"/>
        <v>914592</v>
      </c>
      <c r="AL24" s="110">
        <f t="shared" si="19"/>
        <v>9374568</v>
      </c>
      <c r="AM24" s="110">
        <v>9303660</v>
      </c>
      <c r="AN24" s="110">
        <v>9407034</v>
      </c>
      <c r="AO24" s="76">
        <v>-579090.32999999996</v>
      </c>
      <c r="AP24" s="110">
        <f t="shared" si="20"/>
        <v>449825.67000000004</v>
      </c>
      <c r="AQ24" s="110"/>
      <c r="AR24" s="108"/>
    </row>
    <row r="25" spans="1:44" x14ac:dyDescent="0.25">
      <c r="A25" s="82">
        <v>17</v>
      </c>
      <c r="B25" s="72" t="s">
        <v>20</v>
      </c>
      <c r="C25" s="87">
        <v>0.11</v>
      </c>
      <c r="D25" s="87">
        <v>0.1</v>
      </c>
      <c r="E25" s="87">
        <v>0.1</v>
      </c>
      <c r="F25" s="88"/>
      <c r="G25" s="89">
        <f t="shared" si="8"/>
        <v>0</v>
      </c>
      <c r="H25" s="89">
        <f t="shared" si="9"/>
        <v>0</v>
      </c>
      <c r="I25" s="90" t="e">
        <f t="shared" si="10"/>
        <v>#DIV/0!</v>
      </c>
      <c r="J25" s="88">
        <f t="shared" si="0"/>
        <v>0</v>
      </c>
      <c r="K25" s="89">
        <f t="shared" si="11"/>
        <v>0</v>
      </c>
      <c r="L25" s="89">
        <f t="shared" si="12"/>
        <v>0</v>
      </c>
      <c r="M25" s="88">
        <f t="shared" si="1"/>
        <v>0</v>
      </c>
      <c r="N25" s="89">
        <f t="shared" si="13"/>
        <v>0</v>
      </c>
      <c r="O25" s="89">
        <f t="shared" si="2"/>
        <v>0</v>
      </c>
      <c r="P25" s="91">
        <v>27220</v>
      </c>
      <c r="Q25" s="91">
        <v>30</v>
      </c>
      <c r="R25" s="89">
        <f t="shared" si="3"/>
        <v>571620</v>
      </c>
      <c r="S25" s="92">
        <f t="shared" si="21"/>
        <v>508741.8</v>
      </c>
      <c r="T25" s="90">
        <f t="shared" si="4"/>
        <v>11.000000000000002</v>
      </c>
      <c r="U25" s="91">
        <f t="shared" si="5"/>
        <v>27220</v>
      </c>
      <c r="V25" s="91">
        <f t="shared" si="5"/>
        <v>30</v>
      </c>
      <c r="W25" s="93">
        <f t="shared" si="14"/>
        <v>571620</v>
      </c>
      <c r="X25" s="94">
        <f t="shared" si="15"/>
        <v>514458</v>
      </c>
      <c r="Y25" s="91">
        <f t="shared" si="6"/>
        <v>27220</v>
      </c>
      <c r="Z25" s="91">
        <f t="shared" si="7"/>
        <v>30</v>
      </c>
      <c r="AA25" s="93">
        <f t="shared" si="16"/>
        <v>571620</v>
      </c>
      <c r="AB25" s="94">
        <f t="shared" si="17"/>
        <v>514458</v>
      </c>
      <c r="AC25" s="89">
        <f t="shared" si="22"/>
        <v>508741.8</v>
      </c>
      <c r="AD25" s="93">
        <f t="shared" si="23"/>
        <v>514458</v>
      </c>
      <c r="AE25" s="93">
        <f t="shared" si="24"/>
        <v>514458</v>
      </c>
      <c r="AF25" s="74">
        <f t="shared" si="18"/>
        <v>508.7</v>
      </c>
      <c r="AG25" s="74">
        <f t="shared" si="18"/>
        <v>514.5</v>
      </c>
      <c r="AH25" s="109">
        <f t="shared" si="18"/>
        <v>514.5</v>
      </c>
      <c r="AI25" s="111">
        <f t="shared" si="25"/>
        <v>62878.200000000012</v>
      </c>
      <c r="AJ25" s="111">
        <f t="shared" si="26"/>
        <v>57162</v>
      </c>
      <c r="AK25" s="111">
        <f t="shared" si="27"/>
        <v>57162</v>
      </c>
      <c r="AL25" s="110">
        <f t="shared" si="19"/>
        <v>445863.6</v>
      </c>
      <c r="AM25" s="110">
        <v>11835</v>
      </c>
      <c r="AN25" s="110">
        <v>11703.5</v>
      </c>
      <c r="AO25" s="76"/>
      <c r="AP25" s="110">
        <f t="shared" si="20"/>
        <v>62878.200000000012</v>
      </c>
      <c r="AQ25" s="110"/>
      <c r="AR25" s="108"/>
    </row>
    <row r="26" spans="1:44" x14ac:dyDescent="0.25">
      <c r="A26" s="82">
        <v>18</v>
      </c>
      <c r="B26" s="72" t="s">
        <v>21</v>
      </c>
      <c r="C26" s="87">
        <v>0.22</v>
      </c>
      <c r="D26" s="87">
        <v>0.21</v>
      </c>
      <c r="E26" s="87">
        <v>0.2</v>
      </c>
      <c r="F26" s="88"/>
      <c r="G26" s="89">
        <f t="shared" si="8"/>
        <v>0</v>
      </c>
      <c r="H26" s="89">
        <f t="shared" si="9"/>
        <v>0</v>
      </c>
      <c r="I26" s="90" t="e">
        <f t="shared" si="10"/>
        <v>#DIV/0!</v>
      </c>
      <c r="J26" s="88">
        <f t="shared" si="0"/>
        <v>0</v>
      </c>
      <c r="K26" s="89">
        <f t="shared" si="11"/>
        <v>0</v>
      </c>
      <c r="L26" s="89">
        <f t="shared" si="12"/>
        <v>0</v>
      </c>
      <c r="M26" s="88">
        <f t="shared" si="1"/>
        <v>0</v>
      </c>
      <c r="N26" s="89">
        <f t="shared" si="13"/>
        <v>0</v>
      </c>
      <c r="O26" s="89">
        <f t="shared" si="2"/>
        <v>0</v>
      </c>
      <c r="P26" s="91">
        <v>27220</v>
      </c>
      <c r="Q26" s="91">
        <v>0</v>
      </c>
      <c r="R26" s="89">
        <f t="shared" si="3"/>
        <v>0</v>
      </c>
      <c r="S26" s="92">
        <f t="shared" si="21"/>
        <v>0</v>
      </c>
      <c r="T26" s="90">
        <f t="shared" si="4"/>
        <v>0</v>
      </c>
      <c r="U26" s="91">
        <f t="shared" si="5"/>
        <v>27220</v>
      </c>
      <c r="V26" s="91">
        <f t="shared" si="5"/>
        <v>0</v>
      </c>
      <c r="W26" s="93">
        <f t="shared" si="14"/>
        <v>0</v>
      </c>
      <c r="X26" s="94">
        <f t="shared" si="15"/>
        <v>0</v>
      </c>
      <c r="Y26" s="91">
        <f t="shared" si="6"/>
        <v>27220</v>
      </c>
      <c r="Z26" s="91">
        <f t="shared" si="7"/>
        <v>0</v>
      </c>
      <c r="AA26" s="93">
        <f t="shared" si="16"/>
        <v>0</v>
      </c>
      <c r="AB26" s="94">
        <f t="shared" si="17"/>
        <v>0</v>
      </c>
      <c r="AC26" s="89">
        <f t="shared" si="22"/>
        <v>0</v>
      </c>
      <c r="AD26" s="93">
        <f t="shared" si="23"/>
        <v>0</v>
      </c>
      <c r="AE26" s="93">
        <f t="shared" si="24"/>
        <v>0</v>
      </c>
      <c r="AF26" s="112">
        <f t="shared" ref="AF26:AH26" si="28">ROUND(AC26/1000,1)</f>
        <v>0</v>
      </c>
      <c r="AG26" s="74">
        <f t="shared" si="28"/>
        <v>0</v>
      </c>
      <c r="AH26" s="109">
        <f t="shared" si="28"/>
        <v>0</v>
      </c>
      <c r="AI26" s="111">
        <f t="shared" si="25"/>
        <v>0</v>
      </c>
      <c r="AJ26" s="111">
        <f t="shared" si="26"/>
        <v>0</v>
      </c>
      <c r="AK26" s="111">
        <f t="shared" si="27"/>
        <v>0</v>
      </c>
      <c r="AL26" s="110">
        <f t="shared" si="19"/>
        <v>0</v>
      </c>
      <c r="AM26" s="110">
        <v>8446.9</v>
      </c>
      <c r="AN26" s="110">
        <v>8337.2000000000007</v>
      </c>
      <c r="AO26" s="76">
        <v>-8227.5</v>
      </c>
      <c r="AP26" s="110">
        <f t="shared" si="20"/>
        <v>-8227.5</v>
      </c>
      <c r="AQ26" s="110"/>
      <c r="AR26" s="108"/>
    </row>
    <row r="27" spans="1:44" s="80" customFormat="1" ht="21" customHeight="1" x14ac:dyDescent="0.25">
      <c r="A27" s="77"/>
      <c r="B27" s="78" t="s">
        <v>33</v>
      </c>
      <c r="C27" s="79"/>
      <c r="D27" s="79"/>
      <c r="E27" s="79"/>
      <c r="F27" s="95">
        <f>SUM(F9:F26)</f>
        <v>0</v>
      </c>
      <c r="G27" s="94">
        <f>SUM(G9:G26)</f>
        <v>0</v>
      </c>
      <c r="H27" s="94">
        <f>SUM(H9:H26)</f>
        <v>0</v>
      </c>
      <c r="I27" s="95"/>
      <c r="J27" s="95">
        <f t="shared" ref="J27:O27" si="29">SUM(J9:J26)</f>
        <v>0</v>
      </c>
      <c r="K27" s="96">
        <f t="shared" si="29"/>
        <v>0</v>
      </c>
      <c r="L27" s="96">
        <f t="shared" si="29"/>
        <v>0</v>
      </c>
      <c r="M27" s="95">
        <f t="shared" si="29"/>
        <v>0</v>
      </c>
      <c r="N27" s="95">
        <f t="shared" si="29"/>
        <v>0</v>
      </c>
      <c r="O27" s="96">
        <f t="shared" si="29"/>
        <v>0</v>
      </c>
      <c r="P27" s="97"/>
      <c r="Q27" s="98">
        <f>SUM(Q9:Q26)</f>
        <v>3666</v>
      </c>
      <c r="R27" s="94">
        <f>SUM(R9:R26)</f>
        <v>69851964</v>
      </c>
      <c r="S27" s="92">
        <f>SUM(S9:S26)</f>
        <v>63070645.399999999</v>
      </c>
      <c r="T27" s="98"/>
      <c r="U27" s="97"/>
      <c r="V27" s="98">
        <f>SUM(V9:V26)</f>
        <v>3706</v>
      </c>
      <c r="W27" s="96">
        <f>SUM(W9:W26)</f>
        <v>70614124</v>
      </c>
      <c r="X27" s="94">
        <f>SUM(X9:X26)</f>
        <v>63408282.280000001</v>
      </c>
      <c r="Y27" s="97"/>
      <c r="Z27" s="98">
        <f t="shared" ref="Z27:AK27" si="30">SUM(Z9:Z26)</f>
        <v>3706</v>
      </c>
      <c r="AA27" s="96">
        <f t="shared" si="30"/>
        <v>70614124</v>
      </c>
      <c r="AB27" s="94">
        <f>SUM(AB9:AB26)</f>
        <v>63728008.399999991</v>
      </c>
      <c r="AC27" s="94">
        <f t="shared" si="30"/>
        <v>63070645.399999999</v>
      </c>
      <c r="AD27" s="94">
        <f t="shared" si="30"/>
        <v>63408282.280000001</v>
      </c>
      <c r="AE27" s="94">
        <f t="shared" si="30"/>
        <v>63728008.399999991</v>
      </c>
      <c r="AF27" s="94">
        <f t="shared" si="30"/>
        <v>63070.69999999999</v>
      </c>
      <c r="AG27" s="96">
        <f t="shared" si="30"/>
        <v>63408.3</v>
      </c>
      <c r="AH27" s="113">
        <f t="shared" si="30"/>
        <v>63728</v>
      </c>
      <c r="AI27" s="113">
        <f t="shared" si="30"/>
        <v>6781318.5999999996</v>
      </c>
      <c r="AJ27" s="113">
        <f t="shared" si="30"/>
        <v>7205841.7199999988</v>
      </c>
      <c r="AK27" s="113">
        <f t="shared" si="30"/>
        <v>6886115.5999999996</v>
      </c>
      <c r="AL27" s="114">
        <f>SUM(AL9:AL26)</f>
        <v>56289326.800000004</v>
      </c>
      <c r="AM27" s="114">
        <f>SUM(AM9:AM26)</f>
        <v>54726214.600000009</v>
      </c>
      <c r="AN27" s="114">
        <f>SUM(AN9:AN26)</f>
        <v>54920666.800000012</v>
      </c>
      <c r="AO27" s="115">
        <f>SUM(AO9:AO26)</f>
        <v>-854701.34</v>
      </c>
      <c r="AP27" s="110">
        <f>SUM(AP9:AP26)</f>
        <v>5926617.2599999988</v>
      </c>
      <c r="AQ27" s="110"/>
      <c r="AR27" s="116"/>
    </row>
    <row r="34" spans="1:996" ht="15.75" hidden="1" customHeight="1" x14ac:dyDescent="0.2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75"/>
      <c r="IF34" s="75"/>
      <c r="IG34" s="75"/>
      <c r="IH34" s="75"/>
      <c r="II34" s="75"/>
      <c r="IJ34" s="75"/>
      <c r="IK34" s="75"/>
      <c r="IL34" s="75"/>
      <c r="IM34" s="75"/>
      <c r="IN34" s="75"/>
      <c r="IO34" s="75"/>
      <c r="IP34" s="75"/>
      <c r="IQ34" s="75"/>
      <c r="IR34" s="75"/>
      <c r="IS34" s="75"/>
      <c r="IT34" s="75"/>
      <c r="IU34" s="75"/>
      <c r="IV34" s="75"/>
      <c r="IW34" s="75"/>
      <c r="IX34" s="75"/>
      <c r="IY34" s="75"/>
      <c r="IZ34" s="75"/>
      <c r="JA34" s="75"/>
      <c r="JB34" s="75"/>
      <c r="JC34" s="75"/>
      <c r="JD34" s="75"/>
      <c r="JE34" s="75"/>
      <c r="JF34" s="75"/>
      <c r="JG34" s="75"/>
      <c r="JH34" s="75"/>
      <c r="JI34" s="75"/>
      <c r="JJ34" s="75"/>
      <c r="JK34" s="75"/>
      <c r="JL34" s="75"/>
      <c r="JM34" s="75"/>
      <c r="JN34" s="75"/>
      <c r="JO34" s="75"/>
      <c r="JP34" s="75"/>
      <c r="JQ34" s="75"/>
      <c r="JR34" s="75"/>
      <c r="JS34" s="75"/>
      <c r="JT34" s="75"/>
      <c r="JU34" s="75"/>
      <c r="JV34" s="75"/>
      <c r="JW34" s="75"/>
      <c r="JX34" s="75"/>
      <c r="JY34" s="75"/>
      <c r="JZ34" s="75"/>
      <c r="KA34" s="75"/>
      <c r="KB34" s="75"/>
      <c r="KC34" s="75"/>
      <c r="KD34" s="75"/>
      <c r="KE34" s="75"/>
      <c r="KF34" s="75"/>
      <c r="KG34" s="75"/>
      <c r="KH34" s="75"/>
      <c r="KI34" s="75"/>
      <c r="KJ34" s="75"/>
      <c r="KK34" s="75"/>
      <c r="KL34" s="75"/>
      <c r="KM34" s="75"/>
      <c r="KN34" s="75"/>
      <c r="KO34" s="75"/>
      <c r="KP34" s="75"/>
      <c r="KQ34" s="75"/>
      <c r="KR34" s="75"/>
      <c r="KS34" s="75"/>
      <c r="KT34" s="75"/>
      <c r="KU34" s="75"/>
      <c r="KV34" s="75"/>
      <c r="KW34" s="75"/>
      <c r="KX34" s="75"/>
      <c r="KY34" s="75"/>
      <c r="KZ34" s="75"/>
      <c r="LA34" s="75"/>
      <c r="LB34" s="75"/>
      <c r="LC34" s="75"/>
      <c r="LD34" s="75"/>
      <c r="LE34" s="75"/>
      <c r="LF34" s="75"/>
      <c r="LG34" s="75"/>
      <c r="LH34" s="75"/>
      <c r="LI34" s="75"/>
      <c r="LJ34" s="75"/>
      <c r="LK34" s="75"/>
      <c r="LL34" s="75"/>
      <c r="LM34" s="75"/>
      <c r="LN34" s="75"/>
      <c r="LO34" s="75"/>
      <c r="LP34" s="75"/>
      <c r="LQ34" s="75"/>
      <c r="LR34" s="75"/>
      <c r="LS34" s="75"/>
      <c r="LT34" s="75"/>
      <c r="LU34" s="75"/>
      <c r="LV34" s="75"/>
      <c r="LW34" s="75"/>
      <c r="LX34" s="75"/>
      <c r="LY34" s="75"/>
      <c r="LZ34" s="75"/>
      <c r="MA34" s="75"/>
      <c r="MB34" s="75"/>
      <c r="MC34" s="75"/>
      <c r="MD34" s="75"/>
      <c r="ME34" s="75"/>
      <c r="MF34" s="75"/>
      <c r="MG34" s="75"/>
      <c r="MH34" s="75"/>
      <c r="MI34" s="75"/>
      <c r="MJ34" s="75"/>
      <c r="MK34" s="75"/>
      <c r="ML34" s="75"/>
      <c r="MM34" s="75"/>
      <c r="MN34" s="75"/>
      <c r="MO34" s="75"/>
      <c r="MP34" s="75"/>
      <c r="MQ34" s="75"/>
      <c r="MR34" s="75"/>
      <c r="MS34" s="75"/>
      <c r="MT34" s="75"/>
      <c r="MU34" s="75"/>
      <c r="MV34" s="75"/>
      <c r="MW34" s="75"/>
      <c r="MX34" s="75"/>
      <c r="MY34" s="75"/>
      <c r="MZ34" s="75"/>
      <c r="NA34" s="75"/>
      <c r="NB34" s="75"/>
      <c r="NC34" s="75"/>
      <c r="ND34" s="75"/>
      <c r="NE34" s="75"/>
      <c r="NF34" s="75"/>
      <c r="NG34" s="75"/>
      <c r="NH34" s="75"/>
      <c r="NI34" s="75"/>
      <c r="NJ34" s="75"/>
      <c r="NK34" s="75"/>
      <c r="NL34" s="75"/>
      <c r="NM34" s="75"/>
      <c r="NN34" s="75"/>
      <c r="NO34" s="75"/>
      <c r="NP34" s="75"/>
      <c r="NQ34" s="75"/>
      <c r="NR34" s="75"/>
      <c r="NS34" s="75"/>
      <c r="NT34" s="75"/>
      <c r="NU34" s="75"/>
      <c r="NV34" s="75"/>
      <c r="NW34" s="75"/>
      <c r="NX34" s="75"/>
      <c r="NY34" s="75"/>
      <c r="NZ34" s="75"/>
      <c r="OA34" s="75"/>
      <c r="OB34" s="75"/>
      <c r="OC34" s="75"/>
      <c r="OD34" s="75"/>
      <c r="OE34" s="75"/>
      <c r="OF34" s="75"/>
      <c r="OG34" s="75"/>
      <c r="OH34" s="75"/>
      <c r="OI34" s="75"/>
      <c r="OJ34" s="75"/>
      <c r="OK34" s="75"/>
      <c r="OL34" s="75"/>
      <c r="OM34" s="75"/>
      <c r="ON34" s="75"/>
      <c r="OO34" s="75"/>
      <c r="OP34" s="75"/>
      <c r="OQ34" s="75"/>
      <c r="OR34" s="75"/>
      <c r="OS34" s="75"/>
      <c r="OT34" s="75"/>
      <c r="OU34" s="75"/>
      <c r="OV34" s="75"/>
      <c r="OW34" s="75"/>
      <c r="OX34" s="75"/>
      <c r="OY34" s="75"/>
      <c r="OZ34" s="75"/>
      <c r="PA34" s="75"/>
      <c r="PB34" s="75"/>
      <c r="PC34" s="75"/>
      <c r="PD34" s="75"/>
      <c r="PE34" s="75"/>
      <c r="PF34" s="75"/>
      <c r="PG34" s="75"/>
      <c r="PH34" s="75"/>
      <c r="PI34" s="75"/>
      <c r="PJ34" s="75"/>
      <c r="PK34" s="75"/>
      <c r="PL34" s="75"/>
      <c r="PM34" s="75"/>
      <c r="PN34" s="75"/>
      <c r="PO34" s="75"/>
      <c r="PP34" s="75"/>
      <c r="PQ34" s="75"/>
      <c r="PR34" s="75"/>
      <c r="PS34" s="75"/>
      <c r="PT34" s="75"/>
      <c r="PU34" s="75"/>
      <c r="PV34" s="75"/>
      <c r="PW34" s="75"/>
      <c r="PX34" s="75"/>
      <c r="PY34" s="75"/>
      <c r="PZ34" s="75"/>
      <c r="QA34" s="75"/>
      <c r="QB34" s="75"/>
      <c r="QC34" s="75"/>
      <c r="QD34" s="75"/>
      <c r="QE34" s="75"/>
      <c r="QF34" s="75"/>
      <c r="QG34" s="75"/>
      <c r="QH34" s="75"/>
      <c r="QI34" s="75"/>
      <c r="QJ34" s="75"/>
      <c r="QK34" s="75"/>
      <c r="QL34" s="75"/>
      <c r="QM34" s="75"/>
      <c r="QN34" s="75"/>
      <c r="QO34" s="75"/>
      <c r="QP34" s="75"/>
      <c r="QQ34" s="75"/>
      <c r="QR34" s="75"/>
      <c r="QS34" s="75"/>
      <c r="QT34" s="75"/>
      <c r="QU34" s="75"/>
      <c r="QV34" s="75"/>
      <c r="QW34" s="75"/>
      <c r="QX34" s="75"/>
      <c r="QY34" s="75"/>
      <c r="QZ34" s="75"/>
      <c r="RA34" s="75"/>
      <c r="RB34" s="75"/>
      <c r="RC34" s="75"/>
      <c r="RD34" s="75"/>
      <c r="RE34" s="75"/>
      <c r="RF34" s="75"/>
      <c r="RG34" s="75"/>
      <c r="RH34" s="75"/>
      <c r="RI34" s="75"/>
      <c r="RJ34" s="75"/>
      <c r="RK34" s="75"/>
      <c r="RL34" s="75"/>
      <c r="RM34" s="75"/>
      <c r="RN34" s="75"/>
      <c r="RO34" s="75"/>
      <c r="RP34" s="75"/>
      <c r="RQ34" s="75"/>
      <c r="RR34" s="75"/>
      <c r="RS34" s="75"/>
      <c r="RT34" s="75"/>
      <c r="RU34" s="75"/>
      <c r="RV34" s="75"/>
      <c r="RW34" s="75"/>
      <c r="RX34" s="75"/>
      <c r="RY34" s="75"/>
      <c r="RZ34" s="75"/>
      <c r="SA34" s="75"/>
      <c r="SB34" s="75"/>
      <c r="SC34" s="75"/>
      <c r="SD34" s="75"/>
      <c r="SE34" s="75"/>
      <c r="SF34" s="75"/>
      <c r="SG34" s="75"/>
      <c r="SH34" s="75"/>
      <c r="SI34" s="75"/>
      <c r="SJ34" s="75"/>
      <c r="SK34" s="75"/>
      <c r="SL34" s="75"/>
      <c r="SM34" s="75"/>
      <c r="SN34" s="75"/>
      <c r="SO34" s="75"/>
      <c r="SP34" s="75"/>
      <c r="SQ34" s="75"/>
      <c r="SR34" s="75"/>
      <c r="SS34" s="75"/>
      <c r="ST34" s="75"/>
      <c r="SU34" s="75"/>
      <c r="SV34" s="75"/>
      <c r="SW34" s="75"/>
      <c r="SX34" s="75"/>
      <c r="SY34" s="75"/>
      <c r="SZ34" s="75"/>
      <c r="TA34" s="75"/>
      <c r="TB34" s="75"/>
      <c r="TC34" s="75"/>
      <c r="TD34" s="75"/>
      <c r="TE34" s="75"/>
      <c r="TF34" s="75"/>
      <c r="TG34" s="75"/>
      <c r="TH34" s="75"/>
      <c r="TI34" s="75"/>
      <c r="TJ34" s="75"/>
      <c r="TK34" s="75"/>
      <c r="TL34" s="75"/>
      <c r="TM34" s="75"/>
      <c r="TN34" s="75"/>
      <c r="TO34" s="75"/>
      <c r="TP34" s="75"/>
      <c r="TQ34" s="75"/>
      <c r="TR34" s="75"/>
      <c r="TS34" s="75"/>
      <c r="TT34" s="75"/>
      <c r="TU34" s="75"/>
      <c r="TV34" s="75"/>
      <c r="TW34" s="75"/>
      <c r="TX34" s="75"/>
      <c r="TY34" s="75"/>
      <c r="TZ34" s="75"/>
      <c r="UA34" s="75"/>
      <c r="UB34" s="75"/>
      <c r="UC34" s="75"/>
      <c r="UD34" s="75"/>
      <c r="UE34" s="75"/>
      <c r="UF34" s="75"/>
      <c r="UG34" s="75"/>
      <c r="UH34" s="75"/>
      <c r="UI34" s="75"/>
      <c r="UJ34" s="75"/>
      <c r="UK34" s="75"/>
      <c r="UL34" s="75"/>
      <c r="UM34" s="75"/>
      <c r="UN34" s="75"/>
      <c r="UO34" s="75"/>
      <c r="UP34" s="75"/>
      <c r="UQ34" s="75"/>
      <c r="UR34" s="75"/>
      <c r="US34" s="75"/>
      <c r="UT34" s="75"/>
      <c r="UU34" s="75"/>
      <c r="UV34" s="75"/>
      <c r="UW34" s="75"/>
      <c r="UX34" s="75"/>
      <c r="UY34" s="75"/>
      <c r="UZ34" s="75"/>
      <c r="VA34" s="75"/>
      <c r="VB34" s="75"/>
      <c r="VC34" s="75"/>
      <c r="VD34" s="75"/>
      <c r="VE34" s="75"/>
      <c r="VF34" s="75"/>
      <c r="VG34" s="75"/>
      <c r="VH34" s="75"/>
      <c r="VI34" s="75"/>
      <c r="VJ34" s="75"/>
      <c r="VK34" s="75"/>
      <c r="VL34" s="75"/>
      <c r="VM34" s="75"/>
      <c r="VN34" s="75"/>
      <c r="VO34" s="75"/>
      <c r="VP34" s="75"/>
      <c r="VQ34" s="75"/>
      <c r="VR34" s="75"/>
      <c r="VS34" s="75"/>
      <c r="VT34" s="75"/>
      <c r="VU34" s="75"/>
      <c r="VV34" s="75"/>
      <c r="VW34" s="75"/>
      <c r="VX34" s="75"/>
      <c r="VY34" s="75"/>
      <c r="VZ34" s="75"/>
      <c r="WA34" s="75"/>
      <c r="WB34" s="75"/>
      <c r="WC34" s="75"/>
      <c r="WD34" s="75"/>
      <c r="WE34" s="75"/>
      <c r="WF34" s="75"/>
      <c r="WG34" s="75"/>
      <c r="WH34" s="75"/>
      <c r="WI34" s="75"/>
      <c r="WJ34" s="75"/>
      <c r="WK34" s="75"/>
      <c r="WL34" s="75"/>
      <c r="WM34" s="75"/>
      <c r="WN34" s="75"/>
      <c r="WO34" s="75"/>
      <c r="WP34" s="75"/>
      <c r="WQ34" s="75"/>
      <c r="WR34" s="75"/>
      <c r="WS34" s="75"/>
      <c r="WT34" s="75"/>
      <c r="WU34" s="75"/>
      <c r="WV34" s="75"/>
      <c r="WW34" s="75"/>
      <c r="WX34" s="75"/>
      <c r="WY34" s="75"/>
      <c r="WZ34" s="75"/>
      <c r="XA34" s="75"/>
      <c r="XB34" s="75"/>
      <c r="XC34" s="75"/>
      <c r="XD34" s="75"/>
      <c r="XE34" s="75"/>
      <c r="XF34" s="75"/>
      <c r="XG34" s="75"/>
      <c r="XH34" s="75"/>
      <c r="XI34" s="75"/>
      <c r="XJ34" s="75"/>
      <c r="XK34" s="75"/>
      <c r="XL34" s="75"/>
      <c r="XM34" s="75"/>
      <c r="XN34" s="75"/>
      <c r="XO34" s="75"/>
      <c r="XP34" s="75"/>
      <c r="XQ34" s="75"/>
      <c r="XR34" s="75"/>
      <c r="XS34" s="75"/>
      <c r="XT34" s="75"/>
      <c r="XU34" s="75"/>
      <c r="XV34" s="75"/>
      <c r="XW34" s="75"/>
      <c r="XX34" s="75"/>
      <c r="XY34" s="75"/>
      <c r="XZ34" s="75"/>
      <c r="YA34" s="75"/>
      <c r="YB34" s="75"/>
      <c r="YC34" s="75"/>
      <c r="YD34" s="75"/>
      <c r="YE34" s="75"/>
      <c r="YF34" s="75"/>
      <c r="YG34" s="75"/>
      <c r="YH34" s="75"/>
      <c r="YI34" s="75"/>
      <c r="YJ34" s="75"/>
      <c r="YK34" s="75"/>
      <c r="YL34" s="75"/>
      <c r="YM34" s="75"/>
      <c r="YN34" s="75"/>
      <c r="YO34" s="75"/>
      <c r="YP34" s="75"/>
      <c r="YQ34" s="75"/>
      <c r="YR34" s="75"/>
      <c r="YS34" s="75"/>
      <c r="YT34" s="75"/>
      <c r="YU34" s="75"/>
      <c r="YV34" s="75"/>
      <c r="YW34" s="75"/>
      <c r="YX34" s="75"/>
      <c r="YY34" s="75"/>
      <c r="YZ34" s="75"/>
      <c r="ZA34" s="75"/>
      <c r="ZB34" s="75"/>
      <c r="ZC34" s="75"/>
      <c r="ZD34" s="75"/>
      <c r="ZE34" s="75"/>
      <c r="ZF34" s="75"/>
      <c r="ZG34" s="75"/>
      <c r="ZH34" s="75"/>
      <c r="ZI34" s="75"/>
      <c r="ZJ34" s="75"/>
      <c r="ZK34" s="75"/>
      <c r="ZL34" s="75"/>
      <c r="ZM34" s="75"/>
      <c r="ZN34" s="75"/>
      <c r="ZO34" s="75"/>
      <c r="ZP34" s="75"/>
      <c r="ZQ34" s="75"/>
      <c r="ZR34" s="75"/>
      <c r="ZS34" s="75"/>
      <c r="ZT34" s="75"/>
      <c r="ZU34" s="75"/>
      <c r="ZV34" s="75"/>
      <c r="ZW34" s="75"/>
      <c r="ZX34" s="75"/>
      <c r="ZY34" s="75"/>
      <c r="ZZ34" s="75"/>
      <c r="AAA34" s="75"/>
      <c r="AAB34" s="75"/>
      <c r="AAC34" s="75"/>
      <c r="AAD34" s="75"/>
      <c r="AAE34" s="75"/>
      <c r="AAF34" s="75"/>
      <c r="AAG34" s="75"/>
      <c r="AAH34" s="75"/>
      <c r="AAI34" s="75"/>
      <c r="AAJ34" s="75"/>
      <c r="AAK34" s="75"/>
      <c r="AAL34" s="75"/>
      <c r="AAM34" s="75"/>
      <c r="AAN34" s="75"/>
      <c r="AAO34" s="75"/>
      <c r="AAP34" s="75"/>
      <c r="AAQ34" s="75"/>
      <c r="AAR34" s="75"/>
      <c r="AAS34" s="75"/>
      <c r="AAT34" s="75"/>
      <c r="AAU34" s="75"/>
      <c r="AAV34" s="75"/>
      <c r="AAW34" s="75"/>
      <c r="AAX34" s="75"/>
      <c r="AAY34" s="75"/>
      <c r="AAZ34" s="75"/>
      <c r="ABA34" s="75"/>
      <c r="ABB34" s="75"/>
      <c r="ABC34" s="75"/>
      <c r="ABD34" s="75"/>
      <c r="ABE34" s="75"/>
      <c r="ABF34" s="75"/>
      <c r="ABG34" s="75"/>
      <c r="ABH34" s="75"/>
      <c r="ABI34" s="75"/>
      <c r="ABJ34" s="75"/>
      <c r="ABK34" s="75"/>
      <c r="ABL34" s="75"/>
      <c r="ABM34" s="75"/>
      <c r="ABN34" s="75"/>
      <c r="ABO34" s="75"/>
      <c r="ABP34" s="75"/>
      <c r="ABQ34" s="75"/>
      <c r="ABR34" s="75"/>
      <c r="ABS34" s="75"/>
      <c r="ABT34" s="75"/>
      <c r="ABU34" s="75"/>
      <c r="ABV34" s="75"/>
      <c r="ABW34" s="75"/>
      <c r="ABX34" s="75"/>
      <c r="ABY34" s="75"/>
      <c r="ABZ34" s="75"/>
      <c r="ACA34" s="75"/>
      <c r="ACB34" s="75"/>
      <c r="ACC34" s="75"/>
      <c r="ACD34" s="75"/>
      <c r="ACE34" s="75"/>
      <c r="ACF34" s="75"/>
      <c r="ACG34" s="75"/>
      <c r="ACH34" s="75"/>
      <c r="ACI34" s="75"/>
      <c r="ACJ34" s="75"/>
      <c r="ACK34" s="75"/>
      <c r="ACL34" s="75"/>
      <c r="ACM34" s="75"/>
      <c r="ACN34" s="75"/>
      <c r="ACO34" s="75"/>
      <c r="ACP34" s="75"/>
      <c r="ACQ34" s="75"/>
      <c r="ACR34" s="75"/>
      <c r="ACS34" s="75"/>
      <c r="ACT34" s="75"/>
      <c r="ACU34" s="75"/>
      <c r="ACV34" s="75"/>
      <c r="ACW34" s="75"/>
      <c r="ACX34" s="75"/>
      <c r="ACY34" s="75"/>
      <c r="ACZ34" s="75"/>
      <c r="ADA34" s="75"/>
      <c r="ADB34" s="75"/>
      <c r="ADC34" s="75"/>
      <c r="ADD34" s="75"/>
      <c r="ADE34" s="75"/>
      <c r="ADF34" s="75"/>
      <c r="ADG34" s="75"/>
      <c r="ADH34" s="75"/>
      <c r="ADI34" s="75"/>
      <c r="ADJ34" s="75"/>
      <c r="ADK34" s="75"/>
      <c r="ADL34" s="75"/>
      <c r="ADM34" s="75"/>
      <c r="ADN34" s="75"/>
      <c r="ADO34" s="75"/>
      <c r="ADP34" s="75"/>
      <c r="ADQ34" s="75"/>
      <c r="ADR34" s="75"/>
      <c r="ADS34" s="75"/>
      <c r="ADT34" s="75"/>
      <c r="ADU34" s="75"/>
      <c r="ADV34" s="75"/>
      <c r="ADW34" s="75"/>
      <c r="ADX34" s="75"/>
      <c r="ADY34" s="75"/>
      <c r="ADZ34" s="75"/>
      <c r="AEA34" s="75"/>
      <c r="AEB34" s="75"/>
      <c r="AEC34" s="75"/>
      <c r="AED34" s="75"/>
      <c r="AEE34" s="75"/>
      <c r="AEF34" s="75"/>
      <c r="AEG34" s="75"/>
      <c r="AEH34" s="75"/>
      <c r="AEI34" s="75"/>
      <c r="AEJ34" s="75"/>
      <c r="AEK34" s="75"/>
      <c r="AEL34" s="75"/>
      <c r="AEM34" s="75"/>
      <c r="AEN34" s="75"/>
      <c r="AEO34" s="75"/>
      <c r="AEP34" s="75"/>
      <c r="AEQ34" s="75"/>
      <c r="AER34" s="75"/>
      <c r="AES34" s="75"/>
      <c r="AET34" s="75"/>
      <c r="AEU34" s="75"/>
      <c r="AEV34" s="75"/>
      <c r="AEW34" s="75"/>
      <c r="AEX34" s="75"/>
      <c r="AEY34" s="75"/>
      <c r="AEZ34" s="75"/>
      <c r="AFA34" s="75"/>
      <c r="AFB34" s="75"/>
      <c r="AFC34" s="75"/>
      <c r="AFD34" s="75"/>
      <c r="AFE34" s="75"/>
      <c r="AFF34" s="75"/>
      <c r="AFG34" s="75"/>
      <c r="AFH34" s="75"/>
      <c r="AFI34" s="75"/>
      <c r="AFJ34" s="75"/>
      <c r="AFK34" s="75"/>
      <c r="AFL34" s="75"/>
      <c r="AFM34" s="75"/>
      <c r="AFN34" s="75"/>
      <c r="AFO34" s="75"/>
      <c r="AFP34" s="75"/>
      <c r="AFQ34" s="75"/>
      <c r="AFR34" s="75"/>
      <c r="AFS34" s="75"/>
      <c r="AFT34" s="75"/>
      <c r="AFU34" s="75"/>
      <c r="AFV34" s="75"/>
      <c r="AFW34" s="75"/>
      <c r="AFX34" s="75"/>
      <c r="AFY34" s="75"/>
      <c r="AFZ34" s="75"/>
      <c r="AGA34" s="75"/>
      <c r="AGB34" s="75"/>
      <c r="AGC34" s="75"/>
      <c r="AGD34" s="75"/>
      <c r="AGE34" s="75"/>
      <c r="AGF34" s="75"/>
      <c r="AGG34" s="75"/>
      <c r="AGH34" s="75"/>
      <c r="AGI34" s="75"/>
      <c r="AGJ34" s="75"/>
      <c r="AGK34" s="75"/>
      <c r="AGL34" s="75"/>
      <c r="AGM34" s="75"/>
      <c r="AGN34" s="75"/>
      <c r="AGO34" s="75"/>
      <c r="AGP34" s="75"/>
      <c r="AGQ34" s="75"/>
      <c r="AGR34" s="75"/>
      <c r="AGS34" s="75"/>
      <c r="AGT34" s="75"/>
      <c r="AGU34" s="75"/>
      <c r="AGV34" s="75"/>
      <c r="AGW34" s="75"/>
      <c r="AGX34" s="75"/>
      <c r="AGY34" s="75"/>
      <c r="AGZ34" s="75"/>
      <c r="AHA34" s="75"/>
      <c r="AHB34" s="75"/>
      <c r="AHC34" s="75"/>
      <c r="AHD34" s="75"/>
      <c r="AHE34" s="75"/>
      <c r="AHF34" s="75"/>
      <c r="AHG34" s="75"/>
      <c r="AHH34" s="75"/>
      <c r="AHI34" s="75"/>
      <c r="AHJ34" s="75"/>
      <c r="AHK34" s="75"/>
      <c r="AHL34" s="75"/>
      <c r="AHM34" s="75"/>
      <c r="AHN34" s="75"/>
      <c r="AHO34" s="75"/>
      <c r="AHP34" s="75"/>
      <c r="AHQ34" s="75"/>
      <c r="AHR34" s="75"/>
      <c r="AHS34" s="75"/>
      <c r="AHT34" s="75"/>
      <c r="AHU34" s="75"/>
      <c r="AHV34" s="75"/>
      <c r="AHW34" s="75"/>
      <c r="AHX34" s="75"/>
      <c r="AHY34" s="75"/>
      <c r="AHZ34" s="75"/>
      <c r="AIA34" s="75"/>
      <c r="AIB34" s="75"/>
      <c r="AIC34" s="75"/>
      <c r="AID34" s="75"/>
      <c r="AIE34" s="75"/>
      <c r="AIF34" s="75"/>
      <c r="AIG34" s="75"/>
      <c r="AIH34" s="75"/>
      <c r="AII34" s="75"/>
      <c r="AIJ34" s="75"/>
      <c r="AIK34" s="75"/>
      <c r="AIL34" s="75"/>
      <c r="AIM34" s="75"/>
      <c r="AIN34" s="75"/>
      <c r="AIO34" s="75"/>
      <c r="AIP34" s="75"/>
      <c r="AIQ34" s="75"/>
      <c r="AIR34" s="75"/>
      <c r="AIS34" s="75"/>
      <c r="AIT34" s="75"/>
      <c r="AIU34" s="75"/>
      <c r="AIV34" s="75"/>
      <c r="AIW34" s="75"/>
      <c r="AIX34" s="75"/>
      <c r="AIY34" s="75"/>
      <c r="AIZ34" s="75"/>
      <c r="AJA34" s="75"/>
      <c r="AJB34" s="75"/>
      <c r="AJC34" s="75"/>
      <c r="AJD34" s="75"/>
      <c r="AJE34" s="75"/>
      <c r="AJF34" s="75"/>
      <c r="AJG34" s="75"/>
      <c r="AJH34" s="75"/>
      <c r="AJI34" s="75"/>
      <c r="AJJ34" s="75"/>
      <c r="AJK34" s="75"/>
      <c r="AJL34" s="75"/>
      <c r="AJM34" s="75"/>
      <c r="AJN34" s="75"/>
      <c r="AJO34" s="75"/>
      <c r="AJP34" s="75"/>
      <c r="AJQ34" s="75"/>
      <c r="AJR34" s="75"/>
      <c r="AJS34" s="75"/>
      <c r="AJT34" s="75"/>
      <c r="AJU34" s="75"/>
      <c r="AJV34" s="75"/>
      <c r="AJW34" s="75"/>
      <c r="AJX34" s="75"/>
      <c r="AJY34" s="75"/>
      <c r="AJZ34" s="75"/>
      <c r="AKA34" s="75"/>
      <c r="AKB34" s="75"/>
      <c r="AKC34" s="75"/>
      <c r="AKD34" s="75"/>
      <c r="AKE34" s="75"/>
      <c r="AKF34" s="75"/>
      <c r="AKG34" s="75"/>
      <c r="AKH34" s="75"/>
      <c r="AKI34" s="75"/>
      <c r="AKJ34" s="75"/>
      <c r="AKK34" s="75"/>
      <c r="AKL34" s="75"/>
      <c r="AKM34" s="75"/>
      <c r="AKN34" s="75"/>
      <c r="AKO34" s="75"/>
      <c r="AKP34" s="75"/>
      <c r="AKQ34" s="75"/>
      <c r="AKR34" s="75"/>
      <c r="AKS34" s="75"/>
      <c r="AKT34" s="75"/>
      <c r="AKU34" s="75"/>
      <c r="AKV34" s="75"/>
      <c r="AKW34" s="75"/>
      <c r="AKX34" s="75"/>
      <c r="AKY34" s="75"/>
      <c r="AKZ34" s="75"/>
      <c r="ALA34" s="75"/>
      <c r="ALB34" s="75"/>
      <c r="ALC34" s="75"/>
      <c r="ALD34" s="75"/>
      <c r="ALE34" s="75"/>
      <c r="ALF34" s="75"/>
      <c r="ALG34" s="75"/>
      <c r="ALH34" s="75"/>
    </row>
    <row r="35" spans="1:996" ht="15.75" hidden="1" customHeight="1" x14ac:dyDescent="0.2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5"/>
      <c r="IC35" s="75"/>
      <c r="ID35" s="75"/>
      <c r="IE35" s="75"/>
      <c r="IF35" s="75"/>
      <c r="IG35" s="75"/>
      <c r="IH35" s="75"/>
      <c r="II35" s="75"/>
      <c r="IJ35" s="75"/>
      <c r="IK35" s="75"/>
      <c r="IL35" s="75"/>
      <c r="IM35" s="75"/>
      <c r="IN35" s="75"/>
      <c r="IO35" s="75"/>
      <c r="IP35" s="75"/>
      <c r="IQ35" s="75"/>
      <c r="IR35" s="75"/>
      <c r="IS35" s="75"/>
      <c r="IT35" s="75"/>
      <c r="IU35" s="75"/>
      <c r="IV35" s="75"/>
      <c r="IW35" s="75"/>
      <c r="IX35" s="75"/>
      <c r="IY35" s="75"/>
      <c r="IZ35" s="75"/>
      <c r="JA35" s="75"/>
      <c r="JB35" s="75"/>
      <c r="JC35" s="75"/>
      <c r="JD35" s="75"/>
      <c r="JE35" s="75"/>
      <c r="JF35" s="75"/>
      <c r="JG35" s="75"/>
      <c r="JH35" s="75"/>
      <c r="JI35" s="75"/>
      <c r="JJ35" s="75"/>
      <c r="JK35" s="75"/>
      <c r="JL35" s="75"/>
      <c r="JM35" s="75"/>
      <c r="JN35" s="75"/>
      <c r="JO35" s="75"/>
      <c r="JP35" s="75"/>
      <c r="JQ35" s="75"/>
      <c r="JR35" s="75"/>
      <c r="JS35" s="75"/>
      <c r="JT35" s="75"/>
      <c r="JU35" s="75"/>
      <c r="JV35" s="75"/>
      <c r="JW35" s="75"/>
      <c r="JX35" s="75"/>
      <c r="JY35" s="75"/>
      <c r="JZ35" s="75"/>
      <c r="KA35" s="75"/>
      <c r="KB35" s="75"/>
      <c r="KC35" s="75"/>
      <c r="KD35" s="75"/>
      <c r="KE35" s="75"/>
      <c r="KF35" s="75"/>
      <c r="KG35" s="75"/>
      <c r="KH35" s="75"/>
      <c r="KI35" s="75"/>
      <c r="KJ35" s="75"/>
      <c r="KK35" s="75"/>
      <c r="KL35" s="75"/>
      <c r="KM35" s="75"/>
      <c r="KN35" s="75"/>
      <c r="KO35" s="75"/>
      <c r="KP35" s="75"/>
      <c r="KQ35" s="75"/>
      <c r="KR35" s="75"/>
      <c r="KS35" s="75"/>
      <c r="KT35" s="75"/>
      <c r="KU35" s="75"/>
      <c r="KV35" s="75"/>
      <c r="KW35" s="75"/>
      <c r="KX35" s="75"/>
      <c r="KY35" s="75"/>
      <c r="KZ35" s="75"/>
      <c r="LA35" s="75"/>
      <c r="LB35" s="75"/>
      <c r="LC35" s="75"/>
      <c r="LD35" s="75"/>
      <c r="LE35" s="75"/>
      <c r="LF35" s="75"/>
      <c r="LG35" s="75"/>
      <c r="LH35" s="75"/>
      <c r="LI35" s="75"/>
      <c r="LJ35" s="75"/>
      <c r="LK35" s="75"/>
      <c r="LL35" s="75"/>
      <c r="LM35" s="75"/>
      <c r="LN35" s="75"/>
      <c r="LO35" s="75"/>
      <c r="LP35" s="75"/>
      <c r="LQ35" s="75"/>
      <c r="LR35" s="75"/>
      <c r="LS35" s="75"/>
      <c r="LT35" s="75"/>
      <c r="LU35" s="75"/>
      <c r="LV35" s="75"/>
      <c r="LW35" s="75"/>
      <c r="LX35" s="75"/>
      <c r="LY35" s="75"/>
      <c r="LZ35" s="75"/>
      <c r="MA35" s="75"/>
      <c r="MB35" s="75"/>
      <c r="MC35" s="75"/>
      <c r="MD35" s="75"/>
      <c r="ME35" s="75"/>
      <c r="MF35" s="75"/>
      <c r="MG35" s="75"/>
      <c r="MH35" s="75"/>
      <c r="MI35" s="75"/>
      <c r="MJ35" s="75"/>
      <c r="MK35" s="75"/>
      <c r="ML35" s="75"/>
      <c r="MM35" s="75"/>
      <c r="MN35" s="75"/>
      <c r="MO35" s="75"/>
      <c r="MP35" s="75"/>
      <c r="MQ35" s="75"/>
      <c r="MR35" s="75"/>
      <c r="MS35" s="75"/>
      <c r="MT35" s="75"/>
      <c r="MU35" s="75"/>
      <c r="MV35" s="75"/>
      <c r="MW35" s="75"/>
      <c r="MX35" s="75"/>
      <c r="MY35" s="75"/>
      <c r="MZ35" s="75"/>
      <c r="NA35" s="75"/>
      <c r="NB35" s="75"/>
      <c r="NC35" s="75"/>
      <c r="ND35" s="75"/>
      <c r="NE35" s="75"/>
      <c r="NF35" s="75"/>
      <c r="NG35" s="75"/>
      <c r="NH35" s="75"/>
      <c r="NI35" s="75"/>
      <c r="NJ35" s="75"/>
      <c r="NK35" s="75"/>
      <c r="NL35" s="75"/>
      <c r="NM35" s="75"/>
      <c r="NN35" s="75"/>
      <c r="NO35" s="75"/>
      <c r="NP35" s="75"/>
      <c r="NQ35" s="75"/>
      <c r="NR35" s="75"/>
      <c r="NS35" s="75"/>
      <c r="NT35" s="75"/>
      <c r="NU35" s="75"/>
      <c r="NV35" s="75"/>
      <c r="NW35" s="75"/>
      <c r="NX35" s="75"/>
      <c r="NY35" s="75"/>
      <c r="NZ35" s="75"/>
      <c r="OA35" s="75"/>
      <c r="OB35" s="75"/>
      <c r="OC35" s="75"/>
      <c r="OD35" s="75"/>
      <c r="OE35" s="75"/>
      <c r="OF35" s="75"/>
      <c r="OG35" s="75"/>
      <c r="OH35" s="75"/>
      <c r="OI35" s="75"/>
      <c r="OJ35" s="75"/>
      <c r="OK35" s="75"/>
      <c r="OL35" s="75"/>
      <c r="OM35" s="75"/>
      <c r="ON35" s="75"/>
      <c r="OO35" s="75"/>
      <c r="OP35" s="75"/>
      <c r="OQ35" s="75"/>
      <c r="OR35" s="75"/>
      <c r="OS35" s="75"/>
      <c r="OT35" s="75"/>
      <c r="OU35" s="75"/>
      <c r="OV35" s="75"/>
      <c r="OW35" s="75"/>
      <c r="OX35" s="75"/>
      <c r="OY35" s="75"/>
      <c r="OZ35" s="75"/>
      <c r="PA35" s="75"/>
      <c r="PB35" s="75"/>
      <c r="PC35" s="75"/>
      <c r="PD35" s="75"/>
      <c r="PE35" s="75"/>
      <c r="PF35" s="75"/>
      <c r="PG35" s="75"/>
      <c r="PH35" s="75"/>
      <c r="PI35" s="75"/>
      <c r="PJ35" s="75"/>
      <c r="PK35" s="75"/>
      <c r="PL35" s="75"/>
      <c r="PM35" s="75"/>
      <c r="PN35" s="75"/>
      <c r="PO35" s="75"/>
      <c r="PP35" s="75"/>
      <c r="PQ35" s="75"/>
      <c r="PR35" s="75"/>
      <c r="PS35" s="75"/>
      <c r="PT35" s="75"/>
      <c r="PU35" s="75"/>
      <c r="PV35" s="75"/>
      <c r="PW35" s="75"/>
      <c r="PX35" s="75"/>
      <c r="PY35" s="75"/>
      <c r="PZ35" s="75"/>
      <c r="QA35" s="75"/>
      <c r="QB35" s="75"/>
      <c r="QC35" s="75"/>
      <c r="QD35" s="75"/>
      <c r="QE35" s="75"/>
      <c r="QF35" s="75"/>
      <c r="QG35" s="75"/>
      <c r="QH35" s="75"/>
      <c r="QI35" s="75"/>
      <c r="QJ35" s="75"/>
      <c r="QK35" s="75"/>
      <c r="QL35" s="75"/>
      <c r="QM35" s="75"/>
      <c r="QN35" s="75"/>
      <c r="QO35" s="75"/>
      <c r="QP35" s="75"/>
      <c r="QQ35" s="75"/>
      <c r="QR35" s="75"/>
      <c r="QS35" s="75"/>
      <c r="QT35" s="75"/>
      <c r="QU35" s="75"/>
      <c r="QV35" s="75"/>
      <c r="QW35" s="75"/>
      <c r="QX35" s="75"/>
      <c r="QY35" s="75"/>
      <c r="QZ35" s="75"/>
      <c r="RA35" s="75"/>
      <c r="RB35" s="75"/>
      <c r="RC35" s="75"/>
      <c r="RD35" s="75"/>
      <c r="RE35" s="75"/>
      <c r="RF35" s="75"/>
      <c r="RG35" s="75"/>
      <c r="RH35" s="75"/>
      <c r="RI35" s="75"/>
      <c r="RJ35" s="75"/>
      <c r="RK35" s="75"/>
      <c r="RL35" s="75"/>
      <c r="RM35" s="75"/>
      <c r="RN35" s="75"/>
      <c r="RO35" s="75"/>
      <c r="RP35" s="75"/>
      <c r="RQ35" s="75"/>
      <c r="RR35" s="75"/>
      <c r="RS35" s="75"/>
      <c r="RT35" s="75"/>
      <c r="RU35" s="75"/>
      <c r="RV35" s="75"/>
      <c r="RW35" s="75"/>
      <c r="RX35" s="75"/>
      <c r="RY35" s="75"/>
      <c r="RZ35" s="75"/>
      <c r="SA35" s="75"/>
      <c r="SB35" s="75"/>
      <c r="SC35" s="75"/>
      <c r="SD35" s="75"/>
      <c r="SE35" s="75"/>
      <c r="SF35" s="75"/>
      <c r="SG35" s="75"/>
      <c r="SH35" s="75"/>
      <c r="SI35" s="75"/>
      <c r="SJ35" s="75"/>
      <c r="SK35" s="75"/>
      <c r="SL35" s="75"/>
      <c r="SM35" s="75"/>
      <c r="SN35" s="75"/>
      <c r="SO35" s="75"/>
      <c r="SP35" s="75"/>
      <c r="SQ35" s="75"/>
      <c r="SR35" s="75"/>
      <c r="SS35" s="75"/>
      <c r="ST35" s="75"/>
      <c r="SU35" s="75"/>
      <c r="SV35" s="75"/>
      <c r="SW35" s="75"/>
      <c r="SX35" s="75"/>
      <c r="SY35" s="75"/>
      <c r="SZ35" s="75"/>
      <c r="TA35" s="75"/>
      <c r="TB35" s="75"/>
      <c r="TC35" s="75"/>
      <c r="TD35" s="75"/>
      <c r="TE35" s="75"/>
      <c r="TF35" s="75"/>
      <c r="TG35" s="75"/>
      <c r="TH35" s="75"/>
      <c r="TI35" s="75"/>
      <c r="TJ35" s="75"/>
      <c r="TK35" s="75"/>
      <c r="TL35" s="75"/>
      <c r="TM35" s="75"/>
      <c r="TN35" s="75"/>
      <c r="TO35" s="75"/>
      <c r="TP35" s="75"/>
      <c r="TQ35" s="75"/>
      <c r="TR35" s="75"/>
      <c r="TS35" s="75"/>
      <c r="TT35" s="75"/>
      <c r="TU35" s="75"/>
      <c r="TV35" s="75"/>
      <c r="TW35" s="75"/>
      <c r="TX35" s="75"/>
      <c r="TY35" s="75"/>
      <c r="TZ35" s="75"/>
      <c r="UA35" s="75"/>
      <c r="UB35" s="75"/>
      <c r="UC35" s="75"/>
      <c r="UD35" s="75"/>
      <c r="UE35" s="75"/>
      <c r="UF35" s="75"/>
      <c r="UG35" s="75"/>
      <c r="UH35" s="75"/>
      <c r="UI35" s="75"/>
      <c r="UJ35" s="75"/>
      <c r="UK35" s="75"/>
      <c r="UL35" s="75"/>
      <c r="UM35" s="75"/>
      <c r="UN35" s="75"/>
      <c r="UO35" s="75"/>
      <c r="UP35" s="75"/>
      <c r="UQ35" s="75"/>
      <c r="UR35" s="75"/>
      <c r="US35" s="75"/>
      <c r="UT35" s="75"/>
      <c r="UU35" s="75"/>
      <c r="UV35" s="75"/>
      <c r="UW35" s="75"/>
      <c r="UX35" s="75"/>
      <c r="UY35" s="75"/>
      <c r="UZ35" s="75"/>
      <c r="VA35" s="75"/>
      <c r="VB35" s="75"/>
      <c r="VC35" s="75"/>
      <c r="VD35" s="75"/>
      <c r="VE35" s="75"/>
      <c r="VF35" s="75"/>
      <c r="VG35" s="75"/>
      <c r="VH35" s="75"/>
      <c r="VI35" s="75"/>
      <c r="VJ35" s="75"/>
      <c r="VK35" s="75"/>
      <c r="VL35" s="75"/>
      <c r="VM35" s="75"/>
      <c r="VN35" s="75"/>
      <c r="VO35" s="75"/>
      <c r="VP35" s="75"/>
      <c r="VQ35" s="75"/>
      <c r="VR35" s="75"/>
      <c r="VS35" s="75"/>
      <c r="VT35" s="75"/>
      <c r="VU35" s="75"/>
      <c r="VV35" s="75"/>
      <c r="VW35" s="75"/>
      <c r="VX35" s="75"/>
      <c r="VY35" s="75"/>
      <c r="VZ35" s="75"/>
      <c r="WA35" s="75"/>
      <c r="WB35" s="75"/>
      <c r="WC35" s="75"/>
      <c r="WD35" s="75"/>
      <c r="WE35" s="75"/>
      <c r="WF35" s="75"/>
      <c r="WG35" s="75"/>
      <c r="WH35" s="75"/>
      <c r="WI35" s="75"/>
      <c r="WJ35" s="75"/>
      <c r="WK35" s="75"/>
      <c r="WL35" s="75"/>
      <c r="WM35" s="75"/>
      <c r="WN35" s="75"/>
      <c r="WO35" s="75"/>
      <c r="WP35" s="75"/>
      <c r="WQ35" s="75"/>
      <c r="WR35" s="75"/>
      <c r="WS35" s="75"/>
      <c r="WT35" s="75"/>
      <c r="WU35" s="75"/>
      <c r="WV35" s="75"/>
      <c r="WW35" s="75"/>
      <c r="WX35" s="75"/>
      <c r="WY35" s="75"/>
      <c r="WZ35" s="75"/>
      <c r="XA35" s="75"/>
      <c r="XB35" s="75"/>
      <c r="XC35" s="75"/>
      <c r="XD35" s="75"/>
      <c r="XE35" s="75"/>
      <c r="XF35" s="75"/>
      <c r="XG35" s="75"/>
      <c r="XH35" s="75"/>
      <c r="XI35" s="75"/>
      <c r="XJ35" s="75"/>
      <c r="XK35" s="75"/>
      <c r="XL35" s="75"/>
      <c r="XM35" s="75"/>
      <c r="XN35" s="75"/>
      <c r="XO35" s="75"/>
      <c r="XP35" s="75"/>
      <c r="XQ35" s="75"/>
      <c r="XR35" s="75"/>
      <c r="XS35" s="75"/>
      <c r="XT35" s="75"/>
      <c r="XU35" s="75"/>
      <c r="XV35" s="75"/>
      <c r="XW35" s="75"/>
      <c r="XX35" s="75"/>
      <c r="XY35" s="75"/>
      <c r="XZ35" s="75"/>
      <c r="YA35" s="75"/>
      <c r="YB35" s="75"/>
      <c r="YC35" s="75"/>
      <c r="YD35" s="75"/>
      <c r="YE35" s="75"/>
      <c r="YF35" s="75"/>
      <c r="YG35" s="75"/>
      <c r="YH35" s="75"/>
      <c r="YI35" s="75"/>
      <c r="YJ35" s="75"/>
      <c r="YK35" s="75"/>
      <c r="YL35" s="75"/>
      <c r="YM35" s="75"/>
      <c r="YN35" s="75"/>
      <c r="YO35" s="75"/>
      <c r="YP35" s="75"/>
      <c r="YQ35" s="75"/>
      <c r="YR35" s="75"/>
      <c r="YS35" s="75"/>
      <c r="YT35" s="75"/>
      <c r="YU35" s="75"/>
      <c r="YV35" s="75"/>
      <c r="YW35" s="75"/>
      <c r="YX35" s="75"/>
      <c r="YY35" s="75"/>
      <c r="YZ35" s="75"/>
      <c r="ZA35" s="75"/>
      <c r="ZB35" s="75"/>
      <c r="ZC35" s="75"/>
      <c r="ZD35" s="75"/>
      <c r="ZE35" s="75"/>
      <c r="ZF35" s="75"/>
      <c r="ZG35" s="75"/>
      <c r="ZH35" s="75"/>
      <c r="ZI35" s="75"/>
      <c r="ZJ35" s="75"/>
      <c r="ZK35" s="75"/>
      <c r="ZL35" s="75"/>
      <c r="ZM35" s="75"/>
      <c r="ZN35" s="75"/>
      <c r="ZO35" s="75"/>
      <c r="ZP35" s="75"/>
      <c r="ZQ35" s="75"/>
      <c r="ZR35" s="75"/>
      <c r="ZS35" s="75"/>
      <c r="ZT35" s="75"/>
      <c r="ZU35" s="75"/>
      <c r="ZV35" s="75"/>
      <c r="ZW35" s="75"/>
      <c r="ZX35" s="75"/>
      <c r="ZY35" s="75"/>
      <c r="ZZ35" s="75"/>
      <c r="AAA35" s="75"/>
      <c r="AAB35" s="75"/>
      <c r="AAC35" s="75"/>
      <c r="AAD35" s="75"/>
      <c r="AAE35" s="75"/>
      <c r="AAF35" s="75"/>
      <c r="AAG35" s="75"/>
      <c r="AAH35" s="75"/>
      <c r="AAI35" s="75"/>
      <c r="AAJ35" s="75"/>
      <c r="AAK35" s="75"/>
      <c r="AAL35" s="75"/>
      <c r="AAM35" s="75"/>
      <c r="AAN35" s="75"/>
      <c r="AAO35" s="75"/>
      <c r="AAP35" s="75"/>
      <c r="AAQ35" s="75"/>
      <c r="AAR35" s="75"/>
      <c r="AAS35" s="75"/>
      <c r="AAT35" s="75"/>
      <c r="AAU35" s="75"/>
      <c r="AAV35" s="75"/>
      <c r="AAW35" s="75"/>
      <c r="AAX35" s="75"/>
      <c r="AAY35" s="75"/>
      <c r="AAZ35" s="75"/>
      <c r="ABA35" s="75"/>
      <c r="ABB35" s="75"/>
      <c r="ABC35" s="75"/>
      <c r="ABD35" s="75"/>
      <c r="ABE35" s="75"/>
      <c r="ABF35" s="75"/>
      <c r="ABG35" s="75"/>
      <c r="ABH35" s="75"/>
      <c r="ABI35" s="75"/>
      <c r="ABJ35" s="75"/>
      <c r="ABK35" s="75"/>
      <c r="ABL35" s="75"/>
      <c r="ABM35" s="75"/>
      <c r="ABN35" s="75"/>
      <c r="ABO35" s="75"/>
      <c r="ABP35" s="75"/>
      <c r="ABQ35" s="75"/>
      <c r="ABR35" s="75"/>
      <c r="ABS35" s="75"/>
      <c r="ABT35" s="75"/>
      <c r="ABU35" s="75"/>
      <c r="ABV35" s="75"/>
      <c r="ABW35" s="75"/>
      <c r="ABX35" s="75"/>
      <c r="ABY35" s="75"/>
      <c r="ABZ35" s="75"/>
      <c r="ACA35" s="75"/>
      <c r="ACB35" s="75"/>
      <c r="ACC35" s="75"/>
      <c r="ACD35" s="75"/>
      <c r="ACE35" s="75"/>
      <c r="ACF35" s="75"/>
      <c r="ACG35" s="75"/>
      <c r="ACH35" s="75"/>
      <c r="ACI35" s="75"/>
      <c r="ACJ35" s="75"/>
      <c r="ACK35" s="75"/>
      <c r="ACL35" s="75"/>
      <c r="ACM35" s="75"/>
      <c r="ACN35" s="75"/>
      <c r="ACO35" s="75"/>
      <c r="ACP35" s="75"/>
      <c r="ACQ35" s="75"/>
      <c r="ACR35" s="75"/>
      <c r="ACS35" s="75"/>
      <c r="ACT35" s="75"/>
      <c r="ACU35" s="75"/>
      <c r="ACV35" s="75"/>
      <c r="ACW35" s="75"/>
      <c r="ACX35" s="75"/>
      <c r="ACY35" s="75"/>
      <c r="ACZ35" s="75"/>
      <c r="ADA35" s="75"/>
      <c r="ADB35" s="75"/>
      <c r="ADC35" s="75"/>
      <c r="ADD35" s="75"/>
      <c r="ADE35" s="75"/>
      <c r="ADF35" s="75"/>
      <c r="ADG35" s="75"/>
      <c r="ADH35" s="75"/>
      <c r="ADI35" s="75"/>
      <c r="ADJ35" s="75"/>
      <c r="ADK35" s="75"/>
      <c r="ADL35" s="75"/>
      <c r="ADM35" s="75"/>
      <c r="ADN35" s="75"/>
      <c r="ADO35" s="75"/>
      <c r="ADP35" s="75"/>
      <c r="ADQ35" s="75"/>
      <c r="ADR35" s="75"/>
      <c r="ADS35" s="75"/>
      <c r="ADT35" s="75"/>
      <c r="ADU35" s="75"/>
      <c r="ADV35" s="75"/>
      <c r="ADW35" s="75"/>
      <c r="ADX35" s="75"/>
      <c r="ADY35" s="75"/>
      <c r="ADZ35" s="75"/>
      <c r="AEA35" s="75"/>
      <c r="AEB35" s="75"/>
      <c r="AEC35" s="75"/>
      <c r="AED35" s="75"/>
      <c r="AEE35" s="75"/>
      <c r="AEF35" s="75"/>
      <c r="AEG35" s="75"/>
      <c r="AEH35" s="75"/>
      <c r="AEI35" s="75"/>
      <c r="AEJ35" s="75"/>
      <c r="AEK35" s="75"/>
      <c r="AEL35" s="75"/>
      <c r="AEM35" s="75"/>
      <c r="AEN35" s="75"/>
      <c r="AEO35" s="75"/>
      <c r="AEP35" s="75"/>
      <c r="AEQ35" s="75"/>
      <c r="AER35" s="75"/>
      <c r="AES35" s="75"/>
      <c r="AET35" s="75"/>
      <c r="AEU35" s="75"/>
      <c r="AEV35" s="75"/>
      <c r="AEW35" s="75"/>
      <c r="AEX35" s="75"/>
      <c r="AEY35" s="75"/>
      <c r="AEZ35" s="75"/>
      <c r="AFA35" s="75"/>
      <c r="AFB35" s="75"/>
      <c r="AFC35" s="75"/>
      <c r="AFD35" s="75"/>
      <c r="AFE35" s="75"/>
      <c r="AFF35" s="75"/>
      <c r="AFG35" s="75"/>
      <c r="AFH35" s="75"/>
      <c r="AFI35" s="75"/>
      <c r="AFJ35" s="75"/>
      <c r="AFK35" s="75"/>
      <c r="AFL35" s="75"/>
      <c r="AFM35" s="75"/>
      <c r="AFN35" s="75"/>
      <c r="AFO35" s="75"/>
      <c r="AFP35" s="75"/>
      <c r="AFQ35" s="75"/>
      <c r="AFR35" s="75"/>
      <c r="AFS35" s="75"/>
      <c r="AFT35" s="75"/>
      <c r="AFU35" s="75"/>
      <c r="AFV35" s="75"/>
      <c r="AFW35" s="75"/>
      <c r="AFX35" s="75"/>
      <c r="AFY35" s="75"/>
      <c r="AFZ35" s="75"/>
      <c r="AGA35" s="75"/>
      <c r="AGB35" s="75"/>
      <c r="AGC35" s="75"/>
      <c r="AGD35" s="75"/>
      <c r="AGE35" s="75"/>
      <c r="AGF35" s="75"/>
      <c r="AGG35" s="75"/>
      <c r="AGH35" s="75"/>
      <c r="AGI35" s="75"/>
      <c r="AGJ35" s="75"/>
      <c r="AGK35" s="75"/>
      <c r="AGL35" s="75"/>
      <c r="AGM35" s="75"/>
      <c r="AGN35" s="75"/>
      <c r="AGO35" s="75"/>
      <c r="AGP35" s="75"/>
      <c r="AGQ35" s="75"/>
      <c r="AGR35" s="75"/>
      <c r="AGS35" s="75"/>
      <c r="AGT35" s="75"/>
      <c r="AGU35" s="75"/>
      <c r="AGV35" s="75"/>
      <c r="AGW35" s="75"/>
      <c r="AGX35" s="75"/>
      <c r="AGY35" s="75"/>
      <c r="AGZ35" s="75"/>
      <c r="AHA35" s="75"/>
      <c r="AHB35" s="75"/>
      <c r="AHC35" s="75"/>
      <c r="AHD35" s="75"/>
      <c r="AHE35" s="75"/>
      <c r="AHF35" s="75"/>
      <c r="AHG35" s="75"/>
      <c r="AHH35" s="75"/>
      <c r="AHI35" s="75"/>
      <c r="AHJ35" s="75"/>
      <c r="AHK35" s="75"/>
      <c r="AHL35" s="75"/>
      <c r="AHM35" s="75"/>
      <c r="AHN35" s="75"/>
      <c r="AHO35" s="75"/>
      <c r="AHP35" s="75"/>
      <c r="AHQ35" s="75"/>
      <c r="AHR35" s="75"/>
      <c r="AHS35" s="75"/>
      <c r="AHT35" s="75"/>
      <c r="AHU35" s="75"/>
      <c r="AHV35" s="75"/>
      <c r="AHW35" s="75"/>
      <c r="AHX35" s="75"/>
      <c r="AHY35" s="75"/>
      <c r="AHZ35" s="75"/>
      <c r="AIA35" s="75"/>
      <c r="AIB35" s="75"/>
      <c r="AIC35" s="75"/>
      <c r="AID35" s="75"/>
      <c r="AIE35" s="75"/>
      <c r="AIF35" s="75"/>
      <c r="AIG35" s="75"/>
      <c r="AIH35" s="75"/>
      <c r="AII35" s="75"/>
      <c r="AIJ35" s="75"/>
      <c r="AIK35" s="75"/>
      <c r="AIL35" s="75"/>
      <c r="AIM35" s="75"/>
      <c r="AIN35" s="75"/>
      <c r="AIO35" s="75"/>
      <c r="AIP35" s="75"/>
      <c r="AIQ35" s="75"/>
      <c r="AIR35" s="75"/>
      <c r="AIS35" s="75"/>
      <c r="AIT35" s="75"/>
      <c r="AIU35" s="75"/>
      <c r="AIV35" s="75"/>
      <c r="AIW35" s="75"/>
      <c r="AIX35" s="75"/>
      <c r="AIY35" s="75"/>
      <c r="AIZ35" s="75"/>
      <c r="AJA35" s="75"/>
      <c r="AJB35" s="75"/>
      <c r="AJC35" s="75"/>
      <c r="AJD35" s="75"/>
      <c r="AJE35" s="75"/>
      <c r="AJF35" s="75"/>
      <c r="AJG35" s="75"/>
      <c r="AJH35" s="75"/>
      <c r="AJI35" s="75"/>
      <c r="AJJ35" s="75"/>
      <c r="AJK35" s="75"/>
      <c r="AJL35" s="75"/>
      <c r="AJM35" s="75"/>
      <c r="AJN35" s="75"/>
      <c r="AJO35" s="75"/>
      <c r="AJP35" s="75"/>
      <c r="AJQ35" s="75"/>
      <c r="AJR35" s="75"/>
      <c r="AJS35" s="75"/>
      <c r="AJT35" s="75"/>
      <c r="AJU35" s="75"/>
      <c r="AJV35" s="75"/>
      <c r="AJW35" s="75"/>
      <c r="AJX35" s="75"/>
      <c r="AJY35" s="75"/>
      <c r="AJZ35" s="75"/>
      <c r="AKA35" s="75"/>
      <c r="AKB35" s="75"/>
      <c r="AKC35" s="75"/>
      <c r="AKD35" s="75"/>
      <c r="AKE35" s="75"/>
      <c r="AKF35" s="75"/>
      <c r="AKG35" s="75"/>
      <c r="AKH35" s="75"/>
      <c r="AKI35" s="75"/>
      <c r="AKJ35" s="75"/>
      <c r="AKK35" s="75"/>
      <c r="AKL35" s="75"/>
      <c r="AKM35" s="75"/>
      <c r="AKN35" s="75"/>
      <c r="AKO35" s="75"/>
      <c r="AKP35" s="75"/>
      <c r="AKQ35" s="75"/>
      <c r="AKR35" s="75"/>
      <c r="AKS35" s="75"/>
      <c r="AKT35" s="75"/>
      <c r="AKU35" s="75"/>
      <c r="AKV35" s="75"/>
      <c r="AKW35" s="75"/>
      <c r="AKX35" s="75"/>
      <c r="AKY35" s="75"/>
      <c r="AKZ35" s="75"/>
      <c r="ALA35" s="75"/>
      <c r="ALB35" s="75"/>
      <c r="ALC35" s="75"/>
      <c r="ALD35" s="75"/>
      <c r="ALE35" s="75"/>
      <c r="ALF35" s="75"/>
      <c r="ALG35" s="75"/>
      <c r="ALH35" s="75"/>
    </row>
    <row r="36" spans="1:996" ht="12.75" x14ac:dyDescent="0.2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  <c r="IG36" s="75"/>
      <c r="IH36" s="75"/>
      <c r="II36" s="75"/>
      <c r="IJ36" s="75"/>
      <c r="IK36" s="75"/>
      <c r="IL36" s="75"/>
      <c r="IM36" s="75"/>
      <c r="IN36" s="75"/>
      <c r="IO36" s="75"/>
      <c r="IP36" s="75"/>
      <c r="IQ36" s="75"/>
      <c r="IR36" s="75"/>
      <c r="IS36" s="75"/>
      <c r="IT36" s="75"/>
      <c r="IU36" s="75"/>
      <c r="IV36" s="75"/>
      <c r="IW36" s="75"/>
      <c r="IX36" s="75"/>
      <c r="IY36" s="75"/>
      <c r="IZ36" s="75"/>
      <c r="JA36" s="75"/>
      <c r="JB36" s="75"/>
      <c r="JC36" s="75"/>
      <c r="JD36" s="75"/>
      <c r="JE36" s="75"/>
      <c r="JF36" s="75"/>
      <c r="JG36" s="75"/>
      <c r="JH36" s="75"/>
      <c r="JI36" s="75"/>
      <c r="JJ36" s="75"/>
      <c r="JK36" s="75"/>
      <c r="JL36" s="75"/>
      <c r="JM36" s="75"/>
      <c r="JN36" s="75"/>
      <c r="JO36" s="75"/>
      <c r="JP36" s="75"/>
      <c r="JQ36" s="75"/>
      <c r="JR36" s="75"/>
      <c r="JS36" s="75"/>
      <c r="JT36" s="75"/>
      <c r="JU36" s="75"/>
      <c r="JV36" s="75"/>
      <c r="JW36" s="75"/>
      <c r="JX36" s="75"/>
      <c r="JY36" s="75"/>
      <c r="JZ36" s="75"/>
      <c r="KA36" s="75"/>
      <c r="KB36" s="75"/>
      <c r="KC36" s="75"/>
      <c r="KD36" s="75"/>
      <c r="KE36" s="75"/>
      <c r="KF36" s="75"/>
      <c r="KG36" s="75"/>
      <c r="KH36" s="75"/>
      <c r="KI36" s="75"/>
      <c r="KJ36" s="75"/>
      <c r="KK36" s="75"/>
      <c r="KL36" s="75"/>
      <c r="KM36" s="75"/>
      <c r="KN36" s="75"/>
      <c r="KO36" s="75"/>
      <c r="KP36" s="75"/>
      <c r="KQ36" s="75"/>
      <c r="KR36" s="75"/>
      <c r="KS36" s="75"/>
      <c r="KT36" s="75"/>
      <c r="KU36" s="75"/>
      <c r="KV36" s="75"/>
      <c r="KW36" s="75"/>
      <c r="KX36" s="75"/>
      <c r="KY36" s="75"/>
      <c r="KZ36" s="75"/>
      <c r="LA36" s="75"/>
      <c r="LB36" s="75"/>
      <c r="LC36" s="75"/>
      <c r="LD36" s="75"/>
      <c r="LE36" s="75"/>
      <c r="LF36" s="75"/>
      <c r="LG36" s="75"/>
      <c r="LH36" s="75"/>
      <c r="LI36" s="75"/>
      <c r="LJ36" s="75"/>
      <c r="LK36" s="75"/>
      <c r="LL36" s="75"/>
      <c r="LM36" s="75"/>
      <c r="LN36" s="75"/>
      <c r="LO36" s="75"/>
      <c r="LP36" s="75"/>
      <c r="LQ36" s="75"/>
      <c r="LR36" s="75"/>
      <c r="LS36" s="75"/>
      <c r="LT36" s="75"/>
      <c r="LU36" s="75"/>
      <c r="LV36" s="75"/>
      <c r="LW36" s="75"/>
      <c r="LX36" s="75"/>
      <c r="LY36" s="75"/>
      <c r="LZ36" s="75"/>
      <c r="MA36" s="75"/>
      <c r="MB36" s="75"/>
      <c r="MC36" s="75"/>
      <c r="MD36" s="75"/>
      <c r="ME36" s="75"/>
      <c r="MF36" s="75"/>
      <c r="MG36" s="75"/>
      <c r="MH36" s="75"/>
      <c r="MI36" s="75"/>
      <c r="MJ36" s="75"/>
      <c r="MK36" s="75"/>
      <c r="ML36" s="75"/>
      <c r="MM36" s="75"/>
      <c r="MN36" s="75"/>
      <c r="MO36" s="75"/>
      <c r="MP36" s="75"/>
      <c r="MQ36" s="75"/>
      <c r="MR36" s="75"/>
      <c r="MS36" s="75"/>
      <c r="MT36" s="75"/>
      <c r="MU36" s="75"/>
      <c r="MV36" s="75"/>
      <c r="MW36" s="75"/>
      <c r="MX36" s="75"/>
      <c r="MY36" s="75"/>
      <c r="MZ36" s="75"/>
      <c r="NA36" s="75"/>
      <c r="NB36" s="75"/>
      <c r="NC36" s="75"/>
      <c r="ND36" s="75"/>
      <c r="NE36" s="75"/>
      <c r="NF36" s="75"/>
      <c r="NG36" s="75"/>
      <c r="NH36" s="75"/>
      <c r="NI36" s="75"/>
      <c r="NJ36" s="75"/>
      <c r="NK36" s="75"/>
      <c r="NL36" s="75"/>
      <c r="NM36" s="75"/>
      <c r="NN36" s="75"/>
      <c r="NO36" s="75"/>
      <c r="NP36" s="75"/>
      <c r="NQ36" s="75"/>
      <c r="NR36" s="75"/>
      <c r="NS36" s="75"/>
      <c r="NT36" s="75"/>
      <c r="NU36" s="75"/>
      <c r="NV36" s="75"/>
      <c r="NW36" s="75"/>
      <c r="NX36" s="75"/>
      <c r="NY36" s="75"/>
      <c r="NZ36" s="75"/>
      <c r="OA36" s="75"/>
      <c r="OB36" s="75"/>
      <c r="OC36" s="75"/>
      <c r="OD36" s="75"/>
      <c r="OE36" s="75"/>
      <c r="OF36" s="75"/>
      <c r="OG36" s="75"/>
      <c r="OH36" s="75"/>
      <c r="OI36" s="75"/>
      <c r="OJ36" s="75"/>
      <c r="OK36" s="75"/>
      <c r="OL36" s="75"/>
      <c r="OM36" s="75"/>
      <c r="ON36" s="75"/>
      <c r="OO36" s="75"/>
      <c r="OP36" s="75"/>
      <c r="OQ36" s="75"/>
      <c r="OR36" s="75"/>
      <c r="OS36" s="75"/>
      <c r="OT36" s="75"/>
      <c r="OU36" s="75"/>
      <c r="OV36" s="75"/>
      <c r="OW36" s="75"/>
      <c r="OX36" s="75"/>
      <c r="OY36" s="75"/>
      <c r="OZ36" s="75"/>
      <c r="PA36" s="75"/>
      <c r="PB36" s="75"/>
      <c r="PC36" s="75"/>
      <c r="PD36" s="75"/>
      <c r="PE36" s="75"/>
      <c r="PF36" s="75"/>
      <c r="PG36" s="75"/>
      <c r="PH36" s="75"/>
      <c r="PI36" s="75"/>
      <c r="PJ36" s="75"/>
      <c r="PK36" s="75"/>
      <c r="PL36" s="75"/>
      <c r="PM36" s="75"/>
      <c r="PN36" s="75"/>
      <c r="PO36" s="75"/>
      <c r="PP36" s="75"/>
      <c r="PQ36" s="75"/>
      <c r="PR36" s="75"/>
      <c r="PS36" s="75"/>
      <c r="PT36" s="75"/>
      <c r="PU36" s="75"/>
      <c r="PV36" s="75"/>
      <c r="PW36" s="75"/>
      <c r="PX36" s="75"/>
      <c r="PY36" s="75"/>
      <c r="PZ36" s="75"/>
      <c r="QA36" s="75"/>
      <c r="QB36" s="75"/>
      <c r="QC36" s="75"/>
      <c r="QD36" s="75"/>
      <c r="QE36" s="75"/>
      <c r="QF36" s="75"/>
      <c r="QG36" s="75"/>
      <c r="QH36" s="75"/>
      <c r="QI36" s="75"/>
      <c r="QJ36" s="75"/>
      <c r="QK36" s="75"/>
      <c r="QL36" s="75"/>
      <c r="QM36" s="75"/>
      <c r="QN36" s="75"/>
      <c r="QO36" s="75"/>
      <c r="QP36" s="75"/>
      <c r="QQ36" s="75"/>
      <c r="QR36" s="75"/>
      <c r="QS36" s="75"/>
      <c r="QT36" s="75"/>
      <c r="QU36" s="75"/>
      <c r="QV36" s="75"/>
      <c r="QW36" s="75"/>
      <c r="QX36" s="75"/>
      <c r="QY36" s="75"/>
      <c r="QZ36" s="75"/>
      <c r="RA36" s="75"/>
      <c r="RB36" s="75"/>
      <c r="RC36" s="75"/>
      <c r="RD36" s="75"/>
      <c r="RE36" s="75"/>
      <c r="RF36" s="75"/>
      <c r="RG36" s="75"/>
      <c r="RH36" s="75"/>
      <c r="RI36" s="75"/>
      <c r="RJ36" s="75"/>
      <c r="RK36" s="75"/>
      <c r="RL36" s="75"/>
      <c r="RM36" s="75"/>
      <c r="RN36" s="75"/>
      <c r="RO36" s="75"/>
      <c r="RP36" s="75"/>
      <c r="RQ36" s="75"/>
      <c r="RR36" s="75"/>
      <c r="RS36" s="75"/>
      <c r="RT36" s="75"/>
      <c r="RU36" s="75"/>
      <c r="RV36" s="75"/>
      <c r="RW36" s="75"/>
      <c r="RX36" s="75"/>
      <c r="RY36" s="75"/>
      <c r="RZ36" s="75"/>
      <c r="SA36" s="75"/>
      <c r="SB36" s="75"/>
      <c r="SC36" s="75"/>
      <c r="SD36" s="75"/>
      <c r="SE36" s="75"/>
      <c r="SF36" s="75"/>
      <c r="SG36" s="75"/>
      <c r="SH36" s="75"/>
      <c r="SI36" s="75"/>
      <c r="SJ36" s="75"/>
      <c r="SK36" s="75"/>
      <c r="SL36" s="75"/>
      <c r="SM36" s="75"/>
      <c r="SN36" s="75"/>
      <c r="SO36" s="75"/>
      <c r="SP36" s="75"/>
      <c r="SQ36" s="75"/>
      <c r="SR36" s="75"/>
      <c r="SS36" s="75"/>
      <c r="ST36" s="75"/>
      <c r="SU36" s="75"/>
      <c r="SV36" s="75"/>
      <c r="SW36" s="75"/>
      <c r="SX36" s="75"/>
      <c r="SY36" s="75"/>
      <c r="SZ36" s="75"/>
      <c r="TA36" s="75"/>
      <c r="TB36" s="75"/>
      <c r="TC36" s="75"/>
      <c r="TD36" s="75"/>
      <c r="TE36" s="75"/>
      <c r="TF36" s="75"/>
      <c r="TG36" s="75"/>
      <c r="TH36" s="75"/>
      <c r="TI36" s="75"/>
      <c r="TJ36" s="75"/>
      <c r="TK36" s="75"/>
      <c r="TL36" s="75"/>
      <c r="TM36" s="75"/>
      <c r="TN36" s="75"/>
      <c r="TO36" s="75"/>
      <c r="TP36" s="75"/>
      <c r="TQ36" s="75"/>
      <c r="TR36" s="75"/>
      <c r="TS36" s="75"/>
      <c r="TT36" s="75"/>
      <c r="TU36" s="75"/>
      <c r="TV36" s="75"/>
      <c r="TW36" s="75"/>
      <c r="TX36" s="75"/>
      <c r="TY36" s="75"/>
      <c r="TZ36" s="75"/>
      <c r="UA36" s="75"/>
      <c r="UB36" s="75"/>
      <c r="UC36" s="75"/>
      <c r="UD36" s="75"/>
      <c r="UE36" s="75"/>
      <c r="UF36" s="75"/>
      <c r="UG36" s="75"/>
      <c r="UH36" s="75"/>
      <c r="UI36" s="75"/>
      <c r="UJ36" s="75"/>
      <c r="UK36" s="75"/>
      <c r="UL36" s="75"/>
      <c r="UM36" s="75"/>
      <c r="UN36" s="75"/>
      <c r="UO36" s="75"/>
      <c r="UP36" s="75"/>
      <c r="UQ36" s="75"/>
      <c r="UR36" s="75"/>
      <c r="US36" s="75"/>
      <c r="UT36" s="75"/>
      <c r="UU36" s="75"/>
      <c r="UV36" s="75"/>
      <c r="UW36" s="75"/>
      <c r="UX36" s="75"/>
      <c r="UY36" s="75"/>
      <c r="UZ36" s="75"/>
      <c r="VA36" s="75"/>
      <c r="VB36" s="75"/>
      <c r="VC36" s="75"/>
      <c r="VD36" s="75"/>
      <c r="VE36" s="75"/>
      <c r="VF36" s="75"/>
      <c r="VG36" s="75"/>
      <c r="VH36" s="75"/>
      <c r="VI36" s="75"/>
      <c r="VJ36" s="75"/>
      <c r="VK36" s="75"/>
      <c r="VL36" s="75"/>
      <c r="VM36" s="75"/>
      <c r="VN36" s="75"/>
      <c r="VO36" s="75"/>
      <c r="VP36" s="75"/>
      <c r="VQ36" s="75"/>
      <c r="VR36" s="75"/>
      <c r="VS36" s="75"/>
      <c r="VT36" s="75"/>
      <c r="VU36" s="75"/>
      <c r="VV36" s="75"/>
      <c r="VW36" s="75"/>
      <c r="VX36" s="75"/>
      <c r="VY36" s="75"/>
      <c r="VZ36" s="75"/>
      <c r="WA36" s="75"/>
      <c r="WB36" s="75"/>
      <c r="WC36" s="75"/>
      <c r="WD36" s="75"/>
      <c r="WE36" s="75"/>
      <c r="WF36" s="75"/>
      <c r="WG36" s="75"/>
      <c r="WH36" s="75"/>
      <c r="WI36" s="75"/>
      <c r="WJ36" s="75"/>
      <c r="WK36" s="75"/>
      <c r="WL36" s="75"/>
      <c r="WM36" s="75"/>
      <c r="WN36" s="75"/>
      <c r="WO36" s="75"/>
      <c r="WP36" s="75"/>
      <c r="WQ36" s="75"/>
      <c r="WR36" s="75"/>
      <c r="WS36" s="75"/>
      <c r="WT36" s="75"/>
      <c r="WU36" s="75"/>
      <c r="WV36" s="75"/>
      <c r="WW36" s="75"/>
      <c r="WX36" s="75"/>
      <c r="WY36" s="75"/>
      <c r="WZ36" s="75"/>
      <c r="XA36" s="75"/>
      <c r="XB36" s="75"/>
      <c r="XC36" s="75"/>
      <c r="XD36" s="75"/>
      <c r="XE36" s="75"/>
      <c r="XF36" s="75"/>
      <c r="XG36" s="75"/>
      <c r="XH36" s="75"/>
      <c r="XI36" s="75"/>
      <c r="XJ36" s="75"/>
      <c r="XK36" s="75"/>
      <c r="XL36" s="75"/>
      <c r="XM36" s="75"/>
      <c r="XN36" s="75"/>
      <c r="XO36" s="75"/>
      <c r="XP36" s="75"/>
      <c r="XQ36" s="75"/>
      <c r="XR36" s="75"/>
      <c r="XS36" s="75"/>
      <c r="XT36" s="75"/>
      <c r="XU36" s="75"/>
      <c r="XV36" s="75"/>
      <c r="XW36" s="75"/>
      <c r="XX36" s="75"/>
      <c r="XY36" s="75"/>
      <c r="XZ36" s="75"/>
      <c r="YA36" s="75"/>
      <c r="YB36" s="75"/>
      <c r="YC36" s="75"/>
      <c r="YD36" s="75"/>
      <c r="YE36" s="75"/>
      <c r="YF36" s="75"/>
      <c r="YG36" s="75"/>
      <c r="YH36" s="75"/>
      <c r="YI36" s="75"/>
      <c r="YJ36" s="75"/>
      <c r="YK36" s="75"/>
      <c r="YL36" s="75"/>
      <c r="YM36" s="75"/>
      <c r="YN36" s="75"/>
      <c r="YO36" s="75"/>
      <c r="YP36" s="75"/>
      <c r="YQ36" s="75"/>
      <c r="YR36" s="75"/>
      <c r="YS36" s="75"/>
      <c r="YT36" s="75"/>
      <c r="YU36" s="75"/>
      <c r="YV36" s="75"/>
      <c r="YW36" s="75"/>
      <c r="YX36" s="75"/>
      <c r="YY36" s="75"/>
      <c r="YZ36" s="75"/>
      <c r="ZA36" s="75"/>
      <c r="ZB36" s="75"/>
      <c r="ZC36" s="75"/>
      <c r="ZD36" s="75"/>
      <c r="ZE36" s="75"/>
      <c r="ZF36" s="75"/>
      <c r="ZG36" s="75"/>
      <c r="ZH36" s="75"/>
      <c r="ZI36" s="75"/>
      <c r="ZJ36" s="75"/>
      <c r="ZK36" s="75"/>
      <c r="ZL36" s="75"/>
      <c r="ZM36" s="75"/>
      <c r="ZN36" s="75"/>
      <c r="ZO36" s="75"/>
      <c r="ZP36" s="75"/>
      <c r="ZQ36" s="75"/>
      <c r="ZR36" s="75"/>
      <c r="ZS36" s="75"/>
      <c r="ZT36" s="75"/>
      <c r="ZU36" s="75"/>
      <c r="ZV36" s="75"/>
      <c r="ZW36" s="75"/>
      <c r="ZX36" s="75"/>
      <c r="ZY36" s="75"/>
      <c r="ZZ36" s="75"/>
      <c r="AAA36" s="75"/>
      <c r="AAB36" s="75"/>
      <c r="AAC36" s="75"/>
      <c r="AAD36" s="75"/>
      <c r="AAE36" s="75"/>
      <c r="AAF36" s="75"/>
      <c r="AAG36" s="75"/>
      <c r="AAH36" s="75"/>
      <c r="AAI36" s="75"/>
      <c r="AAJ36" s="75"/>
      <c r="AAK36" s="75"/>
      <c r="AAL36" s="75"/>
      <c r="AAM36" s="75"/>
      <c r="AAN36" s="75"/>
      <c r="AAO36" s="75"/>
      <c r="AAP36" s="75"/>
      <c r="AAQ36" s="75"/>
      <c r="AAR36" s="75"/>
      <c r="AAS36" s="75"/>
      <c r="AAT36" s="75"/>
      <c r="AAU36" s="75"/>
      <c r="AAV36" s="75"/>
      <c r="AAW36" s="75"/>
      <c r="AAX36" s="75"/>
      <c r="AAY36" s="75"/>
      <c r="AAZ36" s="75"/>
      <c r="ABA36" s="75"/>
      <c r="ABB36" s="75"/>
      <c r="ABC36" s="75"/>
      <c r="ABD36" s="75"/>
      <c r="ABE36" s="75"/>
      <c r="ABF36" s="75"/>
      <c r="ABG36" s="75"/>
      <c r="ABH36" s="75"/>
      <c r="ABI36" s="75"/>
      <c r="ABJ36" s="75"/>
      <c r="ABK36" s="75"/>
      <c r="ABL36" s="75"/>
      <c r="ABM36" s="75"/>
      <c r="ABN36" s="75"/>
      <c r="ABO36" s="75"/>
      <c r="ABP36" s="75"/>
      <c r="ABQ36" s="75"/>
      <c r="ABR36" s="75"/>
      <c r="ABS36" s="75"/>
      <c r="ABT36" s="75"/>
      <c r="ABU36" s="75"/>
      <c r="ABV36" s="75"/>
      <c r="ABW36" s="75"/>
      <c r="ABX36" s="75"/>
      <c r="ABY36" s="75"/>
      <c r="ABZ36" s="75"/>
      <c r="ACA36" s="75"/>
      <c r="ACB36" s="75"/>
      <c r="ACC36" s="75"/>
      <c r="ACD36" s="75"/>
      <c r="ACE36" s="75"/>
      <c r="ACF36" s="75"/>
      <c r="ACG36" s="75"/>
      <c r="ACH36" s="75"/>
      <c r="ACI36" s="75"/>
      <c r="ACJ36" s="75"/>
      <c r="ACK36" s="75"/>
      <c r="ACL36" s="75"/>
      <c r="ACM36" s="75"/>
      <c r="ACN36" s="75"/>
      <c r="ACO36" s="75"/>
      <c r="ACP36" s="75"/>
      <c r="ACQ36" s="75"/>
      <c r="ACR36" s="75"/>
      <c r="ACS36" s="75"/>
      <c r="ACT36" s="75"/>
      <c r="ACU36" s="75"/>
      <c r="ACV36" s="75"/>
      <c r="ACW36" s="75"/>
      <c r="ACX36" s="75"/>
      <c r="ACY36" s="75"/>
      <c r="ACZ36" s="75"/>
      <c r="ADA36" s="75"/>
      <c r="ADB36" s="75"/>
      <c r="ADC36" s="75"/>
      <c r="ADD36" s="75"/>
      <c r="ADE36" s="75"/>
      <c r="ADF36" s="75"/>
      <c r="ADG36" s="75"/>
      <c r="ADH36" s="75"/>
      <c r="ADI36" s="75"/>
      <c r="ADJ36" s="75"/>
      <c r="ADK36" s="75"/>
      <c r="ADL36" s="75"/>
      <c r="ADM36" s="75"/>
      <c r="ADN36" s="75"/>
      <c r="ADO36" s="75"/>
      <c r="ADP36" s="75"/>
      <c r="ADQ36" s="75"/>
      <c r="ADR36" s="75"/>
      <c r="ADS36" s="75"/>
      <c r="ADT36" s="75"/>
      <c r="ADU36" s="75"/>
      <c r="ADV36" s="75"/>
      <c r="ADW36" s="75"/>
      <c r="ADX36" s="75"/>
      <c r="ADY36" s="75"/>
      <c r="ADZ36" s="75"/>
      <c r="AEA36" s="75"/>
      <c r="AEB36" s="75"/>
      <c r="AEC36" s="75"/>
      <c r="AED36" s="75"/>
      <c r="AEE36" s="75"/>
      <c r="AEF36" s="75"/>
      <c r="AEG36" s="75"/>
      <c r="AEH36" s="75"/>
      <c r="AEI36" s="75"/>
      <c r="AEJ36" s="75"/>
      <c r="AEK36" s="75"/>
      <c r="AEL36" s="75"/>
      <c r="AEM36" s="75"/>
      <c r="AEN36" s="75"/>
      <c r="AEO36" s="75"/>
      <c r="AEP36" s="75"/>
      <c r="AEQ36" s="75"/>
      <c r="AER36" s="75"/>
      <c r="AES36" s="75"/>
      <c r="AET36" s="75"/>
      <c r="AEU36" s="75"/>
      <c r="AEV36" s="75"/>
      <c r="AEW36" s="75"/>
      <c r="AEX36" s="75"/>
      <c r="AEY36" s="75"/>
      <c r="AEZ36" s="75"/>
      <c r="AFA36" s="75"/>
      <c r="AFB36" s="75"/>
      <c r="AFC36" s="75"/>
      <c r="AFD36" s="75"/>
      <c r="AFE36" s="75"/>
      <c r="AFF36" s="75"/>
      <c r="AFG36" s="75"/>
      <c r="AFH36" s="75"/>
      <c r="AFI36" s="75"/>
      <c r="AFJ36" s="75"/>
      <c r="AFK36" s="75"/>
      <c r="AFL36" s="75"/>
      <c r="AFM36" s="75"/>
      <c r="AFN36" s="75"/>
      <c r="AFO36" s="75"/>
      <c r="AFP36" s="75"/>
      <c r="AFQ36" s="75"/>
      <c r="AFR36" s="75"/>
      <c r="AFS36" s="75"/>
      <c r="AFT36" s="75"/>
      <c r="AFU36" s="75"/>
      <c r="AFV36" s="75"/>
      <c r="AFW36" s="75"/>
      <c r="AFX36" s="75"/>
      <c r="AFY36" s="75"/>
      <c r="AFZ36" s="75"/>
      <c r="AGA36" s="75"/>
      <c r="AGB36" s="75"/>
      <c r="AGC36" s="75"/>
      <c r="AGD36" s="75"/>
      <c r="AGE36" s="75"/>
      <c r="AGF36" s="75"/>
      <c r="AGG36" s="75"/>
      <c r="AGH36" s="75"/>
      <c r="AGI36" s="75"/>
      <c r="AGJ36" s="75"/>
      <c r="AGK36" s="75"/>
      <c r="AGL36" s="75"/>
      <c r="AGM36" s="75"/>
      <c r="AGN36" s="75"/>
      <c r="AGO36" s="75"/>
      <c r="AGP36" s="75"/>
      <c r="AGQ36" s="75"/>
      <c r="AGR36" s="75"/>
      <c r="AGS36" s="75"/>
      <c r="AGT36" s="75"/>
      <c r="AGU36" s="75"/>
      <c r="AGV36" s="75"/>
      <c r="AGW36" s="75"/>
      <c r="AGX36" s="75"/>
      <c r="AGY36" s="75"/>
      <c r="AGZ36" s="75"/>
      <c r="AHA36" s="75"/>
      <c r="AHB36" s="75"/>
      <c r="AHC36" s="75"/>
      <c r="AHD36" s="75"/>
      <c r="AHE36" s="75"/>
      <c r="AHF36" s="75"/>
      <c r="AHG36" s="75"/>
      <c r="AHH36" s="75"/>
      <c r="AHI36" s="75"/>
      <c r="AHJ36" s="75"/>
      <c r="AHK36" s="75"/>
      <c r="AHL36" s="75"/>
      <c r="AHM36" s="75"/>
      <c r="AHN36" s="75"/>
      <c r="AHO36" s="75"/>
      <c r="AHP36" s="75"/>
      <c r="AHQ36" s="75"/>
      <c r="AHR36" s="75"/>
      <c r="AHS36" s="75"/>
      <c r="AHT36" s="75"/>
      <c r="AHU36" s="75"/>
      <c r="AHV36" s="75"/>
      <c r="AHW36" s="75"/>
      <c r="AHX36" s="75"/>
      <c r="AHY36" s="75"/>
      <c r="AHZ36" s="75"/>
      <c r="AIA36" s="75"/>
      <c r="AIB36" s="75"/>
      <c r="AIC36" s="75"/>
      <c r="AID36" s="75"/>
      <c r="AIE36" s="75"/>
      <c r="AIF36" s="75"/>
      <c r="AIG36" s="75"/>
      <c r="AIH36" s="75"/>
      <c r="AII36" s="75"/>
      <c r="AIJ36" s="75"/>
      <c r="AIK36" s="75"/>
      <c r="AIL36" s="75"/>
      <c r="AIM36" s="75"/>
      <c r="AIN36" s="75"/>
      <c r="AIO36" s="75"/>
      <c r="AIP36" s="75"/>
      <c r="AIQ36" s="75"/>
      <c r="AIR36" s="75"/>
      <c r="AIS36" s="75"/>
      <c r="AIT36" s="75"/>
      <c r="AIU36" s="75"/>
      <c r="AIV36" s="75"/>
      <c r="AIW36" s="75"/>
      <c r="AIX36" s="75"/>
      <c r="AIY36" s="75"/>
      <c r="AIZ36" s="75"/>
      <c r="AJA36" s="75"/>
      <c r="AJB36" s="75"/>
      <c r="AJC36" s="75"/>
      <c r="AJD36" s="75"/>
      <c r="AJE36" s="75"/>
      <c r="AJF36" s="75"/>
      <c r="AJG36" s="75"/>
      <c r="AJH36" s="75"/>
      <c r="AJI36" s="75"/>
      <c r="AJJ36" s="75"/>
      <c r="AJK36" s="75"/>
      <c r="AJL36" s="75"/>
      <c r="AJM36" s="75"/>
      <c r="AJN36" s="75"/>
      <c r="AJO36" s="75"/>
      <c r="AJP36" s="75"/>
      <c r="AJQ36" s="75"/>
      <c r="AJR36" s="75"/>
      <c r="AJS36" s="75"/>
      <c r="AJT36" s="75"/>
      <c r="AJU36" s="75"/>
      <c r="AJV36" s="75"/>
      <c r="AJW36" s="75"/>
      <c r="AJX36" s="75"/>
      <c r="AJY36" s="75"/>
      <c r="AJZ36" s="75"/>
      <c r="AKA36" s="75"/>
      <c r="AKB36" s="75"/>
      <c r="AKC36" s="75"/>
      <c r="AKD36" s="75"/>
      <c r="AKE36" s="75"/>
      <c r="AKF36" s="75"/>
      <c r="AKG36" s="75"/>
      <c r="AKH36" s="75"/>
      <c r="AKI36" s="75"/>
      <c r="AKJ36" s="75"/>
      <c r="AKK36" s="75"/>
      <c r="AKL36" s="75"/>
      <c r="AKM36" s="75"/>
      <c r="AKN36" s="75"/>
      <c r="AKO36" s="75"/>
      <c r="AKP36" s="75"/>
      <c r="AKQ36" s="75"/>
      <c r="AKR36" s="75"/>
      <c r="AKS36" s="75"/>
      <c r="AKT36" s="75"/>
      <c r="AKU36" s="75"/>
      <c r="AKV36" s="75"/>
      <c r="AKW36" s="75"/>
      <c r="AKX36" s="75"/>
      <c r="AKY36" s="75"/>
      <c r="AKZ36" s="75"/>
      <c r="ALA36" s="75"/>
      <c r="ALB36" s="75"/>
      <c r="ALC36" s="75"/>
      <c r="ALD36" s="75"/>
      <c r="ALE36" s="75"/>
      <c r="ALF36" s="75"/>
      <c r="ALG36" s="75"/>
      <c r="ALH36" s="75"/>
    </row>
  </sheetData>
  <mergeCells count="21">
    <mergeCell ref="AR5:AR6"/>
    <mergeCell ref="C7:E7"/>
    <mergeCell ref="F8:H8"/>
    <mergeCell ref="J8:L8"/>
    <mergeCell ref="M8:O8"/>
    <mergeCell ref="P8:S8"/>
    <mergeCell ref="U8:X8"/>
    <mergeCell ref="Y8:AB8"/>
    <mergeCell ref="AI5:AK6"/>
    <mergeCell ref="AL5:AN6"/>
    <mergeCell ref="AO5:AO7"/>
    <mergeCell ref="AP5:AP7"/>
    <mergeCell ref="AQ5:AQ6"/>
    <mergeCell ref="AC5:AE6"/>
    <mergeCell ref="AF5:AH6"/>
    <mergeCell ref="C3:Z3"/>
    <mergeCell ref="A5:A7"/>
    <mergeCell ref="B5:B7"/>
    <mergeCell ref="C5:E6"/>
    <mergeCell ref="F5:O6"/>
    <mergeCell ref="P5:AB6"/>
  </mergeCells>
  <pageMargins left="0.23622047244094491" right="0.23622047244094491" top="0.74803149606299213" bottom="0.74803149606299213" header="0.31496062992125984" footer="0.31496062992125984"/>
  <pageSetup paperSize="9" scale="65" firstPageNumber="0" fitToWidth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Приложение(9)_4_исход</vt:lpstr>
      <vt:lpstr>Оздоровление</vt:lpstr>
      <vt:lpstr>Оздоровление!Заголовки_для_печати</vt:lpstr>
      <vt:lpstr>'Приложение(9)_4_исход'!Заголовки_для_печати</vt:lpstr>
      <vt:lpstr>Оздоровление!Область_печати</vt:lpstr>
      <vt:lpstr>'Приложение(9)_4_исход'!Область_печати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Старостина Рузанна Левоновна</cp:lastModifiedBy>
  <cp:revision>26</cp:revision>
  <cp:lastPrinted>2024-08-21T07:29:18Z</cp:lastPrinted>
  <dcterms:created xsi:type="dcterms:W3CDTF">1996-10-08T23:32:33Z</dcterms:created>
  <dcterms:modified xsi:type="dcterms:W3CDTF">2024-08-27T06:58:44Z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