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05" windowWidth="27795" windowHeight="12600" activeTab="3"/>
  </bookViews>
  <sheets>
    <sheet name="увеличение" sheetId="1" r:id="rId1"/>
    <sheet name="безвозмездные" sheetId="2" r:id="rId2"/>
    <sheet name="уменьшение" sheetId="5" r:id="rId3"/>
    <sheet name="перераспределение" sheetId="4" r:id="rId4"/>
  </sheets>
  <definedNames>
    <definedName name="_xlnm._FilterDatabase" localSheetId="1" hidden="1">безвозмездные!$A$6:$G$91</definedName>
    <definedName name="_xlnm._FilterDatabase" localSheetId="3" hidden="1">перераспределение!$A$7:$K$372</definedName>
    <definedName name="_xlnm._FilterDatabase" localSheetId="0" hidden="1">увеличение!$A$6:$G$283</definedName>
    <definedName name="_xlnm.Print_Titles" localSheetId="1">безвозмездные!$5:$5</definedName>
    <definedName name="_xlnm.Print_Titles" localSheetId="3">перераспределение!$6:$6</definedName>
    <definedName name="_xlnm.Print_Titles" localSheetId="0">увеличение!$3:$5</definedName>
    <definedName name="_xlnm.Print_Titles" localSheetId="2">уменьшение!$5:$5</definedName>
    <definedName name="_xlnm.Print_Area" localSheetId="3">перераспределение!$A$1:$K$372</definedName>
    <definedName name="_xlnm.Print_Area" localSheetId="0">увеличение!$A$1:$G$285</definedName>
  </definedNames>
  <calcPr calcId="145621"/>
</workbook>
</file>

<file path=xl/calcChain.xml><?xml version="1.0" encoding="utf-8"?>
<calcChain xmlns="http://schemas.openxmlformats.org/spreadsheetml/2006/main">
  <c r="F252" i="5" l="1"/>
  <c r="E252" i="5"/>
  <c r="D252" i="5"/>
  <c r="F243" i="5"/>
  <c r="E243" i="5"/>
  <c r="D243" i="5"/>
  <c r="F241" i="5"/>
  <c r="E241" i="5"/>
  <c r="D241" i="5"/>
  <c r="F218" i="5"/>
  <c r="E218" i="5"/>
  <c r="D218" i="5"/>
  <c r="F216" i="5"/>
  <c r="E216" i="5"/>
  <c r="D216" i="5"/>
  <c r="F209" i="5"/>
  <c r="E209" i="5"/>
  <c r="D209" i="5"/>
  <c r="F200" i="5"/>
  <c r="E200" i="5"/>
  <c r="D200" i="5"/>
  <c r="F195" i="5"/>
  <c r="E195" i="5"/>
  <c r="D195" i="5"/>
  <c r="F192" i="5"/>
  <c r="E192" i="5"/>
  <c r="D192" i="5"/>
  <c r="F179" i="5"/>
  <c r="E179" i="5"/>
  <c r="D179" i="5"/>
  <c r="F174" i="5"/>
  <c r="E174" i="5"/>
  <c r="D174" i="5"/>
  <c r="F163" i="5"/>
  <c r="E163" i="5"/>
  <c r="D163" i="5"/>
  <c r="F155" i="5"/>
  <c r="E155" i="5"/>
  <c r="D155" i="5"/>
  <c r="F151" i="5"/>
  <c r="E151" i="5"/>
  <c r="D151" i="5"/>
  <c r="F143" i="5"/>
  <c r="E143" i="5"/>
  <c r="D143" i="5"/>
  <c r="F134" i="5"/>
  <c r="E134" i="5"/>
  <c r="D134" i="5"/>
  <c r="F131" i="5"/>
  <c r="E131" i="5"/>
  <c r="D131" i="5"/>
  <c r="F128" i="5"/>
  <c r="E128" i="5"/>
  <c r="D128" i="5"/>
  <c r="D125" i="5"/>
  <c r="D121" i="5" s="1"/>
  <c r="F121" i="5"/>
  <c r="E121" i="5"/>
  <c r="F118" i="5"/>
  <c r="E118" i="5"/>
  <c r="D118" i="5"/>
  <c r="F113" i="5"/>
  <c r="E113" i="5"/>
  <c r="D113" i="5"/>
  <c r="F110" i="5"/>
  <c r="E110" i="5"/>
  <c r="D110" i="5"/>
  <c r="F107" i="5"/>
  <c r="E107" i="5"/>
  <c r="D107" i="5"/>
  <c r="F103" i="5"/>
  <c r="E103" i="5"/>
  <c r="D103" i="5"/>
  <c r="F94" i="5"/>
  <c r="E94" i="5"/>
  <c r="D94" i="5"/>
  <c r="F89" i="5"/>
  <c r="E89" i="5"/>
  <c r="D89" i="5"/>
  <c r="F86" i="5"/>
  <c r="E86" i="5"/>
  <c r="D86" i="5"/>
  <c r="F80" i="5"/>
  <c r="E80" i="5"/>
  <c r="D80" i="5"/>
  <c r="F76" i="5"/>
  <c r="E76" i="5"/>
  <c r="D76" i="5"/>
  <c r="F54" i="5"/>
  <c r="E54" i="5"/>
  <c r="D54" i="5"/>
  <c r="D52" i="5"/>
  <c r="D46" i="5"/>
  <c r="D28" i="5" s="1"/>
  <c r="F28" i="5"/>
  <c r="E28" i="5"/>
  <c r="F25" i="5"/>
  <c r="E25" i="5"/>
  <c r="D25" i="5"/>
  <c r="F23" i="5"/>
  <c r="E23" i="5"/>
  <c r="D23" i="5"/>
  <c r="F7" i="5"/>
  <c r="F6" i="5" s="1"/>
  <c r="E7" i="5"/>
  <c r="D7" i="5"/>
  <c r="D6" i="5" s="1"/>
  <c r="E6" i="5"/>
  <c r="D94" i="2" l="1"/>
  <c r="E168" i="4" l="1"/>
  <c r="F168" i="4"/>
  <c r="D168" i="4"/>
  <c r="J229" i="4" l="1"/>
  <c r="K229" i="4"/>
  <c r="I229" i="4"/>
  <c r="J227" i="4"/>
  <c r="K227" i="4"/>
  <c r="J323" i="4"/>
  <c r="K323" i="4"/>
  <c r="J312" i="4"/>
  <c r="K312" i="4"/>
  <c r="J262" i="4"/>
  <c r="K262" i="4"/>
  <c r="E262" i="4"/>
  <c r="F262" i="4"/>
  <c r="J257" i="4"/>
  <c r="K257" i="4"/>
  <c r="E257" i="4"/>
  <c r="F257" i="4"/>
  <c r="E255" i="4"/>
  <c r="F255" i="4"/>
  <c r="E252" i="4"/>
  <c r="F252" i="4"/>
  <c r="E250" i="4"/>
  <c r="F250" i="4"/>
  <c r="J250" i="4"/>
  <c r="K250" i="4"/>
  <c r="E247" i="4"/>
  <c r="F247" i="4"/>
  <c r="J245" i="4"/>
  <c r="K245" i="4"/>
  <c r="E245" i="4"/>
  <c r="F245" i="4"/>
  <c r="J223" i="4"/>
  <c r="K223" i="4"/>
  <c r="E223" i="4"/>
  <c r="F223" i="4"/>
  <c r="J112" i="4"/>
  <c r="K112" i="4"/>
  <c r="E112" i="4"/>
  <c r="F112" i="4"/>
  <c r="D112" i="4"/>
  <c r="J81" i="4"/>
  <c r="K81" i="4"/>
  <c r="E81" i="4"/>
  <c r="F81" i="4"/>
  <c r="E57" i="4"/>
  <c r="F57" i="4"/>
  <c r="D96" i="2" l="1"/>
  <c r="I312" i="4" l="1"/>
  <c r="I79" i="4"/>
  <c r="D79" i="4"/>
  <c r="I77" i="4"/>
  <c r="D77" i="4"/>
  <c r="I227" i="4"/>
  <c r="D27" i="4"/>
  <c r="D237" i="4" l="1"/>
  <c r="D234" i="4" s="1"/>
  <c r="K234" i="4"/>
  <c r="J234" i="4"/>
  <c r="I234" i="4"/>
  <c r="E234" i="4"/>
  <c r="F234" i="4"/>
  <c r="J284" i="4"/>
  <c r="K284" i="4"/>
  <c r="I284" i="4"/>
  <c r="J282" i="4"/>
  <c r="K282" i="4"/>
  <c r="I282" i="4"/>
  <c r="J280" i="4"/>
  <c r="K280" i="4"/>
  <c r="I280" i="4"/>
  <c r="J278" i="4"/>
  <c r="K278" i="4"/>
  <c r="I278" i="4"/>
  <c r="E278" i="4"/>
  <c r="F278" i="4"/>
  <c r="D279" i="4"/>
  <c r="D278" i="4" s="1"/>
  <c r="K119" i="4"/>
  <c r="J119" i="4"/>
  <c r="I119" i="4"/>
  <c r="E119" i="4"/>
  <c r="F119" i="4"/>
  <c r="D119" i="4"/>
  <c r="K330" i="4"/>
  <c r="J330" i="4"/>
  <c r="D287" i="4"/>
  <c r="D286" i="4" s="1"/>
  <c r="I129" i="4"/>
  <c r="I331" i="4"/>
  <c r="I330" i="4" s="1"/>
  <c r="K126" i="4"/>
  <c r="J126" i="4"/>
  <c r="I126" i="4"/>
  <c r="E126" i="4"/>
  <c r="F126" i="4"/>
  <c r="D126" i="4"/>
  <c r="E93" i="2" l="1"/>
  <c r="F93" i="2"/>
  <c r="D93" i="2"/>
  <c r="D64" i="2"/>
  <c r="D259" i="1"/>
  <c r="E64" i="2"/>
  <c r="F64" i="2"/>
  <c r="K92" i="4" l="1"/>
  <c r="J92" i="4"/>
  <c r="I92" i="4"/>
  <c r="F92" i="4"/>
  <c r="E92" i="4"/>
  <c r="D92" i="4"/>
  <c r="K26" i="4" l="1"/>
  <c r="J26" i="4"/>
  <c r="I26" i="4"/>
  <c r="E26" i="4"/>
  <c r="F26" i="4"/>
  <c r="K171" i="4"/>
  <c r="J171" i="4"/>
  <c r="I171" i="4"/>
  <c r="E171" i="4"/>
  <c r="F171" i="4"/>
  <c r="D171" i="4"/>
  <c r="E80" i="2"/>
  <c r="F80" i="2"/>
  <c r="D80" i="2"/>
  <c r="D121" i="1"/>
  <c r="E121" i="1"/>
  <c r="F121" i="1"/>
  <c r="D208" i="1" l="1"/>
  <c r="E208" i="1"/>
  <c r="F208" i="1"/>
  <c r="I168" i="4" l="1"/>
  <c r="K148" i="4"/>
  <c r="J148" i="4"/>
  <c r="I148" i="4"/>
  <c r="E148" i="4"/>
  <c r="F148" i="4"/>
  <c r="D148" i="4"/>
  <c r="D206" i="1"/>
  <c r="D85" i="1" l="1"/>
  <c r="D104" i="1"/>
  <c r="D228" i="1"/>
  <c r="D257" i="1"/>
  <c r="D203" i="1"/>
  <c r="D7" i="1"/>
  <c r="K129" i="4"/>
  <c r="J129" i="4"/>
  <c r="E129" i="4"/>
  <c r="F129" i="4"/>
  <c r="D129" i="4"/>
  <c r="K221" i="4"/>
  <c r="J221" i="4"/>
  <c r="I221" i="4"/>
  <c r="F221" i="4"/>
  <c r="E221" i="4"/>
  <c r="D221" i="4"/>
  <c r="E228" i="1"/>
  <c r="F228" i="1"/>
  <c r="D33" i="1"/>
  <c r="E33" i="1"/>
  <c r="F33" i="1"/>
  <c r="E85" i="1"/>
  <c r="F85" i="1"/>
  <c r="E104" i="1"/>
  <c r="F104" i="1"/>
  <c r="E257" i="1"/>
  <c r="F257" i="1"/>
  <c r="E96" i="2"/>
  <c r="F96" i="2"/>
  <c r="E95" i="2"/>
  <c r="F95" i="2"/>
  <c r="D95" i="2"/>
  <c r="E94" i="2"/>
  <c r="F94" i="2"/>
  <c r="D202" i="1"/>
  <c r="D60" i="1"/>
  <c r="E60" i="1"/>
  <c r="F60" i="1"/>
  <c r="D49" i="4"/>
  <c r="I49" i="4"/>
  <c r="D122" i="4"/>
  <c r="D121" i="4" s="1"/>
  <c r="E200" i="1"/>
  <c r="F200" i="1"/>
  <c r="D158" i="1"/>
  <c r="E158" i="1"/>
  <c r="F158" i="1"/>
  <c r="D205" i="1"/>
  <c r="F371" i="4"/>
  <c r="E371" i="4"/>
  <c r="D371" i="4"/>
  <c r="F367" i="4"/>
  <c r="E367" i="4"/>
  <c r="D367" i="4"/>
  <c r="F365" i="4"/>
  <c r="E365" i="4"/>
  <c r="D365" i="4"/>
  <c r="F363" i="4"/>
  <c r="E363" i="4"/>
  <c r="D363" i="4"/>
  <c r="F359" i="4"/>
  <c r="E359" i="4"/>
  <c r="D359" i="4"/>
  <c r="I358" i="4"/>
  <c r="I356" i="4" s="1"/>
  <c r="K356" i="4"/>
  <c r="J356" i="4"/>
  <c r="F356" i="4"/>
  <c r="E356" i="4"/>
  <c r="D356" i="4"/>
  <c r="F354" i="4"/>
  <c r="E354" i="4"/>
  <c r="D354" i="4"/>
  <c r="D352" i="4"/>
  <c r="D350" i="4"/>
  <c r="F348" i="4"/>
  <c r="E348" i="4"/>
  <c r="D348" i="4"/>
  <c r="F344" i="4"/>
  <c r="E344" i="4"/>
  <c r="D344" i="4"/>
  <c r="F341" i="4"/>
  <c r="E341" i="4"/>
  <c r="D341" i="4"/>
  <c r="K332" i="4"/>
  <c r="J332" i="4"/>
  <c r="I332" i="4"/>
  <c r="F332" i="4"/>
  <c r="E332" i="4"/>
  <c r="D332" i="4"/>
  <c r="I323" i="4"/>
  <c r="K319" i="4"/>
  <c r="J319" i="4"/>
  <c r="I319" i="4"/>
  <c r="K317" i="4"/>
  <c r="J317" i="4"/>
  <c r="I317" i="4"/>
  <c r="K309" i="4"/>
  <c r="J309" i="4"/>
  <c r="I309" i="4"/>
  <c r="K306" i="4"/>
  <c r="J306" i="4"/>
  <c r="I306" i="4"/>
  <c r="I304" i="4"/>
  <c r="K300" i="4"/>
  <c r="J300" i="4"/>
  <c r="I300" i="4"/>
  <c r="K298" i="4"/>
  <c r="J298" i="4"/>
  <c r="I298" i="4"/>
  <c r="K291" i="4"/>
  <c r="J291" i="4"/>
  <c r="I291" i="4"/>
  <c r="K288" i="4"/>
  <c r="J288" i="4"/>
  <c r="I288" i="4"/>
  <c r="K286" i="4"/>
  <c r="J286" i="4"/>
  <c r="I286" i="4"/>
  <c r="F286" i="4"/>
  <c r="E286" i="4"/>
  <c r="D268" i="4"/>
  <c r="D264" i="4" s="1"/>
  <c r="K264" i="4"/>
  <c r="J264" i="4"/>
  <c r="I264" i="4"/>
  <c r="F264" i="4"/>
  <c r="E264" i="4"/>
  <c r="I262" i="4"/>
  <c r="D262" i="4"/>
  <c r="I257" i="4"/>
  <c r="D257" i="4"/>
  <c r="D255" i="4"/>
  <c r="D252" i="4"/>
  <c r="I250" i="4"/>
  <c r="D250" i="4"/>
  <c r="D247" i="4"/>
  <c r="I245" i="4"/>
  <c r="D245" i="4"/>
  <c r="F243" i="4"/>
  <c r="E243" i="4"/>
  <c r="D243" i="4"/>
  <c r="K241" i="4"/>
  <c r="J241" i="4"/>
  <c r="I241" i="4"/>
  <c r="F241" i="4"/>
  <c r="E241" i="4"/>
  <c r="D241" i="4"/>
  <c r="K238" i="4"/>
  <c r="J238" i="4"/>
  <c r="I238" i="4"/>
  <c r="F238" i="4"/>
  <c r="E238" i="4"/>
  <c r="D238" i="4"/>
  <c r="K231" i="4"/>
  <c r="J231" i="4"/>
  <c r="I231" i="4"/>
  <c r="F231" i="4"/>
  <c r="E231" i="4"/>
  <c r="D231" i="4"/>
  <c r="I223" i="4"/>
  <c r="D223" i="4"/>
  <c r="K124" i="4"/>
  <c r="J124" i="4"/>
  <c r="I124" i="4"/>
  <c r="F124" i="4"/>
  <c r="E124" i="4"/>
  <c r="D124" i="4"/>
  <c r="K121" i="4"/>
  <c r="J121" i="4"/>
  <c r="I121" i="4"/>
  <c r="F121" i="4"/>
  <c r="E121" i="4"/>
  <c r="K116" i="4"/>
  <c r="K115" i="4" s="1"/>
  <c r="K114" i="4" s="1"/>
  <c r="J116" i="4"/>
  <c r="J115" i="4" s="1"/>
  <c r="J114" i="4" s="1"/>
  <c r="I116" i="4"/>
  <c r="F116" i="4"/>
  <c r="F115" i="4" s="1"/>
  <c r="F114" i="4" s="1"/>
  <c r="E116" i="4"/>
  <c r="E115" i="4" s="1"/>
  <c r="E114" i="4" s="1"/>
  <c r="D116" i="4"/>
  <c r="I114" i="4"/>
  <c r="D114" i="4"/>
  <c r="I112" i="4"/>
  <c r="K110" i="4"/>
  <c r="J110" i="4"/>
  <c r="I110" i="4"/>
  <c r="F110" i="4"/>
  <c r="E110" i="4"/>
  <c r="D110" i="4"/>
  <c r="K104" i="4"/>
  <c r="J104" i="4"/>
  <c r="I104" i="4"/>
  <c r="F104" i="4"/>
  <c r="E104" i="4"/>
  <c r="D104" i="4"/>
  <c r="I101" i="4"/>
  <c r="K101" i="4"/>
  <c r="J101" i="4"/>
  <c r="F101" i="4"/>
  <c r="E101" i="4"/>
  <c r="D101" i="4"/>
  <c r="D100" i="4"/>
  <c r="D99" i="4" s="1"/>
  <c r="K99" i="4"/>
  <c r="J99" i="4"/>
  <c r="I99" i="4"/>
  <c r="F99" i="4"/>
  <c r="E99" i="4"/>
  <c r="K96" i="4"/>
  <c r="J96" i="4"/>
  <c r="I96" i="4"/>
  <c r="F96" i="4"/>
  <c r="E96" i="4"/>
  <c r="D96" i="4"/>
  <c r="K94" i="4"/>
  <c r="J94" i="4"/>
  <c r="F94" i="4"/>
  <c r="E94" i="4"/>
  <c r="D94" i="4"/>
  <c r="K86" i="4"/>
  <c r="J86" i="4"/>
  <c r="I86" i="4"/>
  <c r="F86" i="4"/>
  <c r="E86" i="4"/>
  <c r="D86" i="4"/>
  <c r="K83" i="4"/>
  <c r="J83" i="4"/>
  <c r="I83" i="4"/>
  <c r="F83" i="4"/>
  <c r="E83" i="4"/>
  <c r="D83" i="4"/>
  <c r="I81" i="4"/>
  <c r="D81" i="4"/>
  <c r="K75" i="4"/>
  <c r="J75" i="4"/>
  <c r="I75" i="4"/>
  <c r="F75" i="4"/>
  <c r="E75" i="4"/>
  <c r="D75" i="4"/>
  <c r="K73" i="4"/>
  <c r="J73" i="4"/>
  <c r="I73" i="4"/>
  <c r="F73" i="4"/>
  <c r="E73" i="4"/>
  <c r="D73" i="4"/>
  <c r="K71" i="4"/>
  <c r="J71" i="4"/>
  <c r="I71" i="4"/>
  <c r="F71" i="4"/>
  <c r="E71" i="4"/>
  <c r="D71" i="4"/>
  <c r="K69" i="4"/>
  <c r="J69" i="4"/>
  <c r="I69" i="4"/>
  <c r="F69" i="4"/>
  <c r="E69" i="4"/>
  <c r="D69" i="4"/>
  <c r="K67" i="4"/>
  <c r="J67" i="4"/>
  <c r="I67" i="4"/>
  <c r="E67" i="4"/>
  <c r="D67" i="4"/>
  <c r="K65" i="4"/>
  <c r="J65" i="4"/>
  <c r="I65" i="4"/>
  <c r="F65" i="4"/>
  <c r="E65" i="4"/>
  <c r="D65" i="4"/>
  <c r="D64" i="4"/>
  <c r="D63" i="4" s="1"/>
  <c r="K63" i="4"/>
  <c r="J63" i="4"/>
  <c r="I63" i="4"/>
  <c r="F63" i="4"/>
  <c r="E63" i="4"/>
  <c r="K61" i="4"/>
  <c r="J61" i="4"/>
  <c r="F61" i="4"/>
  <c r="E61" i="4"/>
  <c r="D61" i="4"/>
  <c r="K59" i="4"/>
  <c r="J59" i="4"/>
  <c r="I59" i="4"/>
  <c r="K57" i="4"/>
  <c r="J57" i="4"/>
  <c r="I57" i="4"/>
  <c r="D57" i="4"/>
  <c r="D51" i="4"/>
  <c r="K51" i="4"/>
  <c r="J51" i="4"/>
  <c r="I51" i="4"/>
  <c r="F51" i="4"/>
  <c r="F50" i="4" s="1"/>
  <c r="F49" i="4" s="1"/>
  <c r="E51" i="4"/>
  <c r="E50" i="4" s="1"/>
  <c r="E49" i="4" s="1"/>
  <c r="K49" i="4"/>
  <c r="J49" i="4"/>
  <c r="K28" i="4"/>
  <c r="J28" i="4"/>
  <c r="I28" i="4"/>
  <c r="F28" i="4"/>
  <c r="E28" i="4"/>
  <c r="D28" i="4"/>
  <c r="D26" i="4"/>
  <c r="K23" i="4"/>
  <c r="J23" i="4"/>
  <c r="I23" i="4"/>
  <c r="F23" i="4"/>
  <c r="E23" i="4"/>
  <c r="D23" i="4"/>
  <c r="I15" i="4"/>
  <c r="I10" i="4" s="1"/>
  <c r="D15" i="4"/>
  <c r="D13" i="4"/>
  <c r="K10" i="4"/>
  <c r="J10" i="4"/>
  <c r="F10" i="4"/>
  <c r="E10" i="4"/>
  <c r="K8" i="4"/>
  <c r="J8" i="4"/>
  <c r="I8" i="4"/>
  <c r="F8" i="4"/>
  <c r="E8" i="4"/>
  <c r="D8" i="4"/>
  <c r="D90" i="2"/>
  <c r="F90" i="2"/>
  <c r="E90" i="2"/>
  <c r="E88" i="2"/>
  <c r="F88" i="2"/>
  <c r="D88" i="2"/>
  <c r="E72" i="2"/>
  <c r="F72" i="2"/>
  <c r="D72" i="2"/>
  <c r="D51" i="2"/>
  <c r="E70" i="2"/>
  <c r="F70" i="2"/>
  <c r="D70" i="2"/>
  <c r="E60" i="2"/>
  <c r="F60" i="2"/>
  <c r="D60" i="2"/>
  <c r="E58" i="2"/>
  <c r="F58" i="2"/>
  <c r="D58" i="2"/>
  <c r="F55" i="2"/>
  <c r="E55" i="2"/>
  <c r="D55" i="2"/>
  <c r="E51" i="2"/>
  <c r="F51" i="2"/>
  <c r="E49" i="2"/>
  <c r="F49" i="2"/>
  <c r="D49" i="2"/>
  <c r="E45" i="2"/>
  <c r="F45" i="2"/>
  <c r="D45" i="2"/>
  <c r="E43" i="2"/>
  <c r="F43" i="2"/>
  <c r="D43" i="2"/>
  <c r="E41" i="2"/>
  <c r="F41" i="2"/>
  <c r="D41" i="2"/>
  <c r="E37" i="2"/>
  <c r="F37" i="2"/>
  <c r="D37" i="2"/>
  <c r="E35" i="2"/>
  <c r="F35" i="2"/>
  <c r="D35" i="2"/>
  <c r="E19" i="2"/>
  <c r="F19" i="2"/>
  <c r="D19" i="2"/>
  <c r="E10" i="2"/>
  <c r="F10" i="2"/>
  <c r="D10" i="2"/>
  <c r="E7" i="2"/>
  <c r="F7" i="2"/>
  <c r="D7" i="2"/>
  <c r="D282" i="1"/>
  <c r="E282" i="1"/>
  <c r="F282" i="1"/>
  <c r="D276" i="1"/>
  <c r="E276" i="1"/>
  <c r="F276" i="1"/>
  <c r="D270" i="1"/>
  <c r="E270" i="1"/>
  <c r="F270" i="1"/>
  <c r="D267" i="1"/>
  <c r="E267" i="1"/>
  <c r="F267" i="1"/>
  <c r="D264" i="1"/>
  <c r="E264" i="1"/>
  <c r="F264" i="1"/>
  <c r="D261" i="1"/>
  <c r="E261" i="1"/>
  <c r="F261" i="1"/>
  <c r="D194" i="1"/>
  <c r="E194" i="1"/>
  <c r="F194" i="1"/>
  <c r="D190" i="1"/>
  <c r="E190" i="1"/>
  <c r="F190" i="1"/>
  <c r="D185" i="1"/>
  <c r="E185" i="1"/>
  <c r="F185" i="1"/>
  <c r="D175" i="1"/>
  <c r="E175" i="1"/>
  <c r="F175" i="1"/>
  <c r="F169" i="1"/>
  <c r="D169" i="1"/>
  <c r="E169" i="1"/>
  <c r="D165" i="1"/>
  <c r="E165" i="1"/>
  <c r="F165" i="1"/>
  <c r="D154" i="1"/>
  <c r="E154" i="1"/>
  <c r="F154" i="1"/>
  <c r="D145" i="1"/>
  <c r="E145" i="1"/>
  <c r="F145" i="1"/>
  <c r="D124" i="1"/>
  <c r="E124" i="1"/>
  <c r="F124" i="1"/>
  <c r="D95" i="1"/>
  <c r="E95" i="1"/>
  <c r="F95" i="1"/>
  <c r="D92" i="1"/>
  <c r="E92" i="1"/>
  <c r="F92" i="1"/>
  <c r="D90" i="1"/>
  <c r="E90" i="1"/>
  <c r="F90" i="1"/>
  <c r="D83" i="1"/>
  <c r="E83" i="1"/>
  <c r="F83" i="1"/>
  <c r="D78" i="1"/>
  <c r="E78" i="1"/>
  <c r="F78" i="1"/>
  <c r="D74" i="1"/>
  <c r="E74" i="1"/>
  <c r="F74" i="1"/>
  <c r="D57" i="1"/>
  <c r="E57" i="1"/>
  <c r="F57" i="1"/>
  <c r="D54" i="1"/>
  <c r="E54" i="1"/>
  <c r="F54" i="1"/>
  <c r="D49" i="1"/>
  <c r="E49" i="1"/>
  <c r="F49" i="1"/>
  <c r="D27" i="1"/>
  <c r="E27" i="1"/>
  <c r="F27" i="1"/>
  <c r="D24" i="1"/>
  <c r="E24" i="1"/>
  <c r="F24" i="1"/>
  <c r="E7" i="1"/>
  <c r="F7" i="1"/>
  <c r="E98" i="2" l="1"/>
  <c r="F98" i="2"/>
  <c r="D200" i="1"/>
  <c r="D6" i="1" s="1"/>
  <c r="E6" i="2"/>
  <c r="F6" i="2"/>
  <c r="D98" i="2"/>
  <c r="J7" i="4"/>
  <c r="K7" i="4"/>
  <c r="E7" i="4"/>
  <c r="F7" i="4"/>
  <c r="I7" i="4"/>
  <c r="D10" i="4"/>
  <c r="D7" i="4" s="1"/>
  <c r="D6" i="2"/>
  <c r="E6" i="1"/>
  <c r="F6" i="1"/>
  <c r="E100" i="2" l="1"/>
  <c r="F100" i="2"/>
  <c r="D100" i="2"/>
  <c r="K2" i="4"/>
  <c r="I2" i="4"/>
  <c r="J2" i="4"/>
</calcChain>
</file>

<file path=xl/sharedStrings.xml><?xml version="1.0" encoding="utf-8"?>
<sst xmlns="http://schemas.openxmlformats.org/spreadsheetml/2006/main" count="2693" uniqueCount="1878">
  <si>
    <t>Приложение 2 к Пояснительной записке. Таблица поправок по увеличению</t>
  </si>
  <si>
    <t>№ п.п.</t>
  </si>
  <si>
    <t>Увеличение по расходам</t>
  </si>
  <si>
    <t>Код бюджетной классификации расходов</t>
  </si>
  <si>
    <t>Сумма
(тысяч рублей)</t>
  </si>
  <si>
    <t>Обоснование</t>
  </si>
  <si>
    <t>2024 год</t>
  </si>
  <si>
    <t>2025 год</t>
  </si>
  <si>
    <t>2026 год</t>
  </si>
  <si>
    <t>ИТОГО</t>
  </si>
  <si>
    <t>Комитет по дорожному хозяйству Ленинградской области</t>
  </si>
  <si>
    <t>Строительство подъезда к ТПУ "Кудрово" с реконструкцией транспортной развязки на км 12+575 автомобильной дороги Р-21 "Кола"</t>
  </si>
  <si>
    <t>029 0409 1270198071 400</t>
  </si>
  <si>
    <t>Строительство автомобильной дороги от кольцевой автомобильной дороги вокруг Санкт-Петербурга до автомобильной дороги "Санкт-Петербург - Матокса" на участке от границы Санкт-Петербурга до автомобильной дороги "Санкт-Петербург - Матокса"</t>
  </si>
  <si>
    <t>029 0409 1270198072 400</t>
  </si>
  <si>
    <t>Реконструкция автомобильной дороги общего пользования регионального значения "Санкт-Петербург - Колтуши" на участке "КАД - Колтуши" во Всеволожском районе Ленинградской области, этап № 3, этап № 4</t>
  </si>
  <si>
    <t>029 0409 1270198073 400</t>
  </si>
  <si>
    <t>Стимулирование программ развития жилищного строительства субъектов Российской Федерации</t>
  </si>
  <si>
    <t>029 0409 062F150210 500</t>
  </si>
  <si>
    <t>Строительство и реконструкция автомобильных дорог общего пользования регионального и межмуниципального значения</t>
  </si>
  <si>
    <t>029 0409 1270104010 400</t>
  </si>
  <si>
    <t>Субсидии на строительство (реконструкцию), включая проектирование автомобильных дорог общего пользования местного значения</t>
  </si>
  <si>
    <t xml:space="preserve"> 029 0409 1270170120 500</t>
  </si>
  <si>
    <t>Капитальный ремонт и ремонт автомобильных дорог общего пользования регионального и межмуниципального значения</t>
  </si>
  <si>
    <t>029 0409 1270110110 200</t>
  </si>
  <si>
    <t>Субсидии на капитальный ремонт и ремонт автомобильных дорог общего пользования местного значения, имеющих приоритетный социально значимый характер</t>
  </si>
  <si>
    <t>029 0409 1270174200 500</t>
  </si>
  <si>
    <t>Разработка и сопровождение интерактивной Программы комплексного развития транспортной инфраструктуры Ленинградской области</t>
  </si>
  <si>
    <t>029 0409 1270116410 200</t>
  </si>
  <si>
    <t>Обеспечение деятельности (услуги, работы) государственных учреждений</t>
  </si>
  <si>
    <t xml:space="preserve"> 029 0409 1240100160 100</t>
  </si>
  <si>
    <t xml:space="preserve"> 029 0409 1240100160 200</t>
  </si>
  <si>
    <t xml:space="preserve"> 029 0409 1240100160 800</t>
  </si>
  <si>
    <t>Содержание автомобильных дорог общего пользования регионального и межмуниципального значения</t>
  </si>
  <si>
    <t>029 0409 1240110100 200</t>
  </si>
  <si>
    <t>Реализация мероприятий по приведению в нормативное состояние автомобильных дорог общего пользования, обеспечивающих доступ к садоводческим некоммерческим товариществам в Ленинградской области</t>
  </si>
  <si>
    <t>029 0409 1270144326 200</t>
  </si>
  <si>
    <t>Социальные выплаты и меры стимулирующего характера, связанные с профессиональной деятельностью</t>
  </si>
  <si>
    <t>029 1003 0340503830 300</t>
  </si>
  <si>
    <t>ГКУЛО "Государственный экспертный институт регионального законодательства"</t>
  </si>
  <si>
    <t>047 0113 6890100160 100</t>
  </si>
  <si>
    <t>Обеспечение деятельности Общественной палаты Ленинградской области</t>
  </si>
  <si>
    <t>047 0113 6890112130 100</t>
  </si>
  <si>
    <t>Избирательная комиссия Ленинградской области</t>
  </si>
  <si>
    <t>Исполнение функций государственных органов Ленинградской области</t>
  </si>
  <si>
    <t>065 0107 6730100150 100</t>
  </si>
  <si>
    <t>065 0107 6730100150 200</t>
  </si>
  <si>
    <t>065 0107 6770100150 100</t>
  </si>
  <si>
    <t>Комитет общего и профессионального образования Ленинградской области</t>
  </si>
  <si>
    <t>Субвенции по предоставлению субсидии юридическим лицам (за исключением государственных (муниципальных) учреждений), индивидуальным предпринимателям, реализующим образовательные программы дошкольного образования в целях возмещения части затрат, связанных с содержанием имущества и оказанием услуг по присмотру и уходу за детьми</t>
  </si>
  <si>
    <t>068 0701 02 4 01 71780 500</t>
  </si>
  <si>
    <t>Субвенции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</si>
  <si>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068 0702 02 4 02 71530 500</t>
  </si>
  <si>
    <t>Субвенции на финансовое обеспечение получения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</si>
  <si>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068 0702 02 4 02 71750 500</t>
  </si>
  <si>
    <t>Субвенции в сфере профилактики безнадзорности и правонарушений несовершеннолетних</t>
  </si>
  <si>
    <t>068 0314 08 4 02 71330 500</t>
  </si>
  <si>
    <t>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</si>
  <si>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068 0701 02 4 01 71350 500</t>
  </si>
  <si>
    <t>Субсидии на реновацию организаций общего образования</t>
  </si>
  <si>
    <t>068 0702 02 7 02 74300 500</t>
  </si>
  <si>
    <t>Мероприятия по сохранению и развитию материально-технической базы государственных учреждений</t>
  </si>
  <si>
    <t>068 0704 02 7 03 13770 600</t>
  </si>
  <si>
    <t xml:space="preserve">Обеспечение деятельности (услуги, работы) государственных учреждений </t>
  </si>
  <si>
    <t>068 0702 02 4 02 00160 600</t>
  </si>
  <si>
    <t>068 0704 02 4 03 00160 600</t>
  </si>
  <si>
    <t xml:space="preserve">Организация и проведение конкурсов, конференций, семинаров, прочих мероприятий, участие в выставках, салонах </t>
  </si>
  <si>
    <t>068 0709 02 4 02 15650 600</t>
  </si>
  <si>
    <t>Ежемесячная стипендия Губернатора Ленинградской области детям участников специальной военной операции, обучающимся по программам среднего профессионального и высшего образования</t>
  </si>
  <si>
    <t>068 0709 02 4 07 16060 300</t>
  </si>
  <si>
    <t>Организация и проведение мероприятий, направленных на развитие кадрового потенциала</t>
  </si>
  <si>
    <t>068 0709 02 4 04 15760 600</t>
  </si>
  <si>
    <t>068 0702 02 7 02 13770 600</t>
  </si>
  <si>
    <t>068 0706 02 7 03 13770 600</t>
  </si>
  <si>
    <t>Поддержка приоритетных направлений агропромышленного комплекса и развитие малых форм хозяйствования (по направлению: Развитие животноводства)</t>
  </si>
  <si>
    <t>075 0405 1370106890 800</t>
  </si>
  <si>
    <t>Возмещение части затрат на приобретение техники и оборудования</t>
  </si>
  <si>
    <t>075 0405 1370106280 800</t>
  </si>
  <si>
    <t>Социальные выплаты и меры стимулирующего характера, связанные с профессиональной деятельностью (социальная поддержка молодых специалистов - работников агропромышленного комплекса)</t>
  </si>
  <si>
    <t>075 1003 1870203830 300</t>
  </si>
  <si>
    <t>Контрольно-счетная палата Ленинградской области</t>
  </si>
  <si>
    <t>078 0106 6730100150 200</t>
  </si>
  <si>
    <t>078 0106 6760100150 100</t>
  </si>
  <si>
    <t>Представительство Губернатора и Правительства Ленинградской области при Правительстве Российской Федерации</t>
  </si>
  <si>
    <t>121 0104 6730100150 100</t>
  </si>
  <si>
    <t>121 0104 6730100150 800</t>
  </si>
  <si>
    <t>Управление делами Правительства Ленинградской области</t>
  </si>
  <si>
    <t>133 0104 6720100150 100</t>
  </si>
  <si>
    <t>133 0104 6730100150 100</t>
  </si>
  <si>
    <t>133 0104 6730100150 200</t>
  </si>
  <si>
    <t>133 0102 6710100150 100</t>
  </si>
  <si>
    <t>133 0104 67Д0100150 100</t>
  </si>
  <si>
    <t>Организация приема и направления делегаций в рамках развития международных, внешнеэкономических и межрегиональных связей</t>
  </si>
  <si>
    <t>133 0113 1540211240 200</t>
  </si>
  <si>
    <t>Расходы на обеспечение деятельности (услуги, работы) государственных учреждений</t>
  </si>
  <si>
    <t>133 0113 6890100160 600</t>
  </si>
  <si>
    <t>133 0105 6790100150 100</t>
  </si>
  <si>
    <t>Комитет цифрового развития Ленинградской области</t>
  </si>
  <si>
    <t>Обеспечение деятельности (услуги, работы) государственных учреждений (ГКУ ЛО "ОЭП")</t>
  </si>
  <si>
    <t>252 0410 1040300160 100</t>
  </si>
  <si>
    <t>252 0410 1040300160 200</t>
  </si>
  <si>
    <t>Развитие технологической инфраструктуры электронного правительства</t>
  </si>
  <si>
    <t>252 0410 1040413390 200</t>
  </si>
  <si>
    <t>Комитет Ленинградской области по транспорту</t>
  </si>
  <si>
    <t>Возмещение недополученных доходов, возникающих при осуществлении регулярных перевозок автомобильным транспортом в связи с предоставлением льготного (бесплатного) проезда отдельным категориям граждан - жителям Ленинградской области</t>
  </si>
  <si>
    <t>254 1003 0340407970 800</t>
  </si>
  <si>
    <t>Возмещение (компенсация) акционерному обществу "Северо-Западная пригородная пассажирская компания" потерь в доходах, возникающих в результате установления льготного проезда отдельным категориям граждан - жителям Ленинградской области на железнодорожном транспорте пригородного сообщения</t>
  </si>
  <si>
    <t>254 1003 0340406500 800</t>
  </si>
  <si>
    <t>254 0408 1240200160 100</t>
  </si>
  <si>
    <t>Возмещение части затрат юридическим лицам, индивидуальным предпринимателям, осуществляющим деятельность на территории Ленинградской области, на закупку автобусов</t>
  </si>
  <si>
    <t>254 1003 0340806550 800</t>
  </si>
  <si>
    <t>Ленинградский областной комитет по управлению государственным имуществом</t>
  </si>
  <si>
    <t>Приобретение земельных участков в государственную собственность Ленинградской области</t>
  </si>
  <si>
    <t>801 0412 6890115110 400</t>
  </si>
  <si>
    <t>Комитет по сохранению культурного наследия Ленинградской области</t>
  </si>
  <si>
    <t>932 0801 0540300160 600</t>
  </si>
  <si>
    <t>Обеспечение развития музейного дела</t>
  </si>
  <si>
    <t>932 0801 0540315450 600</t>
  </si>
  <si>
    <t>Реставрация и мониторинг состояния объектов культурного наследия</t>
  </si>
  <si>
    <t>932 0801 0570211090 600</t>
  </si>
  <si>
    <t xml:space="preserve">Комитет общественных коммуникаций Ленинградской области </t>
  </si>
  <si>
    <t>Информационная, консультационная, методическая и иная поддержка социально ориентированных некоммерческих организаций в Ленинградской области</t>
  </si>
  <si>
    <t>938 0113 1541015880 200</t>
  </si>
  <si>
    <t>Законодательное собрание Ленинградской области</t>
  </si>
  <si>
    <t>960 0103 6730100150 100</t>
  </si>
  <si>
    <t>960 0103 6730100150 300</t>
  </si>
  <si>
    <t>Субсидии на капитальный ремонт объектов физической культуры и спорта</t>
  </si>
  <si>
    <t>961 1102 04 7 01 74060 500</t>
  </si>
  <si>
    <t>961 1103 0440100160 600</t>
  </si>
  <si>
    <t>961 1103 0440213770 600</t>
  </si>
  <si>
    <t>961 1003 0340503830 300</t>
  </si>
  <si>
    <t>Стимулирование и поощрение заслуг в сфере физической культуры и спорта, присвоение спортивных разрядов</t>
  </si>
  <si>
    <t>961 1103 0440115380 600</t>
  </si>
  <si>
    <t>961 1102 0440100160 600</t>
  </si>
  <si>
    <t>Комитет по культуре и туризму Ленинградской области</t>
  </si>
  <si>
    <t>962 0704 0240300160 600</t>
  </si>
  <si>
    <t>962 1003 0340503830 300</t>
  </si>
  <si>
    <t>Обеспечение деятельности (услуги, работы) государственных учреждений (Обеспечение деятельности государственных библиотек)</t>
  </si>
  <si>
    <t>962 0801 0540100160 100</t>
  </si>
  <si>
    <t>Проведение мероприятий, посвященных значимым событиям, продвижению культурных брендов Ленинградской области</t>
  </si>
  <si>
    <t>962 0801 0540415460 600</t>
  </si>
  <si>
    <t>962 0801 0540415460 200</t>
  </si>
  <si>
    <t>962 0801 0540400160 600</t>
  </si>
  <si>
    <t>962 0801 0540500160 600</t>
  </si>
  <si>
    <t>962 0801 0540600160 600</t>
  </si>
  <si>
    <t>962 0801 0540713770 600</t>
  </si>
  <si>
    <t>962 0801 0540713770 200</t>
  </si>
  <si>
    <t>Субсидии организациям кинематографии на возмещение части затрат, связанных с производством кинофильмов на территории Ленинградской области</t>
  </si>
  <si>
    <t>962 0802 0540506510 800</t>
  </si>
  <si>
    <t>Обеспечение деятельности (услуги, работы) государственных учреждений (обеспечение деятельности ГБУ ЛО «Информационно-туристский центр»)</t>
  </si>
  <si>
    <t>962 0412 1740100160 600</t>
  </si>
  <si>
    <t>Комитет по труду и занятости населения Ленинградской области</t>
  </si>
  <si>
    <t>970 0401 1640100160 100</t>
  </si>
  <si>
    <t>Комитет правопорядка и безопасности Ленинградской области</t>
  </si>
  <si>
    <t>Обеспечение деятельности (услуги, работы) государственных учреждений (выплаты персоналу учреждения) ГКУ "Леноблпожспас"</t>
  </si>
  <si>
    <t>Обеспечение деятельности (услуги, работы) государственных учреждений (закупка товаров, работ и услуг в сфере информационно-коммуникационных технологий) ГКУ "Леноблпожспас"</t>
  </si>
  <si>
    <t>972 0310 0840500160 242</t>
  </si>
  <si>
    <t>Обеспечение деятельности (услуги, работы) государственных учреждений (прочая закупка товаров, работ и услуг для обеспечения государственных (муниципальных) нужд) ГКУ "Леноблпожспас"</t>
  </si>
  <si>
    <t>Обеспечение деятельности (услуги, работы) государственных учреждений (закупка энергетических ресурсов) ГКУ "Леноблпожспас"</t>
  </si>
  <si>
    <t>Обеспечение деятельности (услуги, работы) государственных учреждений (выплаты персоналу учреждения) ГКУ "ЦМТО"</t>
  </si>
  <si>
    <t>Обеспечение деятельности (услуги, работы) государственных учреждений (закупка товаров, работ и услуг в сфере информационно-коммуникационных технологий)  ГКУ "ЦМТО"</t>
  </si>
  <si>
    <t>Обеспечение деятельности (услуги, работы) государственных учреждений (прочая закупка товаров, работ, услуг) ГКУ "ЦМТО"</t>
  </si>
  <si>
    <t>Исполнение функций государственных органов Ленинградской области (закупка товаров, работ и услуг в сфере информационных технологий)  (ГКУ "ЦМТО")</t>
  </si>
  <si>
    <t xml:space="preserve">Исполнение функций государственных органов Ленинградской области (прочая закупка товаров, работ и услуг для обеспечения государственных (муниципальных) нужд )  (ГКУ "ЦМТО") </t>
  </si>
  <si>
    <t>Обеспечение деятельности (услуги, работы) государственных учреждений (оплата труда) ГКУ "Управление ГЗ"</t>
  </si>
  <si>
    <t>Обеспечение деятельности (услуги, работы) государственных учреждений (начисления на оплату труда) ГКУ "Управление ГЗ"</t>
  </si>
  <si>
    <t>Обеспечение деятельности (услуги, работы) государственных учреждений (прочая закупка товаров, работ и услуг для обеспечения государственных (муниципальных) нужд) ГКУ "Управление по обеспечению ГЗ"</t>
  </si>
  <si>
    <t>Обеспечение деятельности (услуги, работы) государственных учреждений (выплаты персоналу государственных учреждений) ГКУ "Объект 58"</t>
  </si>
  <si>
    <t>Обеспечение деятельности (услуги, работы) государственных учреждений (уплата налогов и сборов) ГКУ "Объект 58"</t>
  </si>
  <si>
    <t>Мероприятия по сохранению и развитию материально-технической базы государственных учреждений (закупка товаров, работ, услуг в сфере информационных технологий) ГКУ "Объект 58"</t>
  </si>
  <si>
    <t>Обеспечение деятельности (услуги, работы) государственных учреждений (выплаты персоналу учреждения) ГКУ "РМЦ"</t>
  </si>
  <si>
    <t xml:space="preserve">Субвенции бюджетам муниципальных образований Ленинградской области на осуществление отдельных государственных полномочий Ленинградской области в сфере административных правоотношений  </t>
  </si>
  <si>
    <t xml:space="preserve">Комитет по природным ресурсам Ленинградской области </t>
  </si>
  <si>
    <t xml:space="preserve">Обеспечение деятельности государственного казенного учреждения ЛОГКУ "Агентство природопользования" </t>
  </si>
  <si>
    <t>974 0603 0940100160 100</t>
  </si>
  <si>
    <t>Обеспечение деятельности ГБУ "Дирекция особо охраняемых природных территорий Ленинградской области"</t>
  </si>
  <si>
    <t>974 0605 0940200160 600</t>
  </si>
  <si>
    <t>Обеспечение деятельности ЛОГКУ "Ленобллес"</t>
  </si>
  <si>
    <t>974 0407 0940300160 100</t>
  </si>
  <si>
    <t>974 0603 0940100160 200</t>
  </si>
  <si>
    <t xml:space="preserve">Мероприятия по мониторингу состояния окружающей среды, оценке качества компонентов природной среды, ведению информационно-аналитических систем и изучению природных объектов и территорий Ленинградской области, подверженных воздействию опасных гидрометеорологических явлений и антропогенному воздействию </t>
  </si>
  <si>
    <t>974 0605 0940110390 200</t>
  </si>
  <si>
    <t>974 0407 0940300160 200</t>
  </si>
  <si>
    <t xml:space="preserve">Исполнение судебных актов Российской Федерации и мировых соглашений по возмещению вреда </t>
  </si>
  <si>
    <t>974 0407 6890110070 800</t>
  </si>
  <si>
    <t>Комитет по печати Ленинградской области</t>
  </si>
  <si>
    <t>Организация мероприятий в сфере социальной рекламы</t>
  </si>
  <si>
    <t>976 0113 1540515870 200</t>
  </si>
  <si>
    <t>Финансовое обеспечение затрат в связи с производством продукции районных периодических печатных изданий Ленинградской области</t>
  </si>
  <si>
    <t>976 1202 1540698720 800</t>
  </si>
  <si>
    <t>Мероприятия в сфере информационной политики Ленинградской области</t>
  </si>
  <si>
    <t>976 0113 6890113690 200</t>
  </si>
  <si>
    <t>Комитет экономического развития и инвестиционной деятельности Ленинградской области</t>
  </si>
  <si>
    <t>Обеспечение деятельности (услуги, работы) государственных учреждений (ГБУ ЛО "МФЦ")</t>
  </si>
  <si>
    <t>977 0113 10 4 02 00160 600</t>
  </si>
  <si>
    <t>Возмещение затрат, связанных с реализацией товаров, субъектам предпринимательской деятельности, осуществляющим трейдерскую деятельность на территории Ленинградской области</t>
  </si>
  <si>
    <t>977 0412 11 4 03 06350 800</t>
  </si>
  <si>
    <t>Обеспечение деятельности (услуги, работы) государственных учреждений (ГКУ "АЭРЛО")</t>
  </si>
  <si>
    <t>977 0412 11 4 01 00160 200</t>
  </si>
  <si>
    <t>Координация (методологическое сопровождение) организации контрольной деятельности органов исполнительной власти и органов местного самоуправления Ленинградской области</t>
  </si>
  <si>
    <t>977 0113 11 4 01 16490 200</t>
  </si>
  <si>
    <t>Комитет по топливно-энергетическому комплексу Ленинградской области</t>
  </si>
  <si>
    <t>978 0113 0740300160 100</t>
  </si>
  <si>
    <t>978 0113 0740300160 200</t>
  </si>
  <si>
    <t>978 0113 0740300160 800</t>
  </si>
  <si>
    <t>Комитет по развитию малого, среднего бизнеса и потребительского рынка Ленинградской области</t>
  </si>
  <si>
    <t>979 0412 1140500160 100</t>
  </si>
  <si>
    <t>Имущественный взнос Ленинградской области некоммерческой организации "Фонд поддержки предпринимательства и промышленности Ленинградской области"</t>
  </si>
  <si>
    <t>979 0412 1140507290 600</t>
  </si>
  <si>
    <t>Субсидии организациям потребительской кооперации, входящим в Ленинградский областной союз потребительских обществ и юридическим лицам, единственным учредителем которых они являются</t>
  </si>
  <si>
    <t>979 0412 1140406380 800</t>
  </si>
  <si>
    <t>Возмещение части затрат субъектам малого и среднего предпринимательства, являющимся социальными предприятиями</t>
  </si>
  <si>
    <t>979 0412 1140607710 800</t>
  </si>
  <si>
    <t>Возмещение части затрат субъектам малого и среднего предпринимательства, связанных с уплатой процентов по кредитным договорам</t>
  </si>
  <si>
    <t>979 0412 1140607820 800</t>
  </si>
  <si>
    <t xml:space="preserve">Комитет по строительству Ленинградской области </t>
  </si>
  <si>
    <t>Проектирование, строительство, реконструкция и приобретение объектов государственной собственности</t>
  </si>
  <si>
    <t>981 0801 05 7 01 04300 400</t>
  </si>
  <si>
    <t>Субсидии на строительство, реконструкцию и приобретение объектов для организации дошкольного образования</t>
  </si>
  <si>
    <t>981 0701 02 7 01 70470 500</t>
  </si>
  <si>
    <t>981 0702 02 7 02 74450 500</t>
  </si>
  <si>
    <t>Субсидии на реконструкцию и (или) создание объектов недвижимого имущества (бизнес-инкубаторов), включая разработку проектно-сметной документации</t>
  </si>
  <si>
    <t>981 0412 11 7 04 74540 500</t>
  </si>
  <si>
    <t>Имущественный взнос Ленинградской области некоммерческой организации "Фонд защиты прав граждан - участников долевого строительства Ленинградской области"</t>
  </si>
  <si>
    <t>981 0412 06 7 03 06690 600</t>
  </si>
  <si>
    <t>Поддержка граждан, нуждающихся в улучшении жилищных условий, на основе принципов ипотечного кредитования в Ленинградской области (путем предоставления социальных выплат и компенсаций)</t>
  </si>
  <si>
    <t>981 1003 06 7 01 03820 300</t>
  </si>
  <si>
    <t>981 0113 68 9 01 00160 100</t>
  </si>
  <si>
    <t>981 0113 68 9 01 00160 200</t>
  </si>
  <si>
    <t>981 0801 05 7 01 74230 500</t>
  </si>
  <si>
    <t>981 1102 04 7 01 74050 500</t>
  </si>
  <si>
    <t>Комитет государственного экологического надзора Ленинградской области</t>
  </si>
  <si>
    <t>Обеспечение деятельности государственного казенного учреждения ЛОГКУ "Леноблэкомилиция"</t>
  </si>
  <si>
    <t>982 0605 0940500160 100</t>
  </si>
  <si>
    <t xml:space="preserve">Обеспечение деятельности государственного казенного учреждения ЛОГКУ "Леноблэкомилиция" </t>
  </si>
  <si>
    <t xml:space="preserve"> 982 0605 0940500160 200</t>
  </si>
  <si>
    <t>982 0605 0940500160 800</t>
  </si>
  <si>
    <t xml:space="preserve">982 0605 0940500160 300 </t>
  </si>
  <si>
    <t>Комитет по охране, контролю и регулированию использования объектов животного мира Ленинградской области</t>
  </si>
  <si>
    <t>Обеспечение деятельности государственного казенного учреждения ЛОГКУ "Леноблохота"</t>
  </si>
  <si>
    <t>983 0603 0940600160 100</t>
  </si>
  <si>
    <t>Обеспечение деятельности государственного бюджетного учреждения ЛОГБУ "Сосновское ГООХ"</t>
  </si>
  <si>
    <t>983 0603 0940600160 600</t>
  </si>
  <si>
    <t>Государственные функции в сфере сохранения, воспроизводства и использования объектов животного мира и охотничьих ресурсов</t>
  </si>
  <si>
    <t>983 0603 0940610470 200</t>
  </si>
  <si>
    <t>Комитет по жилищно-коммунальному хозяйству Ленинградской области</t>
  </si>
  <si>
    <t>Субсидии ресурсоснабжающим организациям в связи с установлением льготных тарифов на коммунальные ресурсы (услуги) холодного водоснабжения и (или) водоотведения, реализуемые населению на территории Ленинградской области</t>
  </si>
  <si>
    <t>984 0502 0740207990 800</t>
  </si>
  <si>
    <t>Возмещение части затрат юридических лиц, оказывающих жилищно-коммунальные услуги, на приобретение коммунальной спецтехники и оборудования в лизинг (сублизинг)</t>
  </si>
  <si>
    <t>984 0502 0740406880 800</t>
  </si>
  <si>
    <t>Субсидии ресурсоснабжающим организациям, эксплуатирующим объекты водоснабжения и водоотведения, находящиеся в собственности Ленинградской области, на выполнение работ по капитальному ремонту объектов водоснабжения и водоотведения</t>
  </si>
  <si>
    <t>984 0502 0770107560 800</t>
  </si>
  <si>
    <t>Субсидии ресурсоснабжающим организациям, эксплуатирующим объекты водоснабжения и водоотведения, находящиеся в собственности Ленинградской области, на приобретение и монтаж модульных очистных сооружений</t>
  </si>
  <si>
    <t>984 0502 0770106830 800</t>
  </si>
  <si>
    <t>Имущественный взнос Ленинградской области некоммерческой организации "Фонд капитального ремонта многоквартирных домов Ленинградской области"</t>
  </si>
  <si>
    <t>Комитет финансов Ленинградской области</t>
  </si>
  <si>
    <t>Зарезервированные средства для финансового обеспечения расходов по объектам Адресной инвестиционной программы Ленинградской области</t>
  </si>
  <si>
    <t>985 0113 68 9 01 16160 800</t>
  </si>
  <si>
    <t>В связи с прогнозируемой потребностью на увеличение ассигнований на объекты АИП</t>
  </si>
  <si>
    <t>Зарезервированные средства для финансового обеспечения восстановления прав граждан - участников долевого строительства</t>
  </si>
  <si>
    <t>985 0113 68 9 01 15970 800</t>
  </si>
  <si>
    <t xml:space="preserve">Увеличение средств областного бюджета для предоставления субсидий ППК "Фонд развития территорий"в связи с необходимостью завершения реализации мероприятия по восстановлению прав граждан - участников долевого строительства  (по поручению Президента Российской Федерации)  </t>
  </si>
  <si>
    <t>Зарезервированные средства для финансового обеспечения повышения средней заработной платы отдельных категорий работников в целях реализации указов Президента Российской Федерации от 7 мая 2012 года № 597 "О мероприятиях по реализации государственной социальной политики", от 1 июня 2012 года № 761 "О Национальной стратегии действий в интересах детей на 2012 - 2017 годы", от 28 декабря 2012 года № 1688 "О некоторых мерах по реализации государственной политики в сфере защиты детей-сирот и детей, оставшихся без попечения родителей"</t>
  </si>
  <si>
    <t>985 0113 68 9 01 14100 800</t>
  </si>
  <si>
    <t>Дотации на поддержку мер по обеспечению сбалансированности бюджетов муниципальных образований Ленинградской области в целях, установленных распоряжениями Правительства Ленинградской области</t>
  </si>
  <si>
    <t>985 1402 14 4 01 70010 500</t>
  </si>
  <si>
    <t>В связи с прогнозируемой потребностью на увеличение ассигнований на предоставление дотации бюджетам муниципальных образований Ленинградской области в связи с непредвиденными расходами местных бюджетов по созданию временных позиций для нужд Министерства обороны РФ</t>
  </si>
  <si>
    <t>985 0113 6890100160 100</t>
  </si>
  <si>
    <t>985 0113 6890100160 200</t>
  </si>
  <si>
    <t>Комитет по здравоохранению Ленинградской области</t>
  </si>
  <si>
    <t>Обеспечение лекарственными препаратами и медицинскими изделиями граждан, которые в соответствии с законодательством Российской Федерации отпускаются по рецептам врачей бесплатно</t>
  </si>
  <si>
    <t>986 0902 01 4 04 10910 300</t>
  </si>
  <si>
    <t>986 0901 01 7 01 13770 600</t>
  </si>
  <si>
    <t>986 0902 01 7 01 13770 600</t>
  </si>
  <si>
    <t>986 0901 01 7 01 13770 200</t>
  </si>
  <si>
    <t>986 0902 01 7 01 13770 200</t>
  </si>
  <si>
    <t>Специализированная медицинская помощь при ВИЧ-инфекциях, венерических, онкологических и сосудистых заболеваниях жителям Ленинградской области в медицинских организациях других субъектов Российской Федерации</t>
  </si>
  <si>
    <t>986 0901 01 4 01 10790 200</t>
  </si>
  <si>
    <t>Единовременные компенсационные выплаты средним медицинским работникам</t>
  </si>
  <si>
    <t>986 1003 01 7 02 03150 300</t>
  </si>
  <si>
    <t>986 1003 01 7 02 03830 300</t>
  </si>
  <si>
    <t>Денежные выплаты и денежные компенсации донорам крови и (или) ее компонентов</t>
  </si>
  <si>
    <t>986 1003 01 4 06 03440 300</t>
  </si>
  <si>
    <t>Компенсация медицинским работникам медицинских организаций государственной системы здравоохранения Ленинградской области расходов, связанных с наймом (поднаймом) жилых помещений</t>
  </si>
  <si>
    <t>986 1003 01 7 02 15950 100</t>
  </si>
  <si>
    <t>986 1003 01 7 02 15950 600</t>
  </si>
  <si>
    <t>986 0909 01 4 01 00160 200</t>
  </si>
  <si>
    <t>986 0901 01 4 01 00160 100</t>
  </si>
  <si>
    <t>986 0909 01 4 01 00160 100</t>
  </si>
  <si>
    <t>Комитет по социальной защите населения Ленинградской области</t>
  </si>
  <si>
    <t>Возмещение затрат в связи с предоставлением социальных услуг в Ленинградской области</t>
  </si>
  <si>
    <t>987 1002 0340706530 800</t>
  </si>
  <si>
    <t>Социальные выплаты семьям с детьми, направленные на стимулирование роста рождаемости (смета)</t>
  </si>
  <si>
    <t>987 1003 0340203710 300</t>
  </si>
  <si>
    <t>Социальные выплаты семьям с детьми, направленные на стимулирование роста рождаемости (ПНО)</t>
  </si>
  <si>
    <t>987 1003 0340203710 200</t>
  </si>
  <si>
    <t>Изготовление (приобретение) бланков, сертификатов, удостоверений в целях реализации мероприятий, направленных на улучшение демографической ситуации</t>
  </si>
  <si>
    <t>987 1003 0340215060 200</t>
  </si>
  <si>
    <t>987 1003 0340503830 200</t>
  </si>
  <si>
    <t>Ежемесячная денежная выплата и ежемесячная денежная компенсация части расходов на оплату коммунальной услуги по обращению с твердыми коммунальными отходами</t>
  </si>
  <si>
    <t>987 1003 0340503890 200</t>
  </si>
  <si>
    <t>Обеспечение дополнительными техническими средствами реабилитации инвалидов</t>
  </si>
  <si>
    <t>987 1003 0340513230 300</t>
  </si>
  <si>
    <t>Возмещение затрат, связанных с осуществлением реализации единых социальных проездных билетов отдельным категориям граждан, проживающим в Ленинградской области</t>
  </si>
  <si>
    <t>987 1003 0340606790 800</t>
  </si>
  <si>
    <t>Возмещение затрат в связи с предоставлением дополнительной меры социальной поддержки отдельным категориям граждан, проживающим на территории Ленинградской области, в виде специального транспортного обслуживания</t>
  </si>
  <si>
    <t>987 1003 0340806630 800</t>
  </si>
  <si>
    <t>987 1006 0340600160 100</t>
  </si>
  <si>
    <t>987 1006 0340600160 200</t>
  </si>
  <si>
    <t>987 1006 0340600160 800</t>
  </si>
  <si>
    <t>987 0704 0240300160 600</t>
  </si>
  <si>
    <t>987 0704 0240313770 600</t>
  </si>
  <si>
    <t>Доплаты к пенсиям лицам, замещавшим государственные должности Ленинградской области и должности государственной гражданской службы</t>
  </si>
  <si>
    <t>987 1001 0340503080 300</t>
  </si>
  <si>
    <t>987 1002 0340700160 600</t>
  </si>
  <si>
    <t>Доставка лиц старше 65 лет, проживающих в сельской местности, в медицинские организации, в целях проведения профилактических медицинских осмотров и диспансеризации</t>
  </si>
  <si>
    <t>987 1002 03408 15580 600</t>
  </si>
  <si>
    <t>Субвенции бюджету Фонда пенсионного и социального страхования Российской Федерации на выплату ежемесячного пособия в связи с рождением и воспитанием ребенка</t>
  </si>
  <si>
    <t>987 1004 0340231460 500</t>
  </si>
  <si>
    <t>Субвенции по освобождению детей-сирот и детей, оставшихся без попечения родителей, а также лиц из числа детей-сирот и детей, оставшихся без попечения родителей (обучающихся по очной форме обучения по основным профессиональным образовательным программам и(или) по программам профессиональной подготовки по профессиям рабочих, должностям служащих, находящихся на полном государственном обеспечении, в период прохождения военной службы по призыву, отбывания наказания в исправительных учреждениях) от платы за жилое помещение и коммунальные услуги, а также от платы за определение технического состояния и оценку стоимости указанного жилого помещения в случае передачи его в собственность</t>
  </si>
  <si>
    <t>987 1004 0340371500 500</t>
  </si>
  <si>
    <t>987 1006 0340700160 600</t>
  </si>
  <si>
    <t>987 1006 0340900160 600</t>
  </si>
  <si>
    <t>Ежемесячная выплата в связи с рождением первого ребенка</t>
  </si>
  <si>
    <t>987 1003 032P103860 300</t>
  </si>
  <si>
    <t>987 1003 0340503830 300</t>
  </si>
  <si>
    <t>Архивное управление Ленинградской области</t>
  </si>
  <si>
    <t>988 0705 6890100160 200</t>
  </si>
  <si>
    <t>988 0113 6890100160 100</t>
  </si>
  <si>
    <t>Комитет государственного строительного надзора и государственной экспертизы Ленинградской области</t>
  </si>
  <si>
    <t>989 0113 6890100160 100</t>
  </si>
  <si>
    <t>Закупка товаров, работ и услуг для обеспечения
государственных (муниципальных) нужд</t>
  </si>
  <si>
    <t>989 0113 6890100160 200</t>
  </si>
  <si>
    <t>Комитет по местному самоуправлению, межнациональным и межконфессиональным отношениям Ленинградской области</t>
  </si>
  <si>
    <t>Поддержка и стимулирование участия граждан Ленинградской области в развитии местного самоуправления</t>
  </si>
  <si>
    <t>990 0113 1540314950 300</t>
  </si>
  <si>
    <t>0,0</t>
  </si>
  <si>
    <t>990 0113 6890100160 100</t>
  </si>
  <si>
    <t>Управление Ленинградской области по государственному техническому надзору и контролю</t>
  </si>
  <si>
    <t>Обеспечение деятельности государственных инженеров-инспекторов гостехнадзора</t>
  </si>
  <si>
    <t>992 0412 12 4 01 14020 200</t>
  </si>
  <si>
    <t>992 0412 12 4 01 14020 800</t>
  </si>
  <si>
    <t xml:space="preserve">Комитет по молодежной политике Ленинградской области </t>
  </si>
  <si>
    <t>Обеспечение деятельности (услуги,работы) государственных учреждений</t>
  </si>
  <si>
    <t xml:space="preserve">993 0707 1541200160 600                </t>
  </si>
  <si>
    <t>993 0707 1541213770 600</t>
  </si>
  <si>
    <t>993 0707 1541300160 600</t>
  </si>
  <si>
    <t>993 0707 1541313770 600</t>
  </si>
  <si>
    <t>Пособия, компенсации, меры социальной поддержки по публичным нормативным обязательствам</t>
  </si>
  <si>
    <t xml:space="preserve">993 1003 0340503830  300   </t>
  </si>
  <si>
    <t>Управление ветеринарии Ленинградской области</t>
  </si>
  <si>
    <t xml:space="preserve">Социальные выплаты и меры стимулирующего характера, связанные с профессиональной деятельностью (соцподдержка молодых специалистов) </t>
  </si>
  <si>
    <t xml:space="preserve">996 1003 18 7 02 03830 300     </t>
  </si>
  <si>
    <t>Обеспечение деятельности (услуги, работы) государственных учреждений (субсидия на госзадание)</t>
  </si>
  <si>
    <t>996 0405 13 4 02 00160 600</t>
  </si>
  <si>
    <t>Мероприятия по сохранению и развитию материально-технической базы государственных учреждений (субсидии на иные цели)</t>
  </si>
  <si>
    <t>996 0405 13 4 02 13770 600</t>
  </si>
  <si>
    <t xml:space="preserve">Субсидии на возмещение части затрат ЛПХ и КФХ, не имеющих зоосанитарной защиты от проникновения вируса АЧС, на прекращение содержания свиней и перепрофилирование хозяйств на альтернативные свиноводству виды животноводства
</t>
  </si>
  <si>
    <t>996 0405 13 4 02 06450 800</t>
  </si>
  <si>
    <t>Субсидии на возмещение части затрат на содержание на территории Ленинградской области приютов для животных без владельцев</t>
  </si>
  <si>
    <t>996 0405 13 4 02 06580 600</t>
  </si>
  <si>
    <t>Уполномоченный по правам ребенка в Ленинградской области</t>
  </si>
  <si>
    <t xml:space="preserve"> 998 0113 67Б0100150 100</t>
  </si>
  <si>
    <t>Приложение 3 к Пояснительной записке. Таблица поправок по изменению за счет безвозмездных поступлений</t>
  </si>
  <si>
    <t>Изменения по расходам</t>
  </si>
  <si>
    <t>Грант за достижение показателей деятельности органов исполнительной власти субъектов Российской Федерации</t>
  </si>
  <si>
    <t>065 0107 6730155490 100</t>
  </si>
  <si>
    <t>В соответствии с распоряжением Правительства Российской Федерации от 06.06.2024 № 1434-р за достижение показателей деятельностиорганов исполнительной власти субъектов Российской Федерации</t>
  </si>
  <si>
    <t>065 0107 6770155490 100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</si>
  <si>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</si>
  <si>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068 0702 02 4 02 53030 500</t>
  </si>
  <si>
    <t>068 0702 02 4 02 53030 600</t>
  </si>
  <si>
    <t>068 0702 02 4 02 53030 100</t>
  </si>
  <si>
    <t>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</si>
  <si>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068 0704 02 4 03 53630 600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</si>
  <si>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</si>
  <si>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068 0702 02 4 02 50500 500</t>
  </si>
  <si>
    <t>068 0702 02 4 02 50500 600</t>
  </si>
  <si>
    <t>068 0704 02 4 03 50500 600</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</si>
  <si>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</si>
  <si>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068 0702 02 2 EВ 57860 600</t>
  </si>
  <si>
    <t>Комитет по агропромышленному и рыбохозяйственному комплексу Ленинградской области</t>
  </si>
  <si>
    <t>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</si>
  <si>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 xml:space="preserve">075 0405 13701R5980 800 </t>
  </si>
  <si>
    <t>Обеспечение комплексного развития сельских территорий</t>
  </si>
  <si>
    <t>075 0503 18 7 05 R5760 500</t>
  </si>
  <si>
    <t>-уплата страховых премий, начисленных по договорам сельскохозяйственного страхования в области животноводства</t>
  </si>
  <si>
    <t>075 0405 13701R5012 800</t>
  </si>
  <si>
    <t>- поддержка элитного семеноводства</t>
  </si>
  <si>
    <t>075 0405 13701R5014 800</t>
  </si>
  <si>
    <t>-развитие семейной фермы</t>
  </si>
  <si>
    <t>075 0405 13701R5015 800</t>
  </si>
  <si>
    <t>-развитие материально-технической базы сельскохозяйственных потребительских кооперативов</t>
  </si>
  <si>
    <t>075 0405 13701R5016 600</t>
  </si>
  <si>
    <t>-поддержка глубокой переработки зерна и (или) переработки молока сырого крупного рогатого скота, козьего и овечьего на пищевую продукцию</t>
  </si>
  <si>
    <t>075 0405 13701R5017 800</t>
  </si>
  <si>
    <t>-поддержка производства молока</t>
  </si>
  <si>
    <t>075 0405 13701R5018 800</t>
  </si>
  <si>
    <t>- поддержка производства продукции плодово-ягодных насаждений, включая посадочный материал, закладку и уход за многолетними насаждениями (кроме виноградников), включая питомники</t>
  </si>
  <si>
    <t>075 0405 13701R5019 800</t>
  </si>
  <si>
    <t>-поддержка на проведение агротехнологических работ, повышение уровня экологической безопасности сельскохозяйственного производства, а также на повышение плодородия и качества почв</t>
  </si>
  <si>
    <t>075 0405 13701R501Б 800</t>
  </si>
  <si>
    <t>- содержание племенного маточного поголовья сельскохозяйственных животных</t>
  </si>
  <si>
    <t>075 0405 13701R501Г 800</t>
  </si>
  <si>
    <t>078 0106 6730155490 100</t>
  </si>
  <si>
    <t>078 0106 6760155490 100</t>
  </si>
  <si>
    <t>121  0104 6730155490  100</t>
  </si>
  <si>
    <t>133  0104 6720155490  100</t>
  </si>
  <si>
    <t>133  0104 6730155490  100</t>
  </si>
  <si>
    <t>133  0104 67Д0155490  100</t>
  </si>
  <si>
    <t>Комитет общественных коммуникаций Ленинградской области</t>
  </si>
  <si>
    <t>Гранты в форме субсидий социально ориентированным некоммерческим организациям на реализацию проектов</t>
  </si>
  <si>
    <t>938 1006 1570206600 600</t>
  </si>
  <si>
    <t>Уполномоченный по защите прав предпринимателей в Ленинградской области</t>
  </si>
  <si>
    <t>949 0113 67Г0155490 100</t>
  </si>
  <si>
    <t>960 0103 6730155490 100</t>
  </si>
  <si>
    <t>960 0103 6740155490 100</t>
  </si>
  <si>
    <t>960 0103 6750155490 100</t>
  </si>
  <si>
    <t xml:space="preserve">Комитет по физической культуре и спорту Ленинградской области </t>
  </si>
  <si>
    <t>Закупка и монтаж оборудования для создания "умных" спортивных площадок (остатки средств на начало текущего финансового года)</t>
  </si>
  <si>
    <t>961 1102 04701R753Ю 500</t>
  </si>
  <si>
    <t>Развитие сети учреждений культурно-досугового типа</t>
  </si>
  <si>
    <t>962 0801  05 2 A1 55130 500</t>
  </si>
  <si>
    <t>Обеспечение поддержки реализации общественных инициатив, направленных на развитие туристической инфраструктуры</t>
  </si>
  <si>
    <t>962 0412 172J1Ф5582 800</t>
  </si>
  <si>
    <t>962 0704 0240350500 600</t>
  </si>
  <si>
    <t>Комитет по природным ресурсам Ленинградской области</t>
  </si>
  <si>
    <t>Осуществление отдельных полномочий в области лесных отношений</t>
  </si>
  <si>
    <t xml:space="preserve">974 0407 0940351290 200 </t>
  </si>
  <si>
    <t>Осуществление отдельных полномочий в области водных отношений</t>
  </si>
  <si>
    <t xml:space="preserve">974 0406 0940151280 200 </t>
  </si>
  <si>
    <t>978 0502 18 7 03 R5760 500</t>
  </si>
  <si>
    <t xml:space="preserve">Комит по строительству Ленинградской области </t>
  </si>
  <si>
    <t>Субсидии на обеспечение устойчивого сокращения непригодного для проживания жилищного фонда (за счет средств публично-правовой компании "Фонд развития территорий")</t>
  </si>
  <si>
    <t>981 0501 06 2 F3 67483 500</t>
  </si>
  <si>
    <t>981 10 03 68 9 01 03460 300</t>
  </si>
  <si>
    <t>981 10 03 68 9 01 03430 300</t>
  </si>
  <si>
    <t xml:space="preserve">Комитет по жилищно-коммунальному хозяйству Ленинградской области </t>
  </si>
  <si>
    <t>Реализация программ формирования современной городской среды</t>
  </si>
  <si>
    <t>984 0503 062F255550 500</t>
  </si>
  <si>
    <t>Строительство и реконструкция (модернизация) объектов питьевого водоснабжения</t>
  </si>
  <si>
    <t>984 0502 072F552430 400</t>
  </si>
  <si>
    <t xml:space="preserve">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t>
  </si>
  <si>
    <t>984 1003 0640251340 500</t>
  </si>
  <si>
    <t xml:space="preserve">Комитет финансов Ленинградской области </t>
  </si>
  <si>
    <t>985 1403 68 9 01 55490 500</t>
  </si>
  <si>
    <t>986 0704 02 4 03 53630 600</t>
  </si>
  <si>
    <t>Реализация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 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</si>
  <si>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986 0909 01 4 04 52160 600</t>
  </si>
  <si>
    <t>Реализация мероприятий по обеспечению в амбулаторных условиях противовирусными лекарственными препаратами лиц, находящихся под диспансерным наблюдением, с диагнозом "хронический вирусный гепатит C"</t>
  </si>
  <si>
    <t>986 0902 01 4 04 R2140 200</t>
  </si>
  <si>
    <t>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</si>
  <si>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986 0902 01 4 04 54600 300</t>
  </si>
  <si>
    <t>Финансовое обеспечение проведения генетических экспертных исследований костного материала неопознанных тел погибших в ходе специальной военной операции, а также образцов крови (буккального эпителия) родственников погибших в ходе специальной военной операции</t>
  </si>
  <si>
    <t>986 0909 01 4 01 53870 100</t>
  </si>
  <si>
    <t>986 0909 01 4 01 53870 200</t>
  </si>
  <si>
    <t>986 0704 02 4 03 50500 600</t>
  </si>
  <si>
    <t>Создание системы долговременного ухода за гражданами пожилого возраста и инвалидами за счет средств резервного фонда Правительства Российской Федерации</t>
  </si>
  <si>
    <t>987 1002 032P35163F 600</t>
  </si>
  <si>
    <t>Социальная поддержка Героев Советского Союза, Героев Российской Федерации и полных кавалеров ордена Славы</t>
  </si>
  <si>
    <t>987 1003 0340552520 300</t>
  </si>
  <si>
    <t>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</si>
  <si>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987 1003 0340552200 300</t>
  </si>
  <si>
    <t>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</si>
  <si>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987 1003 0340552400 300</t>
  </si>
  <si>
    <t>Оплата жилищно-коммунальных услуг отдельным категориям граждан</t>
  </si>
  <si>
    <t>987 1003 0340552500 300</t>
  </si>
  <si>
    <t>Апробация методик и технологий по организации социального обслуживания граждан</t>
  </si>
  <si>
    <t>987 1002 0340714140 600</t>
  </si>
  <si>
    <t>Уполномоченный по правам человека в Ленинградской области</t>
  </si>
  <si>
    <t>995 0113 6780155490 100</t>
  </si>
  <si>
    <t>998 0113 67Б0155490 100</t>
  </si>
  <si>
    <t>Приложение 4 к Пояснительной записке. Таблица поправок по уменьшению</t>
  </si>
  <si>
    <t>Уменьшение по расходам</t>
  </si>
  <si>
    <t xml:space="preserve">Уменьшение расходов в 2024 году  на сумму 614 126,1 тыс. руб. в связи с уточнением плана года по объектам АИП, из них: 1).Строительство а/д нового выхода из Санкт-Петербурга от КАД в обход населенных пунктов Мурино и Новое Девяткино с выходом на существующую а/д "Санкт-Петербург-Матокса" во Всеволожском районе на сумму 4 477,0 тыс. руб в связи с уточнением плана финансирования СМР (средства в резерве); 2). Проезд от автомобильной дороги общего пользования федерального значения А-181 "Скандинавия" Санкт-Петербург – Выборг – граница с Финляндской Республикой на км 47 до ул. Танкистов во Всеволожском районе ЛО на сумму 142 404,4 тыс. руб. в связи с готовностью объекта к вводу в эксплуатацию и сложившейся экономией;  3). Устройство перехватывающей парковки в с.Старая Ладога, на автомобильной дороге общего пользования регионального значения "Зуево-Новая Ладога" в Волховском районе на сумму 80 550,0 тыс. руб   в связи с невыполнением подрядчиком  обязательств по ГК., будет проведена претензионная работа, продолжение работ в 2025г.; 4). Устройство разноуровневого пешеходного перехода на 7-ом  километре а/д общего пользования регионального значения "Санкт-Петербург-Морье" на сумму 48 500,0 тыс. руб  в связи с уточнением плана финансирования СМР по годам (объект взаимоувязан с объектом "Реконструкция а/д общего пользования регионального значения "Санкт-Петербург-Морье", км 9-км 11 во Всеволожском районе, реализовываться должны совместно. Начало СМР перенесено на 2025г. в связи со сложностью реализации проектных решений); </t>
  </si>
  <si>
    <t xml:space="preserve">5). Строительство мостового перехода через реку Котиха (протоку Репаранда) на а/д  «Подъезд к пос. Свирица в границах а/д Паша - Свирица – Загубье» в Волховском районе ЛО» на сумму 68 536,6 тыс. руб в связи с переносом срока разработки  ПСД  на 1 квартал 2025г., начало реализации объекта перенесено на 2025 год; 6). "Реконструкция а/д общего пользования регионального значения "Санкт-Петербург-Морье", км 9-км 11 во Всеволожском районе на сумму 80 000,0 тыс. руб в связи с уточнением плана финансирования СМР по годам, сроки реализации 2024-2026г.; 7) Реконструкция а/д общего пользования регионального значения "Санкт-Петербург-Колтуши на участке КАД-Колтуши" (1,2 этап) на сумму 2 180,0 тыс. руб в связи с уточнением стоимости выкупа земельных участков; 8). Реконструкция а/д общего пользования регионального значения "Подъезд к Заневскому посту" на сумму 5 000,0 тыс. руб., объект включен в 5-летнюю программу (2024-2028г.г) дорожной деятельности (Меморандум), финансируется с 2026г. с привлечением ср-в федерального бюджета, в 2024г. объект не обеспечен лимитами финансирования по годам в полном объеме (оринтировочная стоимость объекта 6 млрд.руб.); 9). Разработка проектной документации и выполнение работ по объекту: "Реконструкция моста через реку Михалевка на км 59+922 а/д "Комсомольское-Приозерск" в Выборгском районе ЛО на сумму 5 000,0 тыс. руб,  в связи с невозможностью завершения работ по стадии ПИР в 2024г., реализация объекта перенесена на 2025 г.; 10). ПИР будущих лет на сумму 76 757,6 тыс. руб в связи с уточнением плана финансирования объектов  из-за нарушения подрядными организациями сроков по разработке проектной документации; </t>
  </si>
  <si>
    <t>029 0409 12701К8073 400</t>
  </si>
  <si>
    <t>029 0409 12701К8072 400</t>
  </si>
  <si>
    <t>Строительство и реконструкция автомобильных дорог общего пользования с твердым покрытием, ведущих от сети автомобильных дорог общего пользования к общественно значимым объектам населенных пунктов, расположенных на сельских территориях, объектам производства и переработки продукции</t>
  </si>
  <si>
    <t>029 0409 1870414430 400</t>
  </si>
  <si>
    <t>Исполнение судебных актов Российской Федерации и мировых соглашений по возмещению вреда</t>
  </si>
  <si>
    <t>029 0113 6890110070 800</t>
  </si>
  <si>
    <t>029 0409 1270144326 500</t>
  </si>
  <si>
    <t>Мероприятия по обеспечению транспортной безопасности объектов транспортной инфраструктуры Ленинградской области</t>
  </si>
  <si>
    <t>029 0409 1270114560 200</t>
  </si>
  <si>
    <t>Устройство недостающих, восстановление существующих и обеспечение функционирования элементов обустройства автомобильных дорог общего пользования регионального и межмуниципального значения, непосредственно влияющих на обеспечение безопасности дорожного движения, а также обеспечение функционирования комплексов фотовидеофиксации нарушений правил дорожного движения на автомобильных дорогах общего пользования федерального, регионального и местного значения</t>
  </si>
  <si>
    <t xml:space="preserve"> 029 0409 1270216190 200</t>
  </si>
  <si>
    <t>047 0113 6890112130 200</t>
  </si>
  <si>
    <t>Дополнительные выборы депутатов в Законодательное собрание Ленинградской области</t>
  </si>
  <si>
    <t>065 0107 6770112040 800</t>
  </si>
  <si>
    <t>Проведение выборов Президента Российской Федерации</t>
  </si>
  <si>
    <t>065 0107 6890116280 800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</si>
  <si>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</si>
  <si>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068 1003 02 4 06 73040 500</t>
  </si>
  <si>
    <t xml:space="preserve">В бюджете на 2024 предусмотрено 623 252,84,6 тыс. руб., что соответствует потребности в обучении  89 971 чел. С учетом коэффициента посещаемости, потребность в средствах субвенции составила 568 710,0 твс.руб. Расчет произведен с учетом заявок муниципальных районов. </t>
  </si>
  <si>
    <t>Субвенции по выплате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</si>
  <si>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068 1004 02 4 01 71360 500</t>
  </si>
  <si>
    <t>В бюджете на 2024 г. предусмотрено 308 798,6 тыс. руб., что соответствует потребности в компенсации средств для  34 294 чел., Фактическое количество составляет 28 500 чел., что соответствует сумме 252 833,1 тыс. руб. Расчет произведен с учетом заявок муниципальных районов.</t>
  </si>
  <si>
    <t>Субвенции по предоставлению бесплатного питания обучающимся по основным общеобразовательным программам в муниципальных образовательных организациях в Ленинградской области, обучающимся по имеющим государственную аккредитацию основным общеобразовательным программам в частных общеобразовательных организациях, расположенных на территории Ленинградской области</t>
  </si>
  <si>
    <t>068 1003 02 4 06 71440 500</t>
  </si>
  <si>
    <t xml:space="preserve">В бюджете на 2024 год предусмотрено 721 954,2 тыс. руб., что соответствует потребности в обеспечении питанием 22 936 чел., фактическое количество учащихся льготных категорий  - 22 095 чел., расчетная сумма потребности составляет 638 607,3 тыс. руб. Расчет произведен с учетом заявок муниципальных районов. </t>
  </si>
  <si>
    <t>Субсидии на организацию отдыха детей, находящихся в трудной жизненной ситуации, в каникулярное время</t>
  </si>
  <si>
    <t>068 0709 02 4 08 74410 500</t>
  </si>
  <si>
    <t>В бюджете на 2024 предусмотрено 95 562,01 тыс. руб., что соответствует потребности в отдыхе 7 895 чел. Фактическое количество путёвок составило 7 840 путевок, сумма потребности - 94 339,46 тыс. руб. Расчет произведен с учетом заявок муниципальных районов.</t>
  </si>
  <si>
    <t>Субвенции на финансовое обеспечение получения дошкольного образования в частных дошкольных образовательных организациях, в частных общеобразовательных организациях и у индивидуальных предпринимателей</t>
  </si>
  <si>
    <t>068 0701 02 4 01 71740 500</t>
  </si>
  <si>
    <t>В бюджете на 2024 г. предусмотрено 811 840,4 тыс. руб., что соответствует потребности в обучении  6 906 чел., Фактическое количество воспитанников составляет 6 108 чел., что соответствует сумме потребности - 749 171,9 тыс. руб. Расчет произведен с учетом заявок муниципальных районов.</t>
  </si>
  <si>
    <t>Субсидии на проведение капитального ремонта спортивных площадок (стадионов) общеобразовательных организаций</t>
  </si>
  <si>
    <t>068 0702 02 7 02 74890 500</t>
  </si>
  <si>
    <t>Письмо администрации Ломоносовского муницпального района от 21.06.2024 года № 02и-6120/2024 о необходимости перераспределения средств с капитального ремонта спортивной площадки на реновацию МОУ "Гостилицкая ООШ" в связи с необходимостью выделения доп. финансирования для ее завершения</t>
  </si>
  <si>
    <t>Субсидии на реновацию организаций дошкольного образования</t>
  </si>
  <si>
    <t>068 0701 02 7 01 74590 500</t>
  </si>
  <si>
    <t>Письмо администрации Ломоносовского муницпального района от 21.06.2024 года № 02и-6121/2024 о необходимости перераспределения средств с реновации МДОУ "№9 Лучик"  д. Келози на реновацию МОУ "Гостилицкая ООШ" в связи с необходимостью выделения доп. финансирования для ее завершения</t>
  </si>
  <si>
    <t>Установка датчиков погоды, тепловых датчиков и тепловых регуляторов в учреждениях</t>
  </si>
  <si>
    <t>068 0706 02 6 01 16270 600</t>
  </si>
  <si>
    <t>исключение одного объекта из Приоритетного проекта "Создание модели внедрения энергоэффективных технологий на территории Ленинградской области"</t>
  </si>
  <si>
    <t>Обеспечение бесплатным питанием обучающихся в государственных образовательных организациях Ленинградской области по образовательным программам среднего профессионального образования, по основным программам профессионального обучения</t>
  </si>
  <si>
    <t>068 1003 02 4 07 15070 600</t>
  </si>
  <si>
    <t xml:space="preserve">Фактическая численность  питающихся  меньше запланированной на 79 человек за счет сокращения сроков обучения по программам подготовки квалифицированных рабочих, служащих, пропусков занятий, уменьшения численности студентов проживающих в общежитии. </t>
  </si>
  <si>
    <t>Полное государственное обеспечение и дополнительные гарантии по социальной поддержке детей-сирот и детей, оставшихся без попечения родителей (а также лиц из их числа)</t>
  </si>
  <si>
    <t>068 1004 03 4 03 11980 600</t>
  </si>
  <si>
    <t xml:space="preserve">Фактическая численность  детей-сирот и детей, оставшихся без попечения родителей (а также лиц из их числа) меньше запланированной на 48 человек, в том числе сокращение за счет выходного пособия из-за отчисления сирот до  официального выпуска. </t>
  </si>
  <si>
    <t>Стипендиальное обеспечение и другие денежные выплаты студентам и аспирантам государственных образовательных организаций высшего образования Ленинградской области, студентам государственных профессиональных образовательных организаций Ленинградской области</t>
  </si>
  <si>
    <t>068 0704 02 4 07 03310 600</t>
  </si>
  <si>
    <t>Уменьшение за счет сокращения сроков обучения по программам подготовки квалифицированных рабочих, служащих и процента обучающихся на 4 и 5 ниже нормативного на 200 человек.</t>
  </si>
  <si>
    <t>Компенсация стоимости проезда к месту учебы и обратно автомобильным транспортом по межрегиональным (до границы с соседними субъектами Российской Федерации), смежным межрегиональным (до границы с Санкт-Петербургом), межмуниципальным и муниципальным (в границах двух и более поселений одного муниципального района) маршрутам регулярных перевозок в Ленинградской области студентам государственных профессиональных образовательных организаций и образовательных организаций высшего образования Ленинградской области, обучающимся по программам среднего профессионального образования и профессионального обучения (для обучающихся с ограниченными возможностями здоровья)</t>
  </si>
  <si>
    <t xml:space="preserve"> 068 1003 02 4 07 03610 600</t>
  </si>
  <si>
    <t xml:space="preserve">Уменьшение за счет сокращения студентов пользующихся межмуниципальным и муниципальным маршрутом (в границах двух и более поселений одного муниципального района), за счет сокращения сроков обучения по программам подготовки квалифицированных рабочих, служащих в сренем на 80 чел. </t>
  </si>
  <si>
    <t xml:space="preserve">экономия, сложившеяся в результате конкурсных процедур (в соответствии с заключенными контрактами ГБУ ЛО Ладога) </t>
  </si>
  <si>
    <t xml:space="preserve"> 068 1003 03 4 05 03830 300</t>
  </si>
  <si>
    <t xml:space="preserve">В бюджете на 2024 год предусмотрено 189 336,6 тыс. руб., расчетная сумма потребности на 2024 год составляет 162 385,5 тыс. руб. Расчет произведен с учетом заявок муниципальных районов. </t>
  </si>
  <si>
    <t>Ежемесячная денежная выплата лицам, удостоенным почетного звания "Народный учитель СССР", "Народный учитель Российской Федерации"</t>
  </si>
  <si>
    <t xml:space="preserve"> 068 1003 03 4 05 03390 300</t>
  </si>
  <si>
    <t>Бюджетные ассигнования предусмотрены на 2 выплаты. В связи с сокращение числа получателей, потребность в средствах отсутствует (с 01.01.2024 год - 1 выплата, с 25.03.2024 - отсутствие заявителей).</t>
  </si>
  <si>
    <t>Организация и обеспечение отдыха и оздоровления детей (за исключением организации отдыха детей в каникулярное время)</t>
  </si>
  <si>
    <t xml:space="preserve"> 068 0709 02 4 08 12290 600</t>
  </si>
  <si>
    <t>Остаток средств образовался с перерасчетом стоимости путевки</t>
  </si>
  <si>
    <t>Организация и проведение мероприятий, направленных на обеспечение доступности и престижа системы профессионального образования Ленинградской области</t>
  </si>
  <si>
    <t xml:space="preserve"> 068 0704 02 4 03 15700 600</t>
  </si>
  <si>
    <t>В связи с увеличением плана приема на 2024 год на  225 человек по программам подготовки специалистов среднего звена, среднегодовая численность 75 чел. (75 чел. х 98,0 тыс. руб. =  7 350,0 тыс.руб. дополнительная потребность частично обеспечена за счет перераспределения бюджетных ассигнований на реализацию программ профессионального образования</t>
  </si>
  <si>
    <t>Именная стипендия Губернатора Ленинградской области для одаренных детей-сирот и детей, оставшихся без попечения родителей, а также лиц из числа детей-сирот и детей, оставшихся без попечения родителей, обучающихся в государственных профессиональных образовательных организациях и образовательных организациях высшего образования Ленинградской области, реализующих образовательные программы среднего профессионального образования</t>
  </si>
  <si>
    <t>Выплата премии Губернатора Ленинградской области педагогическим работникам, подготовившим победителей и призеров заключительного этапа всероссийской олимпиады школьников</t>
  </si>
  <si>
    <t xml:space="preserve"> 068 0709 02 4 04 15180 300</t>
  </si>
  <si>
    <t>Предусмотрено в бюджете 2 440,8 тыс.руб, расходы составят 2160,0 тыс.руб. (Расчет потребности исходя из фактической численности: 3 победителя * 240,0 тыс.руб., 12 призеров * 120,0 тыс.руб.)</t>
  </si>
  <si>
    <t>Премии Губернатора Ленинградской области для выпускников общеобразовательных организаций Ленинградской области - победителей и призеров заключительного этапа всероссийской олимпиады школьников</t>
  </si>
  <si>
    <t xml:space="preserve"> 068 0709 02 4 06 03900 300</t>
  </si>
  <si>
    <t>Предусмотрено в бюджете 1 220,4 тыс.руб, расходы составят 600,0 тыс.руб. (Расчет потребности исходя из фактической численности: 1 победитель * 240,0 тыс.руб., 3 призера * 120,0 тыс.руб.)</t>
  </si>
  <si>
    <t>Премии Губернатора Ленинградской области для поддержки талантливой молодежи</t>
  </si>
  <si>
    <t xml:space="preserve"> 068 0707 02 4 06 03270 300</t>
  </si>
  <si>
    <t>Предусмотрено в бюджете 226,0 тыс.руб, расходы составят 200,0 тыс.руб. (Расчет потребности исходя из фактической численности: 8 чел. * 25,0 тыс.руб.)</t>
  </si>
  <si>
    <t>Ежемесячная стипендия Губернатора Ленинградской области обучающимся общеобразовательных учреждений Ленинградской области - победителям и призерам заключительного этапа всероссийской олимпиады школьников</t>
  </si>
  <si>
    <t xml:space="preserve"> 068 0702 02 4 06 03910 300</t>
  </si>
  <si>
    <t>Предусмотрено в бюджете 1 220,4 тыс.руб, расходы составят 520,0 тыс.руб. (Расчет потребности исходя из фактической численности: (2 победителя * 20,0 тыс.руб., 9 призеров * 10,0 тыс.руб.)*4 месяца</t>
  </si>
  <si>
    <t>Обеспечение деятельности (услуги, работы) государственных учреждений Организация мероприятий по профессиональному развитию лиц, замещающих государственные должности и гражданских служащих органов исполнительной власти Ленинградской области, в том числе, включенных в кадровый резерв</t>
  </si>
  <si>
    <t xml:space="preserve"> 068 0705 68 9 01 00160 600</t>
  </si>
  <si>
    <t>Уточнение объемов на ГЗ ЛГУ по обучению государственных служащих</t>
  </si>
  <si>
    <t>Возмещение части затрат на приобретение кормов (Возмещение части затрат на приобретение кормов для клеточных пушных зверей)</t>
  </si>
  <si>
    <t>075 0405 1370107870 800</t>
  </si>
  <si>
    <t>Отсутствие заявок на получение субсидии</t>
  </si>
  <si>
    <t>Возмещение части затрат на развитие малых форм хозяйствования (Поддержка на содержание маточного поголовья сельскохозяйственных животных К(Ф)Х)</t>
  </si>
  <si>
    <t>075 0405 1370106200 800</t>
  </si>
  <si>
    <t>Возмещение части затрат на производство и реализацию продукции товарной аквакультуры и (или) товарной пищевой рыбной продукции из добытых водных биоресурсов (Возмещение части затрат на производство и реализацию продукции товарной аквакультуры)</t>
  </si>
  <si>
    <t>075 0405 1370106190 800</t>
  </si>
  <si>
    <t>Остаток ассигнований 2024 года связан со снижением реализованной за 1 полугодие 2024 года продукции к аналогичному периоду прошлого года. Планируется введение нового вида субсидии  - на возмещение части затрат на содержание маточного стада рыб (за исключением племенных животных).</t>
  </si>
  <si>
    <t>Осуществление отдельных государственных полномочий Ленинградской области по поддержке сельскохозяйственного производства</t>
  </si>
  <si>
    <t>075 0405 1370171030 500</t>
  </si>
  <si>
    <t xml:space="preserve">На основании обращений администраций 14 муниципальных образований на уменьшение субвенций в связи с отсутствием потребности. На реализацию отдельных государственных полномочий уменьшена потребность в ассигнованиях в сумме 1 853,8 тыс. руб., на обеспечение полномочий - в сумме 5 627,0 тыс.руб. </t>
  </si>
  <si>
    <t>Субсидии на реализацию комплекса мероприятий по борьбе с борщевиком Сосновского на территориях муниципальных образований Ленинградской области</t>
  </si>
  <si>
    <t>075 0503 1870574310 500</t>
  </si>
  <si>
    <t xml:space="preserve">2024 год - экономия по итогам проведения конкурентных процедур; 2025 год - отсутствие соглашения о предоставлении субсидии в связи с отказом от выполнения мероприятия (Шапкинское сельское поселение) </t>
  </si>
  <si>
    <t xml:space="preserve">Субсидии на благоустройство сельских территорий
</t>
  </si>
  <si>
    <t>Субсидии на мероприятия по капитальному ремонту объектов</t>
  </si>
  <si>
    <t>075 0405 1340100160 200</t>
  </si>
  <si>
    <t>182,0 тыс.руб. - отсутствие потребности в 2024 году на услуги по доработке сайта;
281,4 - экономия по результатам заключения государственных контрактов.</t>
  </si>
  <si>
    <t>Прочие мероприятия для развития агропромышленного комплекса Ленинградской области</t>
  </si>
  <si>
    <t>075 0405 1340115350 200</t>
  </si>
  <si>
    <t>Экономия по результатам заключения государственных контрактов</t>
  </si>
  <si>
    <t xml:space="preserve"> -уплата страховых премий, начисленных по договорам сельскохозяйственного страхования в области животноводства</t>
  </si>
  <si>
    <t xml:space="preserve"> - поддержка элитного семеноводства</t>
  </si>
  <si>
    <t>078 0106 6730100150 800</t>
  </si>
  <si>
    <t>078 0705 6730100150 200</t>
  </si>
  <si>
    <t>Обязательное государственное страхование лиц, замещающих государственные должности и должности государственных гражданских служащих Ленинградской области</t>
  </si>
  <si>
    <t>078 0113 6890112580 200</t>
  </si>
  <si>
    <t>Создание, развитие и обеспечение функционирования ведомственных информационных систем и программных платформ органов исполнительной власти Ленинградской области, включая региональные сегменты федеральных информационных систем</t>
  </si>
  <si>
    <t>252 0410 1040114500 200</t>
  </si>
  <si>
    <t>252 0410 1040300160 800</t>
  </si>
  <si>
    <t>Единовременная денежная выплата лицам, удостоенным почетного звания Ленинградской области "Почетный работник связи и информации Ленинградской области"</t>
  </si>
  <si>
    <t>252 0410 1040303240 300</t>
  </si>
  <si>
    <t>Обеспечение функционирования технологической инфраструктуры электронного правительства</t>
  </si>
  <si>
    <t>252 0410 1040413400 200</t>
  </si>
  <si>
    <t>252 1003 0340503830 300</t>
  </si>
  <si>
    <t>Комитет Ленинградской области по обращению с отходами</t>
  </si>
  <si>
    <t>Субсидии на мероприятия по созданию мест (площадок) накопления твердых коммунальных отходов</t>
  </si>
  <si>
    <t xml:space="preserve"> 253 0502 0970174790 500</t>
  </si>
  <si>
    <t xml:space="preserve">Экономия по результатам заключения муниципальных контрактов  </t>
  </si>
  <si>
    <t>Субсидии на мероприятия по ликвидации несанкционированных свалок</t>
  </si>
  <si>
    <t xml:space="preserve"> 253 0605 0970174880 500</t>
  </si>
  <si>
    <t>Экономия по результатам заключения муниципальных контрактов  - 7 902,0 тыс.руб., отсутствие муниципального контракта (Светогорское городское поселение) - 1 183,0 тыс.руб.</t>
  </si>
  <si>
    <t>Возмещение (компенсация) акционерному обществу "Северо-Западная пригородная пассажирская компания" потерь в доходах, возникающих в результате предоставления права бесплатного проезда ветеранам Великой Отечественной войны и сопровождающим их лицам железнодорожным транспортом общего пользования в пригородном сообщении по территории Ленинградской области</t>
  </si>
  <si>
    <t>254 1003 0340407100 800</t>
  </si>
  <si>
    <t xml:space="preserve">Возмещение части затрат юридическим лицам, индивидуальным предпринимателям, осуществляющим деятельность на территории Ленинградской области, на закупку автобусов на газомоторном топливе    </t>
  </si>
  <si>
    <t>254 0408 1270306040 800</t>
  </si>
  <si>
    <t>Обследование трасс регулярных автобусных маршрутов на соответствие требованиям обеспечения безопасности дорожного движения</t>
  </si>
  <si>
    <t>254 0408 1270213520 200</t>
  </si>
  <si>
    <t>Организация и проведение конкурса профессионального мастерства водителей автобусов</t>
  </si>
  <si>
    <t>254 0408 1270213760 200</t>
  </si>
  <si>
    <t>Описание местоположения границ между Ленинградской областью и смежными субъектами Российской Федерации, границ муниципальных образований</t>
  </si>
  <si>
    <t>801 0412 1170214030 200</t>
  </si>
  <si>
    <t>Отсутствие потребности</t>
  </si>
  <si>
    <t>Проведение комплексных кадастровых работ</t>
  </si>
  <si>
    <t>801 0412 1170274620 500</t>
  </si>
  <si>
    <t>Экономия по результатам конкурсных процедур МО</t>
  </si>
  <si>
    <t>Мероприятия по землеустройству и землепользованию</t>
  </si>
  <si>
    <t>801 0412 6890110350 200</t>
  </si>
  <si>
    <t xml:space="preserve">Мероприятия по сохранению и развитию материально-технической базы государственных учреждений </t>
  </si>
  <si>
    <t>801 0412 6890113770 600</t>
  </si>
  <si>
    <t>Экономия по результатам конкурсных процедур на закупку услуг по сопровождению ИС "Государственная кадастровая оценка объектов недвижимости Ленинградской области", свободный остаток</t>
  </si>
  <si>
    <t xml:space="preserve">Мероприятия, связанные с изъятием земельных участков для государственных нужд Ленинградской области </t>
  </si>
  <si>
    <t>801 0412 6890104330 400</t>
  </si>
  <si>
    <t>В связи с судебными разбирательствами и неопределенными сроками расходования бюджетных средств</t>
  </si>
  <si>
    <t>Государственные функции в сфере управления и распоряжения государственным имуществом</t>
  </si>
  <si>
    <t>801 0113 6890113790 200</t>
  </si>
  <si>
    <t>Экономия по результатам конкурсных процедур</t>
  </si>
  <si>
    <t xml:space="preserve">Государственные функции в сфере управления и распоряжения государственным имуществом </t>
  </si>
  <si>
    <t>801 0113 6890113790 800</t>
  </si>
  <si>
    <t>801 0412 6890110070 800</t>
  </si>
  <si>
    <t>Управление записи актов гражданского состояния Ленинградской области</t>
  </si>
  <si>
    <t>Осуществление переданных полномочий Российской Федерации на государственную регистрацию актов гражданского состояния</t>
  </si>
  <si>
    <t>931 0113 6890171760 500</t>
  </si>
  <si>
    <t xml:space="preserve">В соответствии с областным законом Ленинградской области от 08.12.2005 №112-оз на осуществление переданных полномочий Российской Федерации на государственную регистрацию актов гражданского состояния
</t>
  </si>
  <si>
    <t>Предоставление семьям с новорожденными детьми подарочного набора детских принадлежностей</t>
  </si>
  <si>
    <t>931 0113 6890114700 200</t>
  </si>
  <si>
    <t>Экономия в результате проведения электронного аукциона по закупке подарочного набора детских принадлежностей в подарочной упаковке для предоставления семьям с новорожденными детьми</t>
  </si>
  <si>
    <t>Вручение памятных медалей "Родившемуся на земле Ленинградской"</t>
  </si>
  <si>
    <t>931 0113 6890112970 200</t>
  </si>
  <si>
    <t>Экономия в результате проведения электронной процедуры по закупке памятной медали "Родившемуся на земле Ленинградской"</t>
  </si>
  <si>
    <t>Государственная охрана объектов культурного наследия</t>
  </si>
  <si>
    <t>932 0801 0570215410 200</t>
  </si>
  <si>
    <t>Объем работ не позволяет в течение года заключить и исполнить контракты по данному направлению.</t>
  </si>
  <si>
    <t>Организация научных, аналитических и социологических исследований</t>
  </si>
  <si>
    <t>938 0112 1540815860 200</t>
  </si>
  <si>
    <t xml:space="preserve">Комитет градостроительной политики Ленинградской области </t>
  </si>
  <si>
    <t>950 0412 11 4 01 00160 100</t>
  </si>
  <si>
    <t>950 0412 11 4 01 00160 200</t>
  </si>
  <si>
    <t>950 0412 11 4 01 00160 800</t>
  </si>
  <si>
    <t>950 0412 68 9 01 10070 800</t>
  </si>
  <si>
    <t>960 0103 6750100150 100</t>
  </si>
  <si>
    <t>960 0103 6730100150 200</t>
  </si>
  <si>
    <t>Комитет по физической культуре и спорту Ленинградской области</t>
  </si>
  <si>
    <t>Уменьшение бюджетных ассигнований в связи с экономией по контрактам в сумме 349,2 тыс. рублей, в том числе: Заневское ГП Всеволожского МР - 280,3 тыс. руб., МО Город Шлиссельбург - 68,8 тыс. руб., Любанское ГП Тосненского МР - 0,1 тыс. руб.</t>
  </si>
  <si>
    <t>Организация и проведение мероприятий, направленных на обеспечение участия в спортивных мероприятиях</t>
  </si>
  <si>
    <t>961 1103 0440106110 600</t>
  </si>
  <si>
    <t>В связи с отменой учебно-тренировочных сборов сборной команды Ленинградской области со спортсменами г. Шицзячжуан, провинции Хэбэй и спортсменами Южной Осетии</t>
  </si>
  <si>
    <t>961 1105 0440100160 600</t>
  </si>
  <si>
    <t>В 2024 году запланированы бюджетные ассигнования на содержание нового спортивного объекта Токсово 23 737,2 тыс. руб., в связи с переносом срока ввода объекта в эксплуатацию на октябрь 2024 года, потребность на содержание снизилась до 8 200,0 руб.</t>
  </si>
  <si>
    <t>Возмещение затрат, связанных с оказанием физкультурно-оздоровительных услуг</t>
  </si>
  <si>
    <t>961 1101 0440116290 600</t>
  </si>
  <si>
    <t>961 1101 0440116290 800</t>
  </si>
  <si>
    <t>В 2024 году запланированы бюджетные ассгнования на оказание физкультурно-оздоровительной услуги «Плавание для всех» в рамках исполнения государственного социального заказа в соответствии с социальным сертификатом в сумме 1 208,6  тыс. руб , в связи с внесение изменений в  ПП ЛО от 13.03.2024 года №170, фактическое оказание услуг ожидается в 4 квартале 2024 года, ожидаемое исполнение бюджета составит  1 208,6/12*3= 301,65 тыс. руб.</t>
  </si>
  <si>
    <t>Сокращение расходов в целях увеличения по направлению сохранение и развитие материально-технической базы государственных учреждений. В 2023 году, при формировании проекта областного бюджета Ленинградской области на 2024 год и на плановый период 2025 и 2026 годов, комитету по культуре и туризму Ленинградской области были предусмотрены средства для участия Ленинградской области в Международной выставке-форуме «Россия» (далее – Выставка) в размере 45 000,0 тыс. руб. (Проведение культурно-массовых мероприятий, посвященных значимым событиям культуры, истории России и Ленинградской области, крупным юбилейным датам, социальной проблематике). 
По условиям организаторов Выставки указанные средства были израсходованы в 2023 году за счет перераспределения бюджетных ассигнований, предусмотренных на мероприятия по сохранению и развитию материально-технической базы государственных учреждений государственной программы Ленинградской области «Развитие культуры в Ленинградской области».</t>
  </si>
  <si>
    <t>Разработка и реализация комплекса мер, направленных на повышение доступности и популяризации туризма для детей школьного возраста</t>
  </si>
  <si>
    <t>Сокращение расходов из расчета утвержденного норматива (8669,0 руб.) и количества получателей услуги (3800 чел.). Предусмотрено в бюджете 32 942,5 тыс. руб. при рассчетной потребности - 32 942,2 тыс. руб.</t>
  </si>
  <si>
    <t>970 0401 1640100160 200</t>
  </si>
  <si>
    <t>Средства экономии от закупочных процедур</t>
  </si>
  <si>
    <t>Реализация иных полномочий в области содействия занятости населения</t>
  </si>
  <si>
    <t>Обеспечение деятельности государственного казенного учреждения ЛОГКУ "Ленобллес"</t>
  </si>
  <si>
    <t>974 0603 0940100160 800</t>
  </si>
  <si>
    <t>Мероприятия по экологическому воспитанию, образованию, просвещению, изданию эколого-просветительской литературы</t>
  </si>
  <si>
    <t>974 0605 0940110410 200</t>
  </si>
  <si>
    <t>Государственная экологическая экспертиза объектов регионального уровня</t>
  </si>
  <si>
    <t>974 0605 0940110420 200</t>
  </si>
  <si>
    <t>Мероприятия по ведению государственного лесного реестра</t>
  </si>
  <si>
    <t>974 0407 0940314410 200</t>
  </si>
  <si>
    <t>Мероприятия по санитарной безопасности в лесах</t>
  </si>
  <si>
    <t>974 0407 0940314420 200</t>
  </si>
  <si>
    <t>Социальные выплаты и меры стимулирующего характера, связанные с профессиональной деятельностью 
(Осуществление ежегодной выплаты молодым специалистам)</t>
  </si>
  <si>
    <t>974 1003 0340503830 300</t>
  </si>
  <si>
    <t>976 1202 1540698720 600</t>
  </si>
  <si>
    <t>Перераспределение между кодами видов расходов в рамках направления расходов "Финансовое обеспечение затрат в связи с производством продукции районных периодических печатных изданий Ленинградской области" в целях дофинансирования шести редакций районных средств массовой информации Ленинградской области. Планируется заключить с ними дополнительные соглашения к действующим договорам о предоставлении субсидий на 2024 год на общую сумму 377,5 тыс. рублей по таким направлениям как «оплата работ (услуг) по технической поддержке, наполнению, развитию и продвижению электронной версии издания (услуги хостинга, аренда сервера для размещения сайта), расходов на регистрацию доменных имен, на поисковую оптимизацию, по модернизации и(или) редизайну сайта» и «оплата работ (услуг) по распространению и продвижению контента в социальных сетях»</t>
  </si>
  <si>
    <t>Финансовое обеспечение затрат в связи с производством продукции сетевыми средствами массовой информации Ленинградской области</t>
  </si>
  <si>
    <t>976 1201 1540698712 800</t>
  </si>
  <si>
    <t>Нераспределенный остаток субсидии после проведения конкурсного отбора</t>
  </si>
  <si>
    <t>Экспертиза поставленного товара, результатов выполненных работ, оказанных услуг</t>
  </si>
  <si>
    <t>976 0113 6890112920 200</t>
  </si>
  <si>
    <t>Экспертиза поставленного товара, результатов выполненных работ, оказанных услуг проводится собственными силами Комитета и привлечение сторонних экспертных организаций ранее не потребовалось</t>
  </si>
  <si>
    <t>Субсидии юридическим лицам (за исключением государственных (муниципальных) учреждений) на финансовое обеспечение затрат по ремонту помещений, находящихся в государственной (муниципальной) собственности, в целях повышения доступности предоставления государственных и муниципальных услуг, в том числе в электронном виде</t>
  </si>
  <si>
    <t>977 0113 10 4 02 06090 800</t>
  </si>
  <si>
    <t>Мероприятия по внедрению процессного управления в Администрации Ленинградской области</t>
  </si>
  <si>
    <t>977 0113 10 4 02 14440 200</t>
  </si>
  <si>
    <t>Развитие проектного управления в органах исполнительной власти Ленинградской области</t>
  </si>
  <si>
    <t>977 0113 11 4 02 14060 200</t>
  </si>
  <si>
    <t>Развитие конкуренции на рынках товаров, работ и услуг в Ленинградской области</t>
  </si>
  <si>
    <t>977 0412 11 4 01 15940 200</t>
  </si>
  <si>
    <t xml:space="preserve">В связи с отсутствием на федеральном уровне нового подхода к реализации стандарта развития конкуренции в субъектах РФ объявление конкурса на оказание услуг по проведению анализа, исследования и мониторинга состояния и развития конкурентной среды на рынках товаров, работ и услуг Ленинградской области в 2024 году неактуально
</t>
  </si>
  <si>
    <t>Формирование и совершенствование документов стратегического планирования</t>
  </si>
  <si>
    <t>977 0113 11 4 02 14050 200</t>
  </si>
  <si>
    <t>Для проведения стратегической сессии с участием бизнеса с целью актуализации документов стратегического планирования предлагается перераспределить средства на комитет по развитию малого, среднего бизнеса и потребительского рынка Ленинградской области для предоставления субсидии Фонду поддержки предпринимательства и промышленности Ленинградской области</t>
  </si>
  <si>
    <t>Продвижение инвестиционного потенциала Ленинградской области</t>
  </si>
  <si>
    <t>977 0412 11 4 01 14040 200</t>
  </si>
  <si>
    <t>Субсидии некоммерческим организациям, относящимся к инфраструктуре поддержки промышленности, на осуществление деятельности в сфере производительности труда</t>
  </si>
  <si>
    <t>977 0412 11 6 11 07140 600</t>
  </si>
  <si>
    <t>В соответствии с паспортом приоритетного проекта «Внедрение практик бережливого производства в организация социальной сферы» в 2024 году запланирована реализация 4 проектов по оптимизации процессов в организациях здравоохранения. В целях реализации 4 проектов заключено соглашение с АНО ЦРП на 18 464,9 тыс. руб., в связи с чем 535,1 тыс. руб. не требуются. В паспорт планируются соответствующие изменения</t>
  </si>
  <si>
    <t>Субсидии на капитальное строительство электросетевых объектов, включая проектно-изыскательские работы</t>
  </si>
  <si>
    <t>978 0502 0770374610 500</t>
  </si>
  <si>
    <t>Субсидии на капитальное строительство (реконструкцию) объектов теплоэнергетики, включая проектно-изыскательские работы</t>
  </si>
  <si>
    <t>978 1003 0340503830 300</t>
  </si>
  <si>
    <t>Субсидии на реализацию мероприятий по обеспечению устойчивого функционирования объектов теплоснабжения на территории Ленинградской области</t>
  </si>
  <si>
    <t>978 0502 0770370160 500</t>
  </si>
  <si>
    <t>Субсидии на реализацию мероприятий по установке автоматизированных индивидуальных тепловых пунктов с погодным и часовым регулированием</t>
  </si>
  <si>
    <t>978 0501 0740370810 500</t>
  </si>
  <si>
    <t>Субсидии на приобретение автономных источников электроснабжения (дизель-генераторов) для резервного энергоснабжения объектов жизнеобеспечения населенных пунктов Ленинградской области</t>
  </si>
  <si>
    <t>978 0502 0770374270 500</t>
  </si>
  <si>
    <t>Формирование организационно-правового и методического обеспечения в области энергосбережения и пропаганда энергосбережения</t>
  </si>
  <si>
    <t>978 0113 0740315500 200</t>
  </si>
  <si>
    <t>Формирование фактического и прогнозного топливно-энергетического баланса Ленинградской области</t>
  </si>
  <si>
    <t>978 0411 0740115160 200</t>
  </si>
  <si>
    <t>Возмещение части затрат газоснабжающим организациям в связи с реализацией сжиженных углеводородных газов населению</t>
  </si>
  <si>
    <t>978 0502 0740206330 800</t>
  </si>
  <si>
    <t>Субсидии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t>
  </si>
  <si>
    <t>979 0412 1140674260 500</t>
  </si>
  <si>
    <t>На основани обращений от администраций муниципальных образований Всеволожского, Киришского, Лодейнопольского и Сланцевского райнов ЛО</t>
  </si>
  <si>
    <t>Субсидии моногородам Ленинградской области для софинансирования муниципальных программ поддержки и развития субъектов малого и среднего предпринимательства</t>
  </si>
  <si>
    <t>979 0412 1140674250 500</t>
  </si>
  <si>
    <t>На основании обращений администрации муниципального образования Сланцевского МР ЛО</t>
  </si>
  <si>
    <t>Обеспечение функционирования и модернизация информационно-аналитической системы мониторинга социально-экономического развития муниципальных образований Ленинградской области (ИАС "Мониторинг СЭР МО")</t>
  </si>
  <si>
    <t>979 0412 1140413830 200</t>
  </si>
  <si>
    <t>Экономия, сложившаяся по результатам конкурсных процедур</t>
  </si>
  <si>
    <t>Создание, хранение и восполнение резерва материальных ресурсов для ликвидации чрезвычайных ситуаций на территории Ленинградской области</t>
  </si>
  <si>
    <t>979 0309 0840314550 200</t>
  </si>
  <si>
    <t>Субсидии на проектирование и строительство объектов инженерной и транспортной инфраструктуры на земельных участках, предоставленных бесплатно гражданам</t>
  </si>
  <si>
    <t>981 0412 067 01 70780 500</t>
  </si>
  <si>
    <t>Субсидии на переселение граждан из аварийного жилищного фонда</t>
  </si>
  <si>
    <t>981 05 01 06 7 01 70770 500</t>
  </si>
  <si>
    <t>981 0902 01 7 01 04300 400</t>
  </si>
  <si>
    <t>981 0704 02 7 03 04300 400</t>
  </si>
  <si>
    <t>Проектирование, строительство и реконструкция объектов государственной собственности</t>
  </si>
  <si>
    <t>981 1102 04 7 01 04300 400</t>
  </si>
  <si>
    <t>981 0902 18 7 03 04300 400</t>
  </si>
  <si>
    <t>Субсидии на мероприятия по строительству, реконструкции, модернизации объектов</t>
  </si>
  <si>
    <t>981 0801 18 7 03 70660 500</t>
  </si>
  <si>
    <t>Проектирование строительства и реконструкции объектов государственной и муниципальной собственности</t>
  </si>
  <si>
    <t>981 0412 68 9 01 04160 400</t>
  </si>
  <si>
    <t>Капитальный ремонт культурно-досуговых учреждений, находящихся в собственности Ленинградской области</t>
  </si>
  <si>
    <t>981 0801 05 7 01 14750 200</t>
  </si>
  <si>
    <t>Государственные функции в сфере осуществления контроля (надзора) за соблюдением природоохранного законодательства</t>
  </si>
  <si>
    <t xml:space="preserve"> 982 0605 0940514120 200</t>
  </si>
  <si>
    <t>982 1003 0340503830 300</t>
  </si>
  <si>
    <t>983 0603 0940613770 600</t>
  </si>
  <si>
    <t>983 0603 0940610470 800</t>
  </si>
  <si>
    <t>Освещение деятельности органов государственной власти Ленинградской области в средствах массовой информации, печатных изданиях, в информационно-телекоммуникационной сети "Интернет"</t>
  </si>
  <si>
    <t>983 0603 0940698740 200</t>
  </si>
  <si>
    <t>983 0603 0940600160 200</t>
  </si>
  <si>
    <t>Субвенции в сфере жилищных отношений</t>
  </si>
  <si>
    <t>Субвенции по предоставлению гражданам единовременной денежной выплаты на проведение капитального ремонта жилых домов</t>
  </si>
  <si>
    <t>984 1003 0640271640 500</t>
  </si>
  <si>
    <t>Мероприятия, связанные с присвоением почетного звания Ленинградской области "Почетный работник жилищно-коммунального хозяйства Ленинградской области"</t>
  </si>
  <si>
    <t>984 0505 0740416240 200</t>
  </si>
  <si>
    <t>Субсидии на реализацию мероприятий, направленных на повышение качества городской среды</t>
  </si>
  <si>
    <t>984 0503 0670274800 500</t>
  </si>
  <si>
    <t>Субсидии на реализацию мероприятий по благоустройству дворовых территорий муниципальных образований Ленинградской области</t>
  </si>
  <si>
    <t>984 0503 0670274750 500</t>
  </si>
  <si>
    <t>Субсидия ресурсоснабжающим организациям, эксплуатирующим объекты водоснабжения и водоотведения, находящиеся в собственности Ленинградской области, на приобретение автотранспорта и спецтехники для обслуживания водопроводно-канализационного хозяйства</t>
  </si>
  <si>
    <t>984 0502 0770106100 800</t>
  </si>
  <si>
    <t>984 0502 0740207990 600</t>
  </si>
  <si>
    <t>Зарезервированные средства для финансового обеспечения мероприятий по реализации национальных проектов (включая федеральные проекты), определенных Указом Президента Российской Федерации от 7 мая 2018 года № 204 "О национальных целях и стратегических задачах развития Российской Федерации на период до 2024 года"</t>
  </si>
  <si>
    <t>985 0113 68 9 01 14340 800</t>
  </si>
  <si>
    <t>Отсутствие потребности в остатке зарезервированных средств</t>
  </si>
  <si>
    <t>Зарезервированные средства для финансового обеспечения расходов на реализацию концессионных соглашений в сфере теплоэнергетики</t>
  </si>
  <si>
    <t>985 0113 68 9 01 16320 800</t>
  </si>
  <si>
    <t>Остаток неиспользованных средств после заключения  концессионных соглашений в сфере теплоэнергетики</t>
  </si>
  <si>
    <t>Субвенции по расчету и предоставлению дотаций на выравнивание бюджетной обеспеченности поселений за счет средств областного бюджета</t>
  </si>
  <si>
    <t>Сокращение расходов бюджетам муниципальных районов (Всеволожский муниципальный район – 2944,5 тыс. рублей, Гатчинский муниципальный район –180,6 тыс. рублей, Кировский муниципальный район – 173,3 тыс. рублей,  Ломоносовский муниципальный район – 112,2 тыс. рублей, Приозерский муниципальный район – 61,8 тыс. рублей)  в соответствии с постановлением Правительства Ленинградской области от 26.03.2020 № 153 в связи с неисполнением отдельными поселениями обязательств по соглашениям о мерах по социально-экономическому развитию и оздоровлению муниципальных финансов поселений за 2023 год</t>
  </si>
  <si>
    <t>Процентные платежи по государственному долгу Ленинградской области</t>
  </si>
  <si>
    <t>985 1301 14 4 02 10010 700</t>
  </si>
  <si>
    <t>Уменьшение расходов  связано с передвижкой выборки инфраструктурного кредита  на 2025 год</t>
  </si>
  <si>
    <t>Выплата агентских комиссий и вознаграждений</t>
  </si>
  <si>
    <t>В связи с отменой платы за оказание услуг клиринговой организацией и центральным депозитарием при осуществлении операций по управлению остатками средств, (БК РФ п.5.1. ст.156)</t>
  </si>
  <si>
    <t>Экономия по услугам по повышению квалификации, отсутствует потребность</t>
  </si>
  <si>
    <t>Субсидии на возмещение затрат, связанных с оказанием государственных услуг в социальной сфере по санаторно-курортному лечению</t>
  </si>
  <si>
    <t>986 0905 01 4 07 06060 800</t>
  </si>
  <si>
    <t>Уточнение ассигнований согласно выданных социальных сертификатов</t>
  </si>
  <si>
    <t>Социальные выплаты семьям с детьми, направленные на стимулирование роста рождаемости</t>
  </si>
  <si>
    <t>987 1003 032P103710 200</t>
  </si>
  <si>
    <t>В соответствии с фактической потребностью</t>
  </si>
  <si>
    <t>987 1003 032P103860 200</t>
  </si>
  <si>
    <t>Единовременная денежная компенсация отдельным категориям граждан, проживающим на территории Ленинградской области, в целях возмещения расходов на подключение (технологическое присоединение) индивидуальных домовладений к сети газораспределения</t>
  </si>
  <si>
    <t>987 1003 0340103140 200</t>
  </si>
  <si>
    <t>Социальная поддержка пенсионеров</t>
  </si>
  <si>
    <t>987 1003 0340103160 200</t>
  </si>
  <si>
    <t>Мера социальной поддержки по замене оборудования, входящего в состав внутридомового (внутриквартирного) газового оборудования</t>
  </si>
  <si>
    <t>987 1003 0340103190 300</t>
  </si>
  <si>
    <t>Ежемесячная денежная компенсация части расходов на оплату жилого помещения по договору найма жилого помещения частного жилищного фонда гражданам, являющимся пострадавшими участниками долевого строительства</t>
  </si>
  <si>
    <t>987 1003 0340103220 200</t>
  </si>
  <si>
    <t>Социальная поддержка и государственная социальная помощь семьям с доходами ниже установленного критерия нуждаемости, субсидии на оплату жилого помещения и коммунальных услуг</t>
  </si>
  <si>
    <t>987 1003 0340103650 200</t>
  </si>
  <si>
    <t>987 1003 0340103650 300</t>
  </si>
  <si>
    <t>Изготовление бланков сертификатов на замену оборудования, входящего в состав внутридомового (внутриквартирного) газового оборудования</t>
  </si>
  <si>
    <t>987 1003 0340115980 200</t>
  </si>
  <si>
    <t>Ежемесячное денежное содержание заслуженным деятелям физической культуры и спорта в Ленинградской области</t>
  </si>
  <si>
    <t>987 1003 0340503070 200</t>
  </si>
  <si>
    <t>Ежемесячная денежная компенсация части расходов на оплату жилого помещения и коммунальных услуг участникам специальной военной операции и членам их семей</t>
  </si>
  <si>
    <t>987 1003 0340503360 200</t>
  </si>
  <si>
    <t>Единовременная денежная выплата к празднованию 80-летия со дня полного освобождения Ленинграда от фашистской блокады</t>
  </si>
  <si>
    <t>987 1003 0340503550 200</t>
  </si>
  <si>
    <t>Единовременное пособие членам семьи пожарных, в случае их гибели (смерти), а также возмещение расходов, связанных с их погребением</t>
  </si>
  <si>
    <t>987 1003 0340503560 200</t>
  </si>
  <si>
    <t>Ежемесячная денежная выплата инвалидам боевых действий и членам семей погибшего (умершего) инвалида боевых действий, сотрудника органов внутренних дел Российской Федерации</t>
  </si>
  <si>
    <t>987 1003 0340503590 200</t>
  </si>
  <si>
    <t>Социальная поддержка региональных льготников: ветеранов труда (ветеранов военной службы), жертв политических репрессий, тружеников тыла, ветеранов труда Ленинградской области, лиц, рожденных в период с 3 сентября 1927 года по 3 сентября 1945 года</t>
  </si>
  <si>
    <t>987 1003 0340503640 200</t>
  </si>
  <si>
    <t>Единовременные выплаты в связи с юбилеем совместной жизни, единовременные выплаты к юбилейным датам со дня рождения, возмещение затрат на погребение умерших жителей области</t>
  </si>
  <si>
    <t>987 1003 0340503680 200</t>
  </si>
  <si>
    <t>987 1003 0340503680 300</t>
  </si>
  <si>
    <t>Меры социальной поддержки лиц, страдающих заболеваниями, и иных лиц, нуждающихся в лекарственном обеспечении</t>
  </si>
  <si>
    <t>987 1003 0340503690 200</t>
  </si>
  <si>
    <t>Ежемесячная денежная выплата родителю (отчиму, мачехе) погибших при исполнении обязанностей военной службы (служебных обязанностей) ветеранов боевых действий</t>
  </si>
  <si>
    <t>987 1003 0340503760 200</t>
  </si>
  <si>
    <t>Дополнительная ежемесячная денежная выплата гражданам Российской Федерации, проживавшим в Ленинграде в период его блокады с 8 сентября 1941 года по 27 января 1944 года менее 4 месяцев и не награжденным знаком "Жителю блокадного Ленинграда" и медалью "За оборону Ленинграда", в том числе имеющим инвалидность</t>
  </si>
  <si>
    <t>987 1003 0340503990 200</t>
  </si>
  <si>
    <t>Обеспечение бесплатного изготовления и ремонта зубных протезов ветеранам труда, труженикам тыла, жертвам политических репрессий</t>
  </si>
  <si>
    <t>987 1003 0340514130 300</t>
  </si>
  <si>
    <t>Изготовление бланков сертификатов на изготовление (ремонт) зубных протезов</t>
  </si>
  <si>
    <t>987 1003 0340514280 200</t>
  </si>
  <si>
    <t>Изготовление удостоверений детям Великой Отечественной войны</t>
  </si>
  <si>
    <t>987 1003 0340515120 200</t>
  </si>
  <si>
    <t>Изготовление удостоверений ветеранам труда Ленинградской области</t>
  </si>
  <si>
    <t>987 1003 0340516100 200</t>
  </si>
  <si>
    <t>Оплата банковских услуг (услуг почтовой связи) по перечислению (пересылке) средств ежемесячной денежной выплаты, назначаемой в случае рождения третьего ребенка или последующих детей до достижения ребенком возраста трех лет</t>
  </si>
  <si>
    <t>987 1004 0340210840 200</t>
  </si>
  <si>
    <t>Оказание услуг по расчету ежемесячных денежных компенсаций части расходов на оплату жилого помещения и коммунальных услуг отдельным категориям граждан, проживающим на территории Ленинградской области, ежеквартальному информированию получателей о произведенных расчетах ежемесячных денежных компенсаций в разрезе отдельных видов жилищно-коммунальных услуг, предоставлению информации о наличии задолженности по оплате жилого помещения и коммунальных услуг</t>
  </si>
  <si>
    <t>987 1006 0340615100 200</t>
  </si>
  <si>
    <t>Кадровое обеспечение в сфере социальной защиты</t>
  </si>
  <si>
    <t>987 0705 0340716230 200</t>
  </si>
  <si>
    <t>В соответствии с фактической потребностью согласно заключенным контрактам</t>
  </si>
  <si>
    <t>987 1002 0340716230 200</t>
  </si>
  <si>
    <t>Организация перевозки ветеранов и инвалидов Великой Отечественной войны к месту лечения</t>
  </si>
  <si>
    <t>987 1003 0340512860 200</t>
  </si>
  <si>
    <t>Обеспечение протезами и протезно-ортопедическими изделиями тружеников тыла и жертв политических репрессий</t>
  </si>
  <si>
    <t>987 1003 0340512870 300</t>
  </si>
  <si>
    <t>987 1003 0340716230 200</t>
  </si>
  <si>
    <t>Обеспечение бесплатного проезда к месту лечения в санаторно-курортных учреждениях и обратно детей-сирот и детей, оставшихся без попечения родителей (а также лиц из их числа)</t>
  </si>
  <si>
    <t>987 1004 0340303410 300</t>
  </si>
  <si>
    <t>Пособие на приобретение учебной литературы и письменных принадлежностей и ежемесячное пособие детям-сиротам и детям, оставшимся без попечения родителей, лицам из числа детей-сирот и детей, оставшихся без попечения родителей, с ограниченными возможностями здоровья (в том числе с различными формами умственной отсталости), обучающимся по очной форме обучения по программам переподготовки рабочих и служащих</t>
  </si>
  <si>
    <t>987 1004 0340303600 300</t>
  </si>
  <si>
    <t>Бесплатное обучение на курсах по подготовке к поступлению в организации среднего и высшего профессионального образования детей-сирот и детей, оставшихся без попечения родителей, а также лиц из числа детей-сирот и детей, оставшихся без попечения родителей</t>
  </si>
  <si>
    <t>987 1004 0340312250 200</t>
  </si>
  <si>
    <t>Субвенции по организации выплаты вознаграждения, причитающегося приемным родителям</t>
  </si>
  <si>
    <t>987 1004 0340371430 500</t>
  </si>
  <si>
    <t>По фактической потребности в сооветствии с письмами глав администраций муниципальных образований ЛО</t>
  </si>
  <si>
    <t>Субвенции по подготовке граждан, желающих принять на воспитание в свою семью ребенка, оставшегося без попечения родителей</t>
  </si>
  <si>
    <t>987 1004 0340371450 500</t>
  </si>
  <si>
    <t>Субвенции по назначению и выплате денежных средств на содержание детей-сирот и детей, оставшихся без попечения родителей, в семьях опекунов (попечителей) и приемных семьях, лиц из числа детей-сирот и детей, оставшихся без попечения родителей, которые в возрасте до 18 лет находились под опекой (попечительством) и обучаются в образовательной организации по образовательным программам основного общего и (или) среднего общего образования</t>
  </si>
  <si>
    <t>987 1004 0340371460 500</t>
  </si>
  <si>
    <t>Субвенции по обеспечению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муниципальных образовательных организаций, на городском, пригородном транспорте, в сельской местности на внутрирайонном транспорте (кроме такси), а также бесплатного проезда один раз в год к месту жительства и обратно к месту учебы</t>
  </si>
  <si>
    <t>987 1004 0340371470 500</t>
  </si>
  <si>
    <t>Субвенции по обеспечению текущего ремонта жилых помещений, признанных нуждающимися в проведении текущего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право пользования которыми сохранялось до достижения ими совершеннолетия, при заселении в них указанных лиц</t>
  </si>
  <si>
    <t>987 1004 0340371480 500</t>
  </si>
  <si>
    <t>Субвенции по аренде жилых помещений для детей-сирот и детей, оставшихся без попечения родителей, и лиц из числа детей-сирот и детей, оставшихся без попечения родителей, на период до обеспечения их жилыми помещениями</t>
  </si>
  <si>
    <t>987 1004 0340371490 500</t>
  </si>
  <si>
    <t>Субвенции по организации и осуществлению деятельности по постинтернатному сопровождению</t>
  </si>
  <si>
    <t>987 1004 0340371720 500</t>
  </si>
  <si>
    <t>Субвенции по организации и осуществлению деятельности по опеке и попечительству</t>
  </si>
  <si>
    <t>В соответствии с фактической потребностью согласно заключенным контрактам (Смета - КСЗН)</t>
  </si>
  <si>
    <t>987 1006 0340698740 200</t>
  </si>
  <si>
    <t>Государственная поддержка деятельности социально ориентированных некоммерческих организаций</t>
  </si>
  <si>
    <t>987 1006 03407 06470 600</t>
  </si>
  <si>
    <t>Мероприятия, направленные на обеспечение жилыми помещениями детей-сирот</t>
  </si>
  <si>
    <t>987 1006 0340915820 600</t>
  </si>
  <si>
    <t>987 1003 0340103140 300</t>
  </si>
  <si>
    <t>987 1003 0340103220 300</t>
  </si>
  <si>
    <t>Единовременная денежная компенсация гражданам в целях возмещения расходов на подключение (технологическое присоединение) энергопринимающих устройств потребителей электрической энергии, объектов по производству электрической энергии, а также объектов электросетевого хозяйства, принадлежащих сетевым организациям и иным лицам, к электрическим сетям</t>
  </si>
  <si>
    <t>987 1003 0340103480 300</t>
  </si>
  <si>
    <t>Компенсация в размере 50 процентов стоимости обучения детей по образовательным программам среднего профессионального образования на платной основе</t>
  </si>
  <si>
    <t>987 1003 0340203500 300</t>
  </si>
  <si>
    <t>Компенсация расходов на самостоятельное приобретение автономных дымовых пожарных извещателей и источников автономного питания</t>
  </si>
  <si>
    <t>987 1003 0340203620 300</t>
  </si>
  <si>
    <t>987 1003 0340503550 300</t>
  </si>
  <si>
    <t>В связи с уменьшением количества получателей</t>
  </si>
  <si>
    <t>987 1003 0340503560 300</t>
  </si>
  <si>
    <t>987 1003 0340503640 300</t>
  </si>
  <si>
    <t>987 1003 0340503690 300</t>
  </si>
  <si>
    <t>987 1003 0340503890 300</t>
  </si>
  <si>
    <t>987 1003 0340503990 300</t>
  </si>
  <si>
    <t>Обеспечение содействия эффективному развитию сферы межнациональных и межконфессиональных отношений, укрепление единства российской нации, формирование общероссийской гражданской идентичности и этнокультурное развитие народов России</t>
  </si>
  <si>
    <t>990 0113 1540116210 200</t>
  </si>
  <si>
    <t>Экономия по результатам завершения конкурсных процедур и расторжение государственного контракта.</t>
  </si>
  <si>
    <t>Информационная кампания поэтапной реализации мероприятий в рамках государственной поддержки проектов местных инициатив граждан</t>
  </si>
  <si>
    <t>990 0113 1540314180 200</t>
  </si>
  <si>
    <t xml:space="preserve">Субсидии на реализацию областного закона от 15 января 2018 года № 3-оз "О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
</t>
  </si>
  <si>
    <t>990 1403 1540374660 500</t>
  </si>
  <si>
    <t>пп. "а" п 4.6 Порядка предоставления и распределения субсидий (уточнение планового объема расходов на исполнение софинансируемых обязательств по итогам заключения муниципальных контрактов (договоров) на поставку товаров, выполнение работ, оказание услуг)</t>
  </si>
  <si>
    <t xml:space="preserve">Субсидии на реализацию областного закона от 28 декабря 2018 года № 147-оз "О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
</t>
  </si>
  <si>
    <t>990 1403 1540374770 500</t>
  </si>
  <si>
    <t>Научное и методическое обеспечение деятельности органов местного самоуправления Ленинградской области</t>
  </si>
  <si>
    <t>990 0705 1540414940 200</t>
  </si>
  <si>
    <t>Экономия по результатам завершения конкурсных процедур.</t>
  </si>
  <si>
    <t>Содействие развитию информационной грамотности в сфере защиты прав потребителей в Ленинградской области</t>
  </si>
  <si>
    <t>990 0113 1540714960 200</t>
  </si>
  <si>
    <t>Непрограммные расходы. Обеспечение деятельности (услуги, работы) государственных учреждений</t>
  </si>
  <si>
    <t xml:space="preserve">990 0113 6890100160 200 </t>
  </si>
  <si>
    <t xml:space="preserve">990 0705 6890100160 200 </t>
  </si>
  <si>
    <t>Свободный остаток бюджетных ассигнований.</t>
  </si>
  <si>
    <t>Межрегиональная научно-практическая конференция по вопросам профилактики асоциального поведения в молодежной среде</t>
  </si>
  <si>
    <t>993 0707 1541115900 200</t>
  </si>
  <si>
    <t>Перераспределение средств подведомственному учреждению (ГБУ ЛО "РДЦ") на участие делегаций Ленинградской области в мероприятиях ФАДМ и АВЦ</t>
  </si>
  <si>
    <t>Молодежные форумы и молодежные массовые мероприятия</t>
  </si>
  <si>
    <t>993 0707 1541211680 200</t>
  </si>
  <si>
    <t>Поддержка творческих молодежных проектов</t>
  </si>
  <si>
    <t>993 0707 1541211690 200</t>
  </si>
  <si>
    <t>Мероприятия, посвященные памятным датам и событиям Ленинградской области</t>
  </si>
  <si>
    <t>993 0707 1541315890 200</t>
  </si>
  <si>
    <t>Мероприятия в сфере увековечения памяти погибших при защите Отечества</t>
  </si>
  <si>
    <t>993 0707 1541211690 300</t>
  </si>
  <si>
    <t xml:space="preserve">Субсидии на поддержку содействия трудовой адаптации  и занятости молодежи </t>
  </si>
  <si>
    <t>993 0707 1541174330 500</t>
  </si>
  <si>
    <t>Перераспределение средств подведомственному учреждению (ГБУ ЛО "РДЦ") на участие делегаций Ленинградской области в мероприятиях ФАДМ и АВЦ (экономия в результате проведения конкурсных процедур Кировского муниципального района, г.Кировск, письмо (исх от 08.08.2024 №ИСХ-1397/2024) с просьбой о внесении изменений в соглашение о предоставлении субсидии от 10.02.2023 №1066).</t>
  </si>
  <si>
    <t xml:space="preserve">Стимулирование увеличения производства картофеля и овощей </t>
  </si>
  <si>
    <t>075 0405 1370106120 800</t>
  </si>
  <si>
    <t xml:space="preserve"> - 4 791,7 тыс.руб. - поддержка на проведение агротехнологических работ в области семеноводства с/х культур (субсидии предоставлены в объеме потребности на основании проведенных отборов. Из планируемых получателей субсидий не приняли участие в отборах 3 сельхозтоваропроизводителя, не соответствовавшие установленным требованиям к отбору);
- 20 489,3 тыс.руб. - возмещение части затрат на проведение агротехнологических работ на посевной площади, занятой картофелем (Субсидии предоставлены  на основании проведенных отборов.  Из планируемых 40 получателей субсидий не приняли участие в отборах 18 сельхозтоваропроизводителей, не соответствовавших установленным требованиям к отбору)</t>
  </si>
  <si>
    <t>Поддержка приоритетных направлений агропромышленного комплекса и развитие малых форм хозяйствования (Поддержка производства молока)</t>
  </si>
  <si>
    <t xml:space="preserve">Субсидии предоставлены в объеме потребности </t>
  </si>
  <si>
    <t>Приложение 5 к Пояснительной записке. Таблица поправок по перераспределению</t>
  </si>
  <si>
    <t>Увеличение</t>
  </si>
  <si>
    <t>Уменьшение (источник)</t>
  </si>
  <si>
    <t>направление</t>
  </si>
  <si>
    <t>код бюджетной классификации расходов</t>
  </si>
  <si>
    <t>Комитет по дорожному хозяйству Ленингнрадской области</t>
  </si>
  <si>
    <t>029 0409 6890116000 200</t>
  </si>
  <si>
    <t>Организация и проведение мероприятий, направленных на развитие кадрового потенциала. В целях организации повышения квалификации педагогических работников общеобразовательных организаций Ленинградской области в рамках введения с 1 сентября 2024 года нового учебного предмета «Основы безопасности и защиты Родины» Комитету финансов Ленинградской области внести изменения в сводную бюджетную роспись областного бюджета Ленинградской области по расходам на 2024 год в части перераспределены бюджетные ассигнования Распоряжение Правительства Ленинградской области от 12.08.2024 475-р (Внесены изменения в СБР 15.08.2024)</t>
  </si>
  <si>
    <t>Организация и обеспечение отдыха и оздоровления детей (за исключением организации отдыха детей в каникулярное время) Распоряжение Правительства Ленинградской области от 12.08.2024 475-р (Внесены изменения в СБР 15.08.2024)</t>
  </si>
  <si>
    <t>068 0709 02 4 08 12290 600</t>
  </si>
  <si>
    <r>
      <t xml:space="preserve">Организация и проведение конкурсов, конференций, семинаров, прочих мероприятий, участие в выставках, салонах </t>
    </r>
    <r>
      <rPr>
        <sz val="12"/>
        <color indexed="8"/>
        <rFont val="Times New Roman"/>
        <family val="1"/>
        <charset val="204"/>
      </rPr>
      <t>(Уточнение классификации расходов в части  КЦСР)</t>
    </r>
  </si>
  <si>
    <t xml:space="preserve"> 068 0709 02 4 02 15650 600</t>
  </si>
  <si>
    <t xml:space="preserve"> 068 0709 02 4 01 15650 600</t>
  </si>
  <si>
    <t>Обеспечение деятельности (услуги, работы) государственных учреждений (Уточнение классификации расходов в части  КФСР Ладога )</t>
  </si>
  <si>
    <t xml:space="preserve"> 068 1101 02 4 02 00160 600</t>
  </si>
  <si>
    <r>
      <t xml:space="preserve">Обеспечение деятельности (услуги, работы) государственных учреждений </t>
    </r>
    <r>
      <rPr>
        <sz val="12"/>
        <color indexed="8"/>
        <rFont val="Times New Roman"/>
        <family val="1"/>
        <charset val="204"/>
      </rPr>
      <t>(Уточнение классификации расходов в части  КФСР)</t>
    </r>
  </si>
  <si>
    <t xml:space="preserve"> 068 1103 02 4 02 00160 600</t>
  </si>
  <si>
    <r>
      <t xml:space="preserve">Обеспечение деятельности (услуги, работы) государственных учреждений Субсидии на государственное задание на прочие услуги, работы в области образования </t>
    </r>
    <r>
      <rPr>
        <sz val="12"/>
        <color indexed="8"/>
        <rFont val="Times New Roman"/>
        <family val="1"/>
        <charset val="204"/>
      </rPr>
      <t>(Уточнение классификации расходов в части  КФСР и КЦСР)</t>
    </r>
  </si>
  <si>
    <t xml:space="preserve"> 068 0709 02 4 05 00160 600</t>
  </si>
  <si>
    <t>Обеспечение деятельности (услуги, работы) государственных учреждений Россонь и лагерь Гагарина (Уточнение классификации расходов в части  КФСР и КЦСР)</t>
  </si>
  <si>
    <t xml:space="preserve"> 068 0709 02 4 08 00160 600</t>
  </si>
  <si>
    <t>Обеспечение деятельности (услуги, работы) государственных учреждений (Уточнение классификации расходов в части  КФСР и КЦСР)</t>
  </si>
  <si>
    <t xml:space="preserve"> 068 0703 02 4 02 00160 600</t>
  </si>
  <si>
    <t>Конкурсы, конференции и прочие мероприятия, направленные на повышение привлекательности программ профессионального образования, востребованных на региональном рынке труда (Уточнение классификации расходов в части  КФСР)</t>
  </si>
  <si>
    <t xml:space="preserve"> 068 0704 02 4 03 11950 600</t>
  </si>
  <si>
    <t xml:space="preserve"> 068 0709 02 4 03 11950 600</t>
  </si>
  <si>
    <t>Организация и проведение конкурсов, конференций, семинаров, прочих мероприятий, участие в выставках, салонах (Уточнение классификации расходов в части  КФСР)</t>
  </si>
  <si>
    <t xml:space="preserve"> 068 1003 02 4 02 15650 600</t>
  </si>
  <si>
    <r>
      <t xml:space="preserve">Мероприятия по сохранению и развитию материально-технической базы государственных учреждений </t>
    </r>
    <r>
      <rPr>
        <sz val="12"/>
        <rFont val="Times New Roman"/>
        <family val="1"/>
        <charset val="204"/>
      </rPr>
      <t>(Анвангард Внесены изменения в СБР)</t>
    </r>
  </si>
  <si>
    <t xml:space="preserve"> 068 0703 02 7 02 13770 600</t>
  </si>
  <si>
    <r>
      <t xml:space="preserve">Мероприятия по сохранению и развитию материально-технической базы государственных учреждений </t>
    </r>
    <r>
      <rPr>
        <sz val="12"/>
        <rFont val="Times New Roman"/>
        <family val="1"/>
        <charset val="204"/>
      </rPr>
      <t>(Анвангард Внесены изменения в СБР) (Антитеррористическая защищенностьи обеспечение охраны подведомственных учреждений Внесены изменения в СБР)</t>
    </r>
  </si>
  <si>
    <t xml:space="preserve"> 068 0704 02 7 03 13770 600</t>
  </si>
  <si>
    <r>
      <t xml:space="preserve">Мероприятия по сохранению и развитию материально-технической базы государственных учреждений </t>
    </r>
    <r>
      <rPr>
        <sz val="12"/>
        <rFont val="Times New Roman"/>
        <family val="1"/>
        <charset val="204"/>
      </rPr>
      <t>(Антитеррористическая защищенностьи обеспечение охраны подведомственных учреждений Внесены изменения в СБР)</t>
    </r>
  </si>
  <si>
    <t xml:space="preserve"> 068 0701 02 7 01 13770 600</t>
  </si>
  <si>
    <r>
      <t xml:space="preserve">Мероприятия по сохранению и развитию материально-технической базы государственных учреждений </t>
    </r>
    <r>
      <rPr>
        <sz val="12"/>
        <color indexed="8"/>
        <rFont val="Times New Roman"/>
        <family val="1"/>
        <charset val="204"/>
      </rPr>
      <t>(Антитеррористическая защищенностьи обеспечение охраны подведомственных учреждений Внесены изменения в СБР)</t>
    </r>
  </si>
  <si>
    <t xml:space="preserve"> 068 0705 02 7 03 13770 600</t>
  </si>
  <si>
    <t xml:space="preserve"> 068 0702 02 7 02 13770 600</t>
  </si>
  <si>
    <t xml:space="preserve"> 068 0706 02 7 03 13770 600</t>
  </si>
  <si>
    <t xml:space="preserve"> 068 0709 02 4 08 13770 600</t>
  </si>
  <si>
    <t>3</t>
  </si>
  <si>
    <r>
      <t xml:space="preserve">Совершенствование порядка назначения на должности государственной гражданской службы граждан Российской Федерации, государственных гражданских служащих Ленинградской области </t>
    </r>
    <r>
      <rPr>
        <sz val="12"/>
        <color indexed="8"/>
        <rFont val="Times New Roman"/>
        <family val="1"/>
        <charset val="204"/>
      </rPr>
      <t>(Внесены изменения в СБР) Перераспределены бюджетных ассигнования между  Управлением делами Правительства Ленинградской области делами) и комитетом общего профессионального образования Ленинградской области</t>
    </r>
  </si>
  <si>
    <t> 068 0113 68 9 01 15680 600</t>
  </si>
  <si>
    <t>133 0113 68 9 011 5680 200</t>
  </si>
  <si>
    <r>
      <t xml:space="preserve">Совершенствование порядка назначения на должности государственной гражданской службы граждан Российской Федерации, государственных гражданских служащих Ленинградской области
</t>
    </r>
    <r>
      <rPr>
        <sz val="12"/>
        <color indexed="8"/>
        <rFont val="Times New Roman"/>
        <family val="1"/>
        <charset val="204"/>
      </rPr>
      <t>(Внесены изменения в СБР) Перераспределены бюджетных ассигнования между  Управлением делами Правительства Ленинградской области делами) и комитетом общего профессионального образования Ленинградской области</t>
    </r>
  </si>
  <si>
    <t> 068 0705 68 9 01 15680 600</t>
  </si>
  <si>
    <t>4</t>
  </si>
  <si>
    <t>Комитет финансов Ленинграсдкой области</t>
  </si>
  <si>
    <t>Организация пребывания детей, проживающих в Белгородской области, и сопровождающих их лиц, прибывших из Белгородской области, на территории Ленинградской области (Внесены изменения в СБР)</t>
  </si>
  <si>
    <t> 068 0709 68 9 01 16370 600</t>
  </si>
  <si>
    <t>Резервный фонд Правительства Ленинградской области (Внесены изменения в СБР)</t>
  </si>
  <si>
    <t>5</t>
  </si>
  <si>
    <t>Создание системы поддержки фермеров и развитие сельской кооперации (грант «Агростартап»)</t>
  </si>
  <si>
    <t>075 0405  132I554802   800</t>
  </si>
  <si>
    <t>075 0405  132I554800   800</t>
  </si>
  <si>
    <t>Создание системы поддержки фермеров и развитие сельской кооперации (субсидии сельскохозяйственным потребительским кооперативам)</t>
  </si>
  <si>
    <t>075 0405  132I554803   600</t>
  </si>
  <si>
    <t>075 0405  132I554800   600</t>
  </si>
  <si>
    <t>Создание системы поддержки фермеров и развитие сельской кооперации (Софинансирование затрат, связанных с осуществлением текущей деятельности центра компетенции в сфере сельскохозяйственной кооперации и поддержки фермеров)</t>
  </si>
  <si>
    <t>075 0405 132I554801    100</t>
  </si>
  <si>
    <t>075 0405 132I554800    100</t>
  </si>
  <si>
    <t>Стимулирование увеличения производства картофеля и овощей (возмещение части затрат на поддержку элитного семеноводства картофеля и (или) овощных культур)</t>
  </si>
  <si>
    <t>075 0405 13701R0141    800</t>
  </si>
  <si>
    <t>075 0405 13701R0140   800</t>
  </si>
  <si>
    <t>Стимулирование увеличения производства картофеля и овощей (возмещение части затрат на проведение агротехнологических работ, повышение уровня экологической безопасности сельскохозяйственного производства, а также на повышение плодородия и качества почв на посевной площади, занятой картофелем)</t>
  </si>
  <si>
    <t>075 0405 13701R0142    800</t>
  </si>
  <si>
    <t>Стимулирование увеличения производства картофеля и овощей (возмещение части затрат на проведение агротехнологических работ, повышение уровня экологической безопасности сельскохозяйственного производства, а также на повышение плодородия и качества почв на посевной площади, занятой овощными культурами открытого грунта)</t>
  </si>
  <si>
    <t>075 0405 13701R0143    800</t>
  </si>
  <si>
    <t>Стимулирование увеличения производства картофеля и овощей (возмещение части затрат на поддержку производства картофеля)</t>
  </si>
  <si>
    <t>075 0405 13701R0144   800</t>
  </si>
  <si>
    <t>Стимулирование увеличения производства картофеля и овощей (возмещение части затрат на поддержку производства овощей открытого грунта)</t>
  </si>
  <si>
    <t>075 0405  13701R0145   800</t>
  </si>
  <si>
    <t>Стимулирование увеличения производства картофеля и овощей (финансовое обеспечение части затрат на производство овощей защищенного грунта, произведенных с применением технологии досвечивания)</t>
  </si>
  <si>
    <t>075 0405 13701R0146    800</t>
  </si>
  <si>
    <t>Поддержка приоритетных направлений агропромышленного комплекса и развитие малых форм хозяйствования (развитие материально-технической базы сельскохозяйственных потребительских кооперативов)</t>
  </si>
  <si>
    <t>075 0405 13701R5016    600</t>
  </si>
  <si>
    <t>075 0405 13701R5010   600</t>
  </si>
  <si>
    <t>Поддержка приоритетных направлений агропромышленного комплекса и развитие малых форм хозяйствования (уплата страховых премий, начисленных по договорам сельскохозяйственного страхования в областитоварной аквакультуры (товарного рыбоводства))</t>
  </si>
  <si>
    <t>075 0405 13701R5011    800</t>
  </si>
  <si>
    <t>075 0405 13701R5010  800</t>
  </si>
  <si>
    <t>Поддержка приоритетных направлений агропромышленного комплекса и развитие малых форм хозяйствования (уплата страховых премий, начисленных по договорам сельскохозяйственного страхования в области животноводства)</t>
  </si>
  <si>
    <t>075 0405 13701R5012   800</t>
  </si>
  <si>
    <t>Поддержка приоритетных направлений агропромышленного комплекса и развитие малых форм хозяйствования (уплата страховых премий, начисленных по договорам сельскохозяйственного страхования в области растениеводства)</t>
  </si>
  <si>
    <t>075 0405 13701R5013    800</t>
  </si>
  <si>
    <t>Поддержка приоритетных направлений агропромышленного комплекса и развитие малых форм хозяйствования (поддержка элитного семеноводства)</t>
  </si>
  <si>
    <t>075 0405 13701R5014    800</t>
  </si>
  <si>
    <t>Поддержка приоритетных направлений агропромышленного комплекса и развитие малых форм хозяйствования (развитие семейной фермы)</t>
  </si>
  <si>
    <t>075 0405 13701R5015    800</t>
  </si>
  <si>
    <t>Поддержка приоритетных направлений агропромышленного комплекса и развитие малых форм хозяйствования (поддержка глубокой переработки зерна и (или) переработки молока сырого крупного рогатого скота, козьего и овечьего на пищевую продукцию)</t>
  </si>
  <si>
    <t>075 0405 13701R5017    800</t>
  </si>
  <si>
    <t>Поддержка приоритетных направлений агропромышленного комплекса и развитие малых форм хозяйствования (поддержка производства молока)</t>
  </si>
  <si>
    <t>075 0405 13701R5018    800</t>
  </si>
  <si>
    <t>Поддержка приоритетных направлений агропромышленного комплекса и развитие малых форм хозяйствования (поддержка производства продукции плодово-ягодных насаждений, включая посадочный материал, закладку и уход за многолетними насаждениями (кроме виноградников), включая питомники)</t>
  </si>
  <si>
    <t>075 0405 13701R5019   800</t>
  </si>
  <si>
    <t>Поддержка приоритетных направлений агропромышленного комплекса и развитие малых форм хозяйствования (поддержка на проведение агротехнологических работ, повышение уровня экологической безопасности сельскохозяйственного производства, а также на повышение плодородия и качества почв)</t>
  </si>
  <si>
    <t>075 0405 13701R501Б   800</t>
  </si>
  <si>
    <t>Поддержка приоритетных направлений агропромышленного комплекса и развитие малых форм хозяйствования (содержание племенного маточного поголовья сельскохозяйственных животных)</t>
  </si>
  <si>
    <t>075 0405 13701R501Г   800</t>
  </si>
  <si>
    <t>6</t>
  </si>
  <si>
    <t>Исполнение функций государственных органов Ленинградской
(распоряжение ПЛО от 18.04.2024 № 183-р)</t>
  </si>
  <si>
    <t>121 0104 6730100150 200</t>
  </si>
  <si>
    <t>7</t>
  </si>
  <si>
    <t>Резервный фонд Правительства Ленинградской области</t>
  </si>
  <si>
    <t>133 0203 6890116260 200</t>
  </si>
  <si>
    <t>133 0113 6890112580 200</t>
  </si>
  <si>
    <t>133 0104 6730100150 800</t>
  </si>
  <si>
    <t>Исполнение судебных актов Российской Федерации и мировых соглашений по возмещению вреда
Внесены изменения в сводную бюджетную роспись</t>
  </si>
  <si>
    <t>133 0113 6890110070 800</t>
  </si>
  <si>
    <t>133 0410 1040414720 200</t>
  </si>
  <si>
    <t>8</t>
  </si>
  <si>
    <t>Исполнение функций государственных органов Ленинградской</t>
  </si>
  <si>
    <t>9</t>
  </si>
  <si>
    <r>
      <rPr>
        <sz val="12"/>
        <rFont val="Times New Roman"/>
        <family val="1"/>
        <charset val="204"/>
      </rPr>
      <t>Резервный Фонд</t>
    </r>
    <r>
      <rPr>
        <sz val="12"/>
        <color indexed="0"/>
        <rFont val="Times New Roman"/>
        <family val="1"/>
        <charset val="204"/>
      </rPr>
      <t xml:space="preserve">  Правительства Ленинградской области  </t>
    </r>
  </si>
  <si>
    <t>985 01116890110050 800</t>
  </si>
  <si>
    <t>10</t>
  </si>
  <si>
    <t xml:space="preserve">Комитет по социальной защите населения Ленинградской области </t>
  </si>
  <si>
    <t>133 0709 6820159900 100</t>
  </si>
  <si>
    <t>Осуществление переданных полномочий Российской Федерации по осуществлению деятельности, связанной с перевозкой между субъектами Российской Федерации, а также в пределах территорий государств - участников Содружества Независимых Государств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t>
  </si>
  <si>
    <t>987 1004 0340359400 600</t>
  </si>
  <si>
    <t>11</t>
  </si>
  <si>
    <t xml:space="preserve">Комитет цифрового развития Ленинградской области  </t>
  </si>
  <si>
    <t>252 0410 6890110070 800</t>
  </si>
  <si>
    <t>Создание, развитие и обеспечение функционирования ведомственных информационных систем и программных платформ органов исполнительной власти Ленинградской области, включая региональные сегменты федеральных информационных систем
Внесены изменения в сводную бюджетную роспись</t>
  </si>
  <si>
    <t>12</t>
  </si>
  <si>
    <t>253 0605  092G152420   200</t>
  </si>
  <si>
    <t xml:space="preserve"> 985 0113 6890114340 800</t>
  </si>
  <si>
    <t>13</t>
  </si>
  <si>
    <t>Возмещение недополученных доходов, возникающих при осуществлении регулярных перевозок автомобильным транспортом в связи с предоставлением льготного (бесплатного) проезда отдельным категориям граждан - жителям Ленинградской области
Корректировка КБК</t>
  </si>
  <si>
    <t>254 1003 0340407970 600</t>
  </si>
  <si>
    <t>14</t>
  </si>
  <si>
    <t xml:space="preserve">Управление записи актов гражданского состояния Ленинградской области    </t>
  </si>
  <si>
    <t>931 0113 6820159300 500</t>
  </si>
  <si>
    <t>931 0113 6820159300 200</t>
  </si>
  <si>
    <t>15</t>
  </si>
  <si>
    <t>977 0113 10 4 02 59300 600</t>
  </si>
  <si>
    <t>Исполнение судебных актов Российской Федерации и мировых соглашений по возмещению вреда  
изменение в СБР для оплаты ФС № 045903549 ООО "Темпл Групп"
изменение в СБР для оплаты ФС № 043121950 ООО "Союзстрой" (внесены изменения в СБР)</t>
  </si>
  <si>
    <t>932 0804 6890110070 800</t>
  </si>
  <si>
    <t xml:space="preserve">Обеспечение деятельности (услуги, работы) государственных учреждений
</t>
  </si>
  <si>
    <t>932 0804 0540200160 200</t>
  </si>
  <si>
    <t>Реализация мероприятий по обустройству туристского центра города на территории муниципальных образований Ленинградской области в соответствии с туристским кодом центра города</t>
  </si>
  <si>
    <t>962 0412 172J1Ф5585 500</t>
  </si>
  <si>
    <t>Государственная поддержка региональных программ по проектированию туристского кода центра города</t>
  </si>
  <si>
    <t>962 0412 172J1Ф5584 200</t>
  </si>
  <si>
    <t>985 0111 6890110050 800</t>
  </si>
  <si>
    <t xml:space="preserve">972 0309 0840300160 300 </t>
  </si>
  <si>
    <t xml:space="preserve">972 0309 0840300160 800 </t>
  </si>
  <si>
    <t>972 0105 6790100150 200</t>
  </si>
  <si>
    <t>Комитет правопорядка Ленинградской области</t>
  </si>
  <si>
    <t>Создание, хранение и восполнение резерва материальных ресурсов для ликвидации чрезвычайных ситуаций на территории Ленинградской области
Внесены изменения в сводную бюджетную роспись</t>
  </si>
  <si>
    <t>972 0309 0840314550 200</t>
  </si>
  <si>
    <t>978 0309 08040314550 200</t>
  </si>
  <si>
    <t>Исполнение судебных актов Российской Федерации и мировых соглашений по возмещению вреда 
Внесены изменения в сводную бюджетную роспись</t>
  </si>
  <si>
    <t>974 0406 6890110070 800</t>
  </si>
  <si>
    <t>Обеспечение деятельности государственного казенного учреждения ЛОГКУ "Ленобллес"  
(Выплата бывшему сотруднику пособия за первые три дня временной нетрудоспособности).</t>
  </si>
  <si>
    <t>974 0407 0940300160 300</t>
  </si>
  <si>
    <t xml:space="preserve">Обеспечение деятельности государственного казенного учреждения ЛОГКУ "Ленобллес" </t>
  </si>
  <si>
    <t>974 0407 0940300160 800</t>
  </si>
  <si>
    <t>976 0412 1570107410 800</t>
  </si>
  <si>
    <t>976 0412 1570107410 600</t>
  </si>
  <si>
    <t>976 1201 1540598770 600</t>
  </si>
  <si>
    <t>976 1201 1540598770 800</t>
  </si>
  <si>
    <t>976 1202 1540598770 600</t>
  </si>
  <si>
    <t>976 1202 1540598770 800</t>
  </si>
  <si>
    <t>22</t>
  </si>
  <si>
    <t>977 0113 11 7 01 16070 200</t>
  </si>
  <si>
    <t>23</t>
  </si>
  <si>
    <t>978 0402 6890110070 800</t>
  </si>
  <si>
    <t>Субсидии ресурсоснабжающим организациям в связи с установлением льготных тарифов на коммунальные ресурсы (услуги) теплоснабжения и горячего водоснабжения, реализуемые населению на территории Ленинградской области
Внесены изменения в сводную бюджетную роспись</t>
  </si>
  <si>
    <t>978 0402 0740206310 800</t>
  </si>
  <si>
    <t>Обеспечение комплексного развития сельских территорий
Корректировка КБК в части мероприятия "Капитальный ремонт электрических сетей уличного освещения в деревне Кисельня"</t>
  </si>
  <si>
    <t>978 0503 18703R5760 500</t>
  </si>
  <si>
    <t>978 0502 18703R5760 500</t>
  </si>
  <si>
    <t>24</t>
  </si>
  <si>
    <t>Комитет по топливно-энергетическому комплексу  Ленинградской области</t>
  </si>
  <si>
    <t>978 0505 0760214500 200</t>
  </si>
  <si>
    <t>Создание, развитие и обеспечение функционирования ведомственных информационных систем и программных платформ органов исполнительной власти Ленинградской области, включая региональные сегменты федеральных информационных систем
(Распоряжение ПЛО от 27.08.2024 №522-р)</t>
  </si>
  <si>
    <t>252 0410 1060214500 200</t>
  </si>
  <si>
    <t>25</t>
  </si>
  <si>
    <t xml:space="preserve">Комитет по топливно-энергетическому комплексу Ленинградской области </t>
  </si>
  <si>
    <t xml:space="preserve">Комитет финанасов Ленинградской области </t>
  </si>
  <si>
    <t>985 0113 6890116160 800</t>
  </si>
  <si>
    <t>978 0502 0770374730 500</t>
  </si>
  <si>
    <t>26</t>
  </si>
  <si>
    <t>979 0412 1140406380 600</t>
  </si>
  <si>
    <t>979 0412 1140416480 300</t>
  </si>
  <si>
    <t>979 0412 1140406920 800</t>
  </si>
  <si>
    <t>979 0412 1140607800 800</t>
  </si>
  <si>
    <t>979 0412 1140500160 300</t>
  </si>
  <si>
    <t xml:space="preserve">979 0412 6890110070 800 </t>
  </si>
  <si>
    <t>27</t>
  </si>
  <si>
    <t>Исполнение судебных актов Российской Федерации и мировых соглашений по возмещению вреда (в соответствии с изменениями, внесенными в сводную бюджетную роспись)</t>
  </si>
  <si>
    <t xml:space="preserve">982 0605 6890110070 800  </t>
  </si>
  <si>
    <t>Обеспечение деятельности государственного казенного учреждения ЛОГКУ "Леноблэкомилиция"
(в соответствии с изменениями, внесенными в сводную бюджетную роспись)</t>
  </si>
  <si>
    <t>28</t>
  </si>
  <si>
    <t>984 0502 6890110070 800</t>
  </si>
  <si>
    <t>Субсидии ресурсоснабжающим организациям в связи с установлением льготных тарифов на коммунальные ресурсы (услуги) холодного водоснабжения и (или) водоотведения, реализуемые населению на территории Ленинградской области
Внесены изменения в сводную бюджетную роспись</t>
  </si>
  <si>
    <t>29</t>
  </si>
  <si>
    <t>Комитет финансов Ленинградской обалсти</t>
  </si>
  <si>
    <t>985 0113 6890100160 300</t>
  </si>
  <si>
    <t>30</t>
  </si>
  <si>
    <t xml:space="preserve"> 985 0111 6890110050 800</t>
  </si>
  <si>
    <t>075 0503 1870574310  500</t>
  </si>
  <si>
    <t xml:space="preserve">Обеспечение комплексного развития сельских территорий </t>
  </si>
  <si>
    <t xml:space="preserve">075 0503 18 7 05 R5760 500
</t>
  </si>
  <si>
    <t>31</t>
  </si>
  <si>
    <t>32</t>
  </si>
  <si>
    <t>33</t>
  </si>
  <si>
    <t>985 0111 68 9 01 10050 800</t>
  </si>
  <si>
    <t>984 0502 07 2 F5 52430 400</t>
  </si>
  <si>
    <t>34</t>
  </si>
  <si>
    <t>986 0901 01 4 01 00160 200</t>
  </si>
  <si>
    <t>986 0901 01 4 01 00160 300</t>
  </si>
  <si>
    <t>986 0901 01 4 01 00160 800</t>
  </si>
  <si>
    <t>986 0902 01 4 01 00160 100</t>
  </si>
  <si>
    <t>Компенсация стоимости проезда (туда и обратно) на всех видах транспорта общего пользования (кроме такси) при направлении или вызове для оказания медицинской помощи в государственных медицинских организациях, а также в подведомственных федеральным органам исполнительной власти медицинских организациях, расположенных на территории Ленинградской области или Санкт-Петербурга, лицам, находящимся под диспансерным наблюдением в связи с туберкулезом, и больным туберкулезом (распространяется в том числе на законных представителей несовершеннолетних лиц)</t>
  </si>
  <si>
    <t>986 1003 01 4 01 14980 300</t>
  </si>
  <si>
    <t>986 0902 01 4 01 00160 300</t>
  </si>
  <si>
    <t>986 0902 01 4 01 00160 800</t>
  </si>
  <si>
    <t>986 0902 01 4 01 00160 200</t>
  </si>
  <si>
    <t>986 0905 01 4 01 00160 100</t>
  </si>
  <si>
    <t>986 0903 01 4 01 00160 300</t>
  </si>
  <si>
    <t>986 0905 01 4 01 00160 200</t>
  </si>
  <si>
    <t>986 0905 01 4 01 00160 800</t>
  </si>
  <si>
    <t>Обеспечение деятельности (услуги, работы) государственных учреждений                                              (Увеличение ассигнований для проведения ремонтных работ 2-х устройств для стерильного запаивания трубок пластиковых контейнеров с кровью)</t>
  </si>
  <si>
    <t>986 0909 01 4 01 00160 300</t>
  </si>
  <si>
    <t>986 0909 01 7 01 13770 200</t>
  </si>
  <si>
    <t>986 0901 01 4 01 07250 600</t>
  </si>
  <si>
    <t>Обеспечение лекарственными препаратами и медицинскими изделиями граждан, которые в соответствии с законодательством Российской Федерации отпускаются по рецептам врачей бесплатно: Дополнительная потребность в ассигнованиях    в 2024 году для обеспечения лекарственными препаратами в соответсвии с ТПГГ ЛО : пациентов с диагнозом "сахарный диабет", с онко и онкогематологическими заболеваниями )</t>
  </si>
  <si>
    <t>35</t>
  </si>
  <si>
    <t>Оплата расходов при создании государственных учреждений здравоохранения, временно не оказывающих медицинские услуги в срок до получения лицензии</t>
  </si>
  <si>
    <t>Межбюджетные трансферты бюджету Территориального фонда обязательного медицинского страхования Ленинградской области на увеличение средней заработной платы врачей, среднего (фармацевтического) и младшего медицинского персонала в сфере обязательного медицинского страхования в соответствии с Указом Президента Российской Федерации от 7 мая 2012 года № 597 "О мероприятиях по реализации государственной социальной политики"</t>
  </si>
  <si>
    <t>Реализация мероприятий по предупреждению и борьбе с социально значимыми инфекционными заболеваниями (выявление и мониторинг лечения лиц, инфицированных ВИЧ)</t>
  </si>
  <si>
    <t>Финансовое обеспечение закупок антивирусных препаратов для профилактики и лечения лиц, инфицированных вирусами иммунодефицита человека и гепатитов B и C</t>
  </si>
  <si>
    <t>36</t>
  </si>
  <si>
    <t>Компенсация расходов на самостоятельное приобретение автономных дымовых пожарных извещателей и источников автономного питания. Изменения внесены в СБР</t>
  </si>
  <si>
    <t>Социальная поддержка региональных льготников: ветеранов труда (ветеранов военной службы), жертв политических репрессий, тружеников тыла, ветеранов труда Ленинградской области, лиц, рожденных в период с 3 сентября 1927 года по 3 сентября 1945 года. Изменения внесены в СБР</t>
  </si>
  <si>
    <t>Единовременная денежная выплата на ребенка, получившего в возрасте до восемнадцати лет увечье (ранение, травму, контузию) на территории Донецкой Народной Республики, Луганской Народной Республики, Запорожской области или Херсонской области либо территории субъекта Российской Федерации, прилегающей к районам проведения специальной военной операции. Изменения внесены в СБР</t>
  </si>
  <si>
    <t>987 1003 0340503580 300</t>
  </si>
  <si>
    <t>Создание системы долговременного ухода за гражданами пожилого возраста и инвалидами за счет средств резервного фонда Правительства Российской Федерации. Изменения внесены в СБР</t>
  </si>
  <si>
    <t>Обеспечение бесплатного изготовления и ремонта зубных протезов ветеранам труда, труженикам тыла, жертвам политических репрессий. Изменения внесены в СБР</t>
  </si>
  <si>
    <t>Социальные выплаты и меры стимулирующего характера, связанные с профессиональной деятельностью. Изменения внесены в СБР</t>
  </si>
  <si>
    <t>Социальная поддержка и государственная социальная помощь семьям с доходами ниже установленного критерия нуждаемости, субсидии на оплату жилого помещения и коммунальных услуг. Изменения внесены в СБР</t>
  </si>
  <si>
    <t>Социальная поддержка пенсионеров. Изменения внесены в СБР</t>
  </si>
  <si>
    <t>987 1003 0340103160 300</t>
  </si>
  <si>
    <t>Ежемесячная денежная компенсация части расходов на оплату жилого помещения и коммунальных услуг участникам специальной военной операции и членам их семей. Изменения внесены в СБР</t>
  </si>
  <si>
    <t>987 1003 0340503360 300</t>
  </si>
  <si>
    <t>Социальные выплаты семьям с детьми, направленные на стимулирование роста рождаемости. Изменения внесены в СБР</t>
  </si>
  <si>
    <t>987 1003 032P103710 300</t>
  </si>
  <si>
    <t>Ежемесячная денежная выплата инвалидам боевых действий и членам семей погибшего (умершего) инвалида боевых действий, сотрудника органов внутренних дел Российской Федерации. Изменения внесены в СБР</t>
  </si>
  <si>
    <t>987 1003 0340503590 300</t>
  </si>
  <si>
    <t>Ежемесячная денежная компенсация и ежемесячная денежная выплата на уплату взносов на капитальный ремонт лицам, достигшим возраста 70 и 80 лет. Изменения внесены в СБР</t>
  </si>
  <si>
    <t>987 1003 0340503740 300</t>
  </si>
  <si>
    <t>Ежемесячная денежная выплата родителю (отчиму, мачехе) погибших при исполнении обязанностей военной службы (служебных обязанностей) ветеранов боевых действий. Изменения внесены в СБР</t>
  </si>
  <si>
    <t>987 1003 0340503760 300</t>
  </si>
  <si>
    <t>Возмещение затрат в связи с предоставлением социальных услуг в Ленинградской области. Уточнение КБК</t>
  </si>
  <si>
    <t>987 1002 0340706530 600</t>
  </si>
  <si>
    <t>37</t>
  </si>
  <si>
    <t>Зарезервированные средства для финансового обеспечения мероприятий по реализации национальных проектов (включая федеральные проекты), определенных Указом Президента Российской Федерации от 7 мая 2018 года № 204 "О национальных целях и стратегических задачах развития Российской Федерации на период до 2024 года". Изменения внесены в СБР</t>
  </si>
  <si>
    <t>985 0113 6890114340 800</t>
  </si>
  <si>
    <t>Зарезервированные средства для финансового обеспечения реализации региональной программы модернизации коммунальной инфраструктуры. Изменения внесены в СБР</t>
  </si>
  <si>
    <t>985 0113 6890116080 800</t>
  </si>
  <si>
    <t>Дотации на сбалансированность бюджетов, предоставляемых в целях финансового обеспечения исполнения расходных обязательств муниципальных районов (городских округов) при недостатке собственных доходов бюджетов муниципальных районов (городских округов). Изменения внесены в СБР</t>
  </si>
  <si>
    <t>985 1402 1440170040 500</t>
  </si>
  <si>
    <t>Управление делами Ленинградской области</t>
  </si>
  <si>
    <t>Возмещение затрат, связанных с предоставлением услуг по содержанию и эксплуатации помещений, занимаемых органами государственной власти Ленинградской области и государственными органами Ленинградской области. Изменения внесены в СБР</t>
  </si>
  <si>
    <t>133 0113 6890107510 800</t>
  </si>
  <si>
    <t>Комитет по строительству Ленинградской области</t>
  </si>
  <si>
    <t>Субсидии на обеспечение устойчивого сокращения непригодного для проживания жилищного фонда (за счет средств областного бюджета Ленинградской области). Изменения внесены в СБР</t>
  </si>
  <si>
    <t>981 0501 062F367484 500</t>
  </si>
  <si>
    <t>989 0113 6890110070 800</t>
  </si>
  <si>
    <t>Уполномоченный по правам человек в Ленинградской области</t>
  </si>
  <si>
    <t>Исполнение функций государственных органов Ленинградской области
Распоряжение Правительства ЛО от 05.08.2024 № 455-р "О внесении изменений в СБР на 2024 год"</t>
  </si>
  <si>
    <t>995 0113 6780100150 100</t>
  </si>
  <si>
    <t>995 0113 6780100150 200</t>
  </si>
  <si>
    <t>985 0113 689016170 800</t>
  </si>
  <si>
    <t>Комитет по градостроительной политике Ленинградской области</t>
  </si>
  <si>
    <t>950 0412 6890116000 500</t>
  </si>
  <si>
    <t xml:space="preserve">Зарезервированные средства для финансового обеспечения мероприятий в рамках реализации специального инфраструктурного проекта
Распоряжение Правительства Ленинградской области от 16.07.2024 №418-р </t>
  </si>
  <si>
    <t xml:space="preserve">Мероприятия в рамках реализации инфраструктурного проекта (за счет средств областного бюджета Ленинградской области)
Распоряжение Правительства Ленинградской области от 28.03.2024 №159-р </t>
  </si>
  <si>
    <t>984 0503 6890116000 200</t>
  </si>
  <si>
    <t xml:space="preserve">Зарезервированные средства для финансового обеспечения мероприятий в рамках реализации специального инфраструктурного проекта
Распоряжение Правительства Ленинградской области от 28.03.2024 №159-р </t>
  </si>
  <si>
    <t>981 0501 6890116000 200</t>
  </si>
  <si>
    <t xml:space="preserve">Мероприятия в рамках реализации инфраструктурного проекта (за счет средств областного бюджета Ленинградской области)
Распоряжение Правительства Ленинградской области от 26.03.2024 №147-р </t>
  </si>
  <si>
    <t>984 0501 6890116000 200</t>
  </si>
  <si>
    <t xml:space="preserve">Зарезервированные средства для финансового обеспечения мероприятий в рамках реализации специального инфраструктурного проекта
Распоряжение Правительства Ленинградской области от 26.03.2024 №147-р </t>
  </si>
  <si>
    <t>984 0801 6890116000 200</t>
  </si>
  <si>
    <t>984 0701 6890116000 200</t>
  </si>
  <si>
    <t>984 0702 6890116000 200</t>
  </si>
  <si>
    <t>981 0412 06 7 03 14580 800</t>
  </si>
  <si>
    <t>Зарезервированные средства для финансового обеспечения восстановления прав граждан - участников долевого строительства                                        
Согласно распоряжений Правительства ЛО № 92-р от 01.03.2024, № 348-р от 18.06.2024 о распределении зарезервированных бюджетных ассигнований</t>
  </si>
  <si>
    <t>Реализация региональных проектов модернизации первичного звена здравоохранения.                                     Cогласно распоряжению Правительства ЛО от 26.04.2024 № 200-р о распределении зарезервированных бюджетных ассигнований</t>
  </si>
  <si>
    <t>981 0902 01 2 N9 53650 400</t>
  </si>
  <si>
    <t>Зарезервированные средства для финансового обеспечения расходов по объектам Адресной инвестиционной программы Ленинградской области       согласно распоряжению Правительства ЛО от 26.04.2024 № 200-р о распределении зарезервированных бюджетных ассигнований</t>
  </si>
  <si>
    <t>Проектирование, строительство, реконструкция и приобретение объектов государственной собственности. Согласно распоряжению Правительства ЛО от 23.05.2024 № 261-р о распределении зарезервированных бюджетных ассигнований</t>
  </si>
  <si>
    <t xml:space="preserve">Субсидии на строительство и реконструкцию объектов культуры Ленинградской области                                    Согласно распоряжению Правительства ЛО от 15.04.2024 № 177-р о распределении зарезервированных бюджетных средств  </t>
  </si>
  <si>
    <t xml:space="preserve">Проектирование, строительство, реконструкция и приобретение объектов государственной собственности Согласно распоряжению Правительства ЛО от 15.04.2024 № 177-р о распределении зарезервированных бюджетных средств  </t>
  </si>
  <si>
    <t>981 0405 13 7 02 04300 400</t>
  </si>
  <si>
    <t>981 1102 18 7 03 70660 500</t>
  </si>
  <si>
    <t xml:space="preserve">Субсидии на строительство, реконструкцию и приобретение объектов для организации дошкольного образования Согласно распоряжению Правительства ЛО от 15.04.2024 № 177-р о распределении зарезервированных бюджетных средств  </t>
  </si>
  <si>
    <t>981 0706 02 7 03 04300 400</t>
  </si>
  <si>
    <t>981 1006 03 7 01 04300 400</t>
  </si>
  <si>
    <t>981 0401 16 7 01 04300 400</t>
  </si>
  <si>
    <t xml:space="preserve">Управление делами Правительства Ленинградской области </t>
  </si>
  <si>
    <t>133 0113 6890115670 200</t>
  </si>
  <si>
    <t>133 0113 6890115680 200</t>
  </si>
  <si>
    <t>Развитие и обеспечение функционирования информационных систем и программных платформ, обеспечивающих предоставление государственных услуг в электронном виде</t>
  </si>
  <si>
    <t>252 0410 1040111010 200</t>
  </si>
  <si>
    <t>Создание, развитие и обеспечение функционирования ведомственных информационных систем и программных платформ управления государственными финансами и государственным имуществом Ленинградской области</t>
  </si>
  <si>
    <t>252 0410 1040114490 200</t>
  </si>
  <si>
    <t>Создание, развитие и обеспечение функционирования ведомственных информационных систем и программных платформ кадровой работы в государственных органах  Ленинградской области</t>
  </si>
  <si>
    <t>252 0410 1040114510 200</t>
  </si>
  <si>
    <t>Обеспечение экспертизы и мониторинга мероприятий по формированию электронного правительства</t>
  </si>
  <si>
    <t>252 0410 1040315200 200</t>
  </si>
  <si>
    <t>Организация доступа к единой сети передачи данных Ленинградской области и услугам связи для нужд Ленинградской области</t>
  </si>
  <si>
    <t>252 0410 1040410930 200</t>
  </si>
  <si>
    <t xml:space="preserve">Комитет по физической ультуре и спорту Ленинградской области </t>
  </si>
  <si>
    <t xml:space="preserve">961 1101 0440115380 200 </t>
  </si>
  <si>
    <t>962 0503 1761474950 500</t>
  </si>
  <si>
    <t>Мероприятия в рамках реализации специальной меры в сфере экономики</t>
  </si>
  <si>
    <t>972 0203 6890116260 200</t>
  </si>
  <si>
    <t>972 0309 0840400160 200</t>
  </si>
  <si>
    <t>Обеспечение функционирования и развитие Территориально-распределенной автоматизированной информационно-управляющей системы "Система-112 Ленинградской области"</t>
  </si>
  <si>
    <t>972 0314 0840111550 200</t>
  </si>
  <si>
    <t>Расходы на личное страхование народных дружинников на период их участия в мероприятиях по обеспечению охраны общественного порядка</t>
  </si>
  <si>
    <t>972 0314 0840213950 200</t>
  </si>
  <si>
    <t>976 0104 6730100150 200</t>
  </si>
  <si>
    <t>977 0113 1140214060 200</t>
  </si>
  <si>
    <t>977 0113 1140210570 200</t>
  </si>
  <si>
    <t>977 0113 1040114500 200</t>
  </si>
  <si>
    <t>978 0411 0740113930 200</t>
  </si>
  <si>
    <t>978 0502 0740210270 200</t>
  </si>
  <si>
    <t>985 0113 1440313870 200</t>
  </si>
  <si>
    <t>985 0412 1440315290 200</t>
  </si>
  <si>
    <t>986 0901 0140100160 100</t>
  </si>
  <si>
    <t>985 0113 6890114100 800</t>
  </si>
  <si>
    <t>986 0901 0140500160 600</t>
  </si>
  <si>
    <t>986 0902 0140100160 100</t>
  </si>
  <si>
    <t>986 0904 0140100160 600</t>
  </si>
  <si>
    <t>986 0905 0140100160 100</t>
  </si>
  <si>
    <t>986 0906 0140600160 100</t>
  </si>
  <si>
    <t>986 0909 0140100160 100</t>
  </si>
  <si>
    <t>986 0909 0140373030 500</t>
  </si>
  <si>
    <t xml:space="preserve">Обеспечение деятельности (услуги, работы) государственных учреждений. 
</t>
  </si>
  <si>
    <t>Субсидии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 597 "О мероприятиях по реализации государственной социальной политики"</t>
  </si>
  <si>
    <t>068 0706 0240300160 600</t>
  </si>
  <si>
    <t xml:space="preserve">Обеспечение деятельности (услуги, работы) государственных учреждений                                                                                     </t>
  </si>
  <si>
    <t> 068 0706 02 4 03 00160 600</t>
  </si>
  <si>
    <t xml:space="preserve">Резервный фонд Правительства Ленинградской области </t>
  </si>
  <si>
    <t xml:space="preserve">Комитет по социальной защите населения Ленинградской обалсти </t>
  </si>
  <si>
    <t>Именная стипендия Губернатора Ленинградской области для студентов-инвалидов, обучающихся в государственных профессиональных образовательных организациях и образовательных организациях высшего образования Ленинградской области, реализующих образовательные программы среднего профессионального образования</t>
  </si>
  <si>
    <t>068 0704 02 4 07 03510 600</t>
  </si>
  <si>
    <t xml:space="preserve">Бюджетные ассигнования уточнены в соответствии с фактической чиленностью получателей стипендии - 29 человек </t>
  </si>
  <si>
    <t>Именная стипендия Губернатора Ленинградской области для одаренных детей-сирот и детей, оставшихся без попечения родителей, а также для лиц из числа детей-сирот и детей, оставшихся без попечения родителей, обучающихся в образовательных организациях высшего образования</t>
  </si>
  <si>
    <t>068 0706 02 4 07 03320 300</t>
  </si>
  <si>
    <t xml:space="preserve">Бюджетные ассигнования уточнены в соответствии с фактической чиленностью получателей стипендии - 28 человек </t>
  </si>
  <si>
    <t>977 0412 11 4 01 00160 100</t>
  </si>
  <si>
    <t>068 0704 02 4 07 03930 600</t>
  </si>
  <si>
    <t xml:space="preserve">Бюджетные ассигнования уточнены в соответствии с фактической чиленностью получателей стипендии - 85 человек </t>
  </si>
  <si>
    <t xml:space="preserve">Субсидии на реализацию мероприятий по строительству и реконструкции спортивных объектов
Согласно распоряжению Правительства ЛО от 15.04.2024 № 177-р о распределении зарезервированных бюджетных средств  </t>
  </si>
  <si>
    <t xml:space="preserve">Организация приема и направления делегаций в рамках развития международных, внешнеэкономических и межрегиональных связей
</t>
  </si>
  <si>
    <t>075 0405 1370107300 800</t>
  </si>
  <si>
    <t>Возмещение части затрат по содержанию маточного поголовья основного стада рыб</t>
  </si>
  <si>
    <t>Увеличение бюджетных ассигнований обусловлено необходимостью финансирования расходов, не предусмотренных областным законом об областном бюджете Ленинградской области.</t>
  </si>
  <si>
    <t>Федеральный бюджет</t>
  </si>
  <si>
    <t>ППК "Фонд развития территорий"</t>
  </si>
  <si>
    <t>Фонд пенсионного и социального страхования Российской Федерации</t>
  </si>
  <si>
    <t>В соответствии с распоряжением Правительства Российской Федерации от 06.06.2024 № 1434-р за достижение показателей деятельности органов исполнительной власти субъектов Российской Федерации</t>
  </si>
  <si>
    <t>Увеличение средств в целях обеспечения повышения средней заработной платы отдельных категорий работников бюджетной сфер</t>
  </si>
  <si>
    <t xml:space="preserve">Обеспечение деятельности (услуги, работы) государственных учреждений 
(Увеличение ассигнований на финансовое обеспечение мероприятий по исполнению плановых показателей по средней заработной плате ГКУЗ "Областная туберкулезная больница в городе Выборге" </t>
  </si>
  <si>
    <t xml:space="preserve">Обеспечение деятельности (услуги, работы) государственных учреждений
(Увеличение ассигнований на финансовое обеспечение мероприятий для оплаты на проведение текущего ремонта кабинетов для физиотерапиии на основании предписания Роспотребнадзора, а также  на закупку и монтаж оборудования для видеонаблюдения в санаторном детском подразделении ГКУЗ "Областная туберкулезная больница в городе Выборге" (имеющаяся в наличии система видеонаблюдения не соответствует современным техническим требованиям и требованиям обеспечения безопасности ) </t>
  </si>
  <si>
    <t xml:space="preserve">Единовременные выплаты в связи с юбилеем совместной жизни, единовременные выплаты к юбилейным датам со дня рождения, возмещение затрат на погребение умерших жителей области </t>
  </si>
  <si>
    <t>985 0113 6890115970 800</t>
  </si>
  <si>
    <t>Обеспечение деятельности (услуги, работы) государственных учреждений
(Увеличение ассигнований для оплаты за электроэнергию в связи с ростом тарифов; выплата по больничным листам уволенным сотрудникам; на оплату земельного налога в связи с пересчетом кадастровой стоимости земельного участка)</t>
  </si>
  <si>
    <t>Обеспечение деятельности (услуги, работы) государственных учреждений
(Увеличение ассигнований  на финансовое обеспечение мероприятий по исполнению плановых показателей по средней заработной плате, на выплату по больничным листам уволенным сотрудникам;  на уплату земельного налога)</t>
  </si>
  <si>
    <t>Обеспечение деятельности (услуги, работы) государственных учреждений
(Увеличение ассигнований на выплату по больничным листам уволенным сотрудникам; для оплаты за коммунальные услуги в связи с ростом тарифов)</t>
  </si>
  <si>
    <t xml:space="preserve">Обеспечение лекарственными препаратами жителей Ленинградской области, страдающих жизнеугрожающими и хроническими прогрессирующими редкими (орфанными) заболеваниями </t>
  </si>
  <si>
    <t xml:space="preserve">Установка (модернизация) узлов учета тепловой энергии на объектах здравоохранения Ленинградской области </t>
  </si>
  <si>
    <t xml:space="preserve">Мероприятия по сохранению и развитию материально-технической базы государственных учреждений.                      </t>
  </si>
  <si>
    <t>Мероприятия по сохранению и развитию материально-технической базы государственных учреждений                (Изменение классификации расходов в связи с уточнением потребности  приобретаемого оборудования)</t>
  </si>
  <si>
    <t>075 0503 1870575670 500</t>
  </si>
  <si>
    <t>075 0801 1870370670 500</t>
  </si>
  <si>
    <t> 068 0703 02 4 02 00160 600</t>
  </si>
  <si>
    <t>985 0113 14 4 02 10040 200</t>
  </si>
  <si>
    <t>В 2024 году запланированы бюджетные ассгнования на оказание физкультурно-оздоровительной услуги «Плавание для всех» в рамках исполнения государственного социального заказа в соответствии с социальным сертификатом в сумме 22 965,9 тыс. руб , в связи с внесением изменений в ПП ЛО от 13.03.2024 года №170, фактическое оказание услуг ожидается в 4 квартале 2024 года.</t>
  </si>
  <si>
    <t>1</t>
  </si>
  <si>
    <t>2</t>
  </si>
  <si>
    <t>16</t>
  </si>
  <si>
    <t>17</t>
  </si>
  <si>
    <t>18</t>
  </si>
  <si>
    <t>19</t>
  </si>
  <si>
    <t>20</t>
  </si>
  <si>
    <t>21</t>
  </si>
  <si>
    <t>962 0412 172J253420 800</t>
  </si>
  <si>
    <t>972 0310 0840513880 200</t>
  </si>
  <si>
    <t>972 0105 6790100130 100</t>
  </si>
  <si>
    <t>972 0309 0840313770 200</t>
  </si>
  <si>
    <t>972 0309 0840311560 200</t>
  </si>
  <si>
    <t xml:space="preserve">972 0314 0840111550 200 </t>
  </si>
  <si>
    <t>972 0314 0860113980 200</t>
  </si>
  <si>
    <t>972 0105 6790100150 800</t>
  </si>
  <si>
    <t>987 1004 0340971380 500</t>
  </si>
  <si>
    <t>Субсидии на финансовое обеспечение деятельности (докапитализации) регионального фонда развития промышленности</t>
  </si>
  <si>
    <t>977 0412 1140306260 600</t>
  </si>
  <si>
    <t>984 0501 0640271420 500</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</si>
  <si>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</si>
  <si>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984 1003 0640251760 500</t>
  </si>
  <si>
    <t>Зарезервированные средства для финансового обеспечения расходов по объектам Адресной инвестиционной программы Ленинградской области
РПЛО от 15.04.2024 №177 "О распределении зарезервированных бюджетных ассигнований для финансового обеспечения расходов по объектам адресной инвестиционной программы Ленинградской области"</t>
  </si>
  <si>
    <t>986 0902 01 4 04 03230 300</t>
  </si>
  <si>
    <t>986 0902 01 6 03 16380 600</t>
  </si>
  <si>
    <t>986 0902 01 6 03 16380 200</t>
  </si>
  <si>
    <t>986 0902 01 6 02 16270 600</t>
  </si>
  <si>
    <t>986 0901 01 4 01 00160 600</t>
  </si>
  <si>
    <t>986 0901 01 4 01 16360 600</t>
  </si>
  <si>
    <t>986 0902 01 4 01 00160 600</t>
  </si>
  <si>
    <t>986 0903 01 4 01 00160 200</t>
  </si>
  <si>
    <t>986 0903 01 4 01 00160 600</t>
  </si>
  <si>
    <t>986 0902 01 4 02 R2021 600</t>
  </si>
  <si>
    <t>986 0902 01 4 02 R2021 200</t>
  </si>
  <si>
    <t>986 0902 01 4 02 R2023 600</t>
  </si>
  <si>
    <t>986 0902 01 4 02 R2023 200</t>
  </si>
  <si>
    <t>986 0903 01 4 01 00160 100</t>
  </si>
  <si>
    <t>986 0909 68 9 01 10070 800</t>
  </si>
  <si>
    <t>986 0901 01 4 04 13910 200</t>
  </si>
  <si>
    <t>Возмещение расходов, понесенных государственными учреждениями здравоохранения на обеспечение текущей деятельности (за исключением расходов на укрепление материально-технической базы), в связи с недостаточным объемом оказания медицинской помощи в течение года с момента их создания (реорганизации)</t>
  </si>
  <si>
    <t>На повышение средней заработной платы «указных» категорий работников бюджетной сферы в связи с уточнением Комитетом экономического развития и инвестиционной деятельности Ленинградской области на 2024 год оценки среднемесячной начисленной заработной платы наемных работников в организациях, у индивидуальных предпринимателей и физических лиц с 59 000 руб. до 61 320 руб.</t>
  </si>
  <si>
    <t>Дополнительная  потребность в связи с увеличением штатной численности ГБУК ЛО "Симфонический оркестр Ленинградской области"</t>
  </si>
  <si>
    <t>962 0801 0540770360 500</t>
  </si>
  <si>
    <t>Реализация мероприятий по профилактике социально значимых и инфекционных заболеваний, включая обеспечение проведения вакцинации</t>
  </si>
  <si>
    <t>986 0902 01 4 02 16180 200</t>
  </si>
  <si>
    <t>986 0904 01 7 01 13770 200</t>
  </si>
  <si>
    <t>986 0906 01 4 06 00160 200</t>
  </si>
  <si>
    <t>Обеспечение продуктами лечебного (энтерального) питания граждан, признанных нуждающимися в оказании паллиативной медицинской помощи</t>
  </si>
  <si>
    <t xml:space="preserve">986 0902 01 4 08 16500 200 </t>
  </si>
  <si>
    <t>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</si>
  <si>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987 1004 032P150840 300</t>
  </si>
  <si>
    <t>Мероприятия в сфере информационной политики Ленинградской области (внесены изменения в СБР, Распоряжение Правительства Ленинградской области от 24.04.2024 № 194-р)</t>
  </si>
  <si>
    <t>Резервный фонд Правительства Ленинградской области (внесены изменения в СБР, Распоряжение Правительства Ленинградской области от 24.04.2024 № 194-р)</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</si>
  <si>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</si>
  <si>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</si>
  <si>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</si>
  <si>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</si>
  <si>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</si>
  <si>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</si>
  <si>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</si>
  <si>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</si>
  <si>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</si>
  <si>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</si>
  <si>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</si>
  <si>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</si>
  <si>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</si>
  <si>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</si>
  <si>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</si>
  <si>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</si>
  <si>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</si>
  <si>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</si>
  <si>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</si>
  <si>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</si>
  <si>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</si>
  <si>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</si>
  <si>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</si>
  <si>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</si>
  <si>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</si>
  <si>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</si>
  <si>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</si>
  <si>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</si>
  <si>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</si>
  <si>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</si>
  <si>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</si>
  <si>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</si>
  <si>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</si>
  <si>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</si>
  <si>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</si>
  <si>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</si>
  <si>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</si>
  <si>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</si>
  <si>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</si>
  <si>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</si>
  <si>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</si>
  <si>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</si>
  <si>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</si>
  <si>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</si>
  <si>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</si>
  <si>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Предоставление субсидии публично-правовой компании "Фонд развития территорий". 
Согласно распоряжений Правительства ЛО № 92-р от 01.03.2024, № 348-р от 18.06.2024 о распределении зарезервированных бюджетных ассигнований</t>
  </si>
  <si>
    <t>Зарезервированные средства для финансового обеспечения расходов по объектам Адресной инвестиционной программы Ленинградской области
Согласно распоряжению Правительства ЛО от 23.05.2024 № 261-р о распределении зарезервированных бюджетных ассигнований</t>
  </si>
  <si>
    <t xml:space="preserve">Зарезервированные средства для финансового обеспечения расходов по объектам Адресной инвестиционной программы Ленинградской области
Согласно распоряжению Правительства ЛО от 15.04.2024 № 177-р о распределении зарезервированных бюджетных средств  </t>
  </si>
  <si>
    <t xml:space="preserve">Субсидии на мероприятия по строительству, реконструкции, модернизации объектов
Согласно распоряжению Правительства ЛО от 15.04.2024 № 177-р о распределении зарезервированных бюджетных средств  </t>
  </si>
  <si>
    <t xml:space="preserve">Субсидии на строительство, реконструкцию, приобретение и пристрой объектов для организации общего образования 
Согласно распоряжению Правительства ЛО от 15.04.2024 № 177-р о распределении зарезервированных бюджетных средств  </t>
  </si>
  <si>
    <t xml:space="preserve"> 985 0111 68 9 01 10050 800 </t>
  </si>
  <si>
    <t>985 1403 14 4 01 71010 500</t>
  </si>
  <si>
    <t>985 0705 68 9 01 00160 200</t>
  </si>
  <si>
    <t>Финансовое обеспечение затрат в связи с производством продукции районных периодических печатных изданий Ленинградской области. 
Уточнение КБК по результатам конкурсного отбора по предоставлению субсидий</t>
  </si>
  <si>
    <t>Финансовое обеспечение затрат в связи с реализацией социально значимых проектов в сфере книгоиздания.
Уточнение КБК по результатам конкурсного отбора по предоставлению субсидий</t>
  </si>
  <si>
    <t>Гранты в форме субсидий из областного бюджета Ленинградской области юридическим лицам и индивидуальным предпринимателям на реализацию социально значимых инициатив в сфере массмедиа или в медиасреде. 
Уточнение КБК по результатам конкурсного отбора по предоставлению субсидий</t>
  </si>
  <si>
    <t>981 0113 6890116000 200</t>
  </si>
  <si>
    <t>Резервный фонд Правительства Ленинградской области 
распоряжение Правительства Ленинградской области от 04.09.2024 № 553-р</t>
  </si>
  <si>
    <t>Зарезервированные средства для финансового обеспечения восстановления прав граждан - участников долевого строительства
распоряжение Правительства Ленинградской области от 04.09.2024 № 553-р</t>
  </si>
  <si>
    <r>
      <t>Обеспечение деятельности (услуги, работы) государственных учреждений</t>
    </r>
    <r>
      <rPr>
        <b/>
        <sz val="12"/>
        <rFont val="Times New Roman"/>
        <family val="1"/>
        <charset val="204"/>
      </rPr>
      <t xml:space="preserve">
</t>
    </r>
    <r>
      <rPr>
        <sz val="12"/>
        <rFont val="Times New Roman"/>
        <family val="1"/>
        <charset val="204"/>
      </rPr>
      <t>распоряжение Правительства Ленинградской области от 04.09.2024 № 553-р</t>
    </r>
  </si>
  <si>
    <t>Обеспечение деятельности (услуги, работы) государственных учреждений 
распоряжение Правительства Ленинградской области от 04.09.2024 № 553-р</t>
  </si>
  <si>
    <t>В связи с уточнением оценки среднемесячной заработной платы наёмных работников в организациях, у индивидуальных предпринимателей и физических лиц на 2024 год с 52 870 рублей до 59 000 рублей в целях достижения показателей повышения заработной платы «указных» категорий работников бюджетной сферы 
распоряжение Правительства Ленинградской области от 04.09.2024 № 553-р</t>
  </si>
  <si>
    <t>В связи с уточнением оценки среднемесячной заработной платы наёмных работников в организациях, у индивидуальных предпринимателей и физических лиц на 2024 год с 52 870 рублей до 59 000 рублей в целях достижения показателей повышения заработной платы «указных» категорий работников бюджетной сферы
распоряжение Правительства Ленинградской области от 04.09.2024 № 553-р</t>
  </si>
  <si>
    <t>Капитальные вложения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 за счет средств резервного фонда Правительства Российской Федерации</t>
  </si>
  <si>
    <t>984 0502 07701R113F 400</t>
  </si>
  <si>
    <t>068 0709 6890116000 600</t>
  </si>
  <si>
    <t>068 0702 6890116000 600</t>
  </si>
  <si>
    <t>068 0704 6890116000 600</t>
  </si>
  <si>
    <t>984 0505 0640106760 600</t>
  </si>
  <si>
    <t>961 1105 0440213770 600</t>
  </si>
  <si>
    <t>В целях обеспечения исполнения Поручения Президента по проведению капитального ремонта здания МАУ "Лодейнопольская спортивная школа" (№А26-13-128518852-вкс1 от 13.12.23)</t>
  </si>
  <si>
    <t>984 1003 03 4 08 74970 500</t>
  </si>
  <si>
    <t>83</t>
  </si>
  <si>
    <t>Субсидии на мероприятия по приспособлению жилых помещений инвалидов, относящихся к муниципальному жилищному фонду, и общего имущества в многоквартирных домах, в которых проживают инвалиды
Распоряжение Правительства Ленинградской области от 27.03.2024 № 151-р</t>
  </si>
  <si>
    <t>Субсидии на реализацию комплекса мероприятий по борьбе с борщевиком Сосновского на территориях муниципальных образований Ленинградской области
Перераспределение ассигнований в резервный фонд Правительства ЛО в соответствии с распоряжением Правительства Ленинградской области от 27.03.2024 г. № 151-р.</t>
  </si>
  <si>
    <r>
      <t xml:space="preserve">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
</t>
    </r>
    <r>
      <rPr>
        <sz val="12"/>
        <rFont val="Times New Roman"/>
        <family val="1"/>
        <charset val="204"/>
      </rPr>
      <t>В соответствии с  Дополнительным соглашением от 19.06.2024 №082-09-2024-073/2 к Соглашению с Министерством сельского хозяйства РФ от 28.12.2023 №082-09-2023-073.</t>
    </r>
  </si>
  <si>
    <t xml:space="preserve">Субсидии на поддержку содействия трудовой адаптации  и занятости молодежи 
Распоряжение Правительства Ленинградской области от 27.03.2024 г. № 151-р    </t>
  </si>
  <si>
    <t>Резервный фонд Правительства Ленинградской области Распоряжение Правительства Ленинградской области от 05.09.2024 № 565-р</t>
  </si>
  <si>
    <t>986 0906 01 4 06 00160 100</t>
  </si>
  <si>
    <t>Резервный фонд Правительства Ленинградской области
Внесены изменения в СБР</t>
  </si>
  <si>
    <t>Развитие сети учреждений культурно-досугового типа
Внесены изменения в СБР</t>
  </si>
  <si>
    <t>Обеспечение поддержки реализации общественных инициатив, направленных на развитие туристической инфраструктуры
Внесены изменения в СБР (Сокращение расходов на основании дополнительного соглашения к Соглашению о предоставлении единой субсидии из федерального бюджета бюджету субъекта Российской Федерации от 29.12.2023 № 139-09-2024-178)</t>
  </si>
  <si>
    <t>Закупка и монтаж оборудования для создания "умных" спортивных площадок
Приведение в соответствие с дополнительным соглашением с Министерством спрта РФ о предоставлении субсидии бюджету Ленинградской области от 20 марта 2024 г. № 777-09-2022-042/10 на создание "умных" спортивных площадок (внесены изменения в СБР)</t>
  </si>
  <si>
    <t>133 0705 68 9 0115680 200</t>
  </si>
  <si>
    <t>84</t>
  </si>
  <si>
    <t>Зарезервированные средства для финансового обеспечения мероприятий в рамках реализации специального инфраструктурного проекта
Распоряжение Правительства Ленинградской области от 04.09.2024 №551-р</t>
  </si>
  <si>
    <t>Мероприятия в рамках реализации инфраструктурного проекта (за счет средств областного бюджета Ленинградской области)
Распоряжение Правительства Ленинградской области от 04.09.2024 №551-р</t>
  </si>
  <si>
    <t>Мероприятия по сохранению и развитию материально-технической базы государственных учреждений Распоряжение Правительства Ленинградской области от 05.09.2024 № 565-р</t>
  </si>
  <si>
    <t>Стимулирование государственных гражданских служащих к повышению эффективности своей профессиональной служебной деятельности, развитие системы государственных правовых и социальных гарантий на государственной гражданской службе Ленинградской области
Распоряжение Правительства Ленинградской области от 05.09.2024 № 565-р</t>
  </si>
  <si>
    <t>Совершенствование порядка назначения на должности государственной гражданской службы граждан Российской Федерации, государственных гражданских служащих Ленинградской области
Распоряжение Правительства Ленинградской области от 05.09.2024 № 565-р</t>
  </si>
  <si>
    <r>
      <t xml:space="preserve">Субсидии на мероприятия по ликвидации </t>
    </r>
    <r>
      <rPr>
        <sz val="12"/>
        <rFont val="Times New Roman"/>
        <family val="1"/>
        <charset val="204"/>
      </rPr>
      <t>несанкционированных свалок
Распоряжение Правительства Ленинградской области от 05.09.2024 № 565-р</t>
    </r>
  </si>
  <si>
    <t>Государственные функции в сфере управления и распоряжения государственным имуществом
Распоряжение Правительства Ленинградской области от 05.09.2024 № 565-р</t>
  </si>
  <si>
    <t>Мероприятия по землеустройству и землепользованию
Распоряжение Правительства Ленинградской области от 05.09.2024 № 565-р</t>
  </si>
  <si>
    <t>Мероприятия по сохранению и развитию материально-технической базы государственных учреждений
Распоряжение Правительства Ленинградской области от 05.09.2024 № 565-р</t>
  </si>
  <si>
    <t>Закупка товаров, работ и услуг для обеспечения государственных (муниципальных) нужд 
Распоряжение Правительства Ленинградской области от 05.09.2024 № 565-р</t>
  </si>
  <si>
    <t>Субсидии на капитальный ремонт объектов физической культуры и спорта
Распоряжение Правительства Ленинградской области от 05.09.2024 № 565-р</t>
  </si>
  <si>
    <t>Стимулирование и поощрение заслуг в сфере физической культуры и спорта, присвоение спортивных разрядов
Распоряжение Правительства Ленинградской области от 05.09.2024 № 565-р</t>
  </si>
  <si>
    <t>Проведение мероприятий, посвященных значимым событиям, продвижению культурных брендов Ленинградской области
Распоряжение Правительства Ленинградской области от 05.09.2024 № 565-р</t>
  </si>
  <si>
    <t>Субсидии на реализацию мероприятий по созданию и развитию инфраструктуры активных видов туризма на территории муниципальных образований Ленинградской области
Распоряжение Правительства Ленинградской области от 05.09.2024 № 565-р</t>
  </si>
  <si>
    <t>Исполнение функций государственных органов Ленинградской области 
Распоряжение Правительства Ленинградской области от 05.09.2024 № 565-р</t>
  </si>
  <si>
    <t>Обеспечение органов государственной власти Ленинградской области статистической и иной информацией о социально-экономическом развитии
Распоряжение Правительства Ленинградской области от 05.09.2024 № 565-р</t>
  </si>
  <si>
    <t>Создание, развитие и обеспечение функционирования ведомственных информационных систем и программных платформ органов исполнительной власти Ленинградской области, включая региональные сегменты федеральных информационных систем
Распоряжение Правительства Ленинградской области от 05.09.2024 № 565-р</t>
  </si>
  <si>
    <t>Развитие проектного управления в органах исполнительной власти Ленинградской области
Распоряжение Правительства Ленинградской области от 05.09.2024 № 565-р</t>
  </si>
  <si>
    <t>Субсидии на поддержку содействия трудовой адаптации  и занятости молодежи 
Распоряжение Правительства Ленинградской области от 05.09.2024 № 565-р</t>
  </si>
  <si>
    <t>Информирование граждан с использованием различных форм взаимодействия
Распоряжение Правительства Ленинградской области от 05.09.2024 № 565-р</t>
  </si>
  <si>
    <t>Работы по методическому сопровождению мероприятий по повышению эффективности управления общественными финансами
Распоряжение Правительства Ленинградской области от 05.09.2024 № 565-р</t>
  </si>
  <si>
    <t>Централизованные поставки топлива государственным учреждениям, финансируемым за счет средств областного бюджета
Распоряжение Правительства Ленинградской области от 05.09.2024 № 565-р</t>
  </si>
  <si>
    <t>Субсидии на приобретение автономных источников электроснабжения (дизель-генераторов) для резервного энергоснабжения объектов жизнеобеспечения населенных пунктов Ленинградской области
Распоряжение Правительства Ленинградской области от 05.09.2024 № 565-р</t>
  </si>
  <si>
    <t>Разработка региональной программы газификации Ленинградской области
Распоряжение Правительства Ленинградской области от 05.09.2024 № 565-р</t>
  </si>
  <si>
    <t>Субсидии на реализацию мероприятий по обеспечению устойчивого функционирования объектов теплоснабжения на территории Ленинградской области
Распоряжение Правительства Ленинградской области от 27.03.2024 № 151-р</t>
  </si>
  <si>
    <t>85</t>
  </si>
  <si>
    <t>86</t>
  </si>
  <si>
    <t>87</t>
  </si>
  <si>
    <t>993 0707 1541316340 200</t>
  </si>
  <si>
    <t>88</t>
  </si>
  <si>
    <t>Финансовое обеспечение затрат, связанных с проведением работ по увековечению памяти погибших при защите Отечества</t>
  </si>
  <si>
    <t>993 0707 1541307060  600</t>
  </si>
  <si>
    <t>Субсидии юридическим лицам на финансовое обеспечение затрат, связанных с проведением работ по увековечению памяти погибших при защите Отечества</t>
  </si>
  <si>
    <t xml:space="preserve">   993 0707 1541306990  800</t>
  </si>
  <si>
    <t>993 0707 1541100160 600</t>
  </si>
  <si>
    <t>993 0707 1541200160 600</t>
  </si>
  <si>
    <t>993 0707 1541315890 600</t>
  </si>
  <si>
    <t>970 0401 1640113750 200</t>
  </si>
  <si>
    <t>Создание системы поддержки фермеров и развитие сельской кооперации
Приведение сводной бюджетной росписи областного бюджета Ленинградской области в соответствие с разъяснениями Министерства финансов Российской Федерации по применению бюджетной классификации Российской Федерации.</t>
  </si>
  <si>
    <t xml:space="preserve"> Ликвидация несанкционированных свалок в границах городов и наиболее опасных объектов накопленного вреда окружающей среде                        
В соответствие с  распоряжением Правительства Ленинградской области от 23 августа 2024 года № 513-р </t>
  </si>
  <si>
    <t>Осуществление переданных полномочий Российской Федерации на государственную регистрацию актов гражданского состояния
(Обеспечение отдельных государственных полномочий в сфере государственной регистрации актов гражданского состояния)</t>
  </si>
  <si>
    <t>Осуществление переданных полномочий Российской Федерации на государственную регистрацию актов гражданского состояния
(Приобретение бланков свидетельств о государственной регистрации актов гражданского состояния)</t>
  </si>
  <si>
    <t>Осуществление переданных полномочий Российской Федерации на государственную регистрацию актов гражданского состояния
(ГБУ ЛО «МФЦ», прогнозируемое исполнение государственного задания )</t>
  </si>
  <si>
    <t>Содействие формированию проектных команд Ленинградской области
Уточнение КБК в связи с завершением реализации отраслевого проекта и реализацией мероприятия в рамках процессной деятельности</t>
  </si>
  <si>
    <t xml:space="preserve">Резервный фонд Правительства Ленинградской области
Внесены изменения в СБР                 </t>
  </si>
  <si>
    <t xml:space="preserve">Резервный фонд Правительства Ленинградской области
Распоряжение Правительства Ленинградской области от 27.03.2024 г. № 151-р.                 </t>
  </si>
  <si>
    <r>
      <t>Стимулирование увеличения производства картофеля и овощей.
Приведение сводной бюджетной росписи областного бюджета Ленинградской области в соответствие с разъяснениями Министерства финансов Российской Федерации по применению бюджетной классификации Российской Федерации.</t>
    </r>
    <r>
      <rPr>
        <sz val="9"/>
        <rFont val="Times New Roman"/>
        <family val="1"/>
        <charset val="204"/>
      </rPr>
      <t xml:space="preserve"> </t>
    </r>
  </si>
  <si>
    <r>
      <t xml:space="preserve">Поддержка приоритетных направлений агропромышленного комплекса и развитие малых форм хозяйствования
</t>
    </r>
    <r>
      <rPr>
        <sz val="12"/>
        <rFont val="Times New Roman"/>
        <family val="1"/>
        <charset val="204"/>
      </rPr>
      <t xml:space="preserve">Приведение сводной бюджетной росписи областного бюджета Ленинградской области в соответствие с разъяснениями Министерства финансов Российской Федерации по применению бюджетной классификации Российской Федерации. </t>
    </r>
  </si>
  <si>
    <r>
      <t xml:space="preserve">Осуществление переданных полномочий Российской Федерации в сфере образования
</t>
    </r>
    <r>
      <rPr>
        <sz val="12"/>
        <rFont val="Times New Roman"/>
        <family val="1"/>
        <charset val="204"/>
      </rPr>
      <t>(перераспределение из комитета по социальной защиты ЛО в связи с невостребованностью средств в  рамках расходов по Единой субвенции)</t>
    </r>
  </si>
  <si>
    <r>
      <t>Обеспечение деятельности (услуги, работы) государственных учреждений (</t>
    </r>
    <r>
      <rPr>
        <sz val="12"/>
        <rFont val="Times New Roman"/>
        <family val="1"/>
        <charset val="204"/>
      </rPr>
      <t>пособия, компенсации и иные социальные выплаты гражданам, кроме публичных нормативных обязательств</t>
    </r>
    <r>
      <rPr>
        <sz val="12"/>
        <color indexed="0"/>
        <rFont val="Times New Roman"/>
        <family val="1"/>
        <charset val="204"/>
      </rPr>
      <t>) ГКУ "Управление по обеспечению ГЗ"</t>
    </r>
  </si>
  <si>
    <r>
      <t>Обеспечение деятельности (услуги, работы) государственных учреждений (</t>
    </r>
    <r>
      <rPr>
        <sz val="12"/>
        <rFont val="Times New Roman"/>
        <family val="1"/>
        <charset val="204"/>
      </rPr>
      <t>уплата налогов и сборов</t>
    </r>
    <r>
      <rPr>
        <sz val="12"/>
        <color indexed="0"/>
        <rFont val="Times New Roman"/>
        <family val="1"/>
        <charset val="204"/>
      </rPr>
      <t xml:space="preserve">) ГКУ "Управление по обеспечению ГЗ"
</t>
    </r>
  </si>
  <si>
    <r>
      <t xml:space="preserve">Развитие проектного управления в органах исполнительной власти Ленинградской области
</t>
    </r>
    <r>
      <rPr>
        <sz val="12"/>
        <rFont val="Times New Roman"/>
        <family val="1"/>
        <charset val="204"/>
      </rPr>
      <t>Уточнение КБК</t>
    </r>
  </si>
  <si>
    <r>
      <t xml:space="preserve">Субсидии организациям потребительской кооперации, входящим в Ленинградский областной союз потребительских обществ и юридическим лицам, единственным учредителем которых они являются
</t>
    </r>
    <r>
      <rPr>
        <sz val="12"/>
        <rFont val="Times New Roman"/>
        <family val="1"/>
        <charset val="204"/>
      </rPr>
      <t>Уточнение КБК</t>
    </r>
  </si>
  <si>
    <r>
      <t xml:space="preserve">Премирование победителей ежегодного конкурса "Лучший по профессии в сфере потребительского рынка Ленинградской области"
</t>
    </r>
    <r>
      <rPr>
        <sz val="12"/>
        <rFont val="Times New Roman"/>
        <family val="1"/>
        <charset val="204"/>
      </rPr>
      <t>Уточнение КБК в связи с прекращением действия порядка предоставления грантов юридическим лицам и переходом на премирование физических лиц - победителей конкурсов</t>
    </r>
  </si>
  <si>
    <r>
      <t xml:space="preserve">Предоставление грантов в форме субсидий по итогам ежегодного конкурса "Лучший по профессии в сфере потребительского рынка"
</t>
    </r>
    <r>
      <rPr>
        <sz val="12"/>
        <rFont val="Times New Roman"/>
        <family val="1"/>
        <charset val="204"/>
      </rPr>
      <t>Уточнение КБК в связи с прекращением действия порядка предоставления грантов юридическим лицам и переходом на премирование физических лиц - победителей конкурсов</t>
    </r>
  </si>
  <si>
    <r>
      <t xml:space="preserve">Возмещение части затрат субъектам малого и среднего предпринимательства, являющимся социальными предприятиями
</t>
    </r>
    <r>
      <rPr>
        <sz val="12"/>
        <rFont val="Times New Roman"/>
        <family val="1"/>
        <charset val="204"/>
      </rPr>
      <t>В связи с высокой востребованностью данной меры поддержки</t>
    </r>
  </si>
  <si>
    <r>
      <t xml:space="preserve">Возмещение части затрат субъектам малого и среднего предпринимательства, связанных с созданием и развитием объектов туристской индустрии на территории Ленинградской области
</t>
    </r>
    <r>
      <rPr>
        <sz val="12"/>
        <rFont val="Times New Roman"/>
        <family val="1"/>
        <charset val="204"/>
      </rPr>
      <t>Отсутствие потребности ввиду завершения данной меры поддержки</t>
    </r>
    <r>
      <rPr>
        <sz val="12"/>
        <color indexed="0"/>
        <rFont val="Times New Roman"/>
        <family val="1"/>
        <charset val="204"/>
      </rPr>
      <t xml:space="preserve">
</t>
    </r>
  </si>
  <si>
    <r>
      <t xml:space="preserve">Обеспечение деятельности (услуги, работы) государственных учреждений
</t>
    </r>
    <r>
      <rPr>
        <sz val="12"/>
        <rFont val="Times New Roman"/>
        <family val="1"/>
        <charset val="204"/>
      </rPr>
      <t>Уточнение КБК</t>
    </r>
  </si>
  <si>
    <r>
      <t xml:space="preserve">Обеспечение деятельности (услуги, работы) государственных учреждений
</t>
    </r>
    <r>
      <rPr>
        <sz val="12"/>
        <rFont val="Times New Roman"/>
        <family val="1"/>
        <charset val="204"/>
      </rPr>
      <t>Уточнение КБК</t>
    </r>
    <r>
      <rPr>
        <sz val="12"/>
        <color indexed="0"/>
        <rFont val="Times New Roman"/>
        <family val="1"/>
        <charset val="204"/>
      </rPr>
      <t xml:space="preserve">
</t>
    </r>
  </si>
  <si>
    <r>
      <t xml:space="preserve">Исполнение судебных актов Российской Федерации и мировых соглашений по возмещению вреда
</t>
    </r>
    <r>
      <rPr>
        <sz val="12"/>
        <rFont val="Times New Roman"/>
        <family val="1"/>
        <charset val="204"/>
      </rPr>
      <t>Необходимость оплаты по исполнительному листу</t>
    </r>
  </si>
  <si>
    <r>
      <t xml:space="preserve">Обеспечение деятельности (услуги, работы) государственных учреждений
</t>
    </r>
    <r>
      <rPr>
        <sz val="12"/>
        <rFont val="Times New Roman"/>
        <family val="1"/>
        <charset val="204"/>
      </rPr>
      <t>Отсутствие потребности</t>
    </r>
  </si>
  <si>
    <r>
      <t>Обеспечение деятельности (услуги, работы) государственных учреждений.</t>
    </r>
    <r>
      <rPr>
        <sz val="12"/>
        <rFont val="Times New Roman"/>
        <family val="1"/>
        <charset val="204"/>
      </rPr>
      <t xml:space="preserve"> Внесены изменения в СБР</t>
    </r>
  </si>
  <si>
    <r>
      <t xml:space="preserve">Обеспечение деятельности (услуги, работы) государственных учреждений. </t>
    </r>
    <r>
      <rPr>
        <sz val="12"/>
        <rFont val="Times New Roman"/>
        <family val="1"/>
        <charset val="204"/>
      </rPr>
      <t>Внесены изменения в СБР</t>
    </r>
  </si>
  <si>
    <t>Субсидии на реализацию мероприятий по обеспечению устойчивого функционирования объектов теплоснабжения на территории Ленинградской области
Согласование на Докладе ГЛО № КФ-В-14396/2024 Распоряжение Правительства Ленинградской области от 04.09.2024 №554-р</t>
  </si>
  <si>
    <t>Мероприятия в рамках реализации специального инфраструктурного проекта (за счет средств областного бюджета Ленинградской области)
Согласование на Докладе ГЛО № КФ-В-14396/2024 Распоряжение Правительства Ленинградской области от 04.09.2024 №554-р</t>
  </si>
  <si>
    <t>Финансовое обеспечение затрат в связи с производством продукции районных периодических печатных изданий Ленинградской области.
Уточнение КБК по результатам конкурсного отбора по предоставлению субсидий</t>
  </si>
  <si>
    <t>Резервный Фонд Правительства Ленинградской области
(служебная записка на СБР №14-04/50) В связи с подписанием дополнительного соглашения с Мин.сельского хозяйства РФ № 082-09-2024-611/1 от 06.05.2024 (средства ОБ)</t>
  </si>
  <si>
    <t>Реализация программ формирования современной городской среды
(Внесение изменений в СБР в связи с подписанием дополнительного соглашения с Минстроем РФ №  № 069-09-2023-526/5 (средства ОБ)</t>
  </si>
  <si>
    <t>Резервный Фонд Правительства Ленинградской области
(Внесение изменений в СБР в связи с подписанием дополнительного соглашения с Минстроем РФ №  № 069-09-2023-526/5 (средства ОБ)</t>
  </si>
  <si>
    <t xml:space="preserve">ГБУ ЛО "Ресурсный Добровольческий Центр":
1. 4 139,6 тыс.руб. - участие делегаций Ленинградской области в мероприятих ФАДМ и АВЦ (увеличение количества участников, удорожание транспортных расходов).                                                             
ГБУ ЛО "Центр "Молодежный":
1. 984,5 тыс.руб. - ремонт газовой котельной, находящейся на территории учреждения. В соответствии с актом обследования котельной б/н от 21.11.2023г.
2. 550,0 тыс.руб - ремонт крылец здания трансформаторной подстанции на территории учреждения. Во избежание несчатного случая, в соответствии с актом текущего осмотра здания трансформаторной подстанции от 02.07.24 б/н.
3. 1 070,1 тыс.руб - ремонт водосточной системы, монтаж системы снегозадержания и устранение протечек кровли в местах примыкания (здание столовой). В целях процесса разрушения стен и отмостки здания столовой, в соответствии с актом осмотра б/н от 26.07.2024.
4. 661,8 тыс.руб - установка купольного шатра, приобретенного в рамках программы комплексного развития молодежной политики в субъектах РФ "Регион для молодых". Использование шатра круглогодично, как актовый зал учреждения. 
5. 396, 5 тыс.руб - проведение сантехнических работ  в номерном фонде учреждения . В целях увеличения количества спальных мест.
6. 1 219,0 тыс.руб - приобретение продуктов для обеспечения питания на мероприятиях (сменах). Увеличение цен на некотрые позиции продуктов питания до 50% и выше.
</t>
  </si>
  <si>
    <r>
      <t xml:space="preserve">Увеличение на обеспечение деятельности за счет перераспределения с объектов непрограммной части ПИР.  Для контроля и принятия работ на объекте в городе Енакиево Донецкой Народной Республики необходим выезд работников ГК "УС ЛО" на объект. Планируемое количество служебных поездок - 2 командировки в месяц (период  сентябрь - декабрь 2024), срок командировки - постоянно. 1.) Суточные расходы увеличить на 467,960 тыс. руб. (КВР 112 КОСГУ 212);  2.) Проживание на территории ДНР </t>
    </r>
    <r>
      <rPr>
        <sz val="11"/>
        <color indexed="8"/>
        <rFont val="Times New Roman"/>
        <family val="1"/>
        <charset val="204"/>
      </rPr>
      <t>увеличить на 149,796 тыс. руб</t>
    </r>
    <r>
      <rPr>
        <sz val="11"/>
        <rFont val="Times New Roman"/>
        <family val="1"/>
        <charset val="204"/>
      </rPr>
      <t xml:space="preserve">. (КВР 112 КОСГУ 226);  3) Восстановление лимитов по фонду оплаты труда на выплату персоналу ГКУ "УС ЛО" з/п  увеличить на 2 601,088 тыс. руб. (КВР 111 КОСГУ 211); 4) Страховые взносы в государственные фонды с фонда оплаты труда в размере 30,2% увеличить на 785,528 тыс. руб.  (КВР 119 КОСГУ 213) </t>
    </r>
    <r>
      <rPr>
        <sz val="11"/>
        <color indexed="8"/>
        <rFont val="Times New Roman"/>
        <family val="1"/>
        <charset val="204"/>
      </rPr>
      <t xml:space="preserve"> </t>
    </r>
    <r>
      <rPr>
        <sz val="11"/>
        <color indexed="10"/>
        <rFont val="Times New Roman"/>
        <family val="1"/>
        <charset val="204"/>
      </rPr>
      <t xml:space="preserve"> </t>
    </r>
    <r>
      <rPr>
        <sz val="11"/>
        <rFont val="Times New Roman"/>
        <family val="1"/>
        <charset val="204"/>
      </rPr>
      <t xml:space="preserve">5). В связи с увеличением штатной численности с 01 июня 2024 года  (Распоряжение Правительства Ленинградской области от 16 мая 2024 года № 236-р) требуется выделение дополнительных ассигнований на оплату труда увеличить на 2 690,402 тыс. руб. (КВР 111 КОСГУ 211); 6). Страховые взносы в государственные фонды с фонда оплаты труда в размере 30,2% увеличить на 812,501 тыс. руб. (КВР 119 КОСГУ 213) </t>
    </r>
    <r>
      <rPr>
        <sz val="11"/>
        <color indexed="8"/>
        <rFont val="Times New Roman"/>
        <family val="1"/>
        <charset val="204"/>
      </rPr>
      <t>;</t>
    </r>
    <r>
      <rPr>
        <sz val="11"/>
        <rFont val="Times New Roman"/>
        <family val="1"/>
        <charset val="204"/>
      </rPr>
      <t xml:space="preserve">  7) В вязи с изменением отношения компенсационных и стимулирующих выплат к окладно-ставочной части заработной платы, применяемое для планирования фонда оплаты труда с 0,85 на 1 с 01 ноября 2024 года необходимо выделение дополнительных ассигнований для оплаты труда персоналу ГКУ "УС ЛО" з/п увеличить на 1 015,219 тыс. руб. (КВР 111 КОСГУ 211) ;  8) Страховые взносы в государственные фонды с фонда оплаты труда в размере 30,2%  увеличить на 306,596 тыс. руб. (КВР 119 КОСГУ 213)    9) В связи с выплатой компенсации согласно п. 2 ч. 1 ст. 278 ТК РФ (дополнительные основания для прекращения трудового договора с руководителем организации), необходимо выделение дополнительных ассигнований в размере увеличить на 476,999 тыс. руб. (КВР 111 КОСГУ 211)</t>
    </r>
    <r>
      <rPr>
        <b/>
        <sz val="11"/>
        <rFont val="Times New Roman"/>
        <family val="1"/>
        <charset val="204"/>
      </rPr>
      <t xml:space="preserve"> 
</t>
    </r>
  </si>
  <si>
    <t xml:space="preserve">На уплату взносов по обязательному социальному страхованию 
</t>
  </si>
  <si>
    <t xml:space="preserve">Увеличение расходов в 2025г. на сумму 2 488 500,2 тыс. руб. во исполнение решения президиума (штаба) Правительственной комиссии по региональному развитию в Российской Федерации от 27.03.2024 №26пр (сдвижка "вправо" средств ИБК с 2024 на 2025 год).
</t>
  </si>
  <si>
    <t xml:space="preserve">Увеличение расходов в 2024 году на сумму 15 352,1 тыс. руб. по объекту: линейный объект по проспекту Строителей в составе: уличная дорожная сеть, внутриквартальные сети уличного освещения, ливневая канализация по адресу: Ленинградская область, Всеволожский муниципальный район, муниципального образования «Заневское городское поселение», кадастровый квартал 47:07:1044001», (протяж 0,6922 км),в связи с подтоплением дорожного полотна в весенний период и наложением проектируемых сетей ливневой канализации на существующие сети, потребовалась корректировка проектной документации и согласование ее в установленном порядке. Ввод объекта запланирован в 2025г.
</t>
  </si>
  <si>
    <t xml:space="preserve">Увеличение расходов в 2025 году  на сумму 240 000,0 тыс. руб. и в 2026г. на сумму 360 000,0 тыс. руб. на проведение конкурсных процедур в 2024г. на выполнение СМР по объекту Реконструкция Копорского шоссе с перекрестками улиц Ленинградская - Копорское шоссе и перекрестками улиц Копорское шоссе - проспект Александра Невского в гор. Сосновый Бор Ленинградской области по адресу: автомобильная дорога Копорское шоссе с перекрестками улиц Ленинградская - Копорское шоссе и перекрестка улиц Копорское шоссе - проспект Александра Невского в гор. Сосновый Бор Ленинградской области 1,3,4 этапы  (1,709 км), положительное заключение ПСД получено в 2022г., в настоящее время подготавливаются документы для передачи права собственности объекта от МО в собственность ЛО, далее а/д будет передана для производства работ в ГКУ ЛО "ДДС", ориентировочная ст-ть объекта 600 млн. руб. в ценах 2021г. Реализация объекта запланирована в 2025-2027 г.г.
</t>
  </si>
  <si>
    <r>
      <t xml:space="preserve">Увеличение расходов в 2024г. на сумму 13 800,0 тыс. руб. и в 2025г. на сумму 32 200,0 тыс. руб. на проведение конкурсных процедур и заключение ГК по мероприятию, сроком реализации 2024-2025г.г. Программа комплексного развития транспортной инфраструктуры Ленинградской области  (далее - ПКРТИ)  научно-исследовательская и опытно-конструкторская работа, в ходе проведения которой планируется определять техническую возможность создания новой цифровой системы планирования и развития дорожной деятельности в ЛО. Актуализация ПКРТИ в комплексе с получаемым программным обеспечением позволит модернизировать возможности определения перспективных направлений развития дорожной инфраструктуры и оперативно вносить в них изменения с учетом складывающихся реалий развития региона, оптимизировать процессы определения существующих ограничений для возможного размещения дорог, а также оценивать социально-экономические эффекты.
</t>
    </r>
    <r>
      <rPr>
        <b/>
        <sz val="12"/>
        <rFont val="Times New Roman"/>
        <family val="1"/>
        <charset val="204"/>
      </rPr>
      <t/>
    </r>
  </si>
  <si>
    <t xml:space="preserve">Увеличение расходов в 2024г. на сумму 600,0 тыс. руб.  в связи с необходимостью осуществления выплат молодым специалистам, работающим в ГКУ ЛО "ДДС" в соответствии с заключенными договорами. 
</t>
  </si>
  <si>
    <r>
      <t xml:space="preserve">На возмещение расходов членам Общественной палаты  по осуществлению своих полномочий (проезд, проживание)
</t>
    </r>
    <r>
      <rPr>
        <sz val="12"/>
        <rFont val="Times New Roman"/>
        <family val="1"/>
        <charset val="204"/>
      </rPr>
      <t>(Расходы предложены в рамках перераспределения бюджетных ассигнований)</t>
    </r>
  </si>
  <si>
    <r>
      <t>На оплату работникам командировочных расходов (суточные, проезд и проживание)</t>
    </r>
    <r>
      <rPr>
        <b/>
        <sz val="12"/>
        <rFont val="Times New Roman"/>
        <family val="1"/>
        <charset val="204"/>
      </rPr>
      <t xml:space="preserve">
</t>
    </r>
    <r>
      <rPr>
        <sz val="12"/>
        <rFont val="Times New Roman"/>
        <family val="1"/>
        <charset val="204"/>
      </rPr>
      <t>(Расходы предложены в рамках перераспределения бюджетных ассигнований)</t>
    </r>
  </si>
  <si>
    <r>
      <t xml:space="preserve">На уплату взносов по обязательному социальному страхованию. </t>
    </r>
    <r>
      <rPr>
        <sz val="12"/>
        <rFont val="Times New Roman"/>
        <family val="1"/>
        <charset val="204"/>
      </rPr>
      <t xml:space="preserve">
(Расходы предложены в рамках перераспределения бюджетных ассигнований)</t>
    </r>
  </si>
  <si>
    <r>
      <t xml:space="preserve">На оплату командировочных расходов в связи с запланированными поездками в 3-4 квартале 2024 года
</t>
    </r>
    <r>
      <rPr>
        <sz val="12"/>
        <rFont val="Times New Roman"/>
        <family val="1"/>
        <charset val="204"/>
      </rPr>
      <t xml:space="preserve">
</t>
    </r>
  </si>
  <si>
    <t xml:space="preserve">Дополнительная потребность на ремонт помещений занимаемых Избирательной комиссией Ленинградской области 
</t>
  </si>
  <si>
    <r>
      <t>На фонд оплаты труда в связи с особенностью командирования, выплатой единовременного вознаграждения в целях обеспечения гос.гарантий при достижении стажа для ГД, а также для выплаты единовременного поощрения при награждении гос.наградами РФ, поощрении Президентом РФ и Губернатором ЛО</t>
    </r>
    <r>
      <rPr>
        <sz val="12"/>
        <rFont val="Times New Roman"/>
        <family val="1"/>
        <charset val="204"/>
      </rPr>
      <t xml:space="preserve">
(Расходы предложены в рамках перераспределения бюджетных ассигнований)</t>
    </r>
  </si>
  <si>
    <r>
      <t>На уплату взносов по обязательному социальному страхованию.</t>
    </r>
    <r>
      <rPr>
        <sz val="12"/>
        <rFont val="Times New Roman"/>
        <family val="1"/>
        <charset val="204"/>
      </rPr>
      <t xml:space="preserve">
(Расходы предложены в рамках перераспределения бюджетных ассигнований)</t>
    </r>
  </si>
  <si>
    <t>В бюджете на 2024 год запланировано 786 000,0 тыс. руб., потребность с учетом количества воспитанников 6 108 чел. составляет 808 508,3 тыс. руб. Расчет произведен с учетом заявок муниципальных районов. 
Рост контингента получателей за 1-2 кв. составил 1109 чел. (1 кв. -  4744; 2 кв. - 5853). Исполнено на 23авг - 61,2%</t>
  </si>
  <si>
    <t xml:space="preserve">Потребность 19 044 171,1 тыс. руб. (планируемая среднегодовая численность контингента учащихся 200 060 чел.). В бюджете предусмотрено 18 478 388,2 тыс. руб. (обеспеченность по численности учащихся 194 146 чел., что составляет 97,0% от общего числа учащихся). 
</t>
  </si>
  <si>
    <t xml:space="preserve">В бюджете на 2024 год запланировано 106 935,4 тыс. руб., потребность в средствах субвенции с учетом роста численности детей от 0 до 17 лет (численность сотрудников комиссий  +81,4 чел.) составляет 110 210,5 тыс. руб. Расчет произведен с учетом заявок муниципальных районов. 
</t>
  </si>
  <si>
    <t xml:space="preserve">В бюджете на 2024 предусмотрено 13 985 621,3 тыс. руб., что соответствует потребности в обучении  82 730 чел. Фактическая численность детей составляет - 83 332 чел. Расчет произведен с учетом заявок муниципальных районов. Кроме того, произведено перераспределение численности между муниципальными районами. 
</t>
  </si>
  <si>
    <r>
      <t xml:space="preserve">Письмо администрации Ломоносовского муницпального района от 21.06.2024 года №02и-6120/2024 о необходимости выделения доп. финансирования на реновацию МОУ "Гостилицкая ООШ" для обеспечения ее завершения за счет перераспределения средств выделенных на капитальный ремонт спортивной площадки и реновацию МДОУ "№9 Лучик"  д. Келози
</t>
    </r>
    <r>
      <rPr>
        <b/>
        <sz val="12"/>
        <rFont val="Times New Roman"/>
        <family val="1"/>
        <charset val="204"/>
      </rPr>
      <t/>
    </r>
  </si>
  <si>
    <t xml:space="preserve">Необходимость проведения Ремонтных работ в организациях профессионального образования за счет экономии исключение одного объекта из Приоритетного проекта "Создание модели внедрения энергоэффективных технологий на территории Ленинградской области" Выделение средств субсидии на иные цели ГАПОУ ЛО «БАПТ»  на монтаж системы пожарной сигнализации в целях исполнения предписания ГУ МЧС России по ЛО 
</t>
  </si>
  <si>
    <t xml:space="preserve">Объем средств в бюджете на 2024 год утвержден в размере - 2 117 970,9 тыс.руб., что соответствует контингенту обучающихся в государственных бюджетных образовательных организациях Ленинградской области- 3 347 чел. Прогнозный контингент на 2024 год - 3 410 чел. (с учетом комплектования на 1 сентября 2024 года), Дополнительная потребность - 37 764,0 тыс.руб. 
</t>
  </si>
  <si>
    <t xml:space="preserve">* Распоряжение КОПО от 5 июля 2024 года № 2012 –р «О внесении изменений в распоряжение комитета общего и профессионального образования Ленинградской области от 26 января 2024 года № 175-р "О приёме в 2024 году на профессиональное обучение по программам профессиональной подготовки по профессиям рабочих обучающихся с ограниченными возможностями здоровья, не имеющих основного общего или среднего общего образования, в образовательные организации профессионального образования Ленинградской области, подведомственные комитету общего и профессионального образования Ленинградской области, за счёт средств областного бюджета Ленинградской области». Утвержден план приема  на 2024 год 16 групп ОВЗ (увеличение на одну группу), среднегодовая численность 64 чел. (4 чел. х 900 часов х 179 руб. =  644,4 тыс. руб.).
* В части исполнения  поручения Президента Российской Федерации от 21 февраля 2024 года, повышения престижа среднего профессионального образования и реализации на территории Ленинградской области федерального проекта «Профессионалитет» увеличен план приема  на 2024 год на  225 человек по программам подготовки специалистов среднего звена, среднегодовая численность 75 чел. (75 чел. х 98,0 тыс. руб. =  7 350,0 тыс. руб.). 
* Увеличение стоимости охранных услуг на 5 527,2 тыс. руб. 
* Теплоэнергия увеличение на 4 613,6 тыс.руб. 
* Электроэнергия 2 396,1  
* ЛТПТ налог на имущество незавершенного строительства, которое было внесено Леноблкомимуществом в Росреестр в августе 2023 года для сноса и списания - 496,5 тыс. руб.  
</t>
  </si>
  <si>
    <t xml:space="preserve">Дополнительная потребность возникла с необходимостью изготовления полиграфической продукции с символикой комитета общего и профессионального образования Ленинградской области
</t>
  </si>
  <si>
    <t xml:space="preserve">Дополнительная потребность на Оснащение общеобразовательных организаций, в том числе необходимость оснащения Всеволожской школы - приобретения кроватей, матрасов и детского теневого навеса 1 шт, перераспределение за счет экономии по мероприятию Организация и обеспечение отдыха и оздоровления детей (за исключением организации отдыха детей в каникулярное время)
</t>
  </si>
  <si>
    <t xml:space="preserve">В соответствии с письмом ЛГУ им. Пушкина от 09.08.2024 года № 1265/06-20 необходимо оснастить мебелью  и инвентарем помщения Центра компетенции государственных и муниципальных служащих Ленинградской области "Онега".
</t>
  </si>
  <si>
    <t xml:space="preserve">Дополнительная потребность на основании  заявок сельскохозяйственных предприятий. Остаток ассигнований 2024 года - 34 742,1 тыс.руб., потребность в выплате субсидии за 3 квартал 2024 года - 42 484,0 тыс.руб.
</t>
  </si>
  <si>
    <t xml:space="preserve">На основании  заявок сельскохозяйственных предприятий  за  технику и оборудование, приобретенные в 2024 г:    предусмотрено в областном бюджете - 592 677,6 тыс.руб. (526 ед. техники и оборудования); потребность в субсидии - 782 690,1 тыс.руб. (720 ед. техники и оборудования), дополнительно требуется - 190 012,5 тыс.руб. (194 ед. техники и оборудования).
</t>
  </si>
  <si>
    <t xml:space="preserve">В целях снижения зависимости предприятий товарной аквакультуры от импортной оплодотворенной икры и производства собственного рыбопосадочного материала планируется введение новой субсидии (за счет уменьшения ассигнований на возмещение части затрат на производство и реализацию продукции товарной аквакультуры). Согласно расчета, исходя из численности маточного стада,  потребность в субсидии - 8 006,6 тыс. руб. </t>
  </si>
  <si>
    <r>
      <t xml:space="preserve">С 1 января 2024 года ежегодная единовременная выплата молодым специалистам - работникам агропромышленного комплекса увеличена до  163 000 руб. (постановление Правительства Ленинградской области от 18 июля 2024 года № 495 «О внесении изменений в постановление Правительства Ленинградской области от 25 мая 2021 года № 286 «О социальной поддержке молодых специалистов - работников агропромышленного комплекса Ленинградской области..". Предусмотрено в бюджете - 5057,5 тыс.руб., дополнительная потребность по 37 заключенным договорам о социальной поддержке составляет 973,5 тыс. руб. </t>
    </r>
    <r>
      <rPr>
        <sz val="12"/>
        <rFont val="Times New Roman"/>
        <family val="1"/>
        <charset val="204"/>
      </rPr>
      <t xml:space="preserve">
</t>
    </r>
  </si>
  <si>
    <r>
      <t>на страхование  КАСКО</t>
    </r>
    <r>
      <rPr>
        <b/>
        <sz val="12"/>
        <rFont val="Times New Roman"/>
        <family val="1"/>
        <charset val="204"/>
      </rPr>
      <t xml:space="preserve"> 
</t>
    </r>
  </si>
  <si>
    <t xml:space="preserve">на выплату страховых взносов 90,6 тыс. руб.
на выплату денежное вознаграждение при достижении трудового стажа 20 лет и далее через каждые 10 лет -  (п .5) по Постановления Законодательного собрания ЛО № 1610 от 07.12.2005 - 215,5 тыс. руб
</t>
  </si>
  <si>
    <t xml:space="preserve">увеличением командировочных расходов, связанных с регулярным направлением сотрудника в г.Енакиево ДНР - 737,8 тыс. руб, на двойную оплату труда с  учетом начислений в связи с командировками в ДНР - 222,1 тыс.руб.
</t>
  </si>
  <si>
    <t xml:space="preserve">на уплату налога на имущество 
</t>
  </si>
  <si>
    <t xml:space="preserve">на уплату страховых взносов  - 92,2 тыс. руб.,
на выплату денежного содержания в 2-м размере с учетом начисление в связи с нахождением в командировке в ДНР и ЛНР - 248,3 тыс. руб.
</t>
  </si>
  <si>
    <t xml:space="preserve">на уплату страховых взносов  - 32 090,0 тыс. руб., 
на командировочные расходы в ДНР - 11 300,0 тыс. руб., 
на расходы в целях обеспечения выплаты заработной платы в полном объёме в соответствии с правовыми актами 19515,7 тыс. руб.
</t>
  </si>
  <si>
    <t xml:space="preserve">приобретение венков и цветов для траурных мероприятий - 2000,0 тыс.руб. 
На оборудование рабочих мест сотрудникам ОИВ ЛО - 2037,4 тыс. руб.
</t>
  </si>
  <si>
    <t xml:space="preserve">на командировочные расходы в ДНР 
</t>
  </si>
  <si>
    <t xml:space="preserve">на уплату страховых взносов - 170,3 тыс. руб., на командировочные расходы в ДНР - 1600,0 тыс. руб. 
</t>
  </si>
  <si>
    <r>
      <rPr>
        <sz val="12"/>
        <rFont val="Times New Roman"/>
        <family val="1"/>
        <charset val="204"/>
      </rPr>
      <t xml:space="preserve">на закупку товаров для представительских нужд при проведении мероприятий </t>
    </r>
    <r>
      <rPr>
        <b/>
        <sz val="12"/>
        <rFont val="Times New Roman"/>
        <family val="1"/>
        <charset val="204"/>
      </rPr>
      <t xml:space="preserve">
</t>
    </r>
  </si>
  <si>
    <t xml:space="preserve">на увеличение гос.задания  ГБУ "Автобаза  Правительства ЛО, в том числе на оплату труда водителей  - 14 674,6 тыс.руб., 
на осуществление единовременной выплаты материальной помощи в размере 6 ДО работникам заключившим контракт на прохождение военной службы по контракту в зоне СВО - 162,0 тыс. руб.
</t>
  </si>
  <si>
    <t xml:space="preserve">на выплаты в связи с  получением областных наград по ОИВ ЛО
</t>
  </si>
  <si>
    <t xml:space="preserve">на выплаты в связи с  получением областных наград по аппаратам мировых судей
</t>
  </si>
  <si>
    <t xml:space="preserve">на расходы в целях обеспечения выплаты заработной платы в полном объёме в соответствии с правовыми актами 
</t>
  </si>
  <si>
    <t xml:space="preserve">на выплату денежного содержания в 2-м размере с учетом начисление в связи с нахождением в командировке в ДНР и ЛНР 
</t>
  </si>
  <si>
    <t xml:space="preserve">на выплаты компенсации за неиспользованный отпуск при увольнении сотрудникам аппаратов мировых судей
</t>
  </si>
  <si>
    <t xml:space="preserve">1) 9 294,0 тыс.руб. на приведение в соответствие штатного расписания ГКУ ЛО "ОЭП" установленной предельной штатной численности согласно распоряжениям Правительства Ленинградской области от 12.07.2024 №412-р и от 22.07.2024 №427-р)
2) 956,7 тыс.руб. на выплаты согласно письму от 02.08.2024 №18-04/05-212 (ДСП)
3) 400,0 тыс.руб. на возмещение расходов при служебных командировках 
</t>
  </si>
  <si>
    <t>На подготовку и проведение аттестации объектов информатизации ГКУ ЛО "ОЭП" по требования защиты информации для получения лицензии ФСБ на осуществление разработки, производства и распространения шифровальных (криптографических) средств</t>
  </si>
  <si>
    <t>На поставку серверов и SAN коммутаторов для расширения технологической инфраструктуры электронного правительства Ленинградской области</t>
  </si>
  <si>
    <t xml:space="preserve">Необходимость в увеличении ФОТ в связи с введением в ГКУ ЛО "Леноблтранс" дополнительной численности: ставки 1 ведущего специалиста, с единовременной выплатой в размере 6 должностных окладов в размере 169,3 тыс. руб. </t>
  </si>
  <si>
    <t xml:space="preserve">В соответствии с протоколом комиссии по рассмотрению извещений о намерении продажи земельных участков из земель сельскохозяйственного назначения от 08.08.2024 №12/2024  принято решение о покупке 22 земельных участков сельскохозяйственного назначения на общую сумму 2 469,5 тыс. руб. С учетом остатка бюджетных ассигнований в сумме 2 200,0 тыс. руб., доп потребность в денежных средствах составляет 269,5 тыс. руб.
</t>
  </si>
  <si>
    <t xml:space="preserve">За счет уменьшения ГБУК ЛО "Дирекция по сохранению объектов культурного наследия" ГБУК ЛО "Музейное агентство" - 7 650,0 тыс. руб. на выполнение работ по разработке проектно-сметной документации по сохранению и приспособлению, включая инженерные сети объекта культурного наследия регионального значения «В этой школе в 1934-1938 гг. учился Герой Советского Союза Иванов Алексей Александрович, погибший в боях с фашистами в декабре 1941 г. в Ростовской области. На здании школы установлена памятная доска, посвященная герою» в котором находиться Кингисеппский историко-краеведческий музей по адресу: Ленинградская область, г. Кингисепп, проспект Карла Маркса, д. 1. (необходимо в связи с неудовлетворительным, а местами аварийным состоянием объекта). Целью проекта является сохранение объекта, приспособление его под современное использование, а также создание доступной среды для маломобильных групп населения на территории объекта
</t>
  </si>
  <si>
    <r>
      <t>На организацию и проведение Гражданского форума ЛО "Команда 47"для подведения итогов за 2024 год в части реализации Стратегических направлений развития сектора социальных инициатив (некоммерческого сектора) Ленинградской области на 2024-2028 годы, утвержденной Распоряжением Правительства Ленинградской области № 829-р от 29.11.2023.</t>
    </r>
    <r>
      <rPr>
        <sz val="12"/>
        <rFont val="Times New Roman"/>
        <family val="1"/>
        <charset val="204"/>
      </rPr>
      <t xml:space="preserve">
(Расходы предложены в рамках перераспределения бюджетных ассигнований)</t>
    </r>
  </si>
  <si>
    <r>
      <t xml:space="preserve">на уплату страховых взносов на выплаченные премии за счет дотации (гранта) из федерального бюджета </t>
    </r>
    <r>
      <rPr>
        <b/>
        <sz val="12"/>
        <rFont val="Times New Roman"/>
        <family val="1"/>
        <charset val="204"/>
      </rPr>
      <t xml:space="preserve">
</t>
    </r>
    <r>
      <rPr>
        <sz val="12"/>
        <rFont val="Times New Roman"/>
        <family val="1"/>
        <charset val="204"/>
      </rPr>
      <t>(Расходы предложены в рамках перераспределения бюджетных ассигнований)</t>
    </r>
  </si>
  <si>
    <r>
      <t>на выплаты при получении Почетного диплома, Благодарность ЗСЛО и  наград Ленинградской области</t>
    </r>
    <r>
      <rPr>
        <sz val="12"/>
        <rFont val="Times New Roman"/>
        <family val="1"/>
        <charset val="204"/>
      </rPr>
      <t xml:space="preserve">
(Расходы предложены в рамках перераспределения бюджетных ассигнований)</t>
    </r>
  </si>
  <si>
    <r>
      <t xml:space="preserve">Выполнение работ по капитальному ремонту  МАУ «Лодейнопольская спортивная школа» по адресу: Ленинградская область, г. Лодейное Поле, ул. Титова, дом 45, к. 1.
По результатам проведения конкурсных процедур на выполнение работ по капитальному ремонту объекта (1этап)  12 марта 2024 года заказчиком заключен муниципальный контракт с ООО «СК «МЭТР» стоимостью 9 756 910,69 рублей.  В связи с недобросовестностью Подрядчика Администрацией в одностороннем порядке 04.06.2024 контракт расторгнут  и произведена процедура возврата перечисленного аванса по банковской гарантии. Необходмо провести повторные конкурсные процедуры для заключения контракта. Реализация данного мероприятия находится на контроле Президента РФ по итогам приема гр. Белкова А.Г.
</t>
    </r>
    <r>
      <rPr>
        <sz val="12"/>
        <rFont val="Times New Roman"/>
        <family val="1"/>
        <charset val="204"/>
      </rPr>
      <t xml:space="preserve">        </t>
    </r>
  </si>
  <si>
    <t xml:space="preserve">ГАУ ДО ЛО "СШ Ленинградец"
3 076,9 тыс. руб. - обеспечение содержания в школе-интернате иногородних спортсменов  (15 человек). 
</t>
  </si>
  <si>
    <r>
      <t xml:space="preserve"> ГАУ ЛО "ЦСП": 
 4500,0 тыс. руб. - приобретение  микроавтобуса отечественного производства (СобольNN Автобус) для региональной общественной организации "Спортивная федерация горнолыжного спорта" с целью качественной подготовки, организации и проведения спортивных мероприятий горнолыжного спорта. </t>
    </r>
    <r>
      <rPr>
        <sz val="12"/>
        <rFont val="Times New Roman"/>
        <family val="1"/>
        <charset val="204"/>
      </rPr>
      <t xml:space="preserve">
                                                                                                               </t>
    </r>
  </si>
  <si>
    <t xml:space="preserve"> 2 013,0 тыс. руб. - выплата по дополнительно заключенным договорам с молодыми специалистами отрасли "Физическая культура и спорт" (21 договор) </t>
  </si>
  <si>
    <t>Выплаты индексированной с 01.07.2024 года стипендии Правительства Ленинградской области спортсменам, входящим в состав спортивных сборных команд Российской Федерации по различным видам спорта от Ленинградской области и их тренерам в соотвествии с ПП ЛО от 07.08.2018 года №289 (расширен перечень получателей стипендии, дополнительно предусмотрено назначение стипендий спортсменам, выступающим в личных спортивных соревнованиях и в спортивных соревнованиях по командным игровым видам спорта и спортивным дисциплинам, не включенным в программу Игр Олимпиады, Олимпийских зимних игр, Паралимпийских игр, Сурдлимпийских игр (стипендии не индексировались с 2018 года).</t>
  </si>
  <si>
    <t xml:space="preserve">ГАУ ДО ЛО "СШ "Ленинградец" на обеспечение организации проведения финального этапа VI Всероссийского фестиваля детского дворового футбола 6х6 в сентябре 2024 года среди 780 участников 78 команд из более 51 региона Российской Федерации и оплата расходов на проведение мероприятия, в том числе: на приобретение наградной и сувенирной продукции, на услуги по предоставлению во временное пользование помещений для работы мандатной комиссии, на питание участников мероприятия, на услуги судейского корпуса, контролеров – распорядителей, на медицинское обеспечение  и обеспечение безопасности мероприятия, на организацию торжественного открытия и закрытия мероприятия 
</t>
  </si>
  <si>
    <t>ГАУ ДО ЛО "СШ "Ленинградец" приобетение автобуса на 55 мест в  целях рационального использования ресурсов учреждения и уменьшения расходов на перевозку занимающихся спортивной подготовкой к местам проведения спортивных, тренировочных сборов.</t>
  </si>
  <si>
    <t>Приобретение ЛОУНБ автомобиля - памятного подарка Губернатора Ленинградской области для осуществления уставной деятельности, отмечающими в 2024 году знаменательные даты</t>
  </si>
  <si>
    <t>Увеличение объема субсидии до уровня 2023 года на основании резолюции Губернатора Ленинградской области на обращение ректора Государственного института кино и телевидения Санкт-Петербурга от 14 ноября 2022 года № 060-14827/2022</t>
  </si>
  <si>
    <t>Возмещение расходов, заимствованных на реализацию мероприятий по разработке и реализация комплекса мер, направленных на повышение доступности и популяризации туризма для детей школьного возраста при первом уточнении бюджета 2024 года - 1 828,1 тыс. руб. (увеличение норматива услуги). Выплата материальной помощи работникам государственных учреждений в соответствии со служебным документом от 02.08.24 № 18-04/05-212 (ДСП) - 407,2 тыс. руб.</t>
  </si>
  <si>
    <t xml:space="preserve">Материальное стимулирование вновь принятых сотрудников, заключивших контракт для прохождения военной службы (11 чел) Единовременная выплата - 100,0 тыс. руб. Страховые взносы в размере 381 840,65 (114943,00 * 11*30,2%). Общая сумма затрат составила 1 646 213 руб. 65 коп. </t>
  </si>
  <si>
    <t xml:space="preserve">Средства необходимы для арендной платы помещения Ломоносовского филиала ГКУ ЦЗН ЛО в ноябре, декабре 2024 года. </t>
  </si>
  <si>
    <r>
      <t>Увеличение фонда оплаты труда (56 шт.ед. для заключения контракта на прохождение службы в ВС МО РФ) на выплату материальной помощи  работникам ГКУ "Леноблпожспас"</t>
    </r>
    <r>
      <rPr>
        <sz val="12"/>
        <rFont val="Times New Roman"/>
        <family val="1"/>
        <charset val="204"/>
      </rPr>
      <t xml:space="preserve">
</t>
    </r>
  </si>
  <si>
    <r>
      <t>Увеличение сумм действующих договоров на услуги связи</t>
    </r>
    <r>
      <rPr>
        <b/>
        <sz val="12"/>
        <rFont val="Times New Roman"/>
        <family val="1"/>
        <charset val="204"/>
      </rPr>
      <t/>
    </r>
  </si>
  <si>
    <r>
      <t>Заключение договоров на обслуживание оргтехники и заправку картриджей</t>
    </r>
    <r>
      <rPr>
        <sz val="12"/>
        <rFont val="Times New Roman"/>
        <family val="1"/>
        <charset val="204"/>
      </rPr>
      <t xml:space="preserve">
</t>
    </r>
  </si>
  <si>
    <r>
      <t>Увеличение сумм действующего договора с ГУП "Водоканал Ленинградской области" от 09.02.2022 № ВР-БЖ-004/2022 (водоснабжение и водоотведение).</t>
    </r>
    <r>
      <rPr>
        <sz val="12"/>
        <rFont val="Times New Roman"/>
        <family val="1"/>
        <charset val="204"/>
      </rPr>
      <t xml:space="preserve">
</t>
    </r>
  </si>
  <si>
    <r>
      <t>Закупка светильников светодиодных для помещений и уличных (296 шт.) (2024 руб* 296 шт=599 220 руб).</t>
    </r>
    <r>
      <rPr>
        <b/>
        <sz val="12"/>
        <rFont val="Times New Roman"/>
        <family val="1"/>
        <charset val="204"/>
      </rPr>
      <t/>
    </r>
  </si>
  <si>
    <r>
      <t xml:space="preserve">Закупка матрацев 75 (шт.) для обеспечения работников дежурных караулов с круглосуточным дежурством (8 000 руб*75 шт= 600 000 руб)
</t>
    </r>
    <r>
      <rPr>
        <b/>
        <sz val="12"/>
        <rFont val="Times New Roman"/>
        <family val="1"/>
        <charset val="204"/>
      </rPr>
      <t/>
    </r>
  </si>
  <si>
    <r>
      <t>Увеличение сумм действующих договоров на коммунальные услуги ООО "РКС Энерго" и АО "ПСК" (электроэнергия) по фактическим расходам</t>
    </r>
    <r>
      <rPr>
        <b/>
        <sz val="12"/>
        <rFont val="Times New Roman"/>
        <family val="1"/>
        <charset val="204"/>
      </rPr>
      <t/>
    </r>
  </si>
  <si>
    <r>
      <t xml:space="preserve">Выплаты стимулирующего характера (материальная помощь для сотрудников, заключивших контракт с ВС МО РФ) Во исполнение перечня поручений ВГ ЛО от 13.06.2024 № 633 ДСП/2024 для поощрения сотрудников, заключавших контракты для прохождения службы в ВС МО РФ из числа действующих работников, не менее 2,5% от штатной численности - 4 человека (15 944,50 руб. (должностной оклад) * 6 (кол-во окладов) * 4 чел. = 382 668,00 руб. </t>
    </r>
    <r>
      <rPr>
        <sz val="12"/>
        <color indexed="8"/>
        <rFont val="Times New Roman"/>
        <family val="1"/>
        <charset val="204"/>
      </rPr>
      <t xml:space="preserve">
</t>
    </r>
  </si>
  <si>
    <r>
      <t xml:space="preserve">1. Закупка картриджей (15 шт драм-картриджей DR -3400). Сумма дополнительной потребности составит - </t>
    </r>
    <r>
      <rPr>
        <sz val="12"/>
        <color indexed="8"/>
        <rFont val="Times New Roman"/>
        <family val="1"/>
        <charset val="204"/>
      </rPr>
      <t>16 650,00 руб.
2. Необходимо провести техническое обслуживание оргтехники, компьютерной техники и планшета руководителя. Сумма дополнительной потребности - 175 000,00 руб.
(увеличение бюджетных ассигнований за счет предложенного Комитетом правопорядка уменьшения бюджетных ассигнований по другим направлениям расходов)</t>
    </r>
    <r>
      <rPr>
        <b/>
        <sz val="12"/>
        <color indexed="8"/>
        <rFont val="Times New Roman"/>
        <family val="1"/>
        <charset val="204"/>
      </rPr>
      <t xml:space="preserve">
</t>
    </r>
  </si>
  <si>
    <t>972 0310 0840500160 100</t>
  </si>
  <si>
    <t>972 0310 0840500160 200</t>
  </si>
  <si>
    <t>972 01 13 6890100160 100</t>
  </si>
  <si>
    <t>972 01 13 6890100160 200</t>
  </si>
  <si>
    <t>972 07 05 6890100160 200</t>
  </si>
  <si>
    <t>972 01 05 6790100150 200</t>
  </si>
  <si>
    <t>972 0309 0840300160 100</t>
  </si>
  <si>
    <t>972 0309 0840300160 200</t>
  </si>
  <si>
    <t xml:space="preserve">972 0309 0840400160 100 </t>
  </si>
  <si>
    <t>972 0309 0840400160 800</t>
  </si>
  <si>
    <t>972 0309 0840413770 200</t>
  </si>
  <si>
    <t>972 0314 0840100160 100</t>
  </si>
  <si>
    <t>972 0314 0840271340 500</t>
  </si>
  <si>
    <r>
      <t>На услуги по доступу к сервису оповещения и информирования «УМНЫЙ ДОЗВОН». Заявленные финансовые средства на услуги по доступу к сервису оповещения и информирования «УМНЫЙ ДОЗВОН» необходимы для оплаты оказанных услуг компанией АО «ЭлектронТелеком» за период с 01.01.2024 г. по 31.07.2024 г. и на плановый период с 01.08.2024 по 31.12.2024 г. (ежемесячная абонентская плата).</t>
    </r>
    <r>
      <rPr>
        <sz val="12"/>
        <rFont val="Times New Roman"/>
        <family val="1"/>
        <charset val="204"/>
      </rPr>
      <t xml:space="preserve">
</t>
    </r>
  </si>
  <si>
    <r>
      <t>В соответствии с областным законом от 13.10.2006 № 116-оз «О наделении органов местного самоуправления муниципальных образований Ленинградской области отдельными государственными полномочиями Ленинградской области в сфере административных правоотношений» (ред. от 21.12.2023) увеличился поправочный коэффициент, используемый при расчете норматива текущих расходов, необходимых для финансового обеспечения отдельных государственных полномочий по составлению протоколов об административных правонарушениях, для муниципальных образований свыше 200 тысяч человек (Гатчинский район к=2, Всеволожский район к=5). Соответственно, требуется увеличение бюджетных ассигнований на выплату отклонения размера поправочного коэффициента (Гатчинский 35,2 тысяч рублей, Всеволожский 140,8 тысяч рублей)</t>
    </r>
    <r>
      <rPr>
        <b/>
        <sz val="12"/>
        <rFont val="Times New Roman"/>
        <family val="1"/>
        <charset val="204"/>
      </rPr>
      <t/>
    </r>
  </si>
  <si>
    <r>
      <t xml:space="preserve">Восстановление расходов по выплате материальной помощи 2 чел*70,0 тыс.руб.=140,0 тыс.руб. </t>
    </r>
    <r>
      <rPr>
        <sz val="12"/>
        <rFont val="Times New Roman"/>
        <family val="1"/>
        <charset val="204"/>
      </rPr>
      <t xml:space="preserve">
</t>
    </r>
  </si>
  <si>
    <t xml:space="preserve">На земельный налог на земельный участок (кадастровый номер 47:26:0301001:12), расположенный по адресу 187010, Ленинградская область, Тосненский р-н, пгт. Ульяновка, в связи с увеличением кадастровой стоимости объекта недвижимости с 213 507 133,44  руб. до 327 860 528,24  руб. с 01.01.2024 </t>
  </si>
  <si>
    <r>
      <t>В сумме 200 000,00 руб. на расходы  по оплате труда в связи с осуществлением единовременной выплаты материальной помощи (4 сотрудника по 50 000,00 руб.);
в сумме 287 001 руб. на расходы в части оплаты труда  в связи с введением в штат учреждения 2 штатных единиц (распоряжение Правительства Ленинградской области согл-217571766-3):
- главный специалист с должностным окладом 30 662,50 руб. (30 662,50 * 6 окладов = 183 975,00 руб.);
- слесарь по эксплуатации и ремонту газового оборудования с должностным окладом 17 171,00 руб. (17 171,00 * 6 окладов = 103 026,00 руб.) Данные выплаты в рамках поручений о привлечении граждан к заключению контрактов с ВС РФ</t>
    </r>
    <r>
      <rPr>
        <sz val="12"/>
        <rFont val="Times New Roman"/>
        <family val="1"/>
        <charset val="204"/>
      </rPr>
      <t xml:space="preserve">
</t>
    </r>
  </si>
  <si>
    <r>
      <t>Благоустройство территории: устройство ограждения по периметру участка, установка забора, а также подключение модульного здания в г.Приозерск к коммуникациям (канализация, электричество)</t>
    </r>
    <r>
      <rPr>
        <sz val="12"/>
        <rFont val="Times New Roman"/>
        <family val="1"/>
        <charset val="204"/>
      </rPr>
      <t xml:space="preserve">
</t>
    </r>
  </si>
  <si>
    <r>
      <t>537,77 тыс. руб. увеличение на выплату единовременной материальной помощи по должностям, замещенным работниками, заключившими контракты о прохождении военной службы по контракту;
4 249,93 тыс.руб. увеличение бюджетных ассигнований в 2024 году на премиальную выплату (к профессиональному празднику "День спасателя") не превысит суммарный объем стимулирующих выплат, установленный в диапазоне от 20 до 100 процентов базовой части заработной платы всех работников учреждения в целом за календарный год (п.4.19 постановления Правительства Ленинградской области от 30 апреля 2020 г. № 262 "Об утверждении Положения о системах оплаты труда в государственных учреждениях Ленинградской области по видам экономической деятельности и признании утратившими силу полностью или частично отдельных постановлений Правительства Ленинградской области") и составит 27,8% к базовой части заработной платы. В настоящее время размер стимулирующих выплат составляет 21,5% к базовой части заработной платы</t>
    </r>
    <r>
      <rPr>
        <b/>
        <sz val="12"/>
        <rFont val="Times New Roman"/>
        <family val="1"/>
        <charset val="204"/>
      </rPr>
      <t/>
    </r>
  </si>
  <si>
    <r>
      <t>Начисления на ФОТ 1 283,48 тыс.рублей страховые взносы в размере 30,2% от премиальной выплаты</t>
    </r>
    <r>
      <rPr>
        <sz val="12"/>
        <rFont val="Times New Roman"/>
        <family val="1"/>
        <charset val="204"/>
      </rPr>
      <t xml:space="preserve">
</t>
    </r>
  </si>
  <si>
    <t>Увеличение в сумме 19 233,6‬ тыс. руб. (в т.ч. на услуги почты - 14 144,8 тыс. руб.; на коммунальные расходы и техническое обслуживание помещений - 4 148,6 тыс. руб.; на системы видеонаблюдения СУ 54, 72, 22 - 176,2 тыс. руб.; на закупку основных средств (металлодетектора арочного типа на СУ 59 , жалюзи - СУ 76, 12, 60, 71, 82,  огнетушителей - СУ 15, 84, 38,39,79 - 631, 8 тыс. руб.; на закупку: планов эвакуации, знаков ИМО, табличек кабинетных, стоек ограждения, информационных стенд ГО и ЧС, уличных флагов Ленинградской области - 132,2 тыс. руб.)
(увеличение бюджетных ассигнований, в т.ч. за счет предложенного Комитетом правопорядка уменьшения бюджетных ассигнований по другим направлениям расходов).</t>
  </si>
  <si>
    <r>
      <t xml:space="preserve">1. Для завершения процесса списания оборудования судебных участков мировых судей Ленинградской области необходима утилизация. Сумма дополнительной потребности - </t>
    </r>
    <r>
      <rPr>
        <sz val="12"/>
        <color indexed="8"/>
        <rFont val="Times New Roman"/>
        <family val="1"/>
        <charset val="204"/>
      </rPr>
      <t>59 600,00 руб.
2. Имеется острая необходимость в техническом обслуживании компьютерной и офисной техники на судебных участках мировых судей Ленинградской области . Сумма дополнительной потребности - 1 200 000,00 руб.
3. Закупка для судебных участков мировых судей Ленинградской области картриджей  (30 шт.  CE255X  и 40 шт. картриджей 106R02773). Сумма дополнительной потребности - 91 800,00 руб.
4. Услуги связи  (ПАО "Ростелеком" до конца 2024 г.) В связи с недофинансированием в 2023 году возникла кредиторская задолженность, оплачена с лимитов 2024. Сумма дополнительной потребности 400 000,00 руб.</t>
    </r>
    <r>
      <rPr>
        <sz val="12"/>
        <color indexed="8"/>
        <rFont val="Times New Roman"/>
        <family val="1"/>
        <charset val="204"/>
      </rPr>
      <t xml:space="preserve"> (увеличение бюджетных ассигнований за счет предложенного Комитетом правопорядка уменьшения бюджетных ассигнований по другим направлениям расходов).</t>
    </r>
  </si>
  <si>
    <t>Оказание материальной помощи сотрудникам, заключившим контракты о прохождении военной службы в зоне СВО, в размере шести должностных окладов - 183,975 тыс. руб. (1главный специалист с окладом 30 662,5 руб.)</t>
  </si>
  <si>
    <t>1. Оказание материальной помощи сотрудникам, заключившим контракты о прохождении военной службы в зоне СВО, в размере шести должностных окладов - 591,306 тыс. руб. (1 главный специалист с окладом 50 594,0 руб., 1 ведущий специалист с окладом 47 957,0 руб.)
2. Изменение штатного расписания (переформирование отделов и увеличение штатной численности отдела бухгалтерского учета на штатную единицу ведущего специалиста для администрирования доходов от платной деятельности в сумме 1311,7 тыс.руб.)</t>
  </si>
  <si>
    <t xml:space="preserve">Оказание материальной помощи сотрудникам, заключившим контракты о прохождении военной службы в зоне СВО, в размере шести должностных окладов - 7193,55 тыс. руб. (25 ведущих специалистов с окладом 47 957,0 руб.)
</t>
  </si>
  <si>
    <t xml:space="preserve">Приобретение 2х единиц автотранспорта, в связи с истечением срока полезного использования а/м 2014 года (приобретают LADA)
</t>
  </si>
  <si>
    <t>Оказание услуг по проведению сличения данных, полученных со стационарных постов наблюдений за состоянием атмосферного воздуха Ленинградской области «СКАТ», приобретенных и установленных в 2024 году</t>
  </si>
  <si>
    <t xml:space="preserve">Закупка запчастей, канцелярских и хозяйственных, расходных материалов для нужд лесничеств - филиалов ЛОГКУ "Ленобллес"
</t>
  </si>
  <si>
    <t>1. Закупка автоматизированных рабочих мест и многофункциональных устройств для обеспечения надлежащей работы в Федеральной государственной системе лесного комплекса (ФГИС ЛК) и для замены устаревшей оргтехники в филиалах учреждения в размере 24,094 тыс. руб.,
2. Закупка автомобилей с целью частичного обновления автопарка ЛОГКУ "Ленобллес" в размере 24,784 тыс. руб.</t>
  </si>
  <si>
    <t xml:space="preserve">Оплата по исполнительным листам, дел по банкротству </t>
  </si>
  <si>
    <t xml:space="preserve">усиление агитационно-разъяснительной работы по привлечению граждан на военную службу по контракту и повторной организации проведения информационной кампании на платформе «Яндекс» в период с октября по декабрь 2024 года, а также организации дополнительного изготовления полиграфической агитационной продукции общим тиражом 260 000 экз. </t>
  </si>
  <si>
    <t xml:space="preserve">За счет их перераспределения между кодами видов расходов в рамках направления расходов "Финансовое обеспечение затрат в связи с производством продукции районных периодических печатных изданий Ленинградской области" в целях дофинансирования шести редакций районных средств массовой информации Ленинградской области. Планируется заключить с ними дополнительные соглашения к действующим договорам о предоставлении субсидий на 2024 год на общую сумму 377,5 тыс. рублей по таким направлениям расходования как «оплата работ (услуг) по технической поддержке, наполнению, развитию и продвижению электронной версии издания (услуги хостинга, аренда сервера для размещения сайта), расходов на регистрацию доменных имен, на поисковую оптимизацию, по модернизации и(или) редизайну сайта» и «оплата работ (услуг) по распространению и продвижению контента в социальных сетях»
</t>
  </si>
  <si>
    <t>Создание и распространение на территории Ленинградской области материалов (аудио, видео-сюжетов, публикаций), мотивирующих граждан к службе по контракту, также материалов, направленных на укрепление в обществе духовно-нравственных ценностей и патриотических традиций, в том числе посвященных 80-летию Победы в Великой Отечественной войне. Часть средств планируется направить на освещение темы финансовая грамотность (разъяснение правил поведения при общении людей старшего поколения с телефонными мошенниками)</t>
  </si>
  <si>
    <r>
      <t>Прогнозируемый расчет сумм субсидий:
- 128 975 175,00 рублей для выплаты за 2 квартал 2024 года ООО «ОРИМИ ТРЭЙД» (43 851 559,5 рублей) и  ООО «Айкон Шина» (85 123 615,5 рублей).
- 353 302 702,00 рублей для выплаты за 3 квартал 2024 года ООО «ОРИМИ ТРЭЙД» (116 361 128,00 рублей) и ООО «Айкон Шина» (236 941 574,00 рублей)</t>
    </r>
    <r>
      <rPr>
        <b/>
        <sz val="12"/>
        <rFont val="Times New Roman"/>
        <family val="1"/>
        <charset val="204"/>
      </rPr>
      <t xml:space="preserve">
</t>
    </r>
  </si>
  <si>
    <r>
      <t>Покупка нового автомобиля ввиду неудовлетворительного состояния имеющегося автомобиля Ford Mondeo 2017 г.в.</t>
    </r>
    <r>
      <rPr>
        <sz val="12"/>
        <rFont val="Times New Roman"/>
        <family val="1"/>
        <charset val="204"/>
      </rPr>
      <t xml:space="preserve">
</t>
    </r>
  </si>
  <si>
    <t>С целью повышения квалификации государственных гражданских и муниципальных служащий Ленинградской области по направлению «Контрольная (надзорная) деятельность»</t>
  </si>
  <si>
    <r>
      <t>1) м/п на СВО исходя из расчета - 6 окладов на 1 шт единицу: 
49 000*6=294 000 руб. 
2) изменение c 01.08.2024 надтарифного фонда с 0,90 до 1,0 - 989,2 тыс. руб. (ППЛО от 12.08.2024 №545)</t>
    </r>
    <r>
      <rPr>
        <sz val="12"/>
        <rFont val="Times New Roman"/>
        <family val="1"/>
        <charset val="204"/>
      </rPr>
      <t xml:space="preserve">
</t>
    </r>
  </si>
  <si>
    <t xml:space="preserve">м/п на СВО исходя из расчета - 6 окладов на 1 шт единицу, введенную в соответствии с распоряжением Правительства от 24 июля 2024 года № 430-р «О внесении изменения в распоряжение Правительства Ленинградской области от 20 июля 2023 года № 489-р «Об установлении предельной штатной численности ГКУ «ЛОЦПП»: 36 773*6=220 638,0 руб. 
</t>
  </si>
  <si>
    <t>проведение стратегической сессии с участием бизнеса с целью актуализации документов стратегического планирования</t>
  </si>
  <si>
    <t>В связи с планируемым приобретением ООО "Киришкое потребительское общество" оборудования, в том числе для хлебопечения и производства кондитерских изделий, а также повышением тарифов на электрическую, тепловую энергию и газ с июля 2024 года</t>
  </si>
  <si>
    <r>
      <t>В связи с наличием неудовлетворенных заявок на сумму 53 млн от соц. предпринимателей на возмещение затрат</t>
    </r>
    <r>
      <rPr>
        <b/>
        <sz val="12"/>
        <rFont val="Times New Roman"/>
        <family val="1"/>
        <charset val="204"/>
      </rPr>
      <t xml:space="preserve">
</t>
    </r>
    <r>
      <rPr>
        <sz val="12"/>
        <rFont val="Times New Roman"/>
        <family val="1"/>
        <charset val="204"/>
      </rPr>
      <t>ассигнования 2023г - 43,5 млн, 2024г - 47 млн</t>
    </r>
  </si>
  <si>
    <r>
      <t xml:space="preserve">В связи с наличием неудовлетворенных заявок на сумму 85 млн </t>
    </r>
    <r>
      <rPr>
        <b/>
        <sz val="12"/>
        <rFont val="Times New Roman"/>
        <family val="1"/>
        <charset val="204"/>
      </rPr>
      <t xml:space="preserve">
</t>
    </r>
    <r>
      <rPr>
        <sz val="12"/>
        <rFont val="Times New Roman"/>
        <family val="1"/>
        <charset val="204"/>
      </rPr>
      <t>ассигнования 2023г - 52,3 млн, 2024г - 41 млн</t>
    </r>
  </si>
  <si>
    <r>
      <t xml:space="preserve">Восстановление в 2026 году  ассигнований , перераспределенных с 2025 г. с объекта   Музей-Заповедник "Прорыв блокады Ленинграда" на бизнес-инкубатор "Муниципального фонда поддержки малого и среднего предпринимательства" Всеволожского МР  в размере 133 602,0 т.р. в связи с переносом сроков начала строительства с учетов сроков разработки ПСД.  </t>
    </r>
    <r>
      <rPr>
        <b/>
        <sz val="12"/>
        <rFont val="Times New Roman"/>
        <family val="1"/>
        <charset val="204"/>
      </rPr>
      <t xml:space="preserve"> </t>
    </r>
  </si>
  <si>
    <t xml:space="preserve">На приобретение в муниципальную собственность 3 ДОУ: 
1. ДОУ на 220 мест гп Аннино, введен в эксплуатацию 17.04.24 и передан в пользование МО.
2. ДОУ на 100 мест г. Мурино, введен в эксплуатацию 03.07.24, осуществляется передача  в пользование МО
3. ДОУ на 200 мест Янино, строительная готовность - 100%, получено ЗОС 10.08.2024, подано заявление на получение разрешения на ввод,  плановая дата передачи в МО - сентябрь 2024   </t>
  </si>
  <si>
    <t xml:space="preserve"> Строительство здания для организации производственного бизнес-инкубатора "Муниципального фонда поддержки малого и среднего предпринимательства" Всеволожского муниципального района. Положительное заключение экспертизы от 11.06.2023 
394 245,92 т.р. в ц. 2023 года / 460 240 т.р. в ц. 2026 года
Планируемый срок заключения МК 05.09.2024г  .с победителем конкурса ООО"СЗСМЭУ"
ПОС - 8 месяцев
Ассигнования 2025 года в объеме 133 602 т.р. перераспределены с с объекта   Музей-Заповедник "Прорыв блокады Ленинграда"  с восстановлением  данных ассигнований в 2026 году.</t>
  </si>
  <si>
    <t xml:space="preserve">Увеличение субсидии Фонду ЛО связано с необходимостью с увеличением штатной численности для  соблюдения необходимых процедур, регламентируемых Российским законодательством при оперативном осуществлении работ, связанных с исполнением основных уставных функций по удовлетворению прав граждан – участников долевого строительства Ленинградской области. </t>
  </si>
  <si>
    <t xml:space="preserve"> В целях обеспечения большего количества получателей социальной выплаты, в том числе из числа многодетных семей и семей с детьми-инвалидами,  а также с учетом письма Прокуратуры Ленинградской области,
 В случае увеличения ассигнований в 2024 году около 260 многодетных семей, которые приобрели жилые помещения на территории Ленинградской области смогут получить социальную выплату в размере 150 тыс. рублей на погашение основной суммы долга и процентов по ипотечному кредиту, а также дополнительно могут стать получателями социальной выплаты  на приобретение (строительство) жилого помещения  33 семьи, в том числе - 23 семьи с тремя и более детьми работников бюджетной сферы, 5 семей с детьми-инвалидами, не являющихся работниками бюджетной сферы, и 5 семей с тремя и более детьми, не являющихся работниками бюджетной сферы</t>
  </si>
  <si>
    <t xml:space="preserve">Увеличение на обеспечение деятельности за счет перераспределения с объектов непрограммной части.  Оказание услуг по охране и содержанию объектов ГКУ "УС ЛО" на 2024 год в сумме 8 209,5 тыс. руб.  Для заключения контракта на ремонт автомобиля Москвич 3 после ДТП по вине другого участника дорожного движения в размере 865,828 тыс.руб. </t>
  </si>
  <si>
    <t>Оплата земельного и транспортного налогов, государственных пошлин</t>
  </si>
  <si>
    <t>Выплата пособия по временной нетрудоспособности за первые три дня за счет работодателя, сотрудникам, который заболели или получили травму после увольнения</t>
  </si>
  <si>
    <t xml:space="preserve">Приобретение 2 автомобилей УАЗ Патриот для обновления парка автомобилей ЛОГКУ Леноблохота, приобретение прицепа для транспортировки БТХ2
</t>
  </si>
  <si>
    <t xml:space="preserve">Дополнительная потребность в связи с увеличением штатной численности на 2 ед. (главный специалист) с ноября 2024 г. (2 месяца)  на основании распоряжения правительства Ленинградской области от 25.06.2024 № 363-р, а также в связи с необходимостью организации служебных командировок для сотрудников Регионального центра финансовой грамотности 
</t>
  </si>
  <si>
    <t>Дополнительная потребность в ассигнованиях в 2024 году для обеспечения лекарственными препаратами в соответсвии с ТПГГ ЛО : пациентов с диагнозом "сахарный диабет", с онко и онкогематологическими заболеваниями</t>
  </si>
  <si>
    <t xml:space="preserve">Дополнительная потребность в ассигнованиях    в 2024 году для обеспечения закупки вакцин в целях исполнения утвержденного плана иммунизации населения по эпидемическим и клиническим показаниям </t>
  </si>
  <si>
    <t>Дополнительная потребность в ассигнованиях    в 2024 году для обеспечения закупки на лекарственное обеспечение пациентов страдающих жизнеугрожающими и хроническими редкими (орфанными) заболеваниями</t>
  </si>
  <si>
    <t>Дополнительная потребность в ассигнованиях  в 2024 году для организации обеспечения медицинскими изделиями, предназначенными для поддержания функций органов и систем организма человека, в том числе ветеранов боевых действий, для использования при посещениях на дому, и продуктами лечебного (энтерального) питания граждан, признанных нуждающимися в оказании паллиативной медицинской помощи в соответствии с разделом II постановления Правительства Российской Федерации от 28.12.2023 № 2353 «О программе государственных гарантий бесплатного оказания гражданами медицинской помощи на 2024 год и на плановый период 2025 и 2026 годов»</t>
  </si>
  <si>
    <t>Дополнительная потребность на приобретение автомобилей скорой медицинской помощи в 2024 году  на 130 000,0т.р По информации Комитета по здравоохранению Ленинградской области 13 автомобилей, используемых на линии, не соответствуют требованиям приложения 5 к Приказу Минздрава России от 20.06.2013 № 388н «Об утверждении Порядка оказания скорой, в том числе скорой специализированной, медицинской помощи», 86 авто находятся в эксплуатации более 5 лет, из них 50 авто имеют 100% износ</t>
  </si>
  <si>
    <t xml:space="preserve">Дополнительная потребность по мероприятию "медицинские услуги по проведеню лучевого лечения доброкачественных опухолей " для проведения 10 дополнительныз лучевых терапий. 
</t>
  </si>
  <si>
    <r>
      <t xml:space="preserve">Дополнительная потребность связана с уточнением количества получателей мер социальной поддержки. </t>
    </r>
    <r>
      <rPr>
        <b/>
        <sz val="12"/>
        <rFont val="Times New Roman"/>
        <family val="1"/>
        <charset val="204"/>
      </rPr>
      <t xml:space="preserve"> 
</t>
    </r>
  </si>
  <si>
    <t xml:space="preserve">В связи с увеличением объемов заготовки донорской крови и ее компонентов для обеспечения потребностей ООО "Мой медицинский центр Высокие технологии"и медорганизаций частной системы здравоохранения Ленинградской области необходимы дополнительные ассигнования для выплат донорам, закупки расходных материалов и реагентовдля заготовки и переработки донорской крови и реагентов. 
</t>
  </si>
  <si>
    <t>Дополнительная потребность в ассигнованиях для денежных выплат и денежных компенсаций донорам крови связи с увеличением плановых объемов заготовки донорской крови и ее компонентов</t>
  </si>
  <si>
    <t>На основании постановления Правительства Ленинградской области от 16.11.2021 N 724 дополнительная потребность на увеличение численности получателей  компенсации медицинским работникам медицинских организаций расходов, связанных с наймом (поднаймом) жилых помещений (казенные учреждения- 3 чел., бюджетные организации - 129 человек)</t>
  </si>
  <si>
    <t>ГКУЗ ЛО "Всеволожский специализированный центр для детей"- Монтаж системы пожарной безопасности</t>
  </si>
  <si>
    <t>Возврат бюджетных аасигнований по заработной плате и начислениям на заработную плату казенным учреждениям, которые были перераспределены на приобретение  лекарственных препаратов и медицинских изделий с последующим восстановлением из областного бюджета</t>
  </si>
  <si>
    <t>Дополнительная потребность по уплате налога на имущество ГБУЗ ЛО "Сертоловская ГБ"</t>
  </si>
  <si>
    <r>
      <t>Дополнительная потребность на выплаты донорам . В связи с увеличением объемов заготовки крови , а также в связи с изменением прожиточного минимума на основании ППЛО от 01.12.2023 N 847 "О внесении изменения в постановление Правительства Ленинградской области от 14 сентября 2023 года N 638 "Об установлении величины прожиточного минимума на душу населения и по основным социально-демографическим группам населения в Ленинградской области на 2024 год"</t>
    </r>
    <r>
      <rPr>
        <sz val="12"/>
        <rFont val="Times New Roman"/>
        <family val="1"/>
        <charset val="204"/>
      </rPr>
      <t xml:space="preserve">
</t>
    </r>
  </si>
  <si>
    <t xml:space="preserve">В целях обеспечения полной и своевременной оплаты за предоставленные социальные услуги в 2024 году. В связи с включением в реестр поставщиков новых участников и увеличением количества мест, предназначенных для предоставления социальных услуг. 
</t>
  </si>
  <si>
    <t xml:space="preserve">В связи с увеличением количества закупаемых автомобилей на 4 ед. (второй автомобиль для семей с более 10 детей). 
</t>
  </si>
  <si>
    <t xml:space="preserve">Восстановление заимствованных средств для обеспечения финансирования новых мер: материнский капитал на первого и второго ребенка. 
</t>
  </si>
  <si>
    <t>Дополнительная мера социальной поддержки в виде обеспечения новогодними подарками и билетами на новогоднее цирковое представление детей отдельных категорий, проживающих на территории Ленинградской области</t>
  </si>
  <si>
    <t xml:space="preserve">В связи с необходимостью реализации Указ Президента РФ от 23.01.2024 N 63 "О мерах социальной поддержки многодетных семей" в части выдачи удостоверений единого образца многодетным семьям (18 000шт *55 рублей). </t>
  </si>
  <si>
    <t>Дополнительная потребность на доставку выплат получателям в рамках договоров с Почтой России и кредитными организациями</t>
  </si>
  <si>
    <t>Увеличение количества граждан, которых необходимо обеспечить дополнительными техническими средствами в 2024 году</t>
  </si>
  <si>
    <t>Увеличение количества услуг по активации ЕСПБ, увеличение стоимости активации</t>
  </si>
  <si>
    <t>В связи с увеличением количества граждан, имеющих право на специальное транспортное обслуживание</t>
  </si>
  <si>
    <t xml:space="preserve">Увеличение фонда заработной платы ЦСЗН, в том числе увеличение KPI за увеличенный объем работы связанной со СВО. На базе ЛОГКУ «Центр социальной защиты населения» организована межведомственная работа по формированию социальных паспортов семей военнослужащих.  На 1 августа 2024 года актуализировано 10900 социальных паспортов; организована горячая линия 147 «Служба по контракту» и горячая линия «СВО». За 2024 год поступило и обработано 12700 звонков, На сегодняшний день в регионе уже введены и действуют более 60 мер поддержки для участников СВО, причем, 44 из них предполагают прямую поддержку семей военнослужащих – жен (беременных жен), детей, родителей. В 2024 году принято  8 171 заявлений на предоставление мер социальной поддержки. В связи с приоритетным исполнением указанных задач, возложенных на ЛОГКУ «ЦСЗН» данная работа выполняется без выделения дополнительных штатных единиц. Нагрузка распределяется на специалистов, при этом данные специалисты выполняют свой функционал в соответствии с должностными инструкциями, что приводит к графику работы в режиме ненормированного рабочего дня.  </t>
  </si>
  <si>
    <t xml:space="preserve">Увеличение фонда оплаты труда в связи с увеличением штатной численности ЛОГКУ "ЦСЗН" на 83 шт. ед. в целях реализации постановления Правительства Ленинградской области от 06.08.2024 № 542 "О комплексном сопровождении участников специальной военной операции и членов их семей на территории Ленинградской области". Кроме того, учтены расходы на компенсацию указанным работникам проезда в сумме 500,48 тыс. рублей.  
</t>
  </si>
  <si>
    <t xml:space="preserve">О беспечение потребности на приобретение продуктов питания в соответствии с постановлением Правительства Ленинградской области от 05.08.2024 N 530.  
</t>
  </si>
  <si>
    <r>
      <t>На оплату командировочных расходов и на курсы повышения квалификации для работников учреждения.</t>
    </r>
    <r>
      <rPr>
        <sz val="12"/>
        <rFont val="Times New Roman"/>
        <family val="1"/>
        <charset val="204"/>
      </rPr>
      <t xml:space="preserve">
(Расходы предложены в рамках перераспределения бюджетных ассигнований)</t>
    </r>
  </si>
  <si>
    <t>Обеспечение оплаты в полном объеме заработной платы в связи с внесением изменений в постановление Правительства Ленинградской области от 30.04.2020 № 262 в части изменения группы по оплате труда руководителей учреждений.
Для обеспечения продуктами питания или денежной компенсацией на их приобретение детей, при временной передаче в семьи граждан, в соответствии с постановлением Правительства РФ от 19.05.2009 N 432.
Приобретение ряда материалов и проведение услуг для обеспечения безопасного пребывания детей-сирот и детей, оставшихся без попечения родителей</t>
  </si>
  <si>
    <t>Увеличение численности  лиц из числа детей-сирот и детей, оставшихся без попечения родителей, в связи с предоставлением им жилых помещений по договорам специализированного найма, обучающихся по очной форме обучения по основным профессиональным образовательным программам и стоимости платы за ЖКУ.</t>
  </si>
  <si>
    <r>
      <t>В связи с  поступлением письма Министерства труда и социальной защиты Российской Федерации от 16.08.2024 года № 27-2/10/В-13460 об уточненных объемах финансирования на 2024 год на осуществление выплат ежемесячного пособия в связи с рождением и воспитанием ребенка.</t>
    </r>
    <r>
      <rPr>
        <b/>
        <sz val="12"/>
        <rFont val="Times New Roman"/>
        <family val="1"/>
        <charset val="204"/>
      </rPr>
      <t xml:space="preserve"> </t>
    </r>
  </si>
  <si>
    <t xml:space="preserve">1. Увеличение фонда оплаты труда с начислениями в связи с увеличением штатных единиц: 1.1. в целях реализации Дорожной карты по реформированию социальных учреждений психоневрологического профиля Ленинградской области, утвержденной Губернатором Ленинградской области, а именно пункта 4.2 "Создание новых рабочих мест в социальных учреждениях психоневрологического профиля Ленинградской области, а также проведение мероприятий по обеспечению укомплектованности сотрудниками социальных учреждений психоневрологиечского профиля Ленинградской области в соответствии с утвержденными штатными расписаниями".
1.2. в связи с открытием реабилитационного отделения для лиц, получивших ранения в зоне специальной военной операции.  2.  Обеспечение потребности на приобретение продуктов питания, мягкого инвентаря в рамках увеличения государственного задания  на основании поступивших заявок об изменении государственного задания       
3. Рост расходов на аренду: 3.1.В связи с проведением капитального ремонта в ЛОГБУ "Сланцевкий СРЦН "Мечта" в здании по адресу: ул.Грибоедова, д.19а., потребовался переезд учреждения в арендуемое здание, в связи с чем сформировалась потребность на заключение контракта на услуги по аренде помещения. 4. Рост расходов на содержание имущества необходимого для оказания госудасртвенных услуг (выполнения работ): 4.1. Открытие нового филиала ЛОГАУ "Кировский КЦСОН" в п. Молодцово Кировского района для социального обслуживания несовершеннолетних и семей с детьми. 4.2. В соответствии с постановлением Администрации муниципального образования "Выборгский район" Ленинградской области от 06.06.2024 № 2303 ЛОГБУ "Выборгский КЦСОН" передано в безвозмездное пользование 433,6 кв.м. здания. В соответствии с договором безвозмездного пользования необходимо провести ряд мероприятий. 
</t>
  </si>
  <si>
    <t xml:space="preserve">В связи с увеличением количества получателей услуги. 
</t>
  </si>
  <si>
    <t xml:space="preserve">Обеспечение деятельности межрегионального центра высокотехнологичного протезирования, реабилитации и адаптации лиц, получивших ранения в зоне специальной военной операции «Мультипротез». 
</t>
  </si>
  <si>
    <t xml:space="preserve">Увеличение количества граждан получающих ежемесячную выплату. 
</t>
  </si>
  <si>
    <r>
      <t xml:space="preserve">Выплата материальной помощи для граждан, принятых на работу с последующим заключением контракта о прохождении военной службы в зоне специальной военной операции.
</t>
    </r>
    <r>
      <rPr>
        <sz val="12"/>
        <rFont val="Times New Roman"/>
        <family val="1"/>
        <charset val="204"/>
      </rPr>
      <t xml:space="preserve">
</t>
    </r>
    <r>
      <rPr>
        <sz val="12"/>
        <color indexed="10"/>
        <rFont val="Times New Roman"/>
        <family val="1"/>
        <charset val="204"/>
      </rPr>
      <t/>
    </r>
  </si>
  <si>
    <t xml:space="preserve">продление антивируса 84 000,00 руб.;   
обучение членов комисии по закупкам 51 600,00 руб.; 
техническое обслуживание автомобиля 14 400,00 руб.
</t>
  </si>
  <si>
    <r>
      <t xml:space="preserve">Увеличение бюджетных ассигнований обусловлено проведением в 2024 году V юбилейного конкурса «Инициативный гражданин Ленинградской области», а также в целях популяризации и стимулирования участия в нем старост сельских населенных пунктов, членов общественных советов и инициативных комиссий административных центров муниципальных образований Ленинградской области.
</t>
    </r>
    <r>
      <rPr>
        <sz val="12"/>
        <rFont val="Times New Roman"/>
        <family val="1"/>
        <charset val="204"/>
      </rPr>
      <t xml:space="preserve">
</t>
    </r>
  </si>
  <si>
    <t>Дополнительная потребность обусловлена  увеличением фактических расходов над плановыми на техническое обслуживание  и ремонт автотранспортных средств</t>
  </si>
  <si>
    <t xml:space="preserve">Изменение налоговой базы связи с передачей автотранспортных средств, а также приобретением новых. 
</t>
  </si>
  <si>
    <t xml:space="preserve">ГБУ ЛО "Центр "Молодежный" 1. 5 084,5 тыс.руб - приобретение резервного источника электропитания для учреждения-дизельного генератора (электростанции) в шумопоглощающем блок-контейнере. Использование при аварийном отключении электричества. 
2. 550,0 тыс.руб - выполнение работ по замене неисправных садово-парковых светильников на территории учреждения. В соответствии с требованиями Свод правил СП 52.13330.2016 "Естественное и искуственное освещение" и актом осмотра технического состояния уличного освещения от 09.08.2024 б/н.
</t>
  </si>
  <si>
    <t>ГБУ ЛО "Центр патриотического воспитания" 
Разработка ПСД на проведение капитального ремонта помещений (гараж и материальный склад по адресу:  Ленинградская область, р-н. Гатчинский, п. Семрино, ул. Хвойная, д. 24.). Ремонт помещений запланирован в 2025 г., в рамках реализации программы комплексного развития молодежной политики в регионах РФ "Регион для молодых" за счет средств ФБ и ОБ (срок сдачи ПСД в Росмолодежь - октябрь)</t>
  </si>
  <si>
    <r>
      <t xml:space="preserve">Социальная поддержка молодых специалистов (+1 ведущий специалист по работе с молодежью) </t>
    </r>
    <r>
      <rPr>
        <b/>
        <sz val="11"/>
        <rFont val="Times New Roman"/>
        <family val="1"/>
        <charset val="204"/>
      </rPr>
      <t/>
    </r>
  </si>
  <si>
    <r>
      <t>Дополнительная потребность  для выплаты 12 молодым специалистам, работающим в подведомственных Управлению ветеринарии государственных  бюджетных  учреждениях</t>
    </r>
    <r>
      <rPr>
        <sz val="12"/>
        <rFont val="Times New Roman"/>
        <family val="1"/>
        <charset val="204"/>
      </rPr>
      <t xml:space="preserve">
</t>
    </r>
  </si>
  <si>
    <t xml:space="preserve">1) 400,0 тысяч рублей -  на корректировку проекта санитарно-защитной зоны сибиреязвенного скотомогильника (по адресу: Ленобласть,  Волховский район, г. Новая Ладога, ул. Новая Слобода, д. 57) в связи с изменением требований законодательства РФ ( требование Роспотребнадзора по Ленобласти  от 07.08.2024 № 47-00-02/31-8144-2024).
2) 6 430,026 тыс. рублей - на проведение обязательных противоэпизоотических мероприятий  по вакцинации восприимчивых животных  против ящура, а также предусмотренных законодательством в области ветеринарии мониторинговых исследований на указанные болезни
</t>
  </si>
  <si>
    <t>1) На капитальный ремонт зданий (помещений) - 950,2 тысяч рублей:
 дополнительные работы по кап. ремонту здания Ганьковского ветучастка ГБУ ЛО "СББЖ Тихвинского и Бокситогорского районов";
капремонт помещения и обустройства вентиляции для «Центра обсервации животных» на Кировской ветеринарной станции.
2) На приобретение основных средств, включая лабораторное оборудование - 6 709,4 тысяч рублей, 
3) На закупку спецтранспорта - 9 407,9 тысяч рублей:
3 автомобиля LADA со 100% износом для трех учреждений; 
1 автомобиль Haval Jolion (или эквивалент) и 1 снегоболотоход (дооснащение СББЖ Ломоносовского района)</t>
  </si>
  <si>
    <r>
      <t>Дополнительная потребность  в соответствии с заявками 2-х ЛПХ на участие в программе перепрофилирования на прекращение содержания 29 голов свиней общим живым весом 1180 кг. по 145,6 рублей за кг.</t>
    </r>
    <r>
      <rPr>
        <b/>
        <sz val="12"/>
        <rFont val="Times New Roman"/>
        <family val="1"/>
        <charset val="204"/>
      </rPr>
      <t/>
    </r>
  </si>
  <si>
    <r>
      <t xml:space="preserve">Дополнительная потребность  по результатам отборов заявок на предоставление субсидий некоммерческим организациям и предоставлением шестью организациями смет на планируемые в 2024 году затраты по оплате коммунальных услуг (коммунальные услуги, услуги по вывозу ТБО).Утверждено на 2024 год - 3 500,0 тысяч рублей.      </t>
    </r>
    <r>
      <rPr>
        <b/>
        <sz val="12"/>
        <rFont val="Times New Roman"/>
        <family val="1"/>
        <charset val="204"/>
      </rPr>
      <t/>
    </r>
  </si>
  <si>
    <t xml:space="preserve">ГБУ ЛО "Центр патриотического воспитания" 
1. 80,0 тыс.руб - работы по установке СКУД на объекте в г. Гатчина, ул. Достоевского, д.2. Для обеспечения антитеррористической безопасности. 
2. 925,0 тыс.руб - установка охранной сигнализаци, услуги группы реагирования на объекте в г.Выборг, ул.Крепостная, д.26. Объект культурного наследия и 101,9 тыс.руб. - уплата налога на имущество
3. 7 970,0 тыс.руб - организация и проведение ключевых мероприятий, приуроченных к 80-летию в Великой Отечественной войне 1941-1945 годов в Ленинградской области. Письмо ФАДМ от 30.07.2024 №КР/5980-06. Письмо депутата Государственной Думы О.Н.Занко от 08.08.2024 №АО-4/211.
</t>
  </si>
  <si>
    <t>Возросла потребность в связи с увеличением численности получателей и размером доплаты</t>
  </si>
  <si>
    <t>Приведение в нормативное состояние заглубленного помещения общей площадью 103кв.м., кадастровый номер 47:07:1301169:440</t>
  </si>
  <si>
    <r>
      <t xml:space="preserve">1. Необходимо провести обучение сотрудника по профессиональному стандарту "Специалист по обеспечению энергосбережения и повышения энергетической эффективности). Сумма дополнительной потребности - 5 000,00 руб.
2. Необходимо провести обучение сотрудников по программе профессиональной переподготовке по программе "Госзакупки по 44-ФЗ для государственных и муниципальных нужд" (1 человек) и  повышение квалификации по программе повышение квалификации по программе "Госзакупки по 44-ФЗ для государственных и муниципальных нужд" . Сумма дополнительной потребности - 43 000,00 руб. 
</t>
    </r>
    <r>
      <rPr>
        <sz val="12"/>
        <color indexed="8"/>
        <rFont val="Times New Roman"/>
        <family val="1"/>
        <charset val="204"/>
      </rPr>
      <t xml:space="preserve">(увеличение бюджетных ассигнований за счет предложенного Комитетом правопорядка уменьшения бюджетных ассигнований по другим направлениям расходов).
</t>
    </r>
  </si>
  <si>
    <t>Возмещение произведенных расходов в рамках организации и проведения фестиваля "Книжный маяк Выборга" в библиотеке А.Аалто (сл. документ от 27.06.24 № КФ-и-05-1157/2024)</t>
  </si>
  <si>
    <t>Возмещение произведенных расходов в рамках организации и проведения сап-фестиваля "Пиратская гавань" - 2 999,6 тыс. руб. (сл. документ от 27.06.24 № КФ-и-05-1157/2024). Реализация проекта "Музыка в цехах" на 3 предприятиях сектора ОПК и иных промышленных предприятиях силами ГБУК ЛО "Симфонический оркестр Ленинградской области" - 1 260,0 тыс. руб. (сл.документ от 24.05.24 № 19-7578/2024). Участие творческих коллективов учреждения в рамках визита в период с 22 по 27 апреля 2024 года делегации Ленинградской области во главе в Губернатором Ленинградской области А.Ю.Дрозденко в г.Бишкек Киргизской Республики (сл.документ от 12.04.24 № 01-05-1525/2024) - 4 701,0 тыс. руб.</t>
  </si>
  <si>
    <t>Увеличение числа получателей социальной выплаты молодым специалистам: 98 договоров на выплату по 100,0 тыс. руб., 25 специалистов - прогноз получателей единовременной выплаты в размере 15 тыс. руб. = 10 175,0 тыс. руб. Предусмотрено 7 145,0 тыс. руб.</t>
  </si>
  <si>
    <t>Увеличение расходов в 2024г. на сумму 955,7 тыс. руб.  в связи с уточнением плана года финансирования региональных дорог к СНТ (а/д  "Мяглово - Кузьминки" на участке км 1 + 100 - км 12 +442 во Всеволожском районе ЛО)</t>
  </si>
  <si>
    <t>Увеличение расходов в 2024г. на сумму 209 729,0 тыс. руб. в связи с уточнением плана финансирования мероприятия на выполнение работ опереж. темпами по устранению деформаций и повреждений покрытий  на а/д Ленинградской области</t>
  </si>
  <si>
    <t>Увеличение расходов в 2024г. на сумму 12 413,6 тыс. руб., в т.ч. по ГКУ "Ленавтодор" на сумму 3 768,9 тыс. руб.: сумму 1 972,2 тыс. руб. для выплаты заработной платы сотрудникам, выезжающим в командировку в г. Енакиево, на сумму 595,6 тыс. руб. для оплаты страховых взносов на заработную плату сотрудников, выезжающих в командировку в г. Енакиево, на сумму 996,3 тыс. руб. для компенсации транспортных расходов сотрудникам, выезжающим в командировку в г. Енакиево, на сумму 204,8 тыс. руб. для компенсации расходов на жилье сотрудникам, выезжающим в командировку в г. Енакиево; по ГКУ ЛО "ЦБДД" на сумму 8 644,7 тыс. руб. : сумму 6 639,6 тыс. руб. на увеличение ФОТ в связи с планируемым увеличением штатной численности на 32 чел. с 1 октября 2024г. (новый штат 76 человек), на сумму 2 005,1 тыс. руб. для оплаты страховых взносов в связи с увеличением ФОТ сотрудников с 1 октября 2024</t>
  </si>
  <si>
    <t xml:space="preserve">Увеличение расходов в 2024г. на сумму 4 540,6 тыс. руб. по ГКУ ЛО "ЦБДД" в связи с планируемым увеличением штатной численности на 32 чел. с 1 октября 2024г. (новый штат 76 человек), согласно расчета, из них: на сумму 2 897,9 тыс. руб. на приобретение 32 компьютеров; на сумму 879,2 тыс. руб.  на приобретение 32 столов, кресел, тумб выкатных и калькуляторов; на сумму 340,5 тыс. руб. на приобретение канц товаров; на сумму 423,0 тыс. руб. на оплату услуг аренды офисных помещений (251 кв. м) для размещения доп 32 сотрудников учреждения </t>
  </si>
  <si>
    <t xml:space="preserve">Увеличение расходов в 2025г. на сумму 41 111,3 тыс. руб, из них на сумму 38 645,4 тыс. руб. в связи с неисполнением Администрацией  МО Выборгский р-н условий Соглашений о предоставлении субсидий из областного бюджета ЛО в 2024г. и переносом лимита финансирования на 2025г. (по объекту капитальный ремонт моста через р. Селезневка а/д "Хельсинское шоссе" требуется корректировка ПСД, в связи с изменением тех.решений, возникших при производстве работ на объекте); на сумму 2 465,9 тыс. руб. Администрации МО Тосненское г.п. в связи с увеличением стоимости работ в связи удорожанием, связанным с применением индексов-дефляторов, неучтенных при фомировании заявки Администрации МО (на ремонт дороги по ул. 2-я Набережная, г. Тосно).
</t>
  </si>
  <si>
    <t>продолжение работ в 2025г.; на сумму 95 561,4 тыс. руб., из них: на сумму 89 539,3 тыс. руб. отставание от графика производства работ по объекту кап. ремонт а/д  «Лужицы – Первое Мая» км 22+516 – км 22+604 в Кингисеппском районе, до настоящего времени разрабатывается проектная документация, после чего будет направлена на прохождение гос.экспертизы), продолжение работ в 2025г.; на сумму 6 022,1 тыс. руб. нарушение сроков выполнения работ подрядчиком АО "Трансмост" по разработке проектной документации по объекту кап. ремонт а/д «Подпорожье-Важины-Усланка-граница с Республикой Карелия» км 11+100 – км 11+500 в Подпорожском районе, будет проведена претензионная работа, продолжение работ в 2025</t>
  </si>
  <si>
    <t>Увеличение расходов в 2024г. на сумму 196 760,2 тыс. руб. на оплату налога на имущество за а/д, числящиеся на балансе ГКУ Ленавтодор. Увеличение произошло по причине ввода крупных, дорогостоящих объектов в эксплуатацию в результате строительства и реконструкции а/д и искусственных сооружений на них, а так же в результате приема-передачи а/д из федеральной собственности (Староприозерское шоссе) и муниципольной собственности (Подъезд к пос. Утишье от а/д Сомино - Ольеши до границы с Вологодской областью) в Бокситогорском р-не ЛО</t>
  </si>
  <si>
    <t>Увеличение расходов в 2025г. на сумму 44 976,5 тыс. руб.в связи с неисполнением Администрациями  МО условий Соглашений о предоставлении субсидий из областного бюджета ЛО в 2024г. и переносом лимита финансирования на 2025г. в пределах ДФ  (МО Щегловское с.п. Всеволож. мун. р-на по объекту строительство местной улицы в пос. Щеглово на сумму 35 676,2 тыс. руб. - в зоне производства работ находятся сети ЛЭП и гаражи, неучтенные проектом.  Необходима корректировка ПСД, подрядчик  ГП Киришское ДРСУ; МО Шлиссельбургское г.п. Кировского р-на по объекту строительство моста через Староладожский канал в створе Северного переулка в г. Шлиссельбург, в том числе проектно-изыскательские работы» на сумму 9 300,3 тыс. руб. - проблема с культурной экспертизой, не разрешается строительство новых объектов в зоне Староладожского канала. Работы по проектированию приостановлены</t>
  </si>
  <si>
    <t xml:space="preserve">Увеличение расходов в 2024г. на сумму 2 601 120,5 тыс. руб. в связи с уточнением плана финансирования мероприятия, в т.ч увеличение по ремонту а/д на сумму 2 762 495,7 тыс. руб., из них: на сумму 180 000,0 тыс. руб. в Подпорожском р-не ЛО д Верх. Мандроги, на сумму 33 921,4 тыс. руб в Подпорожском р-не ЛО в Винницком с.п. в по адресной программы "Переселение граждан из аварийного жилищного фонда на территории ЛО в 2019-2025г.г.", на сумму 2 548 574,3 тыс. руб. на  ремонт а/д опережающими темпами  в соотв. с закл. ГК; уменьшение по кап. ремонту а/д на сумму 161 375,2 тыс. руб., из них: увеличение на сумму 208 969,9 тыс. руб. на выполнение работ опереж. темпами по кап. ремонту моста через реку Луга на км 6+100 а/д "Лужицы-Первое Мая" в Кингисеппском районе - 200 000,0 тыс. руб. и кап. ремонту а/д "Аннино-Разбегаево" км 0-8 в Ломоносовском районе - 8 969,9 тыс. руб., уменьшение на сумму 370 345,1 тыс. руб, из них: на сумму 274 783,7 тыс. руб. в связи с необходимостью корректировки проектных решений по объекту кап. ремонт а/д "Зеленогорск-Приморск-Выборг" км 121-123 в Выборгском районе - 174 783,7 тыс. руб. -аварийное состояние существующего путепровода и необходимость устройства объездной дороги, откорректир. документация находится на рассмотрении в ГАУ "Леноблгосэкспертиза" и объекту кап. ремонт а/д "Завод им. Свердлова - Маслово" км 6+200 - км 7+790 и "Спецподъезд №22" во Всеволожском районе" - 100 000,0 тыс. руб.  -расположение газопровода, наличие в полосе отвода дороги строений, мешающих производству СМР (самозахват), откорректир. документация находится на рассмотрении в ГАУ "Леноблгосэкспертиза"), </t>
  </si>
  <si>
    <t xml:space="preserve">Потребность в субвенции на 2024 год составляет 155 364,9 тыс. руб. (планируемая численность контингента воспитанников 2 028 человек). В бюджете предусмотрено 113 202,7 тыс. руб., что соответствует уровню обеспеченности - 72,9% от планируемой численности. Расчет произведен с учетом заявок муниципальных районов
Рост контингента получателей за 1-2 кв. составил 12 чел. (с 1979 до 1991) Исполнено на 23авг  78,0%.
</t>
  </si>
  <si>
    <t>На создание регионального центра психологической помощи  (с учетом перераспределения экономии 500,0 тыс. руб.  в связи с отсутствием необходимости проведения мероприятия "Инклюзивная школа")</t>
  </si>
  <si>
    <t>19819 т.р. - Резолюция Губернатора Ленинградской области от 27.12.23 на обращении комитета от 25.12.23 г. № 01-05-5272/2023 об увеличении расходов на обеспечение деятельности ГБУК ЛО «Оркестр русских народных инструментов «Метелица» 
6 194,4 т.р. - Выплата материальной помощи работникам государственных учреждений (театров и концертных организаций) в соответствии со служебным документом от 02.08.24 № 18-04/05-212 (ДСП)</t>
  </si>
  <si>
    <t xml:space="preserve">Увеличение количества граждан получающих денежную компенсацию части расходов по оплате жилья и коммунальных услуг специалистам, работающим и проживающим в сельской местности и поселках городского типа; увеличение расзмера выплаты и численности граждын награжденных знаком отличия Ленинградской обалсти "За заслуги перед Ленинградской областью"; обеспечение выплаты медецинским работникам. Исходя из динамики 2024 года, установленного задания и увеличения размера выплаты (выплаты  участникам СВО и членам их семей). </t>
  </si>
  <si>
    <t xml:space="preserve">Уменьшение расходов в 2024г. на сумму 2 488 500,2 тыс. руб.  во исполнение решения президиума (штаба) Правительственной комиссии по региональному развитию в Российской Федерации от 27.03.2024 №26пр  (сдвижка "вправо" средств ИБК с 2024 на 2025 год).
</t>
  </si>
  <si>
    <t xml:space="preserve">11) Устройство пешеходных переходов в разных уровнях на а/д общего пользования регионального значения «Санкт-Петербург – Колтуши» во Всеволожском районе ЛО на сумму 20 000,0 тыс. руб  в связи с ориентировочным сроком получения  положительной экспертизы  -  4 квартал 2024 г., начало реализации объекта перенесено на 2025 год; 12) Реконструкция а/д регионального значения "Парголово-Огоньки" км 25+340 - км 26+040 (для подключения ТПУ "Сертолово") на сумму 30 720,5 тыс. руб. в связи с невыполнением подрядчиком сроков по разработке проектной документации, будет проведена претензионная работа, продолжение работ в 2025 году; 13). Строительство а/д Подъезд к объекту строительства – полигон твердых бытовых и отдельных видов промышленных отходов с МСК в Кингисеппском мун. районе ЛО на сумму 50 000,0 тыс. руб  в связи с длительностью получения положительного заключения гос. экспертизы проекта  - 1 квартал 2025г. и соответственно, невозможностью проведения конк. процедур на выполнение СМР в текущем году.
</t>
  </si>
  <si>
    <t xml:space="preserve">Уменьшение расходов в 2024г. за счет средств областного бюджета на сумму 13 100,5 тыс. руб. в связи с невозможностью проведения комплекса инженерно-технических услуг в целях размещения линейного объекта по ГК № 0146 от 26.07.22 г. с ООО "Геосервис" из-за длительного срока получения информации у подрядчика ООО "Техносфера", выполняющего СМР на объекте, по полосе отвода, необходимой для корректировки документации по планировке территорий.
</t>
  </si>
  <si>
    <t>Уменьшение расходов в 2024г. за счет средств областного бюджета на сумму 4 049,5 тыс. руб.  в связи с оплатой сервитута с Мин. Обороны РФ за участок лесного фонда при строительстве объекта за счет средств инфраструктурного бюджетного кредита, предоставленного региону из федерального бюджета в 2024г. на софинансирование объекта</t>
  </si>
  <si>
    <t xml:space="preserve">Уменьшение расходов в 2024г.  на сумму 44 976,5 тыс. руб. в связи с неисполнением Администрациями  МО условий Соглашений о предоставлении субсидий из областного бюджета ЛО в 2024г. и переносом лимитов финансирования на 2025г. (МО Щегловское с.п. Всеволож. мун. р-на по объекту строительство местной улицы в пос. Щеглово на сумму 35 676,2 тыс. руб. - в зоне производства работ находятся сети ЛЭП и гаражи, неучтенные проектом.  Необходима корректировка ПСД, подрядчик ГП Киришское ДРСУ; МО Шлиссельбургское г.п. Кировского р-на по объекту строительство моста через Староладожский канал в створе Северного переулка в г. Шлиссельбург, в том числе проектно-изыскательские работы» на сумму 9 300,3 тыс. руб. - проблема с культурной экспертизой, не разрешается строительство новых объектов в зоне Староладожского канала. Работы по проектированию приостановлены, подрядчик: АО "Ленгипротранс") и в 2026 г. на сумму 5 000,0 тыс. руб. в связи с планируемой передачей из собственности МО в собственность ЛО объекта для реконструкции Копорского шоссе с перекрестками улиц Ленинградская - Копорское шоссе и перекрестками улиц Копорское шоссе - проспект Александра Невского в гор. Сосновый Бор Ленинградской области по адресу: автомобильная дорога Копорское шоссе с перекрестками улиц Ленинградская - Копорское шоссе и перекрестка улиц Копорское шоссе - проспект Александра Невского в гор. Сосновый Бор Ленинградской области 1,3,4 этапы.
</t>
  </si>
  <si>
    <t xml:space="preserve">Уменьшение расходов в 2024г.  на сумму 11 412,5 тыс. руб. в связи с расторжением 28.06.2024г. ГК из-за невыполнения подрядчиком ООО "Мир" договорных обязательств в соответствии с заключенными ГК (средства были предусмотрены на выполнение ПИР и экспертизу ПИР по объектам: "реконструкция а/д "Путилово-Поляны", км 0+600 - км 6+000 в Кировском районе - 6 560,0 тыс. руб. (ГК № 0029 от 02.03.2020 г.) и  "реконструкция а/д "Подъезд к п.Неппово" в Кингисеппском районе - 4 852,5 тыс. руб. (ГК№ 0025 от 27.02.2020) г. Реализация объектов (СМР) в 2024г. невозможна, ввиду отсутствия разработанной ПСД, необходима корректировка документации по планировке территории Объектов, в связи с замечаниями Комитета по градостроительной политике ЛО и ОАО "РЖД").
</t>
  </si>
  <si>
    <t xml:space="preserve">Уменьшение расходов на 561 525,5 тыс. руб. в связи с уточнением плана финансирования мероприятия, в т.ч.:  на сумму 29 418,2 тыс. руб. по ГКУ ЛО "ДДС"  в связи с невыполнением подрядчиками обязательств по заключенным г/к в текущем году по выполнению ПИР по капитальному ремонту (устройство элементов обустройства) автомобильных дорог общего пользования регионального значения в Тосненском, Гатчинском, Всеволожском и Сланцевском р-нах ЛО на участках прохождения в населенных пунктах» будет проведена претензионная работа, продолжение работ в 2025г.; на сумму 532 107,3 тыс. руб. по ГКУ ЛО "ЦБДД" , из них на сумму 486 965,0 тыс. руб.  в связи с тем, что в настоящее время не принят объект аренды (500 камер ФВФ нарушений ПДД РФ) в связи с невозможностью интеграции программного обеспечения в СПО «Паутина» в связи с отказом ГУ ОБДД МВД России. Предложение Исполнителя ГК о замене программного обеспечения, входящего в состав Подсистемы, на новое программное обеспечение аналитики ДТП, не согласовано без проведение независимой экспертизы (оценки) стоимости для дальнейшего уменьшения цены контракта посредством уменьшения цены единицы услуг, которая запланирована ГКУ ЛО ЦБДД в августе-сентябре. После урегулирования данного вопроса возможно будет подписание дополнительного соглашения к ГК и приемка подсистемы 500 камер ФВФ; на сумму 45 142,3 тыс. руб. - экономия средств в связи с тем, что от ФКУ Упрдор «Северо-Запад» на начало года передано в ГКУ ЛО «ЦБДД» только 26 комплексов, на 01.08.2024 – 72 комплекса из запланированных к передаче 159 комплексов, соответственно, средства, запланированные на оплату электроэнергии, на предоставление каналов связи, на оплату расходов на эксплуатацию комплексов оказались невостребованными.
</t>
  </si>
  <si>
    <t>Дополнительные выборы депутатов в Законодательное собрание Ленинградской области не назначены</t>
  </si>
  <si>
    <t>Остаток неиспользованных средств выделенных на софинансирование выборов Президента Российской Федерации за счет экономии</t>
  </si>
  <si>
    <t xml:space="preserve">Экономия по итогам проведения конкурсных процедур - 1 570,0 тыс. руб. 
</t>
  </si>
  <si>
    <t xml:space="preserve">Экономия по итогам проведения конкурентных процедур и расторжение муниципального контракта по объекту «Капитальный ремонт  Муниципального казенного учреждения культуры "Сельский Культурно-Досуговый центр "шум", в части фасада, кровли, внутренних помещений с заменой технлогического оборудования, внутренних инженерных сетей с установкой противодымной вентиляции по адресу:Ленинградская область, Кировский район,с Шум, ул.Советская,д.3А» 
</t>
  </si>
  <si>
    <r>
      <t>Экономия за счет снижения НМЦ закупки</t>
    </r>
    <r>
      <rPr>
        <b/>
        <sz val="12"/>
        <rFont val="Times New Roman"/>
        <family val="1"/>
        <charset val="204"/>
      </rPr>
      <t/>
    </r>
  </si>
  <si>
    <r>
      <t xml:space="preserve">Экономия по результатам проведения конкурсных процедур.  
</t>
    </r>
    <r>
      <rPr>
        <b/>
        <sz val="12"/>
        <rFont val="Times New Roman"/>
        <family val="1"/>
        <charset val="204"/>
      </rPr>
      <t/>
    </r>
  </si>
  <si>
    <t>Не законтрактованный остаток лимитов бюджетных обязательств на 2024 год по развитию ГИС СОЛО на сумму 1 555,2 тыс.руб. не востребован</t>
  </si>
  <si>
    <t>Фактическая потребность на оплату государственных пошлин до конца 2024 года отсутствует</t>
  </si>
  <si>
    <t>Уменьшение ассигнований в связи с наличием в 2024 году только 2-х кандидатов для присвоения почетного звания Ленинградской области "Почетный работник связи и информации Ленинградской области"</t>
  </si>
  <si>
    <t>Не законтрактованный остаток лимитов бюджетных обязательств на 2024 год не востребован. Планируется к перераспределению на приобретение оборудования для развития инфраструктуры электронного правительства</t>
  </si>
  <si>
    <t>Уменьшение ассигнований в связи с увольнением 4-х молодых специалистов</t>
  </si>
  <si>
    <t xml:space="preserve">Экономия в связи со снижением цены контракта по результатам аукциона 
</t>
  </si>
  <si>
    <r>
      <t xml:space="preserve">В связи с экономией, образовавшейся по результатам конкурсных процедур осуществления закупок для государственных нужд. Объект закупки - оказание услуг по организации деятельности экспертных советов и экспертов в рамках проведения конкурсных отборов по предоставлению СОНКО грантов в форме субсидий
</t>
    </r>
    <r>
      <rPr>
        <b/>
        <sz val="12"/>
        <rFont val="Times New Roman"/>
        <family val="1"/>
        <charset val="204"/>
      </rPr>
      <t/>
    </r>
  </si>
  <si>
    <r>
      <t>В связи с экономией, образовавшейся по результатам конкурсных процедур осуществления закупок для государственных нужд. Объект закупки - выполнение научно-исследовательской работы на тему: «Формирование аналитической базы мониторинга общественного мнения населения Ленинградской области о проблемах и приоритетах социально-экономического развития региона в контексте реализации национальных проектов развития Российской Федерации до 2030 года»</t>
    </r>
    <r>
      <rPr>
        <b/>
        <sz val="12"/>
        <rFont val="Times New Roman"/>
        <family val="1"/>
        <charset val="204"/>
      </rPr>
      <t/>
    </r>
  </si>
  <si>
    <t xml:space="preserve">Экономия командировочных расходов.                           </t>
  </si>
  <si>
    <t>Снижение фактической потребности от ранее планируемой (заявительный характер расходов) ГСМ, экономия по результатам конкурсных процедур по приобретению картриджей и т.д.</t>
  </si>
  <si>
    <t>Уменьшение количества ожидаемого поступления исполнительных листов на обращение взыскания денежных средств с Комитета от ранее планируемого</t>
  </si>
  <si>
    <r>
      <t>уменьшение  страховых взносов на выплаты по оплате труда депутатов Законодательного собрания Ленинградской области за счет применения регресса</t>
    </r>
    <r>
      <rPr>
        <b/>
        <sz val="12"/>
        <rFont val="Times New Roman"/>
        <family val="1"/>
        <charset val="204"/>
      </rPr>
      <t/>
    </r>
  </si>
  <si>
    <t>Экономия, образовавшаяся после фактически расчитанного и уплаченного налога.</t>
  </si>
  <si>
    <r>
      <t>экономия от конкурстных процедур</t>
    </r>
    <r>
      <rPr>
        <b/>
        <sz val="12"/>
        <rFont val="Times New Roman"/>
        <family val="1"/>
        <charset val="204"/>
      </rPr>
      <t/>
    </r>
  </si>
  <si>
    <t>Уменьшение расходов в 2024г. на сумму 283 791,6 тыс. руб., в т.ч. на сумму 200 801,6 тыс. руб. для выполнения мероприятий по оснащению 4-х объектов транспортной инфраструктуры   необходимо получение разрешения собственников земельных участков (муниципальные образования Выборгского, Кингисеппского, Волховского районов). На текущий момент получено согласование от Волховского МО, по другим земельным участкам документы находятся на согласовании. Возобновление работ планируется после выделения земельных участков, реализация мероприятия перенесена на 2025; на сумму 2 990,0 тыс. руб. на осуществление инженерного сопровождения (строительного контроля) , ввиду приостановки работ по оснащению 4-х объектов транспортной инфраструктуры; на сумму 80 000,0 тыс. руб.  (средства запланированы на выполнение работ по содержанию ОТИ, но в связи с приостановкой работ , реализация мероприятия в текущем году не предоставляется возможным). Реализация мероприятия перенесена на 2025г. Уменьшение расходов в 2025г.  на сумму 358 287,8  тыс. руб. и в 2026г. на сумму 355 000,0 тыс. руб. в связи с уточнением плана финансирования по мероприятию (незаконтрактованные средства перераспределены на другие мероприятия)</t>
  </si>
  <si>
    <r>
      <t xml:space="preserve">Свободный остаток бюджетных ассигнований (Обновление, сопровождение, техническое и информационное обслуживание и другие затраты сайта Общественной палаты Ленинградской области (НМА) -17,0 т.р.
В связи с включением расходов на продление регистрации домена в общий договор обслуживания сайта в 2024 году и отсутствием необходимости в модификации для улучшения работы сайта Общественной палаты Ленинградской области (НМА) в 2024 году - 15 т.р.
В связи с включением расходов на транспортные услуги в общий договор на обеспечение мероприятий Общественной палаты - 33,0 т.р.
В связи с экономией средств по результатам процедур закупок, а также в связи с уменьшением расходов по мероприятиям Общественной палаты - 229,2 т.р.
</t>
    </r>
    <r>
      <rPr>
        <b/>
        <sz val="12"/>
        <rFont val="Times New Roman"/>
        <family val="1"/>
        <charset val="204"/>
      </rPr>
      <t/>
    </r>
  </si>
  <si>
    <r>
      <t xml:space="preserve">Остаток свободных лимитов от обязательного страхования работников на 2024 год
</t>
    </r>
    <r>
      <rPr>
        <b/>
        <sz val="12"/>
        <rFont val="Times New Roman"/>
        <family val="1"/>
        <charset val="204"/>
      </rPr>
      <t/>
    </r>
  </si>
  <si>
    <r>
      <t xml:space="preserve">Экономия бюджетных средств в результате проведения конкурсных процедур 
</t>
    </r>
    <r>
      <rPr>
        <b/>
        <sz val="12"/>
        <rFont val="Times New Roman"/>
        <family val="1"/>
        <charset val="204"/>
      </rPr>
      <t/>
    </r>
  </si>
  <si>
    <r>
      <t xml:space="preserve">Экономия возмещения командировочных расходов по найму жилого помещения мировым судьям
</t>
    </r>
    <r>
      <rPr>
        <b/>
        <sz val="12"/>
        <rFont val="Times New Roman"/>
        <family val="1"/>
        <charset val="204"/>
      </rPr>
      <t/>
    </r>
  </si>
  <si>
    <r>
      <t xml:space="preserve">Экономия бюджетных средств в результате проведения конкурсных процедур
</t>
    </r>
    <r>
      <rPr>
        <b/>
        <sz val="12"/>
        <rFont val="Times New Roman"/>
        <family val="1"/>
        <charset val="204"/>
      </rPr>
      <t/>
    </r>
  </si>
  <si>
    <r>
      <t xml:space="preserve">Остаток образовался после проведения конкурсных процедур, необходимость в расходах отсутствует
</t>
    </r>
    <r>
      <rPr>
        <b/>
        <sz val="12"/>
        <rFont val="Times New Roman"/>
        <family val="1"/>
        <charset val="204"/>
      </rPr>
      <t/>
    </r>
  </si>
  <si>
    <t xml:space="preserve">Перерасчет фонда оплаты труда, в связи с увеличением федеральной части окладов. Распоряжение Правительства Российской Федерации от 29.09.2023 года №2655-р
</t>
  </si>
  <si>
    <t xml:space="preserve">Отсутствие потребности
</t>
  </si>
  <si>
    <t xml:space="preserve">Экономия по результатам проведения конкурсных процедур 
</t>
  </si>
  <si>
    <t xml:space="preserve">В связи с выявлением факта некорректного определения объемов свалочных масс, подлежащих к уборке
</t>
  </si>
  <si>
    <r>
      <t xml:space="preserve">АО "Почта России" приостановило работу по определению перечня потенциальных объектов для проведения ремонтных работ до момента разрешения споров по субсидии 2022 года. Кроме того планируется изменение способа предоставления субсидии с финансового обеспечения на возмещение затрат
</t>
    </r>
    <r>
      <rPr>
        <b/>
        <sz val="12"/>
        <rFont val="Times New Roman"/>
        <family val="1"/>
        <charset val="204"/>
      </rPr>
      <t/>
    </r>
  </si>
  <si>
    <t xml:space="preserve">Экономия по итогам поведения конкурсных процедур Администрациями муниципальных образований
</t>
  </si>
  <si>
    <t xml:space="preserve">1.  По Синявинскому СП  в связи с  отсутсвием возможности заключить в текущем году КС к снятию 2 407,0 тыс.рублей
2.  В связи с корректировкой сроков  реализации мероприятий по КС, заключенным  с Раздольевским и Запорожским СП снять 15 812,18 тыс.руб.
3. В целях соблюдения уровния софинансирования по КС снять 1 466,82 тыс.руб.
</t>
  </si>
  <si>
    <t xml:space="preserve">В наличии 4 действующих договора о предоставлении выплаты. Сотрудники, с которыми ранее были заключены договора уволились. 
</t>
  </si>
  <si>
    <t xml:space="preserve">1.) Уменьшение на  3 162 тыс.руб  в связи с  экономией  по итогу проведения конкурсных процедур по заключению муниципальных контрактов на проектные работы по строительству объектов  в мкр. Ивановская г. Отрадное  2.) Уменьшение на 1 788 тыс. руб в связи с  экономией по итогу проведения конкурсных процедур по заключению муниципальных контрактов на проектные работы по строительству объектов  в массиве Семейный г. Всеволожска.
</t>
  </si>
  <si>
    <t xml:space="preserve">Уменьшение в связи с экономией по итогу проведения конкурсных процедур по заключению муниципальных контрактов на приобретение жилых помещений  и контрактов на ликвидацию аварийных ранее расселенных домов.  ( МО Павловское гп Кировский МР-2 729,9 тыс. руб., МО Сиверское гп Гатчинский МР- 359,2 тыс. руб) 
</t>
  </si>
  <si>
    <t xml:space="preserve">Строительство поликлиники на 600 посещений в смену в дер. Кудрово Всеволожского района Ленинградской области. ГК на СМР с ООО "Технострой" расторгнут. Высвободившиеся ассигнования ОБ - 6 826,77282 т.р. Планируется заключить контракт на экспертизу пром.безопасности -  500 т.р. и контракт на противоаварийные мероприятия - 1 300 т.р. Экономия - 5 026,77282 т.р.
</t>
  </si>
  <si>
    <t xml:space="preserve">Строительство спортивного комплекса в пос. Токсово, ул. Спортивная, д.6 Всеволожского района. ГК № 3069 от 17.05.2021 с ООО «ЭнергоДорСтрой».Работы завершены. Оформляются документы для получения АТП. Ввод запланирован в августе 2024.
Строительная готовность 99%. 1 500,0 тыс.руб. отсутствие необходимости заключения договора на тех.прис. к сетям связи. 
</t>
  </si>
  <si>
    <r>
      <t>1). Проектирование и строительство модульного ФАПа в п. Большое Поле, Выборгский район. Готовность 95%.  Экономия -  2 010 т.р      15.12.2023 заключен ГК с ООО "СК "ПРИМУМ" на выполнение СМР, ввод планируется в августе 2024. 
2) Модульный ФАП в  пос. Дивенский, Гатчинский район. Введен в эксплуатацию 25.07.2024. Экономия - 609,84674 т.р.</t>
    </r>
    <r>
      <rPr>
        <b/>
        <sz val="12"/>
        <rFont val="Times New Roman"/>
        <family val="1"/>
        <charset val="204"/>
      </rPr>
      <t xml:space="preserve"> 
</t>
    </r>
    <r>
      <rPr>
        <sz val="12"/>
        <rFont val="Times New Roman"/>
        <family val="1"/>
        <charset val="204"/>
      </rPr>
      <t xml:space="preserve">
</t>
    </r>
  </si>
  <si>
    <t xml:space="preserve">уменьшение ассигнований на  20 409,30134 т.р. в т.ч.:
1.) Уменьшение на 6 579,30134 тыс.руб. - Павильон входной зоны, функционально связанный с популяризацией Музея-Заповедника "Прорыв блокады Ленинграда" и благоустройство территории в Кировском районе (обоснование инвестиций)  (ООО "ИнжТехПром"). ГК №69906 от 30.06.2022 на ОИ расторгнут вместо него планируется заключение нового ГК на ПИР. 2) Уменьшение 3 599,00 тыс.руб.  - Ветеринарная лечебница ГБУ ЛО «СББЖ Волховского и Киришского районов". Расторжение ГК от 08.08.2024 года. 3) Уменьшение 4 931,00 тыс.руб. - Строительство пристройки к зданию ЛОГБУ "Тосненский СРЦН Дельфиненок" по адресу: Ленинградская область, Тосненский муниципальный район, Тосненское городское поселение, г.Тосно, пр.Ленина, д.71б (ООО "СППИ"). ГК в стадии расторжения, после чего будет организовано проведение новой закупки. Оплаты в 2024 г. не планируются. 4.) Уменьшение 5 300,00 тыс.руб. - Модульный дом культуры со зрительным залом и библиотекой в пос.Суйда Гатчинского района (ООО "СППИ"). Расторжение ГК от 31.05.2024. Ведется актуализация и сбор ИРД, подготавливается документация для последующей закупки.  
</t>
  </si>
  <si>
    <t xml:space="preserve">Несостоявшаяся процедура закупки временного сооружения для размещения сотрудников ЛОГБУ "Сосновское ГООХ" 
</t>
  </si>
  <si>
    <t xml:space="preserve">Отсутствие  потребности в средствах областного бюджета  в связи с отсутствием  штатного сотрудника </t>
  </si>
  <si>
    <t xml:space="preserve">Отсутствуют граждане (ветераны ВОВ) - претенденты на предоставление единовременной денежной выплаты на проведение капитального ремонта жилых домов.
</t>
  </si>
  <si>
    <t xml:space="preserve">Отсутствие  потребности в средствах областного бюджета  в связи с отсутствием обращений от инвалидов  </t>
  </si>
  <si>
    <r>
      <t xml:space="preserve">В связи с уменьшением плана по служебным командировкам
</t>
    </r>
    <r>
      <rPr>
        <b/>
        <sz val="12"/>
        <rFont val="Times New Roman"/>
        <family val="1"/>
        <charset val="204"/>
      </rPr>
      <t/>
    </r>
  </si>
  <si>
    <t xml:space="preserve">Реконструкция школы на 115 мест с размещением МК ДОУ «Заборьевский детский сад» на 2 группы (35 детей), пос. Заборье Бокситогорского район. Корректировка ПСД. Ведется работа по устранению замечаний экспертизы и получению новых тех. условий. </t>
  </si>
  <si>
    <t xml:space="preserve">Строительство общежития ГБОУСПО ЛО "Гатчинский педагогический колледж им. К.Д. Ушинского" на 300 мест, г. Гатчина, ул. Рощинская д. 7. Разрешение на ввод от 28.08.2023 
 Экономия в размере - 949,707 т.р. </t>
  </si>
  <si>
    <r>
      <t>Строительство павильона Музея-Заповедника "Прорыв блокады Ленинграда" - неиспользованные ассигнования в размере 10 000,0 т. руб.   ГК на разработку обоснования инвестиций 05.06.2024 расторгнут по соглашению сторон.
Необходимость внесения изменений в ТЭО  и технологическое задание с целью актуализации параметров здания, стоимости выполнения работ и сроков реализации.</t>
    </r>
    <r>
      <rPr>
        <b/>
        <sz val="12"/>
        <rFont val="Times New Roman"/>
        <family val="1"/>
        <charset val="204"/>
      </rPr>
      <t xml:space="preserve"> </t>
    </r>
    <r>
      <rPr>
        <sz val="12"/>
        <rFont val="Times New Roman"/>
        <family val="1"/>
        <charset val="204"/>
      </rPr>
      <t xml:space="preserve">
Ассигнования 2025 года в объеме 133 602 т.р. перераспределены на бизнес-инкубатор "Муниципального фонда поддержки малого и среднего предпринимательства" Всеволожского МР с восстановлением в 2026 г в связи с переносом сроков начала строительства с учетом сроков разработки ПСД. (срок строительства 8 мес.) </t>
    </r>
  </si>
  <si>
    <t>1). Реконструкция здания для организации производственного бизнес-инкубатора Муниципального фонда поддержки малого и среднего предпринимательства Гатчинского района пос. Тайцы, ул. Юного Ленинца,д.2 Разрешение на ввод от 02.04.2024. Экономия  898,17086 т.р.     2.) Строительство здания для организации производственного бизнес-инкубатора "Муниципального фонда поддержки малого и среднего предпринимательства" Всеволожского муниципального района. Ассигнования перераспределены с 2026 года в размере 133 602,0 тыс.руб. Положительное заключение экспертизы от 11.06.2023 
394 245,92 т.р. в ц. 2023 года / 460 240 т.р. в ц. 2026 года
25.06.2024 размещено извещение. Окончание подачи заявок - 21.08.2024. Скок по ПОС 8 мес.
Ассигнования 2025 года в объеме 133 602 т.р. перераспределены с объекта "Строительство павильона Музея-Заповедника "Прорыв блокады Ленинграда" с восстановлением  данных ассигнований в 2026 году</t>
  </si>
  <si>
    <t>Уменьшение расходов в 2024г.  на сумму 600,0 тыс. руб.  в связи с уточнением плана года по мероприятию</t>
  </si>
  <si>
    <t>Уменьшение расходов в 2024г.  на сумму 44 994,5 тыс. руб., в т.ч. на сумму 38 645,4 тыс. руб.  в связи с неисполнением Администрацией  МО Выборгский р-н условий Соглашений о предоставлении субсидий из областного бюджета ЛО в 2024г. и переносом лимита финансирования на 2025г. (по объекту капитальный ремонт моста через р. Селезневка а/д "Хельсинское шоссе" требуется корректировка ПСД, в связи с изменением тех.решений, возникших при производстве работ на объекте, подрядчик ООО "Дорстрой 47"), на сумму 9 349,1 тыс. руб. в связи с экономией по итогам конкурсных процедур и при производстве работ на объектах</t>
  </si>
  <si>
    <t xml:space="preserve">Уменьшение расходов в 2024г.  на сумму 955,7 тыс. руб.  в связи с уточнением плана года финансирования местных дорог к СНТ (экономия)
</t>
  </si>
  <si>
    <t>Расходы на обязательное государственное личное страхование работников противопожарной службы Ленинградской области Государственной противопожарной службы (закупка товаров, работ и услуг для обеспечения государственных (муниципальных) нужд) ГКУ "Леноблпожспас"</t>
  </si>
  <si>
    <t>Исполнение функций государственных органов Ленинградской области (Иные выплаты учреждений привлекаемым лицам)  (ГКУ "ЦМТО")</t>
  </si>
  <si>
    <t>Мероприятия по сохранению и развитию материально-технической базы государственных учреждений (прочая закупка товаров, работ и услуг для обеспечения государственных (муниципальных) нужд)  ГКУ "Управление по обеспечению ГЗ"</t>
  </si>
  <si>
    <t>Организация формирования резерва имущества гражданской обороны Ленинградской области, приобретение средств индивидуальной защиты (прочая закупка товаров, работ, услуг) ГКУ "Управление по обеспечению ГЗ"</t>
  </si>
  <si>
    <t>Обеспечение функционирования и развитие Территориально-распределенной автоматизированной информационно-управляющей системы "Система-112 Ленинградской области"(закупка товаров, работ и услуг в сфере информационно-коммуникационных технологий) ГКУ ЛО "РМЦ"</t>
  </si>
  <si>
    <t>Обеспечение функционирования и развитие Территориально-распределенной автоматизированной информационно-управляющей системы "Система-112 Ленинградской области"(закупка товаров, работ и услуг в целях создания, развития, эксплуатации и вывода из эксплуатации государственных (муниципальных) информационных систем) ГКУ ЛО "РМЦ"</t>
  </si>
  <si>
    <t>Обеспечение общественной безопасности, правопорядка и безопасности среды обитания Ленинградской области (закупка товаров, работ и услуг в целях создания, развития, эксплуатации и вывода из эксплуатации государственных (муниципальных) информационных систем) ГКУ ЛО "РМЦ"</t>
  </si>
  <si>
    <t>Исполнение функций государственных органов Ленинградской области (возмещение судебных издержек)</t>
  </si>
  <si>
    <t xml:space="preserve">Свободный остаток лимитов бюджетных обязательств
</t>
  </si>
  <si>
    <t xml:space="preserve">Капитальный ремонт здания ДК Сланцы, мкр Лучки -  экономия по итогам расчета НМЦК в размере 1 795,80284 тыс.руб. 
</t>
  </si>
  <si>
    <t>В связи с фактическим поступлением средств федерального бюджета</t>
  </si>
  <si>
    <t xml:space="preserve">В связи с фактическим поступлением средств из Фонда пенсионного и социального страхования Российской Федерации </t>
  </si>
  <si>
    <t>В соответствии с Соглашением с Минсельхозом от 28.12.2023 № 082-09-2024-180, уведомлением о предоставлении субсидии, субвенции, иного межбюджетного трансферта, имеющих целевое назначение от 19.07.2024 № 410-2024-1-049/001</t>
  </si>
  <si>
    <r>
      <t>Поддержка приоритетных направлений агропромышленного комплекса и развитие малых форм хозяйствования</t>
    </r>
    <r>
      <rPr>
        <sz val="12"/>
        <rFont val="Times New Roman"/>
        <family val="1"/>
        <charset val="204"/>
      </rPr>
      <t>:</t>
    </r>
  </si>
  <si>
    <t xml:space="preserve">В соответствии с дополнительным соглашением с Министерством сельского хозяйства Российской Федерации от 06.05.2024 № 082-09-2024-611/1 </t>
  </si>
  <si>
    <t>В соответствии с распоряжением Правительства Российской Федерации от 06.06.2024 № 1434-р на поощрение муниципальных образований Ленинградской области за достижение Ленинградской областью значений (уровней) показателей для оценки эффективности  деятельности высших должностных лиц субъектов Российской Федерации и деятельности органов исполнительной власти субъектов Российской Федерации за счет дотации (гранта) из федерального бюджета</t>
  </si>
  <si>
    <t>В связи с фактическим поступлением средств гранта по договору с Фондом поддержки детей, находящихся в трудной жизненной ситуации от 31.08.2023 № 70-2023-000836</t>
  </si>
  <si>
    <t>Гранты</t>
  </si>
  <si>
    <t>Поддержка приоритетных направлений агропромышленного комплекса и развитие малых форм хозяйствования, в том числе по направлениям:</t>
  </si>
  <si>
    <t>Уменьшение потребности в ассигнованиях областного бюджета в связи с сокращением ассигнований федерального бюджета в соответствии с Соглашением с Минсельхозом РФ от 28.12.2023 № 082-09-2024-180, уведомлением о предоставлении субсидии, субвенции, иного межбюджетного трансферта, имеющих целевое назначение от 19.07.2024 № 410-2024-1-049/001</t>
  </si>
  <si>
    <t>Отмена в 2024 глду членского взноса в ЕВРОРАИ в связи с приостановлением сотрудничества</t>
  </si>
  <si>
    <t xml:space="preserve">Уменьшение обусловлено отсутствием необходимости осуществлять физическую охрану ОКН, в связи с  передачей их из собственности Дирекции.
</t>
  </si>
  <si>
    <t xml:space="preserve">Реализация мероприятий по обеспечению в амбулаторных условиях противовирусными лекарственными препаратами лиц, находящихся под диспансерным наблюдением, с диагнозом "хронический вирусный гепатит C" </t>
  </si>
  <si>
    <t>Обеспечение комплексного развития сельских территорий
(служебная записка на СБР №14-04/50) В связи с подписанием дополнительного соглашения с Мин.сельского хозяйства РФ № 082-09-2024-611/1 от 06.05.2024 (средства ОБ)</t>
  </si>
  <si>
    <r>
      <t xml:space="preserve">Зарезервированные средства для финансового обеспечения повышения средней заработной платы отдельных категорий работников в целях реализации Указа Президента Российской Федерации от 7 мая 2012 года № 597 "О мероприятиях по реализации государственной социальной политики" </t>
    </r>
    <r>
      <rPr>
        <b/>
        <sz val="12"/>
        <rFont val="Times New Roman"/>
        <family val="1"/>
        <charset val="204"/>
      </rPr>
      <t xml:space="preserve">
</t>
    </r>
    <r>
      <rPr>
        <sz val="12"/>
        <rFont val="Times New Roman"/>
        <family val="1"/>
        <charset val="204"/>
      </rPr>
      <t>Распоряжение Правительства Ленинградской области от 16.07.2024 года № 421-р</t>
    </r>
  </si>
  <si>
    <t xml:space="preserve">986 0902 01 4 01 16510 600 </t>
  </si>
  <si>
    <t>986 0901 01 4 01 16510 600</t>
  </si>
  <si>
    <t>В бюджете на 2024 год предусмотрено 15 728,0 тыс.руб. В 2024 году выплачено 9 548,0 тыс.руб., в том числе за декабрь 2023 года 110,0 тыс.руб., в июне 2024 года ежемесячная потребность составляет 1 670,0 тыс.руб. (ежемесячное увеличение количества получателей стипендии, расчет произведен из фактического количества получателей стипендии</t>
  </si>
  <si>
    <t>Выплата материальной помощи работникам государственных учреждений в соответствии со служебным документом от 02.08.24 № 18-04/05-212 (ДСП)</t>
  </si>
  <si>
    <t>Выплата материальной помощи работникам государственных учреждений в соответствии со служебным документом от 02.08.2024 № 18-04/05-212 (ДСП)</t>
  </si>
  <si>
    <t xml:space="preserve">ГАУ ДО ЛО СШ "Ленинградец":   
 1. 2 065,1 тыс.руб. -  участие в спортивных соревнованиях всероссийского уровня: Кубок России (сезон 2024-2025); Турнир победителей межрегиональных ЮФЛ. 
2. 3 451,0 тыс.руб. -  увеличение стоимости предоставления во временное пользование спортивных сооружений 
3. 1 470,6 тыс.руб.  -  закупка тренировочной экипировки 
4. 3 494,9 тыс.руб. -  выполнение целевых зарплатных показателей тренеров-преподавателей до уровня 61 320 руб. в месяц;
5. 623,8 тыс.руб. -  увеличение штатной численности в количестве 2 штатных единиц (инструктор методист физкультурно-спортивных мероприятий, аналитик по футболу)
6. 241,5 тыс.руб. -  выплата материальной поддержки сотрудникам, участвующим в СВО
ГБУ ЛО "ЦСПВВС"
1. 1 681,0 тыс. руб.  - увеличение стоимости тарифов РЖД, авиаперелетов, расходов на проживание, питание участников спортивных мероприятий  
2. 306,9 тыс. руб.  -  увеличение стоимости обслуживания ТС ГАУ ЛО "ЦСП":
1. 607,1 тыс. руб. - увеличение штатной численности в объеме 2-х ставок по должности водителя автомобиля
ГАУ ЛО "ЦПСР ГСФ":
1. 1 695,8 тыс. руб. -  увеличение стоимости электроэнергии с введением в действие воздухоопорного сооружения в СК "Мичуринское" с 01.08.2024
2. 1 544,4 тыс. руб. - увеличение стоимости ГСМ
3. 574,9 тыс. руб. - увелич. на 3 шт. ед. рабочего по комплексному обслуживанию и ремонту зданий. 
</t>
  </si>
  <si>
    <t xml:space="preserve">ГБУК ЛО "Дом народного творчества" в целях обеспечения охраны объектов и усиления мер по антитеррористической защищенности объектов, исполнения п. 26 Постановления Правительства РФ от 11 февраля 2017 года №176 «Об утверждении требований к антитеррористической защищенности объектов (территорий) в сфере культуры и формы паспорта безопасности этих объектов (территорий)» (Филиал "Вепсский центр фольклора" и ДК  г. Сланцы, площадь Ленина, дом 1) - 2 940,0 тыс. руб. Выплата материальной помощи работникам государственных учреждений в соответствии со служебным документом от 02.08.24 № 18-04/05-212 (ДСП) - 1 097,1 тыс. руб.
</t>
  </si>
  <si>
    <t xml:space="preserve">Резолюция Губернатора Ленинградской области на служебном документе комитета финансов ЛО от 03 июля 2024 года № КФ-и-05-1237/2024 по вопросу содержания Мемориального комплекса мирным гражданам Советского союза, погибшим в ходе Великой Отечественной войны» по адресу: Ленинградская область, Гатчинский район, Веревское сельское поселение, КСЗ «Дони-Верево», участок №1, кадастровый номер 47:23:0259001:24 - 7 877,0 тыс. руб.  Техническое перевооружение газорегуляторного пункта для бесперебойного горения вечного огня - 1 248,0 тыс. руб. Выплата материальной помощи работникам государственных учреждений в соответствии со служебным документом от 02.08.24 № 18-04/05-212 (ДСП) - 301,8 тыс. руб.
</t>
  </si>
  <si>
    <t>Недостаточно средств на выплату заработной платы сотрудникам ГКУ ЛО "ДДЛО" за ноябрь - декабрь 2024 года - 5 657,1 тыс. рублей, на уплату страховых взносов за ноябрь - декабрь 2024 года - 1 708,5 тыс.рублей в связи с внесением изменений в постановление Правительства Ленинградской области от 30 апреля 2020 года № 262 "Об утверждении Положения о системах оплаты труда в государственных учреждениях Ленинградской области по видам экономической деятельности и признании утратившими силу полностью или частично отдельных постановлений Правительства Ленинградской области"</t>
  </si>
  <si>
    <t>ГБУК ЛО "Музейное агентство": 23 101,8 тыс. руб. на физическую охрану ОКН; поставку газа, укрепление МТБ; выполнение работ по санитарной вырубке деревьев; выполнение работ по текущему ремонту сцены; монтаж систем безопасности Приозерского филиала - Музей-крепость «Корела»; огнезащитную обработка, приобретение тепловычислителя, датчика давления, датчика температуры для Киришского историко-краеведческого музея - 200,0 тыс. руб. 
ГБУК ЛО "ММК "Дорога жизни": 2 673,3 тыс. руб. на электроснабжение музея-диарамы "Прорыв блокады Ленинграда", ремонт кабельной линии. 13 855,4 тыс. руб. на круглосуточную охрану объектов.                             
ГБУК ЛО "ВОМЗ" -  на установку систем автоматического регулирования потребления энергетических ресурсов в зависимости от температуры наружного воздуха для объектов культурного наследия федерального значения в г. Выборге «Костел Гиацинта» и «Дом жилой» - 5 600,0 тыс. руб.
Обеспечение доступности музейных фондов: восстановление ассигнований за проведенное мероприятие "Книжный маяк Выборга": ГБУК ЛО "ГИАПМЗ "Парк Монрепо" - 1 841,9 тыс. руб.</t>
  </si>
  <si>
    <t>матпомощь сотрудникам (СВО) исходя из расчета - 6 окладов на 68 шт единиц 
30 663*6*68= 12 510 504,0 руб.</t>
  </si>
  <si>
    <t>Докапитализация регионального фонда развития промышленности для продолжения поддержки проектов региональных производств</t>
  </si>
  <si>
    <t>507,8 тыс. руб. на оплату мат. помощи (СВО) в размере 6 окладов  на 3 ед. ведущих специалисов с окладом 28 209,5 руб. ;
561,0 тыс. руб. на оплату повышающего коэффициента специфики территории сотрудникам ЛОГКУ «Леноблэкомилиция», базирующимся в СПб</t>
  </si>
  <si>
    <t>169,3 тыс. руб. на оплату мат. помощи (СВО) в размере 6 окладов (1 ведущий специалист с окладом 28 210,0 руб.); 11,1 тыс. руб. на командировочные расходы за счет средств предусмотренных комитетом к уменьшению</t>
  </si>
  <si>
    <t xml:space="preserve">Оказание материальной помощи сотрудникам, заключившим контракты о прохождении военной службы в зоне СВО, в размере шести должностных окладов - 195,012 тыс. руб. </t>
  </si>
  <si>
    <t xml:space="preserve">начисления на выплаты по оплате труда </t>
  </si>
  <si>
    <t xml:space="preserve">Дополнительная потребность на содержание 2 рабочих мест (компьютеры на сумму 260,0 тыс. руб, МФУ на сумму 80,0 тыс. руб, телефонные аппараты на сумму 20,0 тыс. руб.; шкаф платяной на сумму 20,7 тыс.руб., шкаф канцелярский на сумму 14,0 тыс. руб.) 
</t>
  </si>
  <si>
    <t xml:space="preserve">Приобретение, монтаж и подключение трансформаторной подстанции и системы звукового оповещения, их эксплуатационное обслуживание (на стоянке для хранения изъятых транспортных средств в п. Семрино Гатчинского района) </t>
  </si>
  <si>
    <t xml:space="preserve">Оборудование рабочих мест для дополнительной штатной численности (83 ед) (приобретение мебели и техники)
</t>
  </si>
  <si>
    <t xml:space="preserve">Рост расходов на оплату судебных издержек по МСП
</t>
  </si>
  <si>
    <t xml:space="preserve">Приобретение пяти учреждениями памятных подарков Губернатора Ленинградской области для осуществления уставной деятельности, отмечающими в 2024 году знаменательные даты </t>
  </si>
  <si>
    <t>Социальные выплаты и меры стимулирующего характера, связанные с профессиональной деятельностью
Распоряжение Правительства Ленинградской области от 9 сентября 2024 года № 579-р «О внесении изменений в сводную бюджетную роспись областного бюджета Ленинградской области на 2024 год»</t>
  </si>
  <si>
    <r>
      <t xml:space="preserve">Дополнительная потребность рассчитана на основании фактического пассажиропотока за январь-июнь 2024 года 
</t>
    </r>
    <r>
      <rPr>
        <b/>
        <sz val="12"/>
        <rFont val="Times New Roman"/>
        <family val="1"/>
        <charset val="204"/>
      </rPr>
      <t/>
    </r>
  </si>
  <si>
    <t xml:space="preserve">Дополнительная потребность рассчитана на основании фактического пассажиропотока с июля по ноябрь 2023 год с учетом коэффициента прогнозируемого роста пассажироптока на основании фактических данных за первое полугодие 2024 года
</t>
  </si>
  <si>
    <r>
      <t xml:space="preserve">Увеличение в связи с поступившими заявками на приобретение автобусов транспортными компаниями (предусмотрено предоставление субсиди и на возмещение части затрат (до 95%) на выплату первоначального взноса по договорам лизинга автобусов
</t>
    </r>
    <r>
      <rPr>
        <b/>
        <sz val="12"/>
        <rFont val="Times New Roman"/>
        <family val="1"/>
        <charset val="204"/>
      </rPr>
      <t/>
    </r>
  </si>
  <si>
    <t>Увеличении в связи с рассмотрением вопроса о введении в ГКУ ЛО "ЦЭПЭ ЛО" дополнительной ставки 1 ведущего  и 1 главного специалиста, с единовременной выплатой в размере 6 должностных окладов</t>
  </si>
  <si>
    <t>На покупку тепловизора  для проведения  обследований технического состояния зданий и сооружений</t>
  </si>
  <si>
    <t xml:space="preserve">ГКУ ЛО "ЦЭПЭ ЛО"  увеличение для  оплаты налогов (НДС  в связи с продажей 2-х автомобилей.) </t>
  </si>
  <si>
    <t xml:space="preserve">Увеличение на выплату МТР  в сфере водоснабжения и водоотведения в связи с  уточнением прогнозных объемов МТР в соответствии с расчетами  комитета по тарифам и ценовой политике ЛО ( письмо от 09.08.2024 № КТ-02.1-01-576/2024)
</t>
  </si>
  <si>
    <t xml:space="preserve">Увеличение ассигнований в связи с письмом ООО «Ленобллизинг» от 27.06.2024 исх. № 63 ( наличие заключенных договоров лизинга с предприятиями ЖКХ на сумму более 30,0 млн. руб.)
</t>
  </si>
  <si>
    <t>Потребность в проведении кап. ремонта на 3-х объектах:
1) Участок водопроводной сети в составе объекта: "водопровод Тосно: Ленина 27, инв. № 30502, водопровод внеплощадочный: инв. № 30330", расположенный по адресу: ЛО, г. Тосно, пр. Ленина, между д. 21 - д. 29. водопровод Тосно: Ленина 27, инв. № 30502 на сумму 20,0 млн. руб. (крайне неудовлетворительное состояние)
2) Кап.ремонт напорного трубопровода хобытовой канализации от КНС "Псковская" до ул. Госпитальная на сумму 30,3 млн. руб. (Реализация мероприятий ФКГС в 2024 году.)                   
3) Кап.ремонт сетей водоснабжения в д. Бор, Борское СП Тихвинского района ЛО на сумму 54,2 млн. руб.(крайне неудовлетворительное состояние)</t>
  </si>
  <si>
    <t>На  установку станций очистки сточных вод в соответствии с  судебными решениями</t>
  </si>
  <si>
    <t>В связи с вступлением в силу федерального закона  от 08.08.2024 № 259-ФЗ "О внесении изменений в часть первую и вторую налогового кодекса РФ  и отдельные законодатеоьные акты РФ ", предусматривающего увеличение размера судебных гос.пошлин, Фондом представлен расчет потребности в средствах с учетом планируемой работы в рамках судебных делопроизводств</t>
  </si>
  <si>
    <t xml:space="preserve">В связи с отсутствием пассажиров, воспользовавшихся правом бесплатного проезда железнодорожным транспортом из числа ветеранов Великой Отечественной войны и сопровождающих их лиц
</t>
  </si>
  <si>
    <t xml:space="preserve">В связи с отсутствием заявок от автотранспортных предприятий (высокая стоимость газомоторных автобусов, низкие темпы развития газозаправочной инфраструктуры, автобусы на газомоторном топливе имеют длительные сроки поставки)
</t>
  </si>
  <si>
    <t xml:space="preserve">Уменьшение в связи с   отказом адм. Тельманского г.п. и адм.Щегловского с.п. от реализации мероприятий и снятием нераспределенного остатка субсидии. </t>
  </si>
  <si>
    <t xml:space="preserve">Экономия по результатам проведения конкурсных процедур администрациями муниципальных образований (Куйвозовское СП, Плодовое СП)
</t>
  </si>
  <si>
    <t xml:space="preserve">На основании коммерческих предложений сформирована начальная минимальная цена контракта (НМЦК), которая ниже полученных лимитов бюджетных обязательств.
</t>
  </si>
  <si>
    <t xml:space="preserve">Экономия по конкурсным процедурам 
</t>
  </si>
  <si>
    <t xml:space="preserve">Уменьшение ассигнований в связи  с  уточнением прогнозных объемов МТР в соответствии с расчетами ЛенРТК от 29.01.2024 года №КТ-03.1-01-78/2024.
</t>
  </si>
  <si>
    <t xml:space="preserve">В связи с расторжением соглашения от 15.02.2023 №2АИТП/2023. МО "Синявинсое г.п. Кировского МР" </t>
  </si>
  <si>
    <t>Уменьшение ассигнований с учетом поступивших коммерческих предложений</t>
  </si>
  <si>
    <t xml:space="preserve">Экономия по результатам закупочных процедур
</t>
  </si>
  <si>
    <t>Экономия по результатам проведения муниципальными образованиями закупочных процедур.</t>
  </si>
  <si>
    <t xml:space="preserve">В областном бюджете на 2024 год комитету по ЖКХ предусмотрено 100 000.0 тыс. руб. Соглашение от 29.02.2024 № 01-06100/2024 на сумму 100 000,00 тыс. руб. на приобретение 17 единиц автотранспорта и спецтехники. Договора заключены. Экономия по результатам закупочных процедур 1 349,4 тыс. руб. </t>
  </si>
  <si>
    <t>Уменьшение ассигнований в связи  с  уточнением прогнозных объемов МТР в соответствии с расчетами ЛенРТК от 09.08.2024 № КТ-02.1-01-576/2024</t>
  </si>
  <si>
    <t>Экономия по результатам проведения муниципальными образованиями закупочных процедур (Щегловское с.п. Всеволожского МР)</t>
  </si>
  <si>
    <t xml:space="preserve">Экономия незаконтрактованных ассигнований по объекту Строительство ДК Паша. 
</t>
  </si>
  <si>
    <t>Исполнение функций государственных органов Ленинградской области
Распоряжение Правительства Ленинградской области от 10 сентября 2024 года № 585-р «О внесении изменений в сводную бюджетную роспись областного бюджета Ленинградской области на 2024 год»</t>
  </si>
  <si>
    <t>Обязательное государственное страхование лиц, замещающих государственные должности и должности государственных гражданских служащих Ленинградской области
Распоряжение Правительства Ленинградской области от 10 сентября 2024 года № 585-р «О внесении изменений в сводную бюджетную роспись областного бюджета Ленинградской области на 2024 год»</t>
  </si>
  <si>
    <t>Исполнение судебных актов Российской Федерации и мировых соглашений по возмещению вреда
Распоряжение Правительства Ленинградской области от 10 сентября 2024 года № 585-р «О внесении изменений в сводную бюджетную роспись областного бюджета Ленинградской области на 2024 год»</t>
  </si>
  <si>
    <t>Развитие и обеспечение функционирования технологической инфраструктуры органов исполнительной власти Ленинградской области
Распоряжение Правительства Ленинградской области от 10 сентября 2024 года № 585-р «О внесении изменений в сводную бюджетную роспись областного бюджета Ленинградской области на 2024 год»</t>
  </si>
  <si>
    <t>Социальные выплаты и меры стимулирующего характера, связанные с профессиональной деятельностью 
Распоряжение Правительства Ленинградской области от 9 сентября 2024 года 581-р «О внесении изменений в сводную бюджетную роспись областного бюджета Ленинградской области на 2024 год»</t>
  </si>
  <si>
    <t>Зарезервированные средства для финансового обеспечения восстановления прав граждан - участников долевого строительства
Распоряжение Правительства Ленинградской области от 9 сентября 2024 года 581-р «О внесении изменений в сводную бюджетную роспись областного бюджета Ленинградской области на 2024 год»</t>
  </si>
  <si>
    <t>Прочие безвозмездные поступления от государственных (муниципальных) организаций в бюджеты субъектов Российской Федерации
Финансовая поддержка за счет средств Фонда 
на предоставление единовременных выплат на обзаведение имуществом и социальных выплат на приобретение жилых помещений  на основании выдаваемых государственных жилищных сертификатов
жителям города Херсона и части Херсонской области, вынужденно покинувшим место постоянного проживания и прибывшим в экстренном массовом порядке на иные территории на постоянное место жительства</t>
  </si>
  <si>
    <t xml:space="preserve">Уведомлением Министерства финансов Российской Федерации от 28.08.2024 № 410-2024-1-084 предусмотрено предоставление субсидии на софинансирование  мероприятий по объекту капитального вложения «Реконструкция водоочистных сооружений в г. Волхов Волховского района Ленинградской области» </t>
  </si>
  <si>
    <t>Уведомлением Министерства финансов Российской Федерации от 31.05.2024 № 410-2024-1-029/001 предусмотрено сокращение субсидии на реализацию мероприятий в рамках федерального проекта «Чистая вода» национального проекта «Жилье и городская среда»</t>
  </si>
  <si>
    <t xml:space="preserve">Уведомлением Министерства финансов Российской Федерации от 17.07.2024 № 410-2024-2-010/002 предусмотрено сокращение субвенции на реализацию мероприятий по обеспечению жильем ветеранов ВОВ </t>
  </si>
  <si>
    <t xml:space="preserve">Уведомлением Министерства финансов Российской Федерации от 06.03.2024 № 410-2024-2-010/001 предусмотрено увеличение субвенции на реализацию мероприятий по обеспечению жильем ветеранов ВОВ </t>
  </si>
  <si>
    <t>Уведомление о предоставлении субсидии, субвенции, иного межбюджетного трансферта, имеющих целевое назначение от 04.03.2024 № 410-2024-2-005/001</t>
  </si>
  <si>
    <t>Уведомление о предоставлении субсидии, субвенции, иного межбюджетного трансферта, имеющих целевое назначение от 02.04.2024 № 410-2024-2-001/001</t>
  </si>
  <si>
    <t>В соответствии с распоряжением Правительства Российской Федерации от 29.08.2024 № 2356-р</t>
  </si>
  <si>
    <t>В соответствии с  Дополнительным соглашением от 19.06.2024 № 082-09-2024-073/2 к Соглашению с Министерством сельского хозяйства Российской Федерации от 28.12.2023 №082-09-2023-073,
уведомлением о предоставлении субсидии, субвенции, иного межбюджетного трансферта, имеющих целевое назначение от 19.07.2024 № 410-2024-1-054/001</t>
  </si>
  <si>
    <t>На основании заключения дополнительного соглашения от 24.06.2024 № 082-09-2024-555/1 к Соглашению от 29.12.2023 № 082-09-2024-555  (уменьшение в связи с экономией, образовавшейся  по итогам проведения конкурсных процедур)</t>
  </si>
  <si>
    <t xml:space="preserve">В соответствии с Дополнительным соглашением от 23.07.2024 № 073-17-2024-150/3 между Министерством просвещения Российской Федерации и Правительством Ленинградской области </t>
  </si>
  <si>
    <t xml:space="preserve">В соответствии с Дополнительным соглашением от 23.07.2024 № 073-17-2024-250/3 к соглашению между Министерством Просвещения Российской Федерации и Правительство Ленинградской области </t>
  </si>
  <si>
    <t>В соответствии с соглашением от 09.08.2024 № 073-17-2024-378 между Министерством просвещения Российской Федерации и Правительством Ленинградской области</t>
  </si>
  <si>
    <t xml:space="preserve">В соответствии с дополнительным соглашением  между Министерством просвещения Российской Федерации и Правительством Ленинградской области от  22.08.2024 № 073-09-2024-439/2 (экономия, сложившаяся в результате конкурсных процедур, в соответствии с заключенными контрактами ГБУ ЛО Ладога) </t>
  </si>
  <si>
    <t>В соответствии с Договором о предоставлении гранта Президента Российской Федерации на развитие гражданского общества от 23.04.2024 № Р27-47-1 в целях софинансирования расходов на оказание на конкурсной основе поддержки социально ориентированным некоммерческим организациям</t>
  </si>
  <si>
    <t xml:space="preserve">В соответствии с дополнительным соглашением с Министерством спорта Российской Федерации от 20.03.2024 № 777-09-2022-042/10 </t>
  </si>
  <si>
    <t>В соответсвии с дополнительным соглашением от 22.07.2024  № 054-09-2024-780/2 к Соглашению от 26.12.2023 № 054-09-2024-780 (уменьшение в связи с экономией, образовавшейся  по итогам проведения конкурсных процедур)</t>
  </si>
  <si>
    <t>В соответсвии с дополнительным соглашением к Соглашению о предоставлении единой субсидии из федерального бюджета бюджету субъекта Российской Федерации от 29.12.2023 № 139-09-2024-178</t>
  </si>
  <si>
    <t xml:space="preserve">В соответствии с соглашением от 09.08.2024 № 073-17-2024-378 между Министерством просвещения Российской Федерации и Правительством Ленинградской области </t>
  </si>
  <si>
    <t>1. Увеличение согласно распоряжению Правительства Российской Федерации от 27.05.2024 № 1279-р в размере - 809 340,0 тыс.руб.
2. Увеличение  в связи с возвратом средств Фонда от участников Программы по переселению граждан из аварийного жилья по предыдущим этапам Программы (в т.ч.: г. Луга = 4161070,79 руб., г. Подпорожье =9922,26 руб.) и необходимостью восстановления и распределения субсидии участникам текущего этап 2024-2025 годов Программы</t>
  </si>
  <si>
    <t xml:space="preserve">Согласно постановлению Правительства Ленинградской области от 06.12.2022 № 893 в целях реализации мероприятий, направленных на оказание поддержки жителям г. Херсона и части Херсонской области, вынужденно покинувшим место постоянного проживания и прибывшим в экстренном массовом порядке на территорию Ленинградской области на постоянное место жительства, в соответствии с постановлением Правительства Российской Федерации от 21 октября 2022 года № 1876 "О реализации мероприятий по переселению жителей г. Херсона и части Херсонской области, вынужденно покинувших место постоянного проживания и прибывших в экстренном массовом порядке на иные территории" в рамках Соглашения № ФРТ-29/4136-22 от 12.12.2022, заключенному между Публично-правовой компанией «Фонд развития территорий» и Правительством Ленинградской области,   комитету по строительству Ленинградской области, по заявкам направляемым в Фонд, после их утверждения,  поступают средства финансовой поддержки с целью перечисления гражданам </t>
  </si>
  <si>
    <t>В соответсвии с дополнительным соглашением от 29.08.2024 № 069-09-2023-526/5</t>
  </si>
  <si>
    <t xml:space="preserve">В соответствии с распоряжением Правительства Российской Федерации от 13.02.2024 № 315-р </t>
  </si>
  <si>
    <t xml:space="preserve">Распоряжением Правительства Российской Федерации от 15.03.2024 № 615-р </t>
  </si>
  <si>
    <t>В соответствии с распоряжением Правителтсва Российской Федерации  от 05.06.2024 № 1401-р</t>
  </si>
  <si>
    <t xml:space="preserve">В соответствии с распоряжением Правительства Российской Федерации от 29.06.2024 № 1715-р (ДСП) </t>
  </si>
  <si>
    <t xml:space="preserve">Мероприятия в рамках реализации инфраструктурного проекта (за счет средств областного бюджета Ленинградской области)
Распоряжение Правительства Ленинградской области от 15.08.2024 № 489-р </t>
  </si>
  <si>
    <t xml:space="preserve">Зарезервированные средства для финансового обеспечения мероприятий в рамках реализации специального инфраструктурного проекта
Распоряжение Правительства Ленинградской области от 15.08.2024 № 489-р </t>
  </si>
  <si>
    <t xml:space="preserve">Мероприятия в рамках реализации инфраструктурного проекта (за счет средств областного бюджета Ленинградской области)
Распоряжение Правительства Ленинградской области от 16.07.2024 № 418-р </t>
  </si>
  <si>
    <t>Обеспечение деятельности (услуги, работы) государственных учреждений (распоряжение Правительства Ленинградской области от 04.09.2024 № 553-р)</t>
  </si>
  <si>
    <t>Зарезервированные средства для финансового обеспечения восстановления прав граждан - участников долевого строительства
Распоряжение Правительства Ленинградской области от 19 сентября 2024 года 607-р «О внесении изменений в сводную бюджетную роспись областного бюджета Ленинградской области на 2024 год»</t>
  </si>
  <si>
    <t>Финансовое обеспечение расходов государственных медицинских организаций, работающих в системе обязательного медицинского страхования, в целях достижения целевых показателей по заработной плате, предусмотренных Указом Президента Российской Федерации от 7 мая 2012 года №597 «О мероприятиях по реализации государственной социальной политики»
Распоряжение Правительства Ленинградской области от 19 сентября 2024 года 607-р «О внесении изменений в сводную бюджетную роспись областного бюджета Ленинградской области на 2024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</si>
</sst>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quot;р.&quot;_-;\-* #,##0.00&quot;р.&quot;_-;_-* &quot;-&quot;??&quot;р.&quot;_-;_-@_-"/>
    <numFmt numFmtId="165" formatCode="_-* #,##0.00_р_._-;\-* #,##0.00_р_._-;_-* &quot;-&quot;??_р_._-;_-@_-"/>
    <numFmt numFmtId="166" formatCode="#,##0.0"/>
    <numFmt numFmtId="167" formatCode="?"/>
    <numFmt numFmtId="168" formatCode="0.0"/>
    <numFmt numFmtId="169" formatCode="#,##0.00\ &quot;₽&quot;"/>
    <numFmt numFmtId="170" formatCode="d/m;@"/>
    <numFmt numFmtId="171" formatCode="#,##0.000000"/>
  </numFmts>
  <fonts count="35" x14ac:knownFonts="1">
    <font>
      <sz val="11"/>
      <color theme="1"/>
      <name val="Calibri"/>
      <family val="2"/>
      <charset val="204"/>
      <scheme val="minor"/>
    </font>
    <font>
      <sz val="10"/>
      <name val="Arial"/>
      <family val="2"/>
      <charset val="204"/>
    </font>
    <font>
      <u/>
      <sz val="10"/>
      <color indexed="36"/>
      <name val="Arial"/>
      <family val="2"/>
      <charset val="204"/>
    </font>
    <font>
      <sz val="10"/>
      <name val="Arial"/>
      <family val="2"/>
      <charset val="204"/>
    </font>
    <font>
      <sz val="10"/>
      <name val="Arial Cyr"/>
      <charset val="204"/>
    </font>
    <font>
      <b/>
      <sz val="12"/>
      <name val="Times New Roman"/>
      <family val="1"/>
      <charset val="204"/>
    </font>
    <font>
      <sz val="12"/>
      <name val="Times New Roman"/>
      <family val="1"/>
      <charset val="204"/>
    </font>
    <font>
      <b/>
      <sz val="12"/>
      <color indexed="8"/>
      <name val="Times New Roman"/>
      <family val="1"/>
      <charset val="204"/>
    </font>
    <font>
      <sz val="12"/>
      <color indexed="0"/>
      <name val="Times New Roman"/>
      <family val="1"/>
      <charset val="204"/>
    </font>
    <font>
      <sz val="12"/>
      <color indexed="8"/>
      <name val="Times New Roman"/>
      <family val="1"/>
      <charset val="204"/>
    </font>
    <font>
      <b/>
      <sz val="14"/>
      <name val="Times New Roman"/>
      <family val="1"/>
      <charset val="204"/>
    </font>
    <font>
      <sz val="10"/>
      <name val="Times New Roman"/>
      <family val="1"/>
      <charset val="204"/>
    </font>
    <font>
      <sz val="11"/>
      <name val="Times New Roman"/>
      <family val="1"/>
      <charset val="204"/>
    </font>
    <font>
      <b/>
      <sz val="10"/>
      <name val="Times New Roman"/>
      <family val="1"/>
      <charset val="204"/>
    </font>
    <font>
      <sz val="13"/>
      <name val="Times New Roman"/>
      <family val="1"/>
      <charset val="204"/>
    </font>
    <font>
      <b/>
      <sz val="11"/>
      <name val="Times New Roman"/>
      <family val="1"/>
      <charset val="204"/>
    </font>
    <font>
      <sz val="11"/>
      <color indexed="8"/>
      <name val="Times New Roman"/>
      <family val="1"/>
      <charset val="204"/>
    </font>
    <font>
      <sz val="11"/>
      <color indexed="10"/>
      <name val="Times New Roman"/>
      <family val="1"/>
      <charset val="204"/>
    </font>
    <font>
      <b/>
      <sz val="12"/>
      <color indexed="64"/>
      <name val="Times New Roman"/>
      <family val="1"/>
      <charset val="204"/>
    </font>
    <font>
      <sz val="12"/>
      <color indexed="64"/>
      <name val="Times New Roman"/>
      <family val="1"/>
      <charset val="204"/>
    </font>
    <font>
      <sz val="12"/>
      <color indexed="10"/>
      <name val="Times New Roman"/>
      <family val="1"/>
      <charset val="204"/>
    </font>
    <font>
      <b/>
      <sz val="12"/>
      <color indexed="0"/>
      <name val="Times New Roman"/>
      <family val="1"/>
      <charset val="204"/>
    </font>
    <font>
      <b/>
      <sz val="13"/>
      <name val="Times New Roman"/>
      <family val="1"/>
      <charset val="204"/>
    </font>
    <font>
      <sz val="14"/>
      <name val="Times New Roman"/>
      <family val="1"/>
      <charset val="204"/>
    </font>
    <font>
      <sz val="14"/>
      <color indexed="0"/>
      <name val="Times New Roman"/>
      <family val="1"/>
      <charset val="204"/>
    </font>
    <font>
      <sz val="11"/>
      <color theme="1"/>
      <name val="Calibri"/>
      <family val="2"/>
      <charset val="204"/>
      <scheme val="minor"/>
    </font>
    <font>
      <sz val="14"/>
      <color theme="1"/>
      <name val="Calibri"/>
      <family val="2"/>
      <charset val="204"/>
      <scheme val="minor"/>
    </font>
    <font>
      <sz val="11"/>
      <color rgb="FF9C0006"/>
      <name val="Calibri"/>
      <family val="2"/>
      <charset val="204"/>
      <scheme val="minor"/>
    </font>
    <font>
      <sz val="12"/>
      <color rgb="FF000000"/>
      <name val="Times New Roman"/>
      <family val="1"/>
      <charset val="204"/>
    </font>
    <font>
      <sz val="12"/>
      <color theme="1"/>
      <name val="Times New Roman"/>
      <family val="1"/>
      <charset val="204"/>
    </font>
    <font>
      <b/>
      <sz val="12"/>
      <color theme="1"/>
      <name val="Times New Roman"/>
      <family val="1"/>
      <charset val="204"/>
    </font>
    <font>
      <sz val="9"/>
      <name val="Times New Roman"/>
      <family val="1"/>
      <charset val="204"/>
    </font>
    <font>
      <sz val="11"/>
      <color theme="1"/>
      <name val="Calibri"/>
      <family val="2"/>
      <charset val="204"/>
    </font>
    <font>
      <b/>
      <sz val="12"/>
      <color rgb="FF000000"/>
      <name val="Times New Roman"/>
      <family val="1"/>
      <charset val="204"/>
    </font>
    <font>
      <u/>
      <sz val="10"/>
      <color rgb="FF800080"/>
      <name val="Arial"/>
      <family val="2"/>
      <charset val="204"/>
    </font>
  </fonts>
  <fills count="9">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0" tint="-0.249977111117893"/>
        <bgColor indexed="64"/>
      </patternFill>
    </fill>
    <fill>
      <patternFill patternType="solid">
        <fgColor theme="0"/>
        <bgColor theme="0"/>
      </patternFill>
    </fill>
    <fill>
      <patternFill patternType="solid">
        <fgColor rgb="FFFFFFFF"/>
        <bgColor rgb="FF000000"/>
      </patternFill>
    </fill>
    <fill>
      <patternFill patternType="solid">
        <fgColor rgb="FFBFBFBF"/>
        <bgColor rgb="FF000000"/>
      </patternFill>
    </fill>
    <fill>
      <patternFill patternType="solid">
        <fgColor rgb="FFFFFFFF"/>
        <bgColor rgb="FFFFFFFF"/>
      </patternFill>
    </fill>
  </fills>
  <borders count="16">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s>
  <cellStyleXfs count="22">
    <xf numFmtId="0" fontId="0"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26" fillId="0" borderId="0"/>
    <xf numFmtId="0" fontId="3" fillId="0" borderId="0"/>
    <xf numFmtId="0" fontId="1" fillId="0" borderId="0"/>
    <xf numFmtId="0" fontId="4" fillId="0" borderId="0"/>
    <xf numFmtId="0" fontId="4" fillId="0" borderId="0"/>
    <xf numFmtId="0" fontId="2" fillId="0" borderId="0" applyNumberFormat="0" applyFill="0" applyBorder="0" applyAlignment="0" applyProtection="0">
      <alignment vertical="top"/>
      <protection locked="0"/>
    </xf>
    <xf numFmtId="0" fontId="27" fillId="2" borderId="0" applyNumberFormat="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0" fontId="1" fillId="0" borderId="0"/>
    <xf numFmtId="0" fontId="34" fillId="0" borderId="0" applyNumberFormat="0" applyFill="0" applyBorder="0" applyAlignment="0" applyProtection="0">
      <alignment vertical="top"/>
      <protection locked="0"/>
    </xf>
    <xf numFmtId="0" fontId="1" fillId="0" borderId="0"/>
    <xf numFmtId="165" fontId="1" fillId="0" borderId="0" applyFont="0" applyFill="0" applyBorder="0" applyAlignment="0" applyProtection="0"/>
  </cellStyleXfs>
  <cellXfs count="701">
    <xf numFmtId="0" fontId="0" fillId="0" borderId="0" xfId="0"/>
    <xf numFmtId="0" fontId="1" fillId="0" borderId="0" xfId="10"/>
    <xf numFmtId="0" fontId="5" fillId="0" borderId="0" xfId="11" applyFont="1" applyAlignment="1">
      <alignment horizontal="center" vertical="top"/>
    </xf>
    <xf numFmtId="0" fontId="5" fillId="0" borderId="2" xfId="11" applyNumberFormat="1" applyFont="1" applyBorder="1" applyAlignment="1">
      <alignment horizontal="center" vertical="top"/>
    </xf>
    <xf numFmtId="0" fontId="7" fillId="0" borderId="2" xfId="10" applyFont="1" applyBorder="1" applyAlignment="1">
      <alignment horizontal="left" vertical="top" wrapText="1"/>
    </xf>
    <xf numFmtId="49" fontId="8" fillId="0" borderId="2" xfId="10" applyNumberFormat="1" applyFont="1" applyFill="1" applyBorder="1" applyAlignment="1">
      <alignment horizontal="left" vertical="top" wrapText="1"/>
    </xf>
    <xf numFmtId="4" fontId="5" fillId="0" borderId="2" xfId="11" applyNumberFormat="1" applyFont="1" applyFill="1" applyBorder="1" applyAlignment="1">
      <alignment horizontal="center" vertical="top"/>
    </xf>
    <xf numFmtId="0" fontId="6" fillId="0" borderId="2" xfId="11" applyFont="1" applyBorder="1" applyAlignment="1">
      <alignment horizontal="center" vertical="top"/>
    </xf>
    <xf numFmtId="0" fontId="5" fillId="0" borderId="2" xfId="11" applyFont="1" applyBorder="1" applyAlignment="1">
      <alignment horizontal="center" vertical="top"/>
    </xf>
    <xf numFmtId="166" fontId="5" fillId="0" borderId="2" xfId="11" applyNumberFormat="1" applyFont="1" applyBorder="1" applyAlignment="1">
      <alignment horizontal="center" vertical="top"/>
    </xf>
    <xf numFmtId="166" fontId="6" fillId="0" borderId="2" xfId="11" applyNumberFormat="1" applyFont="1" applyBorder="1" applyAlignment="1">
      <alignment horizontal="center" vertical="top"/>
    </xf>
    <xf numFmtId="166" fontId="5" fillId="0" borderId="2" xfId="11" applyNumberFormat="1" applyFont="1" applyFill="1" applyBorder="1" applyAlignment="1">
      <alignment horizontal="center" vertical="top" wrapText="1"/>
    </xf>
    <xf numFmtId="166" fontId="8" fillId="0" borderId="2" xfId="10" applyNumberFormat="1" applyFont="1" applyFill="1" applyBorder="1" applyAlignment="1">
      <alignment horizontal="left" vertical="top" wrapText="1"/>
    </xf>
    <xf numFmtId="166" fontId="8" fillId="0" borderId="2" xfId="10" applyNumberFormat="1" applyFont="1" applyFill="1" applyBorder="1" applyAlignment="1">
      <alignment horizontal="center" vertical="top" wrapText="1"/>
    </xf>
    <xf numFmtId="0" fontId="6" fillId="0" borderId="2" xfId="10" applyFont="1" applyBorder="1" applyAlignment="1">
      <alignment horizontal="left" vertical="top" wrapText="1"/>
    </xf>
    <xf numFmtId="0" fontId="6" fillId="0" borderId="0" xfId="11" applyFont="1" applyFill="1"/>
    <xf numFmtId="49" fontId="8" fillId="0" borderId="2" xfId="10" applyNumberFormat="1" applyFont="1" applyFill="1" applyBorder="1" applyAlignment="1">
      <alignment horizontal="center" vertical="top" wrapText="1"/>
    </xf>
    <xf numFmtId="166" fontId="6" fillId="0" borderId="2" xfId="11" applyNumberFormat="1" applyFont="1" applyFill="1" applyBorder="1" applyAlignment="1">
      <alignment horizontal="center" vertical="top" wrapText="1"/>
    </xf>
    <xf numFmtId="49" fontId="6" fillId="0" borderId="2" xfId="11" applyNumberFormat="1" applyFont="1" applyFill="1" applyBorder="1" applyAlignment="1">
      <alignment horizontal="left" vertical="top" wrapText="1"/>
    </xf>
    <xf numFmtId="1" fontId="6" fillId="3" borderId="2" xfId="11" applyNumberFormat="1" applyFont="1" applyFill="1" applyBorder="1" applyAlignment="1">
      <alignment horizontal="center" vertical="top" wrapText="1"/>
    </xf>
    <xf numFmtId="166" fontId="6" fillId="0" borderId="2" xfId="11" applyNumberFormat="1" applyFont="1" applyFill="1" applyBorder="1" applyAlignment="1">
      <alignment horizontal="left" vertical="top" wrapText="1"/>
    </xf>
    <xf numFmtId="166" fontId="6" fillId="0" borderId="2" xfId="11" applyNumberFormat="1" applyFont="1" applyFill="1" applyBorder="1" applyAlignment="1">
      <alignment horizontal="center" vertical="top"/>
    </xf>
    <xf numFmtId="4" fontId="5" fillId="0" borderId="2" xfId="11" applyNumberFormat="1" applyFont="1" applyFill="1" applyBorder="1"/>
    <xf numFmtId="0" fontId="8" fillId="0" borderId="2" xfId="10" applyNumberFormat="1" applyFont="1" applyFill="1" applyBorder="1" applyAlignment="1">
      <alignment horizontal="left" vertical="top" wrapText="1"/>
    </xf>
    <xf numFmtId="49" fontId="6" fillId="0" borderId="2" xfId="11" applyNumberFormat="1" applyFont="1" applyBorder="1" applyAlignment="1">
      <alignment horizontal="center" vertical="top"/>
    </xf>
    <xf numFmtId="49" fontId="6" fillId="0" borderId="2" xfId="10" applyNumberFormat="1" applyFont="1" applyFill="1" applyBorder="1" applyAlignment="1">
      <alignment horizontal="left" vertical="top" wrapText="1"/>
    </xf>
    <xf numFmtId="0" fontId="6" fillId="0" borderId="2" xfId="11" applyFont="1" applyFill="1" applyBorder="1" applyAlignment="1">
      <alignment vertical="top" wrapText="1"/>
    </xf>
    <xf numFmtId="0" fontId="5" fillId="0" borderId="2" xfId="11" applyNumberFormat="1" applyFont="1" applyFill="1" applyBorder="1" applyAlignment="1">
      <alignment horizontal="center" vertical="top"/>
    </xf>
    <xf numFmtId="0" fontId="7" fillId="0" borderId="2" xfId="10" applyFont="1" applyFill="1" applyBorder="1" applyAlignment="1">
      <alignment horizontal="left" vertical="top" wrapText="1"/>
    </xf>
    <xf numFmtId="0" fontId="5" fillId="0" borderId="2" xfId="11" applyFont="1" applyFill="1" applyBorder="1" applyAlignment="1">
      <alignment horizontal="center" vertical="top"/>
    </xf>
    <xf numFmtId="49" fontId="6" fillId="0" borderId="2" xfId="10" applyNumberFormat="1" applyFont="1" applyFill="1" applyBorder="1" applyAlignment="1">
      <alignment horizontal="center" vertical="top" wrapText="1"/>
    </xf>
    <xf numFmtId="3" fontId="6" fillId="0" borderId="2" xfId="10" applyNumberFormat="1" applyFont="1" applyFill="1" applyBorder="1" applyAlignment="1">
      <alignment horizontal="left" vertical="top" wrapText="1"/>
    </xf>
    <xf numFmtId="0" fontId="6" fillId="0" borderId="2" xfId="11" applyFont="1" applyFill="1" applyBorder="1" applyAlignment="1">
      <alignment horizontal="left" vertical="top" wrapText="1"/>
    </xf>
    <xf numFmtId="4" fontId="6" fillId="0" borderId="2" xfId="11" applyNumberFormat="1" applyFont="1" applyFill="1" applyBorder="1" applyAlignment="1">
      <alignment horizontal="left" vertical="top"/>
    </xf>
    <xf numFmtId="49" fontId="6" fillId="0" borderId="2" xfId="11" applyNumberFormat="1" applyFont="1" applyFill="1" applyBorder="1" applyAlignment="1">
      <alignment horizontal="center" vertical="top" wrapText="1"/>
    </xf>
    <xf numFmtId="0" fontId="6" fillId="0" borderId="2" xfId="11" applyFont="1" applyBorder="1" applyAlignment="1">
      <alignment vertical="top" wrapText="1"/>
    </xf>
    <xf numFmtId="0" fontId="6" fillId="0" borderId="2" xfId="11" applyNumberFormat="1" applyFont="1" applyBorder="1" applyAlignment="1">
      <alignment horizontal="center" vertical="top"/>
    </xf>
    <xf numFmtId="0" fontId="5" fillId="0" borderId="2" xfId="5" applyNumberFormat="1" applyFont="1" applyFill="1" applyBorder="1" applyAlignment="1">
      <alignment horizontal="center" vertical="top"/>
    </xf>
    <xf numFmtId="0" fontId="5" fillId="0" borderId="2" xfId="10" applyFont="1" applyFill="1" applyBorder="1" applyAlignment="1">
      <alignment horizontal="left" vertical="top" wrapText="1"/>
    </xf>
    <xf numFmtId="0" fontId="6" fillId="0" borderId="2" xfId="10" applyFont="1" applyFill="1" applyBorder="1" applyAlignment="1">
      <alignment horizontal="left" vertical="top" wrapText="1"/>
    </xf>
    <xf numFmtId="49" fontId="6" fillId="0" borderId="2" xfId="12" applyNumberFormat="1" applyFont="1" applyBorder="1" applyAlignment="1">
      <alignment horizontal="center" vertical="top" wrapText="1"/>
    </xf>
    <xf numFmtId="0" fontId="5" fillId="0" borderId="2" xfId="5" applyNumberFormat="1" applyFont="1" applyBorder="1" applyAlignment="1">
      <alignment horizontal="center" vertical="top"/>
    </xf>
    <xf numFmtId="0" fontId="6" fillId="0" borderId="2" xfId="12" applyFont="1" applyBorder="1" applyAlignment="1">
      <alignment horizontal="left" vertical="top" wrapText="1"/>
    </xf>
    <xf numFmtId="166" fontId="5" fillId="0" borderId="2" xfId="10" applyNumberFormat="1" applyFont="1" applyFill="1" applyBorder="1" applyAlignment="1">
      <alignment horizontal="center" vertical="top"/>
    </xf>
    <xf numFmtId="166" fontId="6" fillId="0" borderId="2" xfId="10" applyNumberFormat="1" applyFont="1" applyFill="1" applyBorder="1" applyAlignment="1">
      <alignment horizontal="center" vertical="top"/>
    </xf>
    <xf numFmtId="166" fontId="6" fillId="0" borderId="2" xfId="10" applyNumberFormat="1" applyFont="1" applyFill="1" applyBorder="1" applyAlignment="1">
      <alignment horizontal="center" vertical="top" wrapText="1"/>
    </xf>
    <xf numFmtId="0" fontId="6" fillId="0" borderId="2" xfId="11" applyFont="1" applyBorder="1" applyAlignment="1">
      <alignment horizontal="left" vertical="top" wrapText="1"/>
    </xf>
    <xf numFmtId="49" fontId="6" fillId="0" borderId="2" xfId="11" applyNumberFormat="1" applyFont="1" applyFill="1" applyBorder="1" applyAlignment="1">
      <alignment horizontal="center" vertical="top"/>
    </xf>
    <xf numFmtId="0" fontId="7" fillId="0" borderId="2" xfId="3" applyFont="1" applyBorder="1" applyAlignment="1">
      <alignment horizontal="left" vertical="top" wrapText="1"/>
    </xf>
    <xf numFmtId="166" fontId="6" fillId="0" borderId="2" xfId="11" applyNumberFormat="1" applyFont="1" applyBorder="1" applyAlignment="1">
      <alignment horizontal="left" vertical="top" wrapText="1"/>
    </xf>
    <xf numFmtId="166" fontId="5" fillId="0" borderId="2" xfId="11" applyNumberFormat="1" applyFont="1" applyFill="1" applyBorder="1" applyAlignment="1">
      <alignment horizontal="center" vertical="top"/>
    </xf>
    <xf numFmtId="0" fontId="5" fillId="0" borderId="2" xfId="11" applyFont="1" applyBorder="1" applyAlignment="1">
      <alignment horizontal="left" vertical="top" wrapText="1"/>
    </xf>
    <xf numFmtId="166" fontId="5" fillId="0" borderId="0" xfId="11" applyNumberFormat="1" applyFont="1" applyAlignment="1">
      <alignment horizontal="center" vertical="top"/>
    </xf>
    <xf numFmtId="49" fontId="5" fillId="0" borderId="2" xfId="12" applyNumberFormat="1" applyFont="1" applyFill="1" applyBorder="1" applyAlignment="1">
      <alignment horizontal="center" vertical="top" wrapText="1"/>
    </xf>
    <xf numFmtId="0" fontId="6" fillId="0" borderId="2" xfId="11" applyFont="1" applyBorder="1" applyAlignment="1">
      <alignment vertical="top"/>
    </xf>
    <xf numFmtId="166" fontId="5" fillId="0" borderId="2" xfId="11" applyNumberFormat="1" applyFont="1" applyBorder="1" applyAlignment="1">
      <alignment vertical="top"/>
    </xf>
    <xf numFmtId="49" fontId="6" fillId="0" borderId="2" xfId="12" applyNumberFormat="1" applyFont="1" applyFill="1" applyBorder="1" applyAlignment="1">
      <alignment horizontal="center" vertical="top" wrapText="1"/>
    </xf>
    <xf numFmtId="0" fontId="6" fillId="0" borderId="2" xfId="12" applyFont="1" applyFill="1" applyBorder="1" applyAlignment="1">
      <alignment horizontal="left" vertical="top" wrapText="1"/>
    </xf>
    <xf numFmtId="166" fontId="6" fillId="0" borderId="2" xfId="11" applyNumberFormat="1" applyFont="1" applyBorder="1" applyAlignment="1">
      <alignment vertical="top" wrapText="1"/>
    </xf>
    <xf numFmtId="49" fontId="5" fillId="0" borderId="2" xfId="11" applyNumberFormat="1" applyFont="1" applyFill="1" applyBorder="1" applyAlignment="1">
      <alignment horizontal="center" vertical="top"/>
    </xf>
    <xf numFmtId="49" fontId="6" fillId="0" borderId="2" xfId="10" applyNumberFormat="1" applyFont="1" applyBorder="1" applyAlignment="1" applyProtection="1">
      <alignment horizontal="left" vertical="top" wrapText="1"/>
    </xf>
    <xf numFmtId="166" fontId="6" fillId="0" borderId="2" xfId="11" applyNumberFormat="1" applyFont="1" applyFill="1" applyBorder="1" applyAlignment="1">
      <alignment vertical="top"/>
    </xf>
    <xf numFmtId="169" fontId="6" fillId="3" borderId="2" xfId="11" applyNumberFormat="1" applyFont="1" applyFill="1" applyBorder="1" applyAlignment="1">
      <alignment horizontal="left" vertical="top" wrapText="1"/>
    </xf>
    <xf numFmtId="49" fontId="5" fillId="3" borderId="5" xfId="10" applyNumberFormat="1" applyFont="1" applyFill="1" applyBorder="1" applyAlignment="1" applyProtection="1">
      <alignment horizontal="left" vertical="top" wrapText="1"/>
    </xf>
    <xf numFmtId="0" fontId="6" fillId="0" borderId="2" xfId="10" applyFont="1" applyBorder="1" applyAlignment="1">
      <alignment horizontal="center" vertical="top"/>
    </xf>
    <xf numFmtId="49" fontId="6" fillId="0" borderId="2" xfId="10" applyNumberFormat="1" applyFont="1" applyBorder="1" applyAlignment="1">
      <alignment horizontal="center" vertical="top"/>
    </xf>
    <xf numFmtId="166" fontId="6" fillId="0" borderId="0" xfId="11" applyNumberFormat="1" applyFont="1" applyAlignment="1">
      <alignment horizontal="center" vertical="top"/>
    </xf>
    <xf numFmtId="49" fontId="6" fillId="0" borderId="3" xfId="11" applyNumberFormat="1" applyFont="1" applyFill="1" applyBorder="1" applyAlignment="1">
      <alignment horizontal="center" vertical="top"/>
    </xf>
    <xf numFmtId="49" fontId="6" fillId="0" borderId="4" xfId="11" applyNumberFormat="1" applyFont="1" applyFill="1" applyBorder="1" applyAlignment="1">
      <alignment horizontal="center" vertical="top"/>
    </xf>
    <xf numFmtId="0" fontId="5" fillId="0" borderId="2" xfId="12" applyFont="1" applyFill="1" applyBorder="1" applyAlignment="1">
      <alignment horizontal="left" vertical="top" wrapText="1"/>
    </xf>
    <xf numFmtId="0" fontId="7" fillId="0" borderId="3" xfId="10" applyFont="1" applyBorder="1" applyAlignment="1">
      <alignment horizontal="left" vertical="top" wrapText="1"/>
    </xf>
    <xf numFmtId="166" fontId="5" fillId="3" borderId="3" xfId="11" applyNumberFormat="1" applyFont="1" applyFill="1" applyBorder="1" applyAlignment="1">
      <alignment horizontal="center" vertical="top" wrapText="1"/>
    </xf>
    <xf numFmtId="0" fontId="11" fillId="0" borderId="7" xfId="10" applyFont="1" applyBorder="1" applyAlignment="1">
      <alignment horizontal="center" vertical="top"/>
    </xf>
    <xf numFmtId="166" fontId="6" fillId="0" borderId="2" xfId="10" applyNumberFormat="1" applyFont="1" applyBorder="1" applyAlignment="1">
      <alignment horizontal="center" vertical="top"/>
    </xf>
    <xf numFmtId="0" fontId="6" fillId="0" borderId="5" xfId="11" applyFont="1" applyBorder="1" applyAlignment="1">
      <alignment horizontal="center" vertical="top"/>
    </xf>
    <xf numFmtId="0" fontId="6" fillId="3" borderId="2" xfId="10" applyFont="1" applyFill="1" applyBorder="1" applyAlignment="1">
      <alignment horizontal="left" vertical="top" wrapText="1"/>
    </xf>
    <xf numFmtId="0" fontId="6" fillId="0" borderId="2" xfId="10" applyFont="1" applyBorder="1" applyAlignment="1">
      <alignment vertical="top" wrapText="1"/>
    </xf>
    <xf numFmtId="0" fontId="5" fillId="3" borderId="2" xfId="11" applyNumberFormat="1" applyFont="1" applyFill="1" applyBorder="1" applyAlignment="1">
      <alignment horizontal="center" vertical="top" wrapText="1"/>
    </xf>
    <xf numFmtId="0" fontId="6" fillId="3" borderId="2" xfId="11" applyNumberFormat="1" applyFont="1" applyFill="1" applyBorder="1" applyAlignment="1">
      <alignment horizontal="center" vertical="top" wrapText="1"/>
    </xf>
    <xf numFmtId="166" fontId="6" fillId="0" borderId="2" xfId="11" applyNumberFormat="1" applyFont="1" applyFill="1" applyBorder="1" applyAlignment="1">
      <alignment vertical="top" wrapText="1"/>
    </xf>
    <xf numFmtId="0" fontId="9" fillId="0" borderId="2" xfId="10" applyFont="1" applyFill="1" applyBorder="1" applyAlignment="1">
      <alignment horizontal="left" vertical="top" wrapText="1"/>
    </xf>
    <xf numFmtId="0" fontId="29" fillId="0" borderId="2" xfId="5" applyFont="1" applyFill="1" applyBorder="1" applyAlignment="1">
      <alignment horizontal="center" vertical="top" wrapText="1"/>
    </xf>
    <xf numFmtId="49" fontId="5" fillId="0" borderId="2" xfId="11" applyNumberFormat="1" applyFont="1" applyFill="1" applyBorder="1" applyAlignment="1">
      <alignment horizontal="center" vertical="top" wrapText="1"/>
    </xf>
    <xf numFmtId="49" fontId="6" fillId="0" borderId="3" xfId="11" applyNumberFormat="1" applyFont="1" applyFill="1" applyBorder="1" applyAlignment="1">
      <alignment horizontal="center" vertical="top" wrapText="1"/>
    </xf>
    <xf numFmtId="166" fontId="12" fillId="3" borderId="2" xfId="11" applyNumberFormat="1" applyFont="1" applyFill="1" applyBorder="1" applyAlignment="1">
      <alignment horizontal="left" vertical="top" wrapText="1"/>
    </xf>
    <xf numFmtId="0" fontId="5" fillId="0" borderId="2" xfId="11" applyFont="1" applyBorder="1" applyAlignment="1">
      <alignment horizontal="left" vertical="top"/>
    </xf>
    <xf numFmtId="166" fontId="6" fillId="0" borderId="8" xfId="10" applyNumberFormat="1" applyFont="1" applyFill="1" applyBorder="1" applyAlignment="1" applyProtection="1">
      <alignment horizontal="left" vertical="top" wrapText="1"/>
      <protection locked="0"/>
    </xf>
    <xf numFmtId="49" fontId="6" fillId="0" borderId="2" xfId="10" applyNumberFormat="1" applyFont="1" applyFill="1" applyBorder="1" applyAlignment="1" applyProtection="1">
      <alignment horizontal="center" vertical="top" wrapText="1"/>
      <protection locked="0"/>
    </xf>
    <xf numFmtId="166" fontId="6" fillId="0" borderId="8" xfId="11" applyNumberFormat="1" applyFont="1" applyFill="1" applyBorder="1" applyAlignment="1">
      <alignment horizontal="center" vertical="top" wrapText="1"/>
    </xf>
    <xf numFmtId="0" fontId="29" fillId="0" borderId="2" xfId="10" applyFont="1" applyFill="1" applyBorder="1" applyAlignment="1">
      <alignment horizontal="left" vertical="top" wrapText="1"/>
    </xf>
    <xf numFmtId="1" fontId="9" fillId="0" borderId="2" xfId="10" applyNumberFormat="1" applyFont="1" applyFill="1" applyBorder="1" applyAlignment="1">
      <alignment horizontal="center" vertical="top" wrapText="1"/>
    </xf>
    <xf numFmtId="166" fontId="29" fillId="0" borderId="2" xfId="11" quotePrefix="1" applyNumberFormat="1" applyFont="1" applyFill="1" applyBorder="1" applyAlignment="1">
      <alignment horizontal="left" vertical="top" wrapText="1"/>
    </xf>
    <xf numFmtId="166" fontId="6" fillId="0" borderId="3" xfId="11" applyNumberFormat="1" applyFont="1" applyBorder="1" applyAlignment="1">
      <alignment horizontal="center" vertical="top"/>
    </xf>
    <xf numFmtId="166" fontId="5" fillId="0" borderId="2" xfId="11" applyNumberFormat="1" applyFont="1" applyBorder="1" applyAlignment="1">
      <alignment horizontal="left" vertical="top" wrapText="1"/>
    </xf>
    <xf numFmtId="49" fontId="6" fillId="0" borderId="3" xfId="10" applyNumberFormat="1" applyFont="1" applyFill="1" applyBorder="1" applyAlignment="1">
      <alignment horizontal="left" vertical="top" wrapText="1"/>
    </xf>
    <xf numFmtId="0" fontId="5" fillId="3" borderId="3" xfId="11" applyNumberFormat="1" applyFont="1" applyFill="1" applyBorder="1" applyAlignment="1">
      <alignment horizontal="center" vertical="top"/>
    </xf>
    <xf numFmtId="4" fontId="5" fillId="0" borderId="3" xfId="11" applyNumberFormat="1" applyFont="1" applyFill="1" applyBorder="1" applyAlignment="1">
      <alignment horizontal="center" vertical="top"/>
    </xf>
    <xf numFmtId="49" fontId="6" fillId="3" borderId="3" xfId="10" applyNumberFormat="1" applyFont="1" applyFill="1" applyBorder="1" applyAlignment="1">
      <alignment horizontal="left" vertical="top" wrapText="1"/>
    </xf>
    <xf numFmtId="166" fontId="5" fillId="0" borderId="2" xfId="10" applyNumberFormat="1" applyFont="1" applyBorder="1" applyAlignment="1">
      <alignment horizontal="center" vertical="top" wrapText="1"/>
    </xf>
    <xf numFmtId="166" fontId="6" fillId="3" borderId="3" xfId="15" applyNumberFormat="1" applyFont="1" applyFill="1" applyBorder="1" applyAlignment="1">
      <alignment horizontal="center" vertical="top"/>
    </xf>
    <xf numFmtId="167" fontId="8" fillId="0" borderId="2" xfId="10" applyNumberFormat="1" applyFont="1" applyFill="1" applyBorder="1" applyAlignment="1">
      <alignment horizontal="left" vertical="top" wrapText="1"/>
    </xf>
    <xf numFmtId="166" fontId="5" fillId="0" borderId="3" xfId="11" applyNumberFormat="1" applyFont="1" applyFill="1" applyBorder="1" applyAlignment="1">
      <alignment horizontal="center" vertical="top" wrapText="1"/>
    </xf>
    <xf numFmtId="49" fontId="6" fillId="0" borderId="6" xfId="11" applyNumberFormat="1" applyFont="1" applyFill="1" applyBorder="1" applyAlignment="1">
      <alignment horizontal="center" vertical="top"/>
    </xf>
    <xf numFmtId="166" fontId="5" fillId="0" borderId="2" xfId="11" applyNumberFormat="1" applyFont="1" applyBorder="1" applyAlignment="1">
      <alignment horizontal="center" vertical="top" wrapText="1"/>
    </xf>
    <xf numFmtId="0" fontId="5" fillId="0" borderId="0" xfId="11" applyFont="1" applyAlignment="1">
      <alignment horizontal="center"/>
    </xf>
    <xf numFmtId="166" fontId="6" fillId="0" borderId="0" xfId="11" applyNumberFormat="1" applyFont="1"/>
    <xf numFmtId="166" fontId="5" fillId="0" borderId="0" xfId="11" applyNumberFormat="1" applyFont="1" applyAlignment="1">
      <alignment horizontal="center"/>
    </xf>
    <xf numFmtId="166" fontId="6" fillId="0" borderId="0" xfId="11" applyNumberFormat="1" applyFont="1" applyAlignment="1">
      <alignment horizontal="center"/>
    </xf>
    <xf numFmtId="0" fontId="6" fillId="3" borderId="2" xfId="11" applyFont="1" applyFill="1" applyBorder="1" applyAlignment="1">
      <alignment horizontal="center" vertical="top" wrapText="1"/>
    </xf>
    <xf numFmtId="0" fontId="6" fillId="3" borderId="2" xfId="11" applyFont="1" applyFill="1" applyBorder="1" applyAlignment="1">
      <alignment horizontal="center"/>
    </xf>
    <xf numFmtId="4" fontId="5" fillId="4" borderId="2" xfId="11" applyNumberFormat="1" applyFont="1" applyFill="1" applyBorder="1" applyAlignment="1">
      <alignment horizontal="center" vertical="top"/>
    </xf>
    <xf numFmtId="4" fontId="5" fillId="4" borderId="2" xfId="11" applyNumberFormat="1" applyFont="1" applyFill="1" applyBorder="1" applyAlignment="1">
      <alignment horizontal="left" vertical="top" wrapText="1"/>
    </xf>
    <xf numFmtId="166" fontId="5" fillId="4" borderId="2" xfId="11" applyNumberFormat="1" applyFont="1" applyFill="1" applyBorder="1" applyAlignment="1">
      <alignment horizontal="center" vertical="top" wrapText="1"/>
    </xf>
    <xf numFmtId="0" fontId="5" fillId="0" borderId="0" xfId="11" applyFont="1" applyAlignment="1">
      <alignment horizontal="left" vertical="top"/>
    </xf>
    <xf numFmtId="166" fontId="5" fillId="3" borderId="2" xfId="11" applyNumberFormat="1" applyFont="1" applyFill="1" applyBorder="1" applyAlignment="1">
      <alignment horizontal="center" vertical="top" wrapText="1"/>
    </xf>
    <xf numFmtId="166" fontId="6" fillId="3" borderId="2" xfId="11" applyNumberFormat="1" applyFont="1" applyFill="1" applyBorder="1" applyAlignment="1">
      <alignment horizontal="center" vertical="top" wrapText="1"/>
    </xf>
    <xf numFmtId="0" fontId="6" fillId="3" borderId="2" xfId="11" applyFont="1" applyFill="1" applyBorder="1" applyAlignment="1">
      <alignment horizontal="center" vertical="top"/>
    </xf>
    <xf numFmtId="49" fontId="6" fillId="3" borderId="2" xfId="10" applyNumberFormat="1" applyFont="1" applyFill="1" applyBorder="1" applyAlignment="1">
      <alignment horizontal="center" vertical="top" wrapText="1"/>
    </xf>
    <xf numFmtId="166" fontId="6" fillId="3" borderId="2" xfId="11" applyNumberFormat="1" applyFont="1" applyFill="1" applyBorder="1" applyAlignment="1">
      <alignment horizontal="left" vertical="top" wrapText="1"/>
    </xf>
    <xf numFmtId="49" fontId="6" fillId="3" borderId="2" xfId="11" applyNumberFormat="1" applyFont="1" applyFill="1" applyBorder="1" applyAlignment="1">
      <alignment horizontal="center" vertical="top" wrapText="1"/>
    </xf>
    <xf numFmtId="0" fontId="6" fillId="3" borderId="2" xfId="11" applyFont="1" applyFill="1" applyBorder="1" applyAlignment="1">
      <alignment horizontal="left" vertical="top" wrapText="1"/>
    </xf>
    <xf numFmtId="0" fontId="6" fillId="0" borderId="2" xfId="11" applyFont="1" applyBorder="1" applyAlignment="1">
      <alignment wrapText="1"/>
    </xf>
    <xf numFmtId="0" fontId="6" fillId="0" borderId="0" xfId="10" applyFont="1" applyAlignment="1">
      <alignment horizontal="center" vertical="top"/>
    </xf>
    <xf numFmtId="166" fontId="6" fillId="3" borderId="5" xfId="11" applyNumberFormat="1" applyFont="1" applyFill="1" applyBorder="1" applyAlignment="1">
      <alignment horizontal="center" vertical="top" wrapText="1"/>
    </xf>
    <xf numFmtId="166" fontId="6" fillId="3" borderId="2" xfId="11" applyNumberFormat="1" applyFont="1" applyFill="1" applyBorder="1" applyAlignment="1">
      <alignment horizontal="justify" vertical="top" wrapText="1"/>
    </xf>
    <xf numFmtId="0" fontId="7" fillId="3" borderId="2" xfId="10" applyFont="1" applyFill="1" applyBorder="1" applyAlignment="1">
      <alignment horizontal="left" vertical="top" wrapText="1"/>
    </xf>
    <xf numFmtId="49" fontId="6" fillId="3" borderId="2" xfId="11" applyNumberFormat="1" applyFont="1" applyFill="1" applyBorder="1" applyAlignment="1">
      <alignment horizontal="center" vertical="top"/>
    </xf>
    <xf numFmtId="166" fontId="6" fillId="3" borderId="2" xfId="11" applyNumberFormat="1" applyFont="1" applyFill="1" applyBorder="1" applyAlignment="1">
      <alignment vertical="top" wrapText="1"/>
    </xf>
    <xf numFmtId="166" fontId="6" fillId="3" borderId="2" xfId="11" applyNumberFormat="1" applyFont="1" applyFill="1" applyBorder="1" applyAlignment="1">
      <alignment horizontal="center" vertical="top"/>
    </xf>
    <xf numFmtId="49" fontId="8" fillId="3" borderId="2" xfId="10" applyNumberFormat="1" applyFont="1" applyFill="1" applyBorder="1" applyAlignment="1">
      <alignment horizontal="left" vertical="top" wrapText="1"/>
    </xf>
    <xf numFmtId="4" fontId="5" fillId="3" borderId="2" xfId="11" applyNumberFormat="1" applyFont="1" applyFill="1" applyBorder="1" applyAlignment="1">
      <alignment horizontal="center" vertical="top"/>
    </xf>
    <xf numFmtId="0" fontId="6" fillId="3" borderId="2" xfId="11" applyFont="1" applyFill="1" applyBorder="1" applyAlignment="1">
      <alignment vertical="top" wrapText="1"/>
    </xf>
    <xf numFmtId="49" fontId="5" fillId="3" borderId="2" xfId="11" applyNumberFormat="1" applyFont="1" applyFill="1" applyBorder="1" applyAlignment="1">
      <alignment horizontal="center" vertical="top" wrapText="1"/>
    </xf>
    <xf numFmtId="166" fontId="6" fillId="3" borderId="2" xfId="10" applyNumberFormat="1" applyFont="1" applyFill="1" applyBorder="1" applyAlignment="1">
      <alignment horizontal="center" vertical="top"/>
    </xf>
    <xf numFmtId="49" fontId="8" fillId="0" borderId="2" xfId="3" applyNumberFormat="1" applyFont="1" applyFill="1" applyBorder="1" applyAlignment="1">
      <alignment horizontal="left" vertical="top" wrapText="1"/>
    </xf>
    <xf numFmtId="49" fontId="8" fillId="3" borderId="2" xfId="3" applyNumberFormat="1" applyFont="1" applyFill="1" applyBorder="1" applyAlignment="1">
      <alignment horizontal="left" vertical="top" wrapText="1"/>
    </xf>
    <xf numFmtId="4" fontId="6" fillId="0" borderId="2" xfId="11" applyNumberFormat="1" applyFont="1" applyFill="1" applyBorder="1" applyAlignment="1">
      <alignment horizontal="left" vertical="top" wrapText="1"/>
    </xf>
    <xf numFmtId="49" fontId="6" fillId="0" borderId="2" xfId="11" applyNumberFormat="1" applyFont="1" applyBorder="1" applyAlignment="1">
      <alignment horizontal="center" vertical="top" wrapText="1"/>
    </xf>
    <xf numFmtId="166" fontId="6" fillId="0" borderId="2" xfId="11" applyNumberFormat="1" applyFont="1" applyBorder="1" applyAlignment="1">
      <alignment horizontal="center" vertical="top" wrapText="1"/>
    </xf>
    <xf numFmtId="166" fontId="5" fillId="0" borderId="2" xfId="11" applyNumberFormat="1" applyFont="1" applyBorder="1" applyAlignment="1">
      <alignment vertical="top" wrapText="1"/>
    </xf>
    <xf numFmtId="49" fontId="5" fillId="0" borderId="2" xfId="11" applyNumberFormat="1" applyFont="1" applyBorder="1" applyAlignment="1">
      <alignment vertical="top" wrapText="1"/>
    </xf>
    <xf numFmtId="49" fontId="10" fillId="0" borderId="2" xfId="11" applyNumberFormat="1" applyFont="1" applyBorder="1" applyAlignment="1">
      <alignment vertical="top" wrapText="1"/>
    </xf>
    <xf numFmtId="49" fontId="5" fillId="0" borderId="5" xfId="10" applyNumberFormat="1" applyFont="1" applyBorder="1" applyAlignment="1" applyProtection="1">
      <alignment horizontal="left" vertical="top" wrapText="1"/>
    </xf>
    <xf numFmtId="166" fontId="13" fillId="3" borderId="2" xfId="11" applyNumberFormat="1" applyFont="1" applyFill="1" applyBorder="1" applyAlignment="1">
      <alignment horizontal="center" vertical="top" wrapText="1"/>
    </xf>
    <xf numFmtId="49" fontId="6" fillId="0" borderId="5" xfId="10" applyNumberFormat="1" applyFont="1" applyBorder="1" applyAlignment="1" applyProtection="1">
      <alignment horizontal="left" vertical="top" wrapText="1"/>
    </xf>
    <xf numFmtId="49" fontId="6" fillId="0" borderId="5" xfId="10" applyNumberFormat="1" applyFont="1" applyFill="1" applyBorder="1" applyAlignment="1" applyProtection="1">
      <alignment horizontal="left" vertical="top" wrapText="1"/>
    </xf>
    <xf numFmtId="49" fontId="6" fillId="0" borderId="2" xfId="10" applyNumberFormat="1" applyFont="1" applyFill="1" applyBorder="1" applyAlignment="1" applyProtection="1">
      <alignment horizontal="left" vertical="top" wrapText="1"/>
    </xf>
    <xf numFmtId="167" fontId="6" fillId="0" borderId="2" xfId="10" applyNumberFormat="1" applyFont="1" applyFill="1" applyBorder="1" applyAlignment="1" applyProtection="1">
      <alignment horizontal="left" vertical="top" wrapText="1"/>
    </xf>
    <xf numFmtId="166" fontId="6" fillId="3" borderId="2" xfId="10" applyNumberFormat="1" applyFont="1" applyFill="1" applyBorder="1" applyAlignment="1">
      <alignment horizontal="center" vertical="top" wrapText="1"/>
    </xf>
    <xf numFmtId="0" fontId="29" fillId="3" borderId="2" xfId="5" applyFont="1" applyFill="1" applyBorder="1" applyAlignment="1">
      <alignment horizontal="center" vertical="top" wrapText="1"/>
    </xf>
    <xf numFmtId="166" fontId="29" fillId="3" borderId="2" xfId="3" applyNumberFormat="1" applyFont="1" applyFill="1" applyBorder="1" applyAlignment="1">
      <alignment horizontal="center" vertical="top" wrapText="1"/>
    </xf>
    <xf numFmtId="166" fontId="6" fillId="3" borderId="3" xfId="11" applyNumberFormat="1" applyFont="1" applyFill="1" applyBorder="1" applyAlignment="1">
      <alignment horizontal="center" vertical="top" wrapText="1"/>
    </xf>
    <xf numFmtId="4" fontId="5" fillId="3" borderId="2" xfId="11" applyNumberFormat="1" applyFont="1" applyFill="1" applyBorder="1" applyAlignment="1">
      <alignment horizontal="left" vertical="top" wrapText="1"/>
    </xf>
    <xf numFmtId="0" fontId="7" fillId="3" borderId="2" xfId="3" applyFont="1" applyFill="1" applyBorder="1" applyAlignment="1">
      <alignment horizontal="left" vertical="top" wrapText="1"/>
    </xf>
    <xf numFmtId="49" fontId="8" fillId="3" borderId="2" xfId="3" applyNumberFormat="1" applyFont="1" applyFill="1" applyBorder="1" applyAlignment="1">
      <alignment vertical="top" wrapText="1"/>
    </xf>
    <xf numFmtId="49" fontId="8" fillId="3" borderId="3" xfId="3" applyNumberFormat="1" applyFont="1" applyFill="1" applyBorder="1" applyAlignment="1">
      <alignment vertical="top" wrapText="1"/>
    </xf>
    <xf numFmtId="166" fontId="6" fillId="0" borderId="2" xfId="10" applyNumberFormat="1" applyFont="1" applyBorder="1" applyAlignment="1" applyProtection="1">
      <alignment horizontal="center" vertical="top" wrapText="1"/>
    </xf>
    <xf numFmtId="166" fontId="6" fillId="0" borderId="2" xfId="10" applyNumberFormat="1" applyFont="1" applyFill="1" applyBorder="1" applyAlignment="1" applyProtection="1">
      <alignment horizontal="center" vertical="top" wrapText="1"/>
    </xf>
    <xf numFmtId="0" fontId="6" fillId="3" borderId="2" xfId="11" applyFont="1" applyFill="1" applyBorder="1" applyAlignment="1">
      <alignment horizontal="center" vertical="top" wrapText="1"/>
    </xf>
    <xf numFmtId="4" fontId="5" fillId="4" borderId="2" xfId="11" applyNumberFormat="1" applyFont="1" applyFill="1" applyBorder="1" applyAlignment="1">
      <alignment horizontal="center" vertical="top"/>
    </xf>
    <xf numFmtId="4" fontId="5" fillId="4" borderId="2" xfId="11" applyNumberFormat="1" applyFont="1" applyFill="1" applyBorder="1" applyAlignment="1">
      <alignment horizontal="left" vertical="top" wrapText="1"/>
    </xf>
    <xf numFmtId="0" fontId="6" fillId="3" borderId="2" xfId="11" applyFont="1" applyFill="1" applyBorder="1" applyAlignment="1">
      <alignment horizontal="center" vertical="top"/>
    </xf>
    <xf numFmtId="3" fontId="6" fillId="3" borderId="2" xfId="10" applyNumberFormat="1" applyFont="1" applyFill="1" applyBorder="1" applyAlignment="1">
      <alignment horizontal="left" vertical="top" wrapText="1"/>
    </xf>
    <xf numFmtId="0" fontId="5" fillId="3" borderId="2" xfId="11" applyFont="1" applyFill="1" applyBorder="1" applyAlignment="1">
      <alignment horizontal="center" vertical="top"/>
    </xf>
    <xf numFmtId="49" fontId="6" fillId="3" borderId="2" xfId="11" applyNumberFormat="1" applyFont="1" applyFill="1" applyBorder="1" applyAlignment="1">
      <alignment horizontal="center" vertical="top" wrapText="1"/>
    </xf>
    <xf numFmtId="0" fontId="6" fillId="3" borderId="2" xfId="11" applyFont="1" applyFill="1" applyBorder="1" applyAlignment="1">
      <alignment horizontal="left" vertical="top" wrapText="1"/>
    </xf>
    <xf numFmtId="166" fontId="5" fillId="3" borderId="2" xfId="11" applyNumberFormat="1" applyFont="1" applyFill="1" applyBorder="1" applyAlignment="1">
      <alignment horizontal="left" vertical="top" wrapText="1"/>
    </xf>
    <xf numFmtId="166" fontId="5" fillId="0" borderId="2" xfId="11" applyNumberFormat="1" applyFont="1" applyFill="1" applyBorder="1" applyAlignment="1">
      <alignment horizontal="left" vertical="top" wrapText="1"/>
    </xf>
    <xf numFmtId="49" fontId="6" fillId="0" borderId="3" xfId="10" applyNumberFormat="1" applyFont="1" applyFill="1" applyBorder="1" applyAlignment="1">
      <alignment horizontal="center" vertical="top" wrapText="1"/>
    </xf>
    <xf numFmtId="49" fontId="6" fillId="3" borderId="2" xfId="3" applyNumberFormat="1" applyFont="1" applyFill="1" applyBorder="1" applyAlignment="1">
      <alignment horizontal="center" vertical="top" wrapText="1"/>
    </xf>
    <xf numFmtId="0" fontId="7" fillId="3" borderId="2" xfId="10" applyFont="1" applyFill="1" applyBorder="1" applyAlignment="1">
      <alignment horizontal="left" vertical="top" wrapText="1"/>
    </xf>
    <xf numFmtId="49" fontId="6" fillId="3" borderId="2" xfId="11" applyNumberFormat="1" applyFont="1" applyFill="1" applyBorder="1" applyAlignment="1">
      <alignment horizontal="center" vertical="top"/>
    </xf>
    <xf numFmtId="49" fontId="28" fillId="0" borderId="2" xfId="10" applyNumberFormat="1" applyFont="1" applyFill="1" applyBorder="1" applyAlignment="1">
      <alignment vertical="center" wrapText="1"/>
    </xf>
    <xf numFmtId="0" fontId="29" fillId="0" borderId="2" xfId="11" applyFont="1" applyFill="1" applyBorder="1" applyAlignment="1">
      <alignment horizontal="left" vertical="top" wrapText="1"/>
    </xf>
    <xf numFmtId="166" fontId="6" fillId="3" borderId="2" xfId="11" applyNumberFormat="1" applyFont="1" applyFill="1" applyBorder="1" applyAlignment="1">
      <alignment horizontal="center" vertical="top"/>
    </xf>
    <xf numFmtId="49" fontId="8" fillId="3" borderId="2" xfId="10" applyNumberFormat="1" applyFont="1" applyFill="1" applyBorder="1" applyAlignment="1">
      <alignment horizontal="left" vertical="top" wrapText="1"/>
    </xf>
    <xf numFmtId="0" fontId="5" fillId="3" borderId="2" xfId="11" applyNumberFormat="1" applyFont="1" applyFill="1" applyBorder="1" applyAlignment="1">
      <alignment horizontal="center" vertical="top"/>
    </xf>
    <xf numFmtId="49" fontId="5" fillId="3" borderId="2" xfId="11" applyNumberFormat="1" applyFont="1" applyFill="1" applyBorder="1" applyAlignment="1">
      <alignment horizontal="center" vertical="top" wrapText="1"/>
    </xf>
    <xf numFmtId="166" fontId="8" fillId="3" borderId="2" xfId="10" applyNumberFormat="1" applyFont="1" applyFill="1" applyBorder="1" applyAlignment="1">
      <alignment horizontal="center" vertical="top" wrapText="1"/>
    </xf>
    <xf numFmtId="49" fontId="5" fillId="0" borderId="5" xfId="10" applyNumberFormat="1" applyFont="1" applyFill="1" applyBorder="1" applyAlignment="1" applyProtection="1">
      <alignment horizontal="left" vertical="top" wrapText="1"/>
    </xf>
    <xf numFmtId="169" fontId="6" fillId="0" borderId="2" xfId="11" applyNumberFormat="1" applyFont="1" applyFill="1" applyBorder="1" applyAlignment="1">
      <alignment horizontal="left" vertical="top" wrapText="1"/>
    </xf>
    <xf numFmtId="0" fontId="5" fillId="0" borderId="3" xfId="11" applyFont="1" applyFill="1" applyBorder="1" applyAlignment="1">
      <alignment horizontal="center" vertical="top"/>
    </xf>
    <xf numFmtId="0" fontId="5" fillId="0" borderId="6" xfId="11" applyFont="1" applyFill="1" applyBorder="1" applyAlignment="1">
      <alignment horizontal="center" vertical="top"/>
    </xf>
    <xf numFmtId="0" fontId="5" fillId="0" borderId="4" xfId="11" applyFont="1" applyFill="1" applyBorder="1" applyAlignment="1">
      <alignment horizontal="center" vertical="top"/>
    </xf>
    <xf numFmtId="2" fontId="6" fillId="3" borderId="2" xfId="11" applyNumberFormat="1" applyFont="1" applyFill="1" applyBorder="1" applyAlignment="1">
      <alignment horizontal="left" vertical="top" wrapText="1"/>
    </xf>
    <xf numFmtId="3" fontId="6" fillId="0" borderId="2" xfId="11" applyNumberFormat="1" applyFont="1" applyFill="1" applyBorder="1" applyAlignment="1">
      <alignment horizontal="center" vertical="top"/>
    </xf>
    <xf numFmtId="49" fontId="6" fillId="3" borderId="2" xfId="10" applyNumberFormat="1" applyFont="1" applyFill="1" applyBorder="1" applyAlignment="1">
      <alignment horizontal="left" vertical="top" wrapText="1"/>
    </xf>
    <xf numFmtId="166" fontId="6" fillId="0" borderId="2" xfId="13" applyNumberFormat="1" applyFont="1" applyBorder="1" applyAlignment="1" applyProtection="1">
      <alignment horizontal="center" vertical="top"/>
    </xf>
    <xf numFmtId="166" fontId="6" fillId="5" borderId="2" xfId="13" applyNumberFormat="1" applyFont="1" applyFill="1" applyBorder="1" applyAlignment="1" applyProtection="1">
      <alignment horizontal="center" vertical="top" wrapText="1"/>
    </xf>
    <xf numFmtId="0" fontId="6" fillId="0" borderId="2" xfId="14" applyFont="1" applyFill="1" applyBorder="1" applyAlignment="1">
      <alignment horizontal="center" vertical="top"/>
    </xf>
    <xf numFmtId="166" fontId="6" fillId="0" borderId="2" xfId="13" applyNumberFormat="1" applyFont="1" applyFill="1" applyBorder="1" applyAlignment="1" applyProtection="1">
      <alignment horizontal="center" vertical="top"/>
    </xf>
    <xf numFmtId="49" fontId="6" fillId="3" borderId="3" xfId="11" applyNumberFormat="1" applyFont="1" applyFill="1" applyBorder="1" applyAlignment="1">
      <alignment horizontal="center" vertical="top"/>
    </xf>
    <xf numFmtId="166" fontId="6" fillId="3" borderId="3" xfId="11" applyNumberFormat="1" applyFont="1" applyFill="1" applyBorder="1" applyAlignment="1">
      <alignment horizontal="center" vertical="top"/>
    </xf>
    <xf numFmtId="49" fontId="6" fillId="3" borderId="3" xfId="10" applyNumberFormat="1" applyFont="1" applyFill="1" applyBorder="1" applyAlignment="1">
      <alignment horizontal="center" vertical="top" wrapText="1"/>
    </xf>
    <xf numFmtId="3" fontId="6" fillId="3" borderId="2" xfId="11" applyNumberFormat="1" applyFont="1" applyFill="1" applyBorder="1" applyAlignment="1">
      <alignment horizontal="center" vertical="top" wrapText="1"/>
    </xf>
    <xf numFmtId="49" fontId="6" fillId="0" borderId="3" xfId="10" applyNumberFormat="1" applyFont="1" applyFill="1" applyBorder="1" applyAlignment="1">
      <alignment vertical="center" wrapText="1"/>
    </xf>
    <xf numFmtId="166" fontId="6" fillId="0" borderId="5" xfId="10" applyNumberFormat="1" applyFont="1" applyFill="1" applyBorder="1" applyAlignment="1" applyProtection="1">
      <alignment horizontal="center" vertical="top"/>
      <protection locked="0"/>
    </xf>
    <xf numFmtId="0" fontId="5" fillId="0" borderId="2" xfId="10" applyFont="1" applyFill="1" applyBorder="1" applyAlignment="1">
      <alignment horizontal="left" vertical="center" wrapText="1"/>
    </xf>
    <xf numFmtId="166" fontId="5" fillId="0" borderId="2" xfId="11" applyNumberFormat="1" applyFont="1" applyFill="1" applyBorder="1" applyAlignment="1">
      <alignment horizontal="center" vertical="center" wrapText="1"/>
    </xf>
    <xf numFmtId="166" fontId="5" fillId="0" borderId="0" xfId="11" applyNumberFormat="1" applyFont="1" applyAlignment="1">
      <alignment horizontal="left" vertical="top"/>
    </xf>
    <xf numFmtId="4" fontId="6" fillId="0" borderId="2" xfId="10" applyNumberFormat="1" applyFont="1" applyFill="1" applyBorder="1" applyAlignment="1" applyProtection="1">
      <alignment horizontal="left" vertical="top" wrapText="1"/>
    </xf>
    <xf numFmtId="166" fontId="6" fillId="3" borderId="2" xfId="15" applyNumberFormat="1" applyFont="1" applyFill="1" applyBorder="1" applyAlignment="1">
      <alignment horizontal="center" vertical="top"/>
    </xf>
    <xf numFmtId="3" fontId="6" fillId="3" borderId="2" xfId="11" applyNumberFormat="1" applyFont="1" applyFill="1" applyBorder="1" applyAlignment="1">
      <alignment horizontal="center"/>
    </xf>
    <xf numFmtId="166" fontId="5" fillId="4" borderId="2" xfId="11" applyNumberFormat="1" applyFont="1" applyFill="1" applyBorder="1" applyAlignment="1">
      <alignment horizontal="center" vertical="top" wrapText="1"/>
    </xf>
    <xf numFmtId="166" fontId="5" fillId="3" borderId="2" xfId="11" applyNumberFormat="1" applyFont="1" applyFill="1" applyBorder="1" applyAlignment="1">
      <alignment horizontal="center" vertical="top" wrapText="1"/>
    </xf>
    <xf numFmtId="49" fontId="6" fillId="3" borderId="2" xfId="10" applyNumberFormat="1" applyFont="1" applyFill="1" applyBorder="1" applyAlignment="1">
      <alignment horizontal="center" vertical="top" wrapText="1"/>
    </xf>
    <xf numFmtId="0" fontId="6" fillId="3" borderId="0" xfId="11" applyFont="1" applyFill="1"/>
    <xf numFmtId="0" fontId="5" fillId="3" borderId="0" xfId="11" applyFont="1" applyFill="1" applyAlignment="1">
      <alignment horizontal="center" vertical="top"/>
    </xf>
    <xf numFmtId="0" fontId="6" fillId="3" borderId="0" xfId="11" applyFont="1" applyFill="1" applyAlignment="1">
      <alignment horizontal="left" vertical="top"/>
    </xf>
    <xf numFmtId="0" fontId="6" fillId="3" borderId="0" xfId="11" applyFont="1" applyFill="1" applyAlignment="1">
      <alignment horizontal="center" vertical="top"/>
    </xf>
    <xf numFmtId="0" fontId="6" fillId="3" borderId="0" xfId="0" applyFont="1" applyFill="1"/>
    <xf numFmtId="0" fontId="6" fillId="3" borderId="2" xfId="0" applyNumberFormat="1" applyFont="1" applyFill="1" applyBorder="1" applyAlignment="1">
      <alignment horizontal="center" vertical="top"/>
    </xf>
    <xf numFmtId="0" fontId="6" fillId="3" borderId="2" xfId="0" applyNumberFormat="1" applyFont="1" applyFill="1" applyBorder="1" applyAlignment="1">
      <alignment horizontal="center" vertical="top" wrapText="1"/>
    </xf>
    <xf numFmtId="0" fontId="6" fillId="3" borderId="0" xfId="0" applyNumberFormat="1" applyFont="1" applyFill="1"/>
    <xf numFmtId="0" fontId="5" fillId="4" borderId="2" xfId="0" applyFont="1" applyFill="1" applyBorder="1" applyAlignment="1">
      <alignment horizontal="center" vertical="top"/>
    </xf>
    <xf numFmtId="0" fontId="5" fillId="4" borderId="2" xfId="0" applyFont="1" applyFill="1" applyBorder="1" applyAlignment="1">
      <alignment horizontal="left" vertical="top" wrapText="1"/>
    </xf>
    <xf numFmtId="0" fontId="5" fillId="4" borderId="2" xfId="0" applyFont="1" applyFill="1" applyBorder="1" applyAlignment="1">
      <alignment horizontal="center" vertical="top" wrapText="1"/>
    </xf>
    <xf numFmtId="166" fontId="5" fillId="4" borderId="2" xfId="0" applyNumberFormat="1" applyFont="1" applyFill="1" applyBorder="1" applyAlignment="1">
      <alignment horizontal="left" vertical="top" wrapText="1"/>
    </xf>
    <xf numFmtId="166" fontId="5" fillId="4" borderId="2" xfId="0" applyNumberFormat="1" applyFont="1" applyFill="1" applyBorder="1" applyAlignment="1">
      <alignment horizontal="center" vertical="top" wrapText="1"/>
    </xf>
    <xf numFmtId="0" fontId="6" fillId="3" borderId="0" xfId="11" applyFont="1" applyFill="1" applyAlignment="1">
      <alignment vertical="top"/>
    </xf>
    <xf numFmtId="49" fontId="8" fillId="3" borderId="2" xfId="0" applyNumberFormat="1" applyFont="1" applyFill="1" applyBorder="1" applyAlignment="1">
      <alignment horizontal="left" vertical="top" wrapText="1"/>
    </xf>
    <xf numFmtId="0" fontId="7" fillId="0" borderId="2" xfId="0" applyFont="1" applyFill="1" applyBorder="1" applyAlignment="1">
      <alignment horizontal="left" vertical="top" wrapText="1"/>
    </xf>
    <xf numFmtId="0" fontId="5" fillId="0" borderId="2" xfId="0" applyFont="1" applyFill="1" applyBorder="1" applyAlignment="1">
      <alignment horizontal="center" vertical="top" wrapText="1"/>
    </xf>
    <xf numFmtId="166" fontId="5" fillId="0" borderId="2" xfId="0" applyNumberFormat="1" applyFont="1" applyFill="1" applyBorder="1" applyAlignment="1">
      <alignment horizontal="center" vertical="top" wrapText="1"/>
    </xf>
    <xf numFmtId="49" fontId="6" fillId="0" borderId="2" xfId="0" applyNumberFormat="1" applyFont="1" applyBorder="1" applyAlignment="1">
      <alignment horizontal="center" vertical="top"/>
    </xf>
    <xf numFmtId="166" fontId="29" fillId="0" borderId="2" xfId="3" applyNumberFormat="1" applyFont="1" applyFill="1" applyBorder="1" applyAlignment="1">
      <alignment horizontal="center" vertical="top" wrapText="1"/>
    </xf>
    <xf numFmtId="0" fontId="29" fillId="0" borderId="2" xfId="5" applyFont="1" applyFill="1" applyBorder="1" applyAlignment="1">
      <alignment horizontal="left" vertical="top" wrapText="1"/>
    </xf>
    <xf numFmtId="0" fontId="6" fillId="0" borderId="2" xfId="11" applyFont="1" applyFill="1" applyBorder="1" applyAlignment="1">
      <alignment horizontal="center" vertical="top"/>
    </xf>
    <xf numFmtId="49" fontId="6" fillId="0" borderId="2" xfId="3" applyNumberFormat="1" applyFont="1" applyFill="1" applyBorder="1" applyAlignment="1" applyProtection="1">
      <alignment horizontal="center" vertical="top" wrapText="1"/>
    </xf>
    <xf numFmtId="49" fontId="8" fillId="0" borderId="2" xfId="0" applyNumberFormat="1" applyFont="1" applyFill="1" applyBorder="1" applyAlignment="1">
      <alignment horizontal="left" vertical="top" wrapText="1"/>
    </xf>
    <xf numFmtId="0" fontId="6" fillId="0" borderId="2" xfId="11" applyFont="1" applyFill="1" applyBorder="1" applyAlignment="1">
      <alignment horizontal="left" vertical="top"/>
    </xf>
    <xf numFmtId="49" fontId="21" fillId="0" borderId="2" xfId="0" applyNumberFormat="1" applyFont="1" applyFill="1" applyBorder="1" applyAlignment="1">
      <alignment horizontal="left" vertical="top" wrapText="1"/>
    </xf>
    <xf numFmtId="0" fontId="5" fillId="0" borderId="2" xfId="11" applyFont="1" applyFill="1" applyBorder="1" applyAlignment="1">
      <alignment horizontal="left" vertical="top" wrapText="1"/>
    </xf>
    <xf numFmtId="49" fontId="29" fillId="0" borderId="2" xfId="5" applyNumberFormat="1" applyFont="1" applyFill="1" applyBorder="1" applyAlignment="1">
      <alignment horizontal="center" vertical="top" wrapText="1"/>
    </xf>
    <xf numFmtId="0" fontId="5" fillId="0" borderId="2" xfId="11" applyFont="1" applyFill="1" applyBorder="1" applyAlignment="1">
      <alignment horizontal="left" vertical="top"/>
    </xf>
    <xf numFmtId="0" fontId="5" fillId="3" borderId="0" xfId="11" applyFont="1" applyFill="1" applyAlignment="1">
      <alignment vertical="top"/>
    </xf>
    <xf numFmtId="0" fontId="7" fillId="0" borderId="8" xfId="0" applyFont="1" applyFill="1" applyBorder="1" applyAlignment="1">
      <alignment horizontal="left" vertical="top" wrapText="1"/>
    </xf>
    <xf numFmtId="0" fontId="6" fillId="0" borderId="0" xfId="0" applyFont="1" applyFill="1"/>
    <xf numFmtId="0" fontId="6" fillId="0" borderId="2" xfId="0" applyFont="1" applyBorder="1" applyAlignment="1">
      <alignment horizontal="center" vertical="top"/>
    </xf>
    <xf numFmtId="0" fontId="5" fillId="3" borderId="0" xfId="11" applyFont="1" applyFill="1"/>
    <xf numFmtId="49" fontId="6" fillId="0" borderId="2" xfId="0" applyNumberFormat="1" applyFont="1" applyFill="1" applyBorder="1" applyAlignment="1">
      <alignment horizontal="center" vertical="top" wrapText="1"/>
    </xf>
    <xf numFmtId="0" fontId="6" fillId="0" borderId="2" xfId="0" applyFont="1" applyBorder="1" applyAlignment="1">
      <alignment vertical="top" wrapText="1"/>
    </xf>
    <xf numFmtId="0" fontId="7" fillId="0" borderId="8" xfId="0" applyFont="1" applyBorder="1" applyAlignment="1">
      <alignment horizontal="left" vertical="top" wrapText="1"/>
    </xf>
    <xf numFmtId="0" fontId="7" fillId="0" borderId="2" xfId="0" applyFont="1" applyBorder="1" applyAlignment="1">
      <alignment horizontal="left" vertical="top" wrapText="1"/>
    </xf>
    <xf numFmtId="166" fontId="5" fillId="3" borderId="2" xfId="0" applyNumberFormat="1" applyFont="1" applyFill="1" applyBorder="1" applyAlignment="1">
      <alignment horizontal="center" vertical="top" wrapText="1"/>
    </xf>
    <xf numFmtId="0" fontId="8" fillId="0" borderId="2" xfId="0" applyNumberFormat="1" applyFont="1" applyFill="1" applyBorder="1" applyAlignment="1">
      <alignment horizontal="left" vertical="top" wrapText="1"/>
    </xf>
    <xf numFmtId="0" fontId="9" fillId="0" borderId="8" xfId="0" applyFont="1" applyBorder="1" applyAlignment="1">
      <alignment horizontal="left" vertical="top" wrapText="1"/>
    </xf>
    <xf numFmtId="49" fontId="6" fillId="0" borderId="8" xfId="0" applyNumberFormat="1" applyFont="1" applyFill="1" applyBorder="1" applyAlignment="1">
      <alignment horizontal="left" vertical="top" wrapText="1"/>
    </xf>
    <xf numFmtId="49" fontId="6" fillId="0" borderId="2" xfId="0" applyNumberFormat="1" applyFont="1" applyFill="1" applyBorder="1" applyAlignment="1">
      <alignment horizontal="left" vertical="top" wrapText="1"/>
    </xf>
    <xf numFmtId="4" fontId="5" fillId="0" borderId="8" xfId="11" applyNumberFormat="1" applyFont="1" applyFill="1" applyBorder="1" applyAlignment="1">
      <alignment horizontal="left" vertical="top" wrapText="1"/>
    </xf>
    <xf numFmtId="4" fontId="5" fillId="0" borderId="2" xfId="11" applyNumberFormat="1" applyFont="1" applyFill="1" applyBorder="1" applyAlignment="1">
      <alignment horizontal="left" vertical="top" wrapText="1"/>
    </xf>
    <xf numFmtId="4" fontId="6" fillId="0" borderId="8" xfId="11" applyNumberFormat="1" applyFont="1" applyFill="1" applyBorder="1" applyAlignment="1">
      <alignment horizontal="left" vertical="top" wrapText="1"/>
    </xf>
    <xf numFmtId="3" fontId="6" fillId="3" borderId="2" xfId="0" applyNumberFormat="1" applyFont="1" applyFill="1" applyBorder="1" applyAlignment="1">
      <alignment horizontal="left" vertical="top" wrapText="1"/>
    </xf>
    <xf numFmtId="3" fontId="6" fillId="0" borderId="2" xfId="0" applyNumberFormat="1" applyFont="1" applyFill="1" applyBorder="1" applyAlignment="1">
      <alignment horizontal="left" vertical="top" wrapText="1"/>
    </xf>
    <xf numFmtId="0" fontId="5" fillId="0" borderId="3" xfId="5" applyFont="1" applyFill="1" applyBorder="1" applyAlignment="1" applyProtection="1">
      <alignment horizontal="left" vertical="top" wrapText="1"/>
      <protection locked="0"/>
    </xf>
    <xf numFmtId="0" fontId="5" fillId="0" borderId="2" xfId="0" applyFont="1" applyFill="1" applyBorder="1" applyAlignment="1" applyProtection="1">
      <alignment horizontal="center" vertical="top" wrapText="1"/>
      <protection locked="0"/>
    </xf>
    <xf numFmtId="49" fontId="6" fillId="0" borderId="3" xfId="12" applyNumberFormat="1" applyFont="1" applyFill="1" applyBorder="1" applyAlignment="1">
      <alignment horizontal="center" vertical="top" wrapText="1"/>
    </xf>
    <xf numFmtId="166" fontId="8" fillId="0" borderId="6" xfId="0" applyNumberFormat="1" applyFont="1" applyFill="1" applyBorder="1" applyAlignment="1">
      <alignment horizontal="center" vertical="top" wrapText="1"/>
    </xf>
    <xf numFmtId="0" fontId="5" fillId="0" borderId="2" xfId="5" applyFont="1" applyFill="1" applyBorder="1" applyAlignment="1" applyProtection="1">
      <alignment horizontal="left" vertical="top" wrapText="1"/>
      <protection locked="0"/>
    </xf>
    <xf numFmtId="166" fontId="8" fillId="0" borderId="2" xfId="0" applyNumberFormat="1" applyFont="1" applyFill="1" applyBorder="1" applyAlignment="1">
      <alignment horizontal="center" vertical="top" wrapText="1"/>
    </xf>
    <xf numFmtId="0" fontId="6" fillId="3" borderId="0" xfId="0" applyFont="1" applyFill="1" applyAlignment="1">
      <alignment vertical="top"/>
    </xf>
    <xf numFmtId="0" fontId="5" fillId="0" borderId="0" xfId="0" applyFont="1" applyFill="1"/>
    <xf numFmtId="0" fontId="29" fillId="0" borderId="8" xfId="11" applyFont="1" applyFill="1" applyBorder="1" applyAlignment="1">
      <alignment horizontal="left" vertical="top" wrapText="1"/>
    </xf>
    <xf numFmtId="0" fontId="6" fillId="0" borderId="0" xfId="3" applyFont="1" applyFill="1"/>
    <xf numFmtId="49" fontId="5" fillId="0" borderId="2" xfId="11" applyNumberFormat="1" applyFont="1" applyFill="1" applyBorder="1" applyAlignment="1">
      <alignment horizontal="center" vertical="center"/>
    </xf>
    <xf numFmtId="49" fontId="6" fillId="0" borderId="2" xfId="3" applyNumberFormat="1" applyFont="1" applyFill="1" applyBorder="1" applyAlignment="1">
      <alignment horizontal="center" vertical="top" wrapText="1"/>
    </xf>
    <xf numFmtId="3" fontId="6" fillId="0" borderId="2" xfId="3" applyNumberFormat="1" applyFont="1" applyFill="1" applyBorder="1" applyAlignment="1">
      <alignment horizontal="left" vertical="top" wrapText="1"/>
    </xf>
    <xf numFmtId="166" fontId="6" fillId="0" borderId="2" xfId="0" applyNumberFormat="1" applyFont="1" applyFill="1" applyBorder="1" applyAlignment="1">
      <alignment horizontal="center" vertical="top" wrapText="1"/>
    </xf>
    <xf numFmtId="49" fontId="5" fillId="0" borderId="8" xfId="3" applyNumberFormat="1" applyFont="1" applyFill="1" applyBorder="1" applyAlignment="1">
      <alignment horizontal="left" vertical="top" wrapText="1"/>
    </xf>
    <xf numFmtId="49" fontId="8" fillId="0" borderId="2" xfId="3" applyNumberFormat="1" applyFont="1" applyFill="1" applyBorder="1" applyAlignment="1">
      <alignment horizontal="center" vertical="top" wrapText="1"/>
    </xf>
    <xf numFmtId="49" fontId="5" fillId="0" borderId="2" xfId="3" applyNumberFormat="1" applyFont="1" applyFill="1" applyBorder="1" applyAlignment="1">
      <alignment horizontal="left" vertical="top" wrapText="1"/>
    </xf>
    <xf numFmtId="0" fontId="6" fillId="0" borderId="0" xfId="11" applyFont="1" applyFill="1" applyAlignment="1">
      <alignment horizontal="left" vertical="top" wrapText="1"/>
    </xf>
    <xf numFmtId="49" fontId="6" fillId="0" borderId="2" xfId="3" applyNumberFormat="1" applyFont="1" applyFill="1" applyBorder="1" applyAlignment="1">
      <alignment horizontal="left" vertical="top" wrapText="1"/>
    </xf>
    <xf numFmtId="0" fontId="6" fillId="0" borderId="8" xfId="11" applyFont="1" applyFill="1" applyBorder="1" applyAlignment="1">
      <alignment horizontal="left" vertical="top"/>
    </xf>
    <xf numFmtId="166" fontId="6" fillId="0" borderId="5" xfId="13" applyNumberFormat="1" applyFont="1" applyBorder="1" applyAlignment="1" applyProtection="1">
      <alignment horizontal="center" vertical="top"/>
    </xf>
    <xf numFmtId="0" fontId="6" fillId="0" borderId="2" xfId="0" applyFont="1" applyBorder="1" applyAlignment="1">
      <alignment horizontal="center" vertical="top" wrapText="1"/>
    </xf>
    <xf numFmtId="166" fontId="6" fillId="0" borderId="2" xfId="0" applyNumberFormat="1" applyFont="1" applyBorder="1" applyAlignment="1">
      <alignment horizontal="center" vertical="top"/>
    </xf>
    <xf numFmtId="0" fontId="7" fillId="0" borderId="3" xfId="0" applyFont="1" applyFill="1" applyBorder="1" applyAlignment="1">
      <alignment horizontal="left" vertical="top" wrapText="1"/>
    </xf>
    <xf numFmtId="0" fontId="6" fillId="0" borderId="0" xfId="0" applyFont="1" applyFill="1" applyAlignment="1">
      <alignment vertical="top"/>
    </xf>
    <xf numFmtId="170" fontId="6" fillId="0" borderId="2" xfId="0" applyNumberFormat="1" applyFont="1" applyFill="1" applyBorder="1" applyAlignment="1">
      <alignment horizontal="center" vertical="top"/>
    </xf>
    <xf numFmtId="166" fontId="8" fillId="0" borderId="2" xfId="0" applyNumberFormat="1" applyFont="1" applyFill="1" applyBorder="1" applyAlignment="1">
      <alignment horizontal="left" vertical="top" wrapText="1"/>
    </xf>
    <xf numFmtId="49" fontId="5" fillId="3" borderId="2" xfId="3" applyNumberFormat="1" applyFont="1" applyFill="1" applyBorder="1" applyAlignment="1">
      <alignment horizontal="left" vertical="top" wrapText="1"/>
    </xf>
    <xf numFmtId="49" fontId="6" fillId="0" borderId="11" xfId="0" applyNumberFormat="1" applyFont="1" applyBorder="1" applyAlignment="1" applyProtection="1">
      <alignment horizontal="left" vertical="top" wrapText="1"/>
    </xf>
    <xf numFmtId="166" fontId="6" fillId="0" borderId="2" xfId="0" applyNumberFormat="1" applyFont="1" applyBorder="1" applyAlignment="1" applyProtection="1">
      <alignment horizontal="center" vertical="top" wrapText="1"/>
    </xf>
    <xf numFmtId="49" fontId="6" fillId="0" borderId="5" xfId="0" applyNumberFormat="1" applyFont="1" applyBorder="1" applyAlignment="1" applyProtection="1">
      <alignment horizontal="left" vertical="top" wrapText="1"/>
    </xf>
    <xf numFmtId="49" fontId="6" fillId="3" borderId="2" xfId="0" applyNumberFormat="1" applyFont="1" applyFill="1" applyBorder="1" applyAlignment="1" applyProtection="1">
      <alignment horizontal="center" vertical="top" wrapText="1"/>
    </xf>
    <xf numFmtId="49" fontId="6" fillId="0" borderId="2" xfId="0" applyNumberFormat="1" applyFont="1" applyFill="1" applyBorder="1" applyAlignment="1" applyProtection="1">
      <alignment horizontal="left" vertical="top" wrapText="1"/>
    </xf>
    <xf numFmtId="49" fontId="6" fillId="0" borderId="2" xfId="0" applyNumberFormat="1" applyFont="1" applyFill="1" applyBorder="1" applyAlignment="1" applyProtection="1">
      <alignment horizontal="center" vertical="top" wrapText="1"/>
    </xf>
    <xf numFmtId="166" fontId="6" fillId="0" borderId="0" xfId="3" applyNumberFormat="1" applyFont="1" applyFill="1" applyAlignment="1">
      <alignment vertical="top"/>
    </xf>
    <xf numFmtId="166" fontId="5" fillId="0" borderId="2" xfId="3" applyNumberFormat="1" applyFont="1" applyFill="1" applyBorder="1" applyAlignment="1">
      <alignment horizontal="center" vertical="top"/>
    </xf>
    <xf numFmtId="0" fontId="6" fillId="0" borderId="2" xfId="3" applyFont="1" applyFill="1" applyBorder="1" applyAlignment="1">
      <alignment vertical="top"/>
    </xf>
    <xf numFmtId="49" fontId="6" fillId="0" borderId="0" xfId="0" applyNumberFormat="1" applyFont="1" applyFill="1" applyAlignment="1">
      <alignment horizontal="center" vertical="top"/>
    </xf>
    <xf numFmtId="49" fontId="8" fillId="0" borderId="8" xfId="3" applyNumberFormat="1" applyFont="1" applyFill="1" applyBorder="1" applyAlignment="1">
      <alignment horizontal="left" vertical="top" wrapText="1"/>
    </xf>
    <xf numFmtId="0" fontId="6" fillId="0" borderId="2" xfId="0" applyFont="1" applyFill="1" applyBorder="1" applyAlignment="1">
      <alignment horizontal="center" vertical="top"/>
    </xf>
    <xf numFmtId="0" fontId="5" fillId="0" borderId="8" xfId="11" applyFont="1" applyFill="1" applyBorder="1" applyAlignment="1">
      <alignment horizontal="left" vertical="top"/>
    </xf>
    <xf numFmtId="49" fontId="6" fillId="5" borderId="2" xfId="0" applyNumberFormat="1" applyFont="1" applyFill="1" applyBorder="1" applyAlignment="1">
      <alignment horizontal="center" vertical="top" wrapText="1"/>
    </xf>
    <xf numFmtId="166" fontId="5" fillId="0" borderId="2" xfId="13" applyNumberFormat="1" applyFont="1" applyBorder="1" applyAlignment="1" applyProtection="1">
      <alignment horizontal="center" vertical="top"/>
    </xf>
    <xf numFmtId="0" fontId="18" fillId="0" borderId="2" xfId="0" applyFont="1" applyBorder="1" applyAlignment="1">
      <alignment horizontal="left" vertical="top" wrapText="1"/>
    </xf>
    <xf numFmtId="0" fontId="22" fillId="0" borderId="2" xfId="11" applyFont="1" applyFill="1" applyBorder="1" applyAlignment="1">
      <alignment horizontal="left" vertical="top" wrapText="1"/>
    </xf>
    <xf numFmtId="0" fontId="22" fillId="0" borderId="2" xfId="0" applyFont="1" applyFill="1" applyBorder="1" applyAlignment="1">
      <alignment horizontal="center" vertical="top" wrapText="1"/>
    </xf>
    <xf numFmtId="166" fontId="30" fillId="0" borderId="2" xfId="3" applyNumberFormat="1" applyFont="1" applyFill="1" applyBorder="1" applyAlignment="1">
      <alignment horizontal="center" vertical="top" wrapText="1"/>
    </xf>
    <xf numFmtId="0" fontId="6" fillId="0" borderId="2" xfId="0" applyFont="1" applyFill="1" applyBorder="1" applyAlignment="1">
      <alignment horizontal="left" vertical="top" wrapText="1"/>
    </xf>
    <xf numFmtId="3" fontId="14" fillId="0" borderId="2" xfId="0" applyNumberFormat="1" applyFont="1" applyFill="1" applyBorder="1" applyAlignment="1">
      <alignment horizontal="left" vertical="top" wrapText="1"/>
    </xf>
    <xf numFmtId="49" fontId="14" fillId="0" borderId="2" xfId="0" applyNumberFormat="1" applyFont="1" applyFill="1" applyBorder="1" applyAlignment="1">
      <alignment horizontal="center" vertical="top" wrapText="1"/>
    </xf>
    <xf numFmtId="166" fontId="14" fillId="0" borderId="2" xfId="11" applyNumberFormat="1" applyFont="1" applyFill="1" applyBorder="1" applyAlignment="1">
      <alignment horizontal="center" vertical="top" wrapText="1"/>
    </xf>
    <xf numFmtId="166" fontId="22" fillId="0" borderId="2" xfId="0" applyNumberFormat="1" applyFont="1" applyFill="1" applyBorder="1" applyAlignment="1">
      <alignment horizontal="center" vertical="top" wrapText="1"/>
    </xf>
    <xf numFmtId="166" fontId="22" fillId="0" borderId="2" xfId="11" applyNumberFormat="1" applyFont="1" applyFill="1" applyBorder="1" applyAlignment="1">
      <alignment horizontal="center" vertical="top" wrapText="1"/>
    </xf>
    <xf numFmtId="49" fontId="22" fillId="0" borderId="2" xfId="0" applyNumberFormat="1" applyFont="1" applyFill="1" applyBorder="1" applyAlignment="1">
      <alignment horizontal="center" vertical="top" wrapText="1"/>
    </xf>
    <xf numFmtId="166" fontId="29" fillId="0" borderId="2" xfId="3" applyNumberFormat="1" applyFont="1" applyFill="1" applyBorder="1" applyAlignment="1">
      <alignment vertical="top" wrapText="1"/>
    </xf>
    <xf numFmtId="49" fontId="6" fillId="0" borderId="2" xfId="11" applyNumberFormat="1" applyFont="1" applyFill="1" applyBorder="1" applyAlignment="1">
      <alignment vertical="top"/>
    </xf>
    <xf numFmtId="3" fontId="6" fillId="0" borderId="2" xfId="0" applyNumberFormat="1" applyFont="1" applyFill="1" applyBorder="1" applyAlignment="1">
      <alignment horizontal="center" vertical="top" wrapText="1"/>
    </xf>
    <xf numFmtId="166" fontId="5" fillId="0" borderId="0" xfId="11" applyNumberFormat="1" applyFont="1" applyFill="1" applyAlignment="1">
      <alignment horizontal="center" vertical="top"/>
    </xf>
    <xf numFmtId="166" fontId="6" fillId="3" borderId="2" xfId="11" applyNumberFormat="1" applyFont="1" applyFill="1" applyBorder="1" applyAlignment="1">
      <alignment horizontal="center" vertical="top" wrapText="1"/>
    </xf>
    <xf numFmtId="49" fontId="6" fillId="3" borderId="3" xfId="0" applyNumberFormat="1" applyFont="1" applyFill="1" applyBorder="1" applyAlignment="1">
      <alignment horizontal="center" vertical="top" wrapText="1"/>
    </xf>
    <xf numFmtId="0" fontId="6" fillId="0" borderId="0" xfId="11" applyFont="1" applyBorder="1" applyAlignment="1">
      <alignment horizontal="left" vertical="center" wrapText="1"/>
    </xf>
    <xf numFmtId="166" fontId="6" fillId="0" borderId="0" xfId="11" applyNumberFormat="1" applyFont="1" applyAlignment="1">
      <alignment horizontal="left" vertical="center" wrapText="1"/>
    </xf>
    <xf numFmtId="166" fontId="5" fillId="0" borderId="0" xfId="11" applyNumberFormat="1" applyFont="1"/>
    <xf numFmtId="166" fontId="0" fillId="0" borderId="0" xfId="0" applyNumberFormat="1"/>
    <xf numFmtId="166" fontId="29" fillId="0" borderId="0" xfId="0" applyNumberFormat="1" applyFont="1" applyAlignment="1">
      <alignment horizontal="center"/>
    </xf>
    <xf numFmtId="166" fontId="30" fillId="0" borderId="0" xfId="0" applyNumberFormat="1" applyFont="1" applyAlignment="1">
      <alignment horizontal="center"/>
    </xf>
    <xf numFmtId="166" fontId="8" fillId="0" borderId="5" xfId="10" applyNumberFormat="1" applyFont="1" applyFill="1" applyBorder="1" applyAlignment="1">
      <alignment horizontal="left" vertical="top" wrapText="1"/>
    </xf>
    <xf numFmtId="166" fontId="1" fillId="0" borderId="0" xfId="10" applyNumberFormat="1"/>
    <xf numFmtId="166" fontId="6" fillId="0" borderId="0" xfId="3" applyNumberFormat="1" applyFont="1" applyAlignment="1">
      <alignment horizontal="left" vertical="top"/>
    </xf>
    <xf numFmtId="0" fontId="6" fillId="0" borderId="2" xfId="11" applyFont="1" applyFill="1" applyBorder="1" applyAlignment="1">
      <alignment vertical="top"/>
    </xf>
    <xf numFmtId="166" fontId="23" fillId="0" borderId="2" xfId="11" applyNumberFormat="1" applyFont="1" applyFill="1" applyBorder="1" applyAlignment="1">
      <alignment vertical="top" wrapText="1"/>
    </xf>
    <xf numFmtId="49" fontId="23" fillId="0" borderId="2" xfId="0" applyNumberFormat="1" applyFont="1" applyFill="1" applyBorder="1" applyAlignment="1">
      <alignment horizontal="center" vertical="top" wrapText="1"/>
    </xf>
    <xf numFmtId="49" fontId="5" fillId="0" borderId="2" xfId="0" applyNumberFormat="1" applyFont="1" applyFill="1" applyBorder="1" applyAlignment="1">
      <alignment horizontal="center" vertical="top"/>
    </xf>
    <xf numFmtId="0" fontId="6" fillId="0" borderId="0" xfId="11" applyFont="1" applyFill="1" applyAlignment="1">
      <alignment vertical="top"/>
    </xf>
    <xf numFmtId="0" fontId="6" fillId="0" borderId="2" xfId="11" applyNumberFormat="1" applyFont="1" applyFill="1" applyBorder="1" applyAlignment="1">
      <alignment horizontal="center" vertical="top" wrapText="1"/>
    </xf>
    <xf numFmtId="0" fontId="6" fillId="0" borderId="2" xfId="3" applyFont="1" applyFill="1" applyBorder="1" applyAlignment="1">
      <alignment horizontal="center" vertical="top" wrapText="1"/>
    </xf>
    <xf numFmtId="166" fontId="6" fillId="0" borderId="2" xfId="3" applyNumberFormat="1" applyFont="1" applyFill="1" applyBorder="1" applyAlignment="1">
      <alignment horizontal="center" vertical="top" wrapText="1"/>
    </xf>
    <xf numFmtId="49" fontId="29" fillId="0" borderId="3" xfId="11" applyNumberFormat="1" applyFont="1" applyFill="1" applyBorder="1" applyAlignment="1">
      <alignment horizontal="center" vertical="top" wrapText="1"/>
    </xf>
    <xf numFmtId="166" fontId="29" fillId="0" borderId="3" xfId="3" applyNumberFormat="1" applyFont="1" applyFill="1" applyBorder="1" applyAlignment="1">
      <alignment horizontal="center" vertical="top" wrapText="1"/>
    </xf>
    <xf numFmtId="0" fontId="7" fillId="0" borderId="2" xfId="3" applyFont="1" applyFill="1" applyBorder="1" applyAlignment="1">
      <alignment horizontal="left" vertical="top" wrapText="1"/>
    </xf>
    <xf numFmtId="166" fontId="6" fillId="0" borderId="2" xfId="0" applyNumberFormat="1" applyFont="1" applyFill="1" applyBorder="1" applyAlignment="1">
      <alignment horizontal="center" vertical="top"/>
    </xf>
    <xf numFmtId="0" fontId="5" fillId="0" borderId="2" xfId="11" applyFont="1" applyFill="1" applyBorder="1" applyAlignment="1">
      <alignment vertical="top"/>
    </xf>
    <xf numFmtId="166" fontId="6" fillId="0" borderId="4" xfId="0" applyNumberFormat="1" applyFont="1" applyFill="1" applyBorder="1" applyAlignment="1">
      <alignment horizontal="center" vertical="top"/>
    </xf>
    <xf numFmtId="166" fontId="6" fillId="0" borderId="3" xfId="0" applyNumberFormat="1" applyFont="1" applyFill="1" applyBorder="1" applyAlignment="1">
      <alignment horizontal="center" vertical="top"/>
    </xf>
    <xf numFmtId="0" fontId="9" fillId="0" borderId="2" xfId="0" applyFont="1" applyBorder="1" applyAlignment="1">
      <alignment horizontal="left" vertical="top" wrapText="1"/>
    </xf>
    <xf numFmtId="166" fontId="5" fillId="3" borderId="0" xfId="11" applyNumberFormat="1" applyFont="1" applyFill="1"/>
    <xf numFmtId="0" fontId="6" fillId="3" borderId="3" xfId="11" applyNumberFormat="1" applyFont="1" applyFill="1" applyBorder="1" applyAlignment="1">
      <alignment horizontal="center" vertical="top" wrapText="1"/>
    </xf>
    <xf numFmtId="166" fontId="6" fillId="3" borderId="3" xfId="11" applyNumberFormat="1" applyFont="1" applyFill="1" applyBorder="1" applyAlignment="1">
      <alignment horizontal="center" vertical="top" wrapText="1"/>
    </xf>
    <xf numFmtId="166" fontId="6" fillId="0" borderId="2" xfId="10" applyNumberFormat="1" applyFont="1" applyBorder="1" applyAlignment="1">
      <alignment horizontal="center" vertical="top" wrapText="1"/>
    </xf>
    <xf numFmtId="0" fontId="6" fillId="0" borderId="2" xfId="11" applyFont="1" applyBorder="1" applyAlignment="1">
      <alignment horizontal="center" vertical="top"/>
    </xf>
    <xf numFmtId="49" fontId="6" fillId="0" borderId="2" xfId="10" applyNumberFormat="1" applyFont="1" applyBorder="1" applyAlignment="1">
      <alignment horizontal="center" vertical="top" wrapText="1"/>
    </xf>
    <xf numFmtId="166" fontId="6" fillId="0" borderId="2" xfId="11" applyNumberFormat="1" applyFont="1" applyBorder="1" applyAlignment="1">
      <alignment horizontal="center" vertical="top"/>
    </xf>
    <xf numFmtId="0" fontId="6" fillId="0" borderId="1" xfId="11" applyFont="1" applyBorder="1" applyAlignment="1">
      <alignment horizontal="center" vertical="top"/>
    </xf>
    <xf numFmtId="166" fontId="5" fillId="0" borderId="2" xfId="11" applyNumberFormat="1" applyFont="1" applyBorder="1" applyAlignment="1">
      <alignment horizontal="center" vertical="top"/>
    </xf>
    <xf numFmtId="166" fontId="6" fillId="0" borderId="3" xfId="10" applyNumberFormat="1" applyFont="1" applyFill="1" applyBorder="1" applyAlignment="1">
      <alignment horizontal="center" vertical="top" wrapText="1"/>
    </xf>
    <xf numFmtId="166" fontId="6" fillId="3" borderId="2" xfId="11" applyNumberFormat="1" applyFont="1" applyFill="1" applyBorder="1" applyAlignment="1">
      <alignment horizontal="center" vertical="top" wrapText="1"/>
    </xf>
    <xf numFmtId="166" fontId="6" fillId="0" borderId="3" xfId="11" applyNumberFormat="1" applyFont="1" applyFill="1" applyBorder="1" applyAlignment="1">
      <alignment horizontal="center" vertical="top" wrapText="1"/>
    </xf>
    <xf numFmtId="166" fontId="6" fillId="0" borderId="4" xfId="11" applyNumberFormat="1" applyFont="1" applyFill="1" applyBorder="1" applyAlignment="1">
      <alignment horizontal="center" vertical="top" wrapText="1"/>
    </xf>
    <xf numFmtId="49" fontId="6" fillId="3" borderId="2" xfId="0" applyNumberFormat="1" applyFont="1" applyFill="1" applyBorder="1" applyAlignment="1">
      <alignment horizontal="center" vertical="top" wrapText="1"/>
    </xf>
    <xf numFmtId="49" fontId="5" fillId="0" borderId="2" xfId="0" applyNumberFormat="1" applyFont="1" applyBorder="1" applyAlignment="1">
      <alignment horizontal="center" vertical="top"/>
    </xf>
    <xf numFmtId="49" fontId="6" fillId="0" borderId="3" xfId="0" applyNumberFormat="1" applyFont="1" applyFill="1" applyBorder="1" applyAlignment="1">
      <alignment horizontal="center" vertical="top" wrapText="1"/>
    </xf>
    <xf numFmtId="49" fontId="8" fillId="0" borderId="2" xfId="0" applyNumberFormat="1" applyFont="1" applyFill="1" applyBorder="1" applyAlignment="1">
      <alignment horizontal="center" vertical="top" wrapText="1"/>
    </xf>
    <xf numFmtId="0" fontId="5" fillId="0" borderId="2" xfId="3" applyFont="1" applyFill="1" applyBorder="1" applyAlignment="1">
      <alignment horizontal="center" vertical="top"/>
    </xf>
    <xf numFmtId="0" fontId="6" fillId="0" borderId="8" xfId="11" applyFont="1" applyFill="1" applyBorder="1" applyAlignment="1">
      <alignment horizontal="left" vertical="top" wrapText="1"/>
    </xf>
    <xf numFmtId="166" fontId="6" fillId="0" borderId="5" xfId="11" applyNumberFormat="1" applyFont="1" applyFill="1" applyBorder="1" applyAlignment="1">
      <alignment horizontal="center" vertical="top"/>
    </xf>
    <xf numFmtId="166" fontId="5" fillId="0" borderId="2" xfId="13" applyNumberFormat="1" applyFont="1" applyFill="1" applyBorder="1" applyAlignment="1" applyProtection="1">
      <alignment horizontal="center" vertical="top"/>
    </xf>
    <xf numFmtId="0" fontId="6" fillId="0" borderId="2" xfId="13" applyFont="1" applyFill="1" applyBorder="1" applyAlignment="1" applyProtection="1">
      <alignment horizontal="center" vertical="top"/>
    </xf>
    <xf numFmtId="166" fontId="6" fillId="0" borderId="5" xfId="13" applyNumberFormat="1" applyFont="1" applyFill="1" applyBorder="1" applyAlignment="1" applyProtection="1">
      <alignment horizontal="center" vertical="top"/>
    </xf>
    <xf numFmtId="49" fontId="5" fillId="0" borderId="8" xfId="0" applyNumberFormat="1" applyFont="1" applyFill="1" applyBorder="1" applyAlignment="1">
      <alignment horizontal="left" vertical="top" wrapText="1"/>
    </xf>
    <xf numFmtId="166" fontId="6" fillId="0" borderId="3" xfId="13" applyNumberFormat="1" applyFont="1" applyBorder="1" applyAlignment="1" applyProtection="1">
      <alignment horizontal="center" vertical="top"/>
    </xf>
    <xf numFmtId="166" fontId="6" fillId="0" borderId="1" xfId="13" applyNumberFormat="1" applyFont="1" applyBorder="1" applyAlignment="1" applyProtection="1">
      <alignment horizontal="center" vertical="top"/>
    </xf>
    <xf numFmtId="166" fontId="6" fillId="0" borderId="3" xfId="0" applyNumberFormat="1" applyFont="1" applyBorder="1" applyAlignment="1">
      <alignment horizontal="center" vertical="top"/>
    </xf>
    <xf numFmtId="166" fontId="6" fillId="5" borderId="3" xfId="13" applyNumberFormat="1" applyFont="1" applyFill="1" applyBorder="1" applyAlignment="1" applyProtection="1">
      <alignment horizontal="center" vertical="top" wrapText="1"/>
    </xf>
    <xf numFmtId="49" fontId="8" fillId="0" borderId="2" xfId="0" applyNumberFormat="1" applyFont="1" applyFill="1" applyBorder="1" applyAlignment="1">
      <alignment vertical="top" wrapText="1"/>
    </xf>
    <xf numFmtId="49" fontId="6" fillId="0" borderId="2" xfId="0" applyNumberFormat="1" applyFont="1" applyFill="1" applyBorder="1" applyAlignment="1">
      <alignment vertical="top" wrapText="1"/>
    </xf>
    <xf numFmtId="0" fontId="6" fillId="0" borderId="2" xfId="0" applyFont="1" applyFill="1" applyBorder="1" applyAlignment="1">
      <alignment horizontal="center" vertical="top" wrapText="1"/>
    </xf>
    <xf numFmtId="0" fontId="19" fillId="0" borderId="2" xfId="0" applyFont="1" applyFill="1" applyBorder="1" applyAlignment="1">
      <alignment horizontal="left" vertical="top" wrapText="1"/>
    </xf>
    <xf numFmtId="166" fontId="19" fillId="0" borderId="2" xfId="0" applyNumberFormat="1" applyFont="1" applyFill="1" applyBorder="1" applyAlignment="1">
      <alignment horizontal="center" vertical="top" wrapText="1"/>
    </xf>
    <xf numFmtId="166" fontId="6" fillId="0" borderId="2" xfId="13" applyNumberFormat="1" applyFont="1" applyFill="1" applyBorder="1" applyAlignment="1" applyProtection="1">
      <alignment horizontal="center" vertical="top" wrapText="1"/>
    </xf>
    <xf numFmtId="49" fontId="5" fillId="0" borderId="2" xfId="0" applyNumberFormat="1" applyFont="1" applyFill="1" applyBorder="1" applyAlignment="1">
      <alignment horizontal="left" vertical="top" wrapText="1"/>
    </xf>
    <xf numFmtId="0" fontId="5" fillId="0" borderId="8" xfId="11" applyFont="1" applyFill="1" applyBorder="1" applyAlignment="1">
      <alignment horizontal="left" vertical="top" wrapText="1"/>
    </xf>
    <xf numFmtId="0" fontId="6" fillId="0" borderId="0" xfId="0" applyFont="1" applyFill="1" applyAlignment="1">
      <alignment horizontal="center" vertical="top"/>
    </xf>
    <xf numFmtId="49" fontId="6" fillId="0" borderId="2" xfId="0" applyNumberFormat="1" applyFont="1" applyFill="1" applyBorder="1" applyAlignment="1">
      <alignment horizontal="center" vertical="top"/>
    </xf>
    <xf numFmtId="3" fontId="6" fillId="0" borderId="2" xfId="0" applyNumberFormat="1" applyFont="1" applyFill="1" applyBorder="1" applyAlignment="1">
      <alignment horizontal="center" vertical="top"/>
    </xf>
    <xf numFmtId="3" fontId="5" fillId="0" borderId="2" xfId="0" applyNumberFormat="1" applyFont="1" applyFill="1" applyBorder="1" applyAlignment="1">
      <alignment horizontal="center" vertical="top" wrapText="1"/>
    </xf>
    <xf numFmtId="0" fontId="5" fillId="0" borderId="2" xfId="3" applyFont="1" applyFill="1" applyBorder="1" applyAlignment="1">
      <alignment horizontal="center" vertical="top" wrapText="1"/>
    </xf>
    <xf numFmtId="166" fontId="5" fillId="0" borderId="2" xfId="3" applyNumberFormat="1" applyFont="1" applyFill="1" applyBorder="1" applyAlignment="1">
      <alignment horizontal="center" vertical="top" wrapText="1"/>
    </xf>
    <xf numFmtId="49" fontId="5" fillId="0" borderId="2" xfId="0" applyNumberFormat="1" applyFont="1" applyFill="1" applyBorder="1" applyAlignment="1">
      <alignment horizontal="center" vertical="top" wrapText="1"/>
    </xf>
    <xf numFmtId="0" fontId="6" fillId="0" borderId="2" xfId="0" applyFont="1" applyFill="1" applyBorder="1" applyAlignment="1">
      <alignment horizontal="left" vertical="top"/>
    </xf>
    <xf numFmtId="0" fontId="9" fillId="0" borderId="2" xfId="3" applyFont="1" applyFill="1" applyBorder="1" applyAlignment="1">
      <alignment vertical="top" wrapText="1"/>
    </xf>
    <xf numFmtId="166" fontId="6" fillId="0" borderId="3" xfId="3" applyNumberFormat="1" applyFont="1" applyFill="1" applyBorder="1" applyAlignment="1">
      <alignment horizontal="center" vertical="top" wrapText="1"/>
    </xf>
    <xf numFmtId="0" fontId="9" fillId="0" borderId="2" xfId="3" applyFont="1" applyFill="1" applyBorder="1" applyAlignment="1">
      <alignment horizontal="left" vertical="top" wrapText="1"/>
    </xf>
    <xf numFmtId="0" fontId="29" fillId="0" borderId="2" xfId="3" applyFont="1" applyFill="1" applyBorder="1" applyAlignment="1">
      <alignment horizontal="left" vertical="top" wrapText="1"/>
    </xf>
    <xf numFmtId="166" fontId="29" fillId="0" borderId="3" xfId="11" applyNumberFormat="1" applyFont="1" applyFill="1" applyBorder="1" applyAlignment="1">
      <alignment horizontal="center" vertical="top" wrapText="1"/>
    </xf>
    <xf numFmtId="166" fontId="29" fillId="0" borderId="2" xfId="11" applyNumberFormat="1" applyFont="1" applyFill="1" applyBorder="1" applyAlignment="1">
      <alignment horizontal="center" vertical="top" wrapText="1"/>
    </xf>
    <xf numFmtId="0" fontId="29" fillId="0" borderId="3" xfId="3" applyFont="1" applyFill="1" applyBorder="1" applyAlignment="1">
      <alignment horizontal="left" vertical="top" wrapText="1"/>
    </xf>
    <xf numFmtId="49" fontId="5" fillId="0" borderId="11" xfId="0" applyNumberFormat="1" applyFont="1" applyFill="1" applyBorder="1" applyAlignment="1" applyProtection="1">
      <alignment horizontal="left" vertical="top" wrapText="1"/>
    </xf>
    <xf numFmtId="49" fontId="5" fillId="0" borderId="5" xfId="0" applyNumberFormat="1" applyFont="1" applyFill="1" applyBorder="1" applyAlignment="1" applyProtection="1">
      <alignment horizontal="left" vertical="top" wrapText="1"/>
    </xf>
    <xf numFmtId="49" fontId="6" fillId="0" borderId="5" xfId="0" applyNumberFormat="1" applyFont="1" applyFill="1" applyBorder="1" applyAlignment="1" applyProtection="1">
      <alignment horizontal="left" vertical="top" wrapText="1"/>
    </xf>
    <xf numFmtId="166" fontId="6" fillId="0" borderId="12" xfId="11" applyNumberFormat="1" applyFont="1" applyFill="1" applyBorder="1" applyAlignment="1">
      <alignment horizontal="center" vertical="top"/>
    </xf>
    <xf numFmtId="0" fontId="9" fillId="0" borderId="2" xfId="0" applyFont="1" applyFill="1" applyBorder="1" applyAlignment="1">
      <alignment horizontal="left" vertical="top" wrapText="1"/>
    </xf>
    <xf numFmtId="49" fontId="6" fillId="0" borderId="2" xfId="11" applyNumberFormat="1" applyFont="1" applyFill="1" applyBorder="1" applyAlignment="1">
      <alignment vertical="top" wrapText="1"/>
    </xf>
    <xf numFmtId="3" fontId="5" fillId="0" borderId="2" xfId="0" applyNumberFormat="1" applyFont="1" applyFill="1" applyBorder="1" applyAlignment="1">
      <alignment horizontal="left" vertical="top" wrapText="1"/>
    </xf>
    <xf numFmtId="2" fontId="6" fillId="0" borderId="2" xfId="11" applyNumberFormat="1" applyFont="1" applyFill="1" applyBorder="1" applyAlignment="1">
      <alignment horizontal="left" vertical="top" wrapText="1"/>
    </xf>
    <xf numFmtId="49" fontId="6" fillId="0" borderId="8" xfId="3" applyNumberFormat="1"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4" xfId="0" applyFont="1" applyFill="1" applyBorder="1" applyAlignment="1">
      <alignment horizontal="center" vertical="top"/>
    </xf>
    <xf numFmtId="166" fontId="5" fillId="0" borderId="3" xfId="13" applyNumberFormat="1" applyFont="1" applyFill="1" applyBorder="1" applyAlignment="1" applyProtection="1">
      <alignment horizontal="center" vertical="top"/>
    </xf>
    <xf numFmtId="49" fontId="6" fillId="0" borderId="11" xfId="0" applyNumberFormat="1" applyFont="1" applyFill="1" applyBorder="1" applyAlignment="1" applyProtection="1">
      <alignment horizontal="left" vertical="top" wrapText="1"/>
    </xf>
    <xf numFmtId="166" fontId="6" fillId="0" borderId="2" xfId="0" applyNumberFormat="1" applyFont="1" applyFill="1" applyBorder="1" applyAlignment="1" applyProtection="1">
      <alignment horizontal="center" vertical="top" wrapText="1"/>
    </xf>
    <xf numFmtId="49" fontId="6" fillId="0" borderId="8" xfId="0" applyNumberFormat="1" applyFont="1" applyFill="1" applyBorder="1" applyAlignment="1" applyProtection="1">
      <alignment horizontal="left" vertical="top" wrapText="1"/>
    </xf>
    <xf numFmtId="0" fontId="6" fillId="0" borderId="5" xfId="11" applyFont="1" applyFill="1" applyBorder="1" applyAlignment="1">
      <alignment horizontal="left" vertical="top" wrapText="1"/>
    </xf>
    <xf numFmtId="0" fontId="22" fillId="0" borderId="2" xfId="11" applyFont="1" applyFill="1" applyBorder="1" applyAlignment="1">
      <alignment vertical="top"/>
    </xf>
    <xf numFmtId="0" fontId="0" fillId="0" borderId="4" xfId="0" applyFont="1" applyFill="1" applyBorder="1" applyAlignment="1">
      <alignment horizontal="center" vertical="top"/>
    </xf>
    <xf numFmtId="0" fontId="0" fillId="0" borderId="2" xfId="0" applyFont="1" applyFill="1" applyBorder="1" applyAlignment="1">
      <alignment horizontal="center" vertical="top"/>
    </xf>
    <xf numFmtId="0" fontId="1" fillId="0" borderId="2" xfId="3" applyFont="1" applyBorder="1" applyAlignment="1">
      <alignment vertical="top" wrapText="1"/>
    </xf>
    <xf numFmtId="0" fontId="1" fillId="0" borderId="2" xfId="3" applyFont="1" applyFill="1" applyBorder="1" applyAlignment="1">
      <alignment horizontal="left" vertical="top" wrapText="1"/>
    </xf>
    <xf numFmtId="0" fontId="1" fillId="0" borderId="2" xfId="3" applyFont="1" applyFill="1" applyBorder="1" applyAlignment="1">
      <alignment horizontal="center" vertical="top" wrapText="1"/>
    </xf>
    <xf numFmtId="0" fontId="0" fillId="0" borderId="0" xfId="0" applyFont="1"/>
    <xf numFmtId="0" fontId="1" fillId="0" borderId="0" xfId="10" applyFont="1"/>
    <xf numFmtId="0" fontId="0" fillId="0" borderId="0" xfId="0" applyFont="1" applyFill="1"/>
    <xf numFmtId="166" fontId="6" fillId="3" borderId="3" xfId="11" applyNumberFormat="1" applyFont="1" applyFill="1" applyBorder="1" applyAlignment="1">
      <alignment horizontal="center" vertical="top" wrapText="1"/>
    </xf>
    <xf numFmtId="166" fontId="6" fillId="0" borderId="2" xfId="10" applyNumberFormat="1" applyFont="1" applyBorder="1" applyAlignment="1">
      <alignment horizontal="center" vertical="top" wrapText="1"/>
    </xf>
    <xf numFmtId="166" fontId="6" fillId="0" borderId="2" xfId="11" applyNumberFormat="1" applyFont="1" applyBorder="1" applyAlignment="1">
      <alignment horizontal="center" vertical="top"/>
    </xf>
    <xf numFmtId="166" fontId="5" fillId="0" borderId="2" xfId="11" applyNumberFormat="1" applyFont="1" applyBorder="1" applyAlignment="1">
      <alignment horizontal="center" vertical="top" wrapText="1"/>
    </xf>
    <xf numFmtId="166" fontId="5" fillId="0" borderId="2" xfId="11" applyNumberFormat="1" applyFont="1" applyBorder="1" applyAlignment="1">
      <alignment horizontal="center" vertical="top"/>
    </xf>
    <xf numFmtId="166" fontId="6" fillId="0" borderId="3" xfId="10" applyNumberFormat="1" applyFont="1" applyFill="1" applyBorder="1" applyAlignment="1">
      <alignment horizontal="center" vertical="top" wrapText="1"/>
    </xf>
    <xf numFmtId="166" fontId="6" fillId="0" borderId="3" xfId="11" applyNumberFormat="1" applyFont="1" applyFill="1" applyBorder="1" applyAlignment="1">
      <alignment horizontal="center" vertical="top" wrapText="1"/>
    </xf>
    <xf numFmtId="166" fontId="6" fillId="0" borderId="6" xfId="11" applyNumberFormat="1" applyFont="1" applyFill="1" applyBorder="1" applyAlignment="1">
      <alignment horizontal="center" vertical="top" wrapText="1"/>
    </xf>
    <xf numFmtId="166" fontId="6" fillId="0" borderId="4" xfId="11" applyNumberFormat="1" applyFont="1" applyFill="1" applyBorder="1" applyAlignment="1">
      <alignment horizontal="center" vertical="top" wrapText="1"/>
    </xf>
    <xf numFmtId="166" fontId="6" fillId="0" borderId="2" xfId="11" applyNumberFormat="1" applyFont="1" applyFill="1" applyBorder="1" applyAlignment="1">
      <alignment horizontal="center" vertical="top" wrapText="1"/>
    </xf>
    <xf numFmtId="0" fontId="9" fillId="0" borderId="2" xfId="10" applyFont="1" applyBorder="1" applyAlignment="1">
      <alignment horizontal="left" vertical="top" wrapText="1"/>
    </xf>
    <xf numFmtId="166" fontId="6" fillId="0" borderId="3" xfId="10" applyNumberFormat="1" applyFont="1" applyFill="1" applyBorder="1" applyAlignment="1" applyProtection="1">
      <alignment horizontal="left" vertical="top" wrapText="1"/>
      <protection locked="0"/>
    </xf>
    <xf numFmtId="1" fontId="9" fillId="0" borderId="3" xfId="10" applyNumberFormat="1" applyFont="1" applyFill="1" applyBorder="1" applyAlignment="1">
      <alignment horizontal="center" vertical="top" wrapText="1"/>
    </xf>
    <xf numFmtId="166" fontId="6" fillId="0" borderId="2" xfId="11" applyNumberFormat="1" applyFont="1" applyBorder="1" applyAlignment="1">
      <alignment horizontal="center" vertical="top"/>
    </xf>
    <xf numFmtId="166" fontId="29" fillId="0" borderId="3" xfId="11" applyNumberFormat="1" applyFont="1" applyFill="1" applyBorder="1" applyAlignment="1">
      <alignment horizontal="left" vertical="top" wrapText="1"/>
    </xf>
    <xf numFmtId="166" fontId="29" fillId="0" borderId="4" xfId="11" applyNumberFormat="1" applyFont="1" applyFill="1" applyBorder="1" applyAlignment="1">
      <alignment horizontal="left" vertical="top" wrapText="1"/>
    </xf>
    <xf numFmtId="49" fontId="8" fillId="0" borderId="3" xfId="10" applyNumberFormat="1" applyFont="1" applyFill="1" applyBorder="1" applyAlignment="1">
      <alignment horizontal="left" vertical="top" wrapText="1"/>
    </xf>
    <xf numFmtId="0" fontId="6" fillId="0" borderId="2" xfId="10" applyFont="1" applyBorder="1" applyAlignment="1">
      <alignment horizontal="left" vertical="top" wrapText="1"/>
    </xf>
    <xf numFmtId="0" fontId="6" fillId="0" borderId="3" xfId="11" applyFont="1" applyBorder="1" applyAlignment="1">
      <alignment horizontal="left" vertical="top" wrapText="1"/>
    </xf>
    <xf numFmtId="166" fontId="6" fillId="0" borderId="3" xfId="11" applyNumberFormat="1" applyFont="1" applyFill="1" applyBorder="1" applyAlignment="1">
      <alignment horizontal="left" vertical="top" wrapText="1"/>
    </xf>
    <xf numFmtId="166" fontId="6" fillId="0" borderId="4" xfId="11" applyNumberFormat="1" applyFont="1" applyFill="1" applyBorder="1" applyAlignment="1">
      <alignment horizontal="left" vertical="top" wrapText="1"/>
    </xf>
    <xf numFmtId="49" fontId="8" fillId="3" borderId="3" xfId="0" applyNumberFormat="1" applyFont="1" applyFill="1" applyBorder="1" applyAlignment="1">
      <alignment horizontal="left" vertical="top" wrapText="1"/>
    </xf>
    <xf numFmtId="166" fontId="6" fillId="3" borderId="3" xfId="11" applyNumberFormat="1" applyFont="1" applyFill="1" applyBorder="1" applyAlignment="1">
      <alignment horizontal="left" vertical="top" wrapText="1"/>
    </xf>
    <xf numFmtId="0" fontId="6" fillId="3" borderId="3" xfId="11" applyFont="1" applyFill="1" applyBorder="1" applyAlignment="1">
      <alignment horizontal="left" vertical="top" wrapText="1"/>
    </xf>
    <xf numFmtId="166" fontId="5" fillId="3" borderId="3" xfId="11" applyNumberFormat="1" applyFont="1" applyFill="1" applyBorder="1" applyAlignment="1">
      <alignment horizontal="left" vertical="top" wrapText="1"/>
    </xf>
    <xf numFmtId="166" fontId="6" fillId="3" borderId="2" xfId="11" applyNumberFormat="1" applyFont="1" applyFill="1" applyBorder="1" applyAlignment="1">
      <alignment horizontal="left" vertical="top" wrapText="1"/>
    </xf>
    <xf numFmtId="166" fontId="6" fillId="0" borderId="2" xfId="11" applyNumberFormat="1" applyFont="1" applyFill="1" applyBorder="1" applyAlignment="1">
      <alignment horizontal="left" vertical="top" wrapText="1"/>
    </xf>
    <xf numFmtId="49" fontId="8" fillId="0" borderId="3" xfId="0" applyNumberFormat="1" applyFont="1" applyFill="1" applyBorder="1" applyAlignment="1">
      <alignment horizontal="left" vertical="top" wrapText="1"/>
    </xf>
    <xf numFmtId="166" fontId="6" fillId="0" borderId="6" xfId="11" applyNumberFormat="1" applyFont="1" applyFill="1" applyBorder="1" applyAlignment="1">
      <alignment horizontal="center" vertical="top" wrapText="1"/>
    </xf>
    <xf numFmtId="49" fontId="8" fillId="0" borderId="4" xfId="0" applyNumberFormat="1" applyFont="1" applyFill="1" applyBorder="1" applyAlignment="1">
      <alignment horizontal="left" vertical="top" wrapText="1"/>
    </xf>
    <xf numFmtId="166" fontId="6" fillId="0" borderId="4" xfId="11" applyNumberFormat="1" applyFont="1" applyFill="1" applyBorder="1" applyAlignment="1">
      <alignment horizontal="center" vertical="top" wrapText="1"/>
    </xf>
    <xf numFmtId="166" fontId="1" fillId="0" borderId="0" xfId="10" applyNumberFormat="1" applyFont="1"/>
    <xf numFmtId="166" fontId="0" fillId="0" borderId="0" xfId="0" applyNumberFormat="1" applyFont="1"/>
    <xf numFmtId="3" fontId="6" fillId="3" borderId="2" xfId="0" applyNumberFormat="1" applyFont="1" applyFill="1" applyBorder="1" applyAlignment="1">
      <alignment horizontal="center" vertical="top" wrapText="1"/>
    </xf>
    <xf numFmtId="166" fontId="5" fillId="0" borderId="2" xfId="0" applyNumberFormat="1" applyFont="1" applyBorder="1" applyAlignment="1">
      <alignment horizontal="center" vertical="top" wrapText="1"/>
    </xf>
    <xf numFmtId="3" fontId="6" fillId="3" borderId="2" xfId="0" applyNumberFormat="1" applyFont="1" applyFill="1" applyBorder="1" applyAlignment="1">
      <alignment horizontal="center" vertical="top"/>
    </xf>
    <xf numFmtId="166" fontId="6" fillId="0" borderId="2" xfId="15" applyNumberFormat="1" applyFont="1" applyFill="1" applyBorder="1" applyAlignment="1">
      <alignment horizontal="center" vertical="top"/>
    </xf>
    <xf numFmtId="166" fontId="6" fillId="0" borderId="4" xfId="15" applyNumberFormat="1" applyFont="1" applyFill="1" applyBorder="1" applyAlignment="1">
      <alignment horizontal="center" vertical="top"/>
    </xf>
    <xf numFmtId="166" fontId="1" fillId="0" borderId="2" xfId="3" applyNumberFormat="1" applyFont="1" applyBorder="1" applyAlignment="1">
      <alignment vertical="top" wrapText="1"/>
    </xf>
    <xf numFmtId="166" fontId="1" fillId="0" borderId="2" xfId="3" applyNumberFormat="1" applyFont="1" applyFill="1" applyBorder="1" applyAlignment="1">
      <alignment horizontal="center" vertical="top" wrapText="1"/>
    </xf>
    <xf numFmtId="166" fontId="8" fillId="0" borderId="2" xfId="3" applyNumberFormat="1" applyFont="1" applyFill="1" applyBorder="1" applyAlignment="1">
      <alignment horizontal="center" vertical="top" wrapText="1"/>
    </xf>
    <xf numFmtId="166" fontId="6" fillId="0" borderId="2" xfId="3" applyNumberFormat="1" applyFont="1" applyBorder="1" applyAlignment="1">
      <alignment horizontal="center" vertical="top"/>
    </xf>
    <xf numFmtId="0" fontId="5" fillId="0" borderId="0" xfId="11" applyFont="1" applyFill="1" applyAlignment="1">
      <alignment horizontal="left" vertical="top"/>
    </xf>
    <xf numFmtId="166" fontId="5" fillId="0" borderId="0" xfId="11" applyNumberFormat="1" applyFont="1" applyFill="1" applyAlignment="1">
      <alignment horizontal="left" vertical="top"/>
    </xf>
    <xf numFmtId="49" fontId="28" fillId="0" borderId="2" xfId="10" applyNumberFormat="1" applyFont="1" applyFill="1" applyBorder="1" applyAlignment="1">
      <alignment horizontal="left" vertical="top" wrapText="1"/>
    </xf>
    <xf numFmtId="0" fontId="6" fillId="0" borderId="0" xfId="11" applyFont="1" applyAlignment="1">
      <alignment horizontal="left" vertical="top" wrapText="1"/>
    </xf>
    <xf numFmtId="0" fontId="6" fillId="0" borderId="8" xfId="10" applyFont="1" applyFill="1" applyBorder="1" applyAlignment="1" applyProtection="1">
      <alignment horizontal="left" vertical="top"/>
      <protection locked="0"/>
    </xf>
    <xf numFmtId="0" fontId="1" fillId="0" borderId="0" xfId="10" applyFont="1" applyAlignment="1">
      <alignment horizontal="left" vertical="top"/>
    </xf>
    <xf numFmtId="0" fontId="0" fillId="0" borderId="0" xfId="0" applyFont="1" applyAlignment="1">
      <alignment horizontal="left" vertical="top"/>
    </xf>
    <xf numFmtId="166" fontId="5" fillId="4" borderId="2" xfId="11" applyNumberFormat="1" applyFont="1" applyFill="1" applyBorder="1" applyAlignment="1">
      <alignment horizontal="left" vertical="top" wrapText="1"/>
    </xf>
    <xf numFmtId="166" fontId="6" fillId="0" borderId="2" xfId="11" applyNumberFormat="1" applyFont="1" applyFill="1" applyBorder="1" applyAlignment="1">
      <alignment horizontal="left" vertical="top"/>
    </xf>
    <xf numFmtId="166" fontId="5" fillId="0" borderId="2" xfId="11" applyNumberFormat="1" applyFont="1" applyBorder="1" applyAlignment="1">
      <alignment horizontal="left" vertical="top"/>
    </xf>
    <xf numFmtId="166" fontId="10" fillId="3" borderId="2" xfId="11" applyNumberFormat="1" applyFont="1" applyFill="1" applyBorder="1" applyAlignment="1">
      <alignment horizontal="left" vertical="top" wrapText="1"/>
    </xf>
    <xf numFmtId="4" fontId="5" fillId="0" borderId="2" xfId="11" applyNumberFormat="1" applyFont="1" applyFill="1" applyBorder="1" applyAlignment="1">
      <alignment horizontal="left" vertical="top"/>
    </xf>
    <xf numFmtId="0" fontId="12" fillId="0" borderId="2" xfId="11" applyFont="1" applyBorder="1" applyAlignment="1">
      <alignment horizontal="left" vertical="top" wrapText="1"/>
    </xf>
    <xf numFmtId="166" fontId="6" fillId="0" borderId="0" xfId="11" applyNumberFormat="1" applyFont="1" applyAlignment="1">
      <alignment horizontal="left" vertical="top"/>
    </xf>
    <xf numFmtId="166" fontId="6" fillId="3" borderId="2" xfId="11" applyNumberFormat="1" applyFont="1" applyFill="1" applyBorder="1" applyAlignment="1">
      <alignment horizontal="left" vertical="top" wrapText="1"/>
    </xf>
    <xf numFmtId="166" fontId="6" fillId="0" borderId="2" xfId="11" applyNumberFormat="1" applyFont="1" applyFill="1" applyBorder="1" applyAlignment="1">
      <alignment horizontal="left" vertical="top" wrapText="1"/>
    </xf>
    <xf numFmtId="166" fontId="6" fillId="0" borderId="3" xfId="11" applyNumberFormat="1" applyFont="1" applyFill="1" applyBorder="1" applyAlignment="1">
      <alignment horizontal="center" vertical="top" wrapText="1"/>
    </xf>
    <xf numFmtId="49" fontId="8" fillId="0" borderId="2" xfId="0" applyNumberFormat="1" applyFont="1" applyFill="1" applyBorder="1" applyAlignment="1">
      <alignment horizontal="center" vertical="top" wrapText="1"/>
    </xf>
    <xf numFmtId="0" fontId="9" fillId="0" borderId="3" xfId="3" applyFont="1" applyFill="1" applyBorder="1" applyAlignment="1">
      <alignment horizontal="left" vertical="top" wrapText="1"/>
    </xf>
    <xf numFmtId="49" fontId="8" fillId="0" borderId="3" xfId="0" applyNumberFormat="1" applyFont="1" applyFill="1" applyBorder="1" applyAlignment="1">
      <alignment horizontal="left" vertical="top" wrapText="1"/>
    </xf>
    <xf numFmtId="0" fontId="9" fillId="0" borderId="4" xfId="3" applyFont="1" applyFill="1" applyBorder="1" applyAlignment="1">
      <alignment horizontal="left" vertical="top" wrapText="1"/>
    </xf>
    <xf numFmtId="49" fontId="8" fillId="0" borderId="8" xfId="0" applyNumberFormat="1" applyFont="1" applyFill="1" applyBorder="1" applyAlignment="1">
      <alignment horizontal="left" vertical="top" wrapText="1"/>
    </xf>
    <xf numFmtId="49" fontId="6" fillId="0" borderId="2" xfId="0" applyNumberFormat="1" applyFont="1" applyFill="1" applyBorder="1" applyAlignment="1">
      <alignment horizontal="center" vertical="top" wrapText="1"/>
    </xf>
    <xf numFmtId="0" fontId="5" fillId="0" borderId="2" xfId="3" applyFont="1" applyFill="1" applyBorder="1" applyAlignment="1">
      <alignment horizontal="center" vertical="top"/>
    </xf>
    <xf numFmtId="166" fontId="6" fillId="0" borderId="2" xfId="11" applyNumberFormat="1" applyFont="1" applyFill="1" applyBorder="1" applyAlignment="1">
      <alignment horizontal="center" vertical="top" wrapText="1"/>
    </xf>
    <xf numFmtId="49" fontId="8" fillId="0" borderId="3" xfId="0" applyNumberFormat="1" applyFont="1" applyFill="1" applyBorder="1" applyAlignment="1">
      <alignment horizontal="left" vertical="top" wrapText="1"/>
    </xf>
    <xf numFmtId="166" fontId="6" fillId="0" borderId="2" xfId="11" applyNumberFormat="1" applyFont="1" applyFill="1" applyBorder="1" applyAlignment="1">
      <alignment horizontal="center" vertical="top" wrapText="1"/>
    </xf>
    <xf numFmtId="49" fontId="5" fillId="0" borderId="2" xfId="0" applyNumberFormat="1" applyFont="1" applyFill="1" applyBorder="1" applyAlignment="1">
      <alignment horizontal="center" vertical="top"/>
    </xf>
    <xf numFmtId="0" fontId="1" fillId="0" borderId="4" xfId="10" applyBorder="1" applyAlignment="1">
      <alignment vertical="top"/>
    </xf>
    <xf numFmtId="0" fontId="1" fillId="0" borderId="2" xfId="10" applyBorder="1" applyAlignment="1">
      <alignment vertical="top"/>
    </xf>
    <xf numFmtId="0" fontId="1" fillId="0" borderId="2" xfId="10" applyBorder="1"/>
    <xf numFmtId="166" fontId="11" fillId="0" borderId="4" xfId="11" applyNumberFormat="1" applyFont="1" applyFill="1" applyBorder="1" applyAlignment="1">
      <alignment horizontal="left" vertical="top" wrapText="1"/>
    </xf>
    <xf numFmtId="166" fontId="11" fillId="0" borderId="2" xfId="11" applyNumberFormat="1" applyFont="1" applyFill="1" applyBorder="1" applyAlignment="1">
      <alignment horizontal="left" vertical="top" wrapText="1"/>
    </xf>
    <xf numFmtId="0" fontId="5"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49" fontId="24" fillId="0" borderId="2" xfId="0" applyNumberFormat="1" applyFont="1" applyFill="1" applyBorder="1" applyAlignment="1">
      <alignment horizontal="left" vertical="top" wrapText="1"/>
    </xf>
    <xf numFmtId="0" fontId="6" fillId="0" borderId="8" xfId="0" applyFont="1" applyFill="1" applyBorder="1" applyAlignment="1">
      <alignment horizontal="left" vertical="top" wrapText="1"/>
    </xf>
    <xf numFmtId="0" fontId="28" fillId="0" borderId="2" xfId="0" applyFont="1" applyFill="1" applyBorder="1" applyAlignment="1">
      <alignment horizontal="left" vertical="top" wrapText="1"/>
    </xf>
    <xf numFmtId="0" fontId="29" fillId="0" borderId="2" xfId="0" applyFont="1" applyBorder="1" applyAlignment="1">
      <alignment horizontal="left" vertical="top" wrapText="1"/>
    </xf>
    <xf numFmtId="0" fontId="1" fillId="0" borderId="2" xfId="3" applyFont="1" applyBorder="1" applyAlignment="1">
      <alignment horizontal="left" vertical="top" wrapText="1"/>
    </xf>
    <xf numFmtId="49" fontId="6" fillId="3" borderId="2" xfId="0" applyNumberFormat="1" applyFont="1" applyFill="1" applyBorder="1" applyAlignment="1" applyProtection="1">
      <alignment horizontal="left" vertical="top" wrapText="1"/>
    </xf>
    <xf numFmtId="0" fontId="5" fillId="0" borderId="2" xfId="3" applyFont="1" applyFill="1" applyBorder="1" applyAlignment="1">
      <alignment vertical="top"/>
    </xf>
    <xf numFmtId="0" fontId="1" fillId="0" borderId="2" xfId="3" applyFont="1" applyBorder="1" applyAlignment="1">
      <alignment vertical="top"/>
    </xf>
    <xf numFmtId="49" fontId="8" fillId="0" borderId="2" xfId="3" applyNumberFormat="1" applyFont="1" applyFill="1" applyBorder="1" applyAlignment="1">
      <alignment vertical="top" wrapText="1"/>
    </xf>
    <xf numFmtId="0" fontId="1" fillId="0" borderId="2" xfId="3" applyFont="1" applyFill="1" applyBorder="1" applyAlignment="1">
      <alignment vertical="top" wrapText="1"/>
    </xf>
    <xf numFmtId="166" fontId="1" fillId="0" borderId="2" xfId="3" applyNumberFormat="1" applyFont="1" applyFill="1" applyBorder="1" applyAlignment="1">
      <alignment vertical="top" wrapText="1"/>
    </xf>
    <xf numFmtId="0" fontId="0" fillId="0" borderId="2" xfId="0" applyFont="1" applyFill="1" applyBorder="1" applyAlignment="1">
      <alignment vertical="top"/>
    </xf>
    <xf numFmtId="166" fontId="6" fillId="0" borderId="2" xfId="3" applyNumberFormat="1" applyFont="1" applyFill="1" applyBorder="1" applyAlignment="1">
      <alignment vertical="top" wrapText="1"/>
    </xf>
    <xf numFmtId="0" fontId="1" fillId="0" borderId="2" xfId="3" applyFont="1" applyFill="1" applyBorder="1" applyAlignment="1">
      <alignment vertical="top"/>
    </xf>
    <xf numFmtId="0" fontId="29" fillId="0" borderId="1" xfId="3" applyFont="1" applyFill="1" applyBorder="1" applyAlignment="1">
      <alignment horizontal="left" vertical="top" wrapText="1"/>
    </xf>
    <xf numFmtId="0" fontId="1" fillId="0" borderId="2" xfId="3" applyFont="1" applyFill="1" applyBorder="1" applyAlignment="1">
      <alignment horizontal="center" vertical="top"/>
    </xf>
    <xf numFmtId="166" fontId="6" fillId="0" borderId="3" xfId="11" applyNumberFormat="1" applyFont="1" applyFill="1" applyBorder="1" applyAlignment="1">
      <alignment horizontal="center" vertical="top"/>
    </xf>
    <xf numFmtId="49" fontId="8" fillId="0" borderId="15" xfId="0" applyNumberFormat="1" applyFont="1" applyFill="1" applyBorder="1" applyAlignment="1">
      <alignment horizontal="left" vertical="top" wrapText="1"/>
    </xf>
    <xf numFmtId="166" fontId="6" fillId="3" borderId="2" xfId="11" applyNumberFormat="1" applyFont="1" applyFill="1" applyBorder="1" applyAlignment="1">
      <alignment horizontal="left" vertical="top" wrapText="1"/>
    </xf>
    <xf numFmtId="4" fontId="6" fillId="3" borderId="2" xfId="11" applyNumberFormat="1" applyFont="1" applyFill="1" applyBorder="1" applyAlignment="1">
      <alignment horizontal="left" vertical="top" wrapText="1"/>
    </xf>
    <xf numFmtId="166" fontId="6" fillId="0" borderId="2" xfId="11" applyNumberFormat="1" applyFont="1" applyFill="1" applyBorder="1" applyAlignment="1">
      <alignment horizontal="left" vertical="top" wrapText="1"/>
    </xf>
    <xf numFmtId="166" fontId="6" fillId="0" borderId="3" xfId="11" applyNumberFormat="1" applyFont="1" applyFill="1" applyBorder="1" applyAlignment="1">
      <alignment horizontal="left" vertical="top" wrapText="1"/>
    </xf>
    <xf numFmtId="166" fontId="6" fillId="0" borderId="2" xfId="11" applyNumberFormat="1" applyFont="1" applyFill="1" applyBorder="1" applyAlignment="1">
      <alignment horizontal="left" vertical="top" wrapText="1"/>
    </xf>
    <xf numFmtId="166" fontId="6" fillId="0" borderId="2" xfId="11" applyNumberFormat="1" applyFont="1" applyFill="1" applyBorder="1" applyAlignment="1">
      <alignment horizontal="center" vertical="top" wrapText="1"/>
    </xf>
    <xf numFmtId="0" fontId="32" fillId="0" borderId="0" xfId="0" applyFont="1" applyFill="1" applyBorder="1"/>
    <xf numFmtId="0" fontId="5" fillId="0" borderId="0" xfId="11" applyFont="1" applyFill="1" applyBorder="1" applyAlignment="1">
      <alignment horizontal="center" vertical="top"/>
    </xf>
    <xf numFmtId="0" fontId="5" fillId="0" borderId="0" xfId="11" applyFont="1" applyFill="1" applyBorder="1" applyAlignment="1">
      <alignment horizontal="left" vertical="top"/>
    </xf>
    <xf numFmtId="166" fontId="5" fillId="0" borderId="0" xfId="11" applyNumberFormat="1" applyFont="1" applyFill="1" applyBorder="1" applyAlignment="1">
      <alignment horizontal="center"/>
    </xf>
    <xf numFmtId="166" fontId="5" fillId="0" borderId="0" xfId="11" applyNumberFormat="1" applyFont="1" applyFill="1" applyBorder="1" applyAlignment="1">
      <alignment horizontal="left" vertical="top"/>
    </xf>
    <xf numFmtId="0" fontId="5" fillId="0" borderId="0" xfId="11" applyFont="1" applyFill="1" applyBorder="1" applyAlignment="1">
      <alignment horizontal="center"/>
    </xf>
    <xf numFmtId="166" fontId="5" fillId="0" borderId="2" xfId="10" applyNumberFormat="1" applyFont="1" applyFill="1" applyBorder="1" applyAlignment="1">
      <alignment horizontal="center" vertical="top" wrapText="1"/>
    </xf>
    <xf numFmtId="0" fontId="6" fillId="6" borderId="2" xfId="11" applyFont="1" applyFill="1" applyBorder="1" applyAlignment="1">
      <alignment horizontal="center" vertical="top"/>
    </xf>
    <xf numFmtId="0" fontId="6" fillId="6" borderId="2" xfId="11" applyFont="1" applyFill="1" applyBorder="1" applyAlignment="1">
      <alignment horizontal="center" vertical="top" wrapText="1"/>
    </xf>
    <xf numFmtId="0" fontId="6" fillId="6" borderId="2" xfId="11" applyFont="1" applyFill="1" applyBorder="1" applyAlignment="1">
      <alignment horizontal="center"/>
    </xf>
    <xf numFmtId="4" fontId="5" fillId="7" borderId="2" xfId="11" applyNumberFormat="1" applyFont="1" applyFill="1" applyBorder="1" applyAlignment="1">
      <alignment horizontal="center" vertical="top"/>
    </xf>
    <xf numFmtId="4" fontId="5" fillId="7" borderId="2" xfId="11" applyNumberFormat="1" applyFont="1" applyFill="1" applyBorder="1" applyAlignment="1">
      <alignment horizontal="left" vertical="top" wrapText="1"/>
    </xf>
    <xf numFmtId="166" fontId="5" fillId="7" borderId="2" xfId="11" applyNumberFormat="1" applyFont="1" applyFill="1" applyBorder="1" applyAlignment="1">
      <alignment horizontal="center" vertical="top" wrapText="1"/>
    </xf>
    <xf numFmtId="0" fontId="33" fillId="0" borderId="2" xfId="10" applyFont="1" applyFill="1" applyBorder="1" applyAlignment="1">
      <alignment horizontal="left" vertical="top" wrapText="1"/>
    </xf>
    <xf numFmtId="166" fontId="5" fillId="6" borderId="2" xfId="11" applyNumberFormat="1" applyFont="1" applyFill="1" applyBorder="1" applyAlignment="1">
      <alignment horizontal="center" vertical="top" wrapText="1"/>
    </xf>
    <xf numFmtId="49" fontId="28" fillId="0" borderId="6" xfId="10" applyNumberFormat="1" applyFont="1" applyFill="1" applyBorder="1" applyAlignment="1">
      <alignment horizontal="left" vertical="top" wrapText="1"/>
    </xf>
    <xf numFmtId="49" fontId="28" fillId="0" borderId="4" xfId="10" applyNumberFormat="1" applyFont="1" applyFill="1" applyBorder="1" applyAlignment="1">
      <alignment horizontal="left" vertical="top" wrapText="1"/>
    </xf>
    <xf numFmtId="166" fontId="5" fillId="0" borderId="2" xfId="11" applyNumberFormat="1" applyFont="1" applyFill="1" applyBorder="1" applyAlignment="1">
      <alignment horizontal="left" vertical="top"/>
    </xf>
    <xf numFmtId="3" fontId="6" fillId="6" borderId="2" xfId="10" applyNumberFormat="1" applyFont="1" applyFill="1" applyBorder="1" applyAlignment="1">
      <alignment horizontal="left" vertical="top" wrapText="1"/>
    </xf>
    <xf numFmtId="49" fontId="6" fillId="6" borderId="2" xfId="10" applyNumberFormat="1" applyFont="1" applyFill="1" applyBorder="1" applyAlignment="1">
      <alignment horizontal="center" vertical="top" wrapText="1"/>
    </xf>
    <xf numFmtId="166" fontId="6" fillId="6" borderId="2" xfId="11" applyNumberFormat="1" applyFont="1" applyFill="1" applyBorder="1" applyAlignment="1">
      <alignment horizontal="center" vertical="top" wrapText="1"/>
    </xf>
    <xf numFmtId="166" fontId="5" fillId="0" borderId="2" xfId="11" applyNumberFormat="1" applyFont="1" applyFill="1" applyBorder="1"/>
    <xf numFmtId="166" fontId="5" fillId="0" borderId="2" xfId="11" applyNumberFormat="1" applyFont="1" applyFill="1" applyBorder="1" applyAlignment="1">
      <alignment horizontal="center"/>
    </xf>
    <xf numFmtId="0" fontId="33" fillId="6" borderId="2" xfId="10" applyFont="1" applyFill="1" applyBorder="1" applyAlignment="1">
      <alignment horizontal="left" vertical="top" wrapText="1"/>
    </xf>
    <xf numFmtId="166" fontId="5" fillId="6" borderId="2" xfId="11" applyNumberFormat="1" applyFont="1" applyFill="1" applyBorder="1" applyAlignment="1">
      <alignment horizontal="left" vertical="top" wrapText="1"/>
    </xf>
    <xf numFmtId="49" fontId="6" fillId="6" borderId="2" xfId="10" applyNumberFormat="1" applyFont="1" applyFill="1" applyBorder="1" applyAlignment="1">
      <alignment horizontal="left" vertical="top" wrapText="1"/>
    </xf>
    <xf numFmtId="166" fontId="6" fillId="6" borderId="2" xfId="11" applyNumberFormat="1" applyFont="1" applyFill="1" applyBorder="1" applyAlignment="1">
      <alignment horizontal="left" vertical="top" wrapText="1"/>
    </xf>
    <xf numFmtId="49" fontId="28" fillId="6" borderId="2" xfId="10" applyNumberFormat="1" applyFont="1" applyFill="1" applyBorder="1" applyAlignment="1">
      <alignment horizontal="left" vertical="top" wrapText="1"/>
    </xf>
    <xf numFmtId="0" fontId="28" fillId="6" borderId="2" xfId="10" applyFont="1" applyFill="1" applyBorder="1" applyAlignment="1">
      <alignment horizontal="left" vertical="top" wrapText="1"/>
    </xf>
    <xf numFmtId="4" fontId="6" fillId="6" borderId="2" xfId="11" applyNumberFormat="1" applyFont="1" applyFill="1" applyBorder="1" applyAlignment="1">
      <alignment horizontal="center" vertical="top" wrapText="1"/>
    </xf>
    <xf numFmtId="0" fontId="6" fillId="6" borderId="2" xfId="11" applyFont="1" applyFill="1" applyBorder="1" applyAlignment="1">
      <alignment horizontal="left" vertical="top" wrapText="1"/>
    </xf>
    <xf numFmtId="166" fontId="6" fillId="6" borderId="2" xfId="11" applyNumberFormat="1" applyFont="1" applyFill="1" applyBorder="1" applyAlignment="1">
      <alignment horizontal="center" vertical="top"/>
    </xf>
    <xf numFmtId="49" fontId="6" fillId="6" borderId="2" xfId="11" applyNumberFormat="1" applyFont="1" applyFill="1" applyBorder="1" applyAlignment="1">
      <alignment horizontal="center" vertical="top" wrapText="1"/>
    </xf>
    <xf numFmtId="49" fontId="6" fillId="6" borderId="2" xfId="10" applyNumberFormat="1" applyFont="1" applyFill="1" applyBorder="1" applyAlignment="1" applyProtection="1">
      <alignment horizontal="left" vertical="top" wrapText="1"/>
    </xf>
    <xf numFmtId="49" fontId="28" fillId="6" borderId="2" xfId="0" applyNumberFormat="1" applyFont="1" applyFill="1" applyBorder="1" applyAlignment="1">
      <alignment horizontal="left" vertical="top" wrapText="1"/>
    </xf>
    <xf numFmtId="49" fontId="6" fillId="6" borderId="2" xfId="0" applyNumberFormat="1" applyFont="1" applyFill="1" applyBorder="1" applyAlignment="1">
      <alignment horizontal="left" vertical="top" wrapText="1"/>
    </xf>
    <xf numFmtId="0" fontId="28" fillId="0" borderId="2" xfId="10" applyFont="1" applyFill="1" applyBorder="1" applyAlignment="1">
      <alignment horizontal="left" vertical="top" wrapText="1"/>
    </xf>
    <xf numFmtId="0" fontId="1" fillId="0" borderId="2" xfId="10" applyFont="1" applyFill="1" applyBorder="1"/>
    <xf numFmtId="166" fontId="6" fillId="6" borderId="2" xfId="11" applyNumberFormat="1" applyFont="1" applyFill="1" applyBorder="1" applyAlignment="1">
      <alignment vertical="top" wrapText="1"/>
    </xf>
    <xf numFmtId="0" fontId="1" fillId="0" borderId="2" xfId="10" applyFont="1" applyFill="1" applyBorder="1" applyAlignment="1">
      <alignment vertical="top"/>
    </xf>
    <xf numFmtId="49" fontId="5" fillId="6" borderId="2" xfId="11" applyNumberFormat="1" applyFont="1" applyFill="1" applyBorder="1" applyAlignment="1">
      <alignment horizontal="center" vertical="top" wrapText="1"/>
    </xf>
    <xf numFmtId="166" fontId="28" fillId="0" borderId="2" xfId="10" applyNumberFormat="1" applyFont="1" applyFill="1" applyBorder="1" applyAlignment="1">
      <alignment horizontal="center" vertical="top" wrapText="1"/>
    </xf>
    <xf numFmtId="49" fontId="6" fillId="0" borderId="2" xfId="11" applyNumberFormat="1" applyFont="1" applyFill="1" applyBorder="1" applyAlignment="1">
      <alignment horizontal="center" vertical="center"/>
    </xf>
    <xf numFmtId="0" fontId="28" fillId="0" borderId="2" xfId="11" applyFont="1" applyFill="1" applyBorder="1" applyAlignment="1">
      <alignment horizontal="left" vertical="top" wrapText="1"/>
    </xf>
    <xf numFmtId="49" fontId="28" fillId="0" borderId="2" xfId="10" applyNumberFormat="1" applyFont="1" applyFill="1" applyBorder="1" applyAlignment="1">
      <alignment horizontal="center" vertical="top" wrapText="1"/>
    </xf>
    <xf numFmtId="0" fontId="28" fillId="0" borderId="2" xfId="10" applyNumberFormat="1" applyFont="1" applyFill="1" applyBorder="1" applyAlignment="1">
      <alignment horizontal="left" vertical="top" wrapText="1"/>
    </xf>
    <xf numFmtId="49" fontId="6" fillId="6" borderId="2" xfId="11" applyNumberFormat="1" applyFont="1" applyFill="1" applyBorder="1" applyAlignment="1">
      <alignment horizontal="center" vertical="top"/>
    </xf>
    <xf numFmtId="0" fontId="5" fillId="0" borderId="2" xfId="19" applyFont="1" applyFill="1" applyBorder="1" applyAlignment="1" applyProtection="1">
      <alignment horizontal="center" vertical="top"/>
    </xf>
    <xf numFmtId="0" fontId="33" fillId="0" borderId="2" xfId="18" applyFont="1" applyFill="1" applyBorder="1" applyAlignment="1">
      <alignment horizontal="left" vertical="top" wrapText="1"/>
    </xf>
    <xf numFmtId="49" fontId="6" fillId="6" borderId="2" xfId="18" applyNumberFormat="1" applyFont="1" applyFill="1" applyBorder="1" applyAlignment="1">
      <alignment horizontal="center" vertical="top" wrapText="1"/>
    </xf>
    <xf numFmtId="168" fontId="6" fillId="0" borderId="2" xfId="18" applyNumberFormat="1" applyFont="1" applyFill="1" applyBorder="1" applyAlignment="1">
      <alignment horizontal="center" vertical="top"/>
    </xf>
    <xf numFmtId="0" fontId="33" fillId="0" borderId="2" xfId="10" applyFont="1" applyFill="1" applyBorder="1" applyAlignment="1">
      <alignment vertical="top" wrapText="1"/>
    </xf>
    <xf numFmtId="49" fontId="6" fillId="0" borderId="10" xfId="10" applyNumberFormat="1" applyFont="1" applyFill="1" applyBorder="1" applyAlignment="1" applyProtection="1">
      <alignment horizontal="left" vertical="top" wrapText="1"/>
    </xf>
    <xf numFmtId="166" fontId="12" fillId="6" borderId="2" xfId="11" applyNumberFormat="1" applyFont="1" applyFill="1" applyBorder="1" applyAlignment="1">
      <alignment horizontal="left" vertical="top" wrapText="1"/>
    </xf>
    <xf numFmtId="0" fontId="6" fillId="0" borderId="2" xfId="19" applyFont="1" applyFill="1" applyBorder="1" applyAlignment="1" applyProtection="1">
      <alignment horizontal="center" vertical="top"/>
    </xf>
    <xf numFmtId="166" fontId="5" fillId="8" borderId="2" xfId="19" applyNumberFormat="1" applyFont="1" applyFill="1" applyBorder="1" applyAlignment="1" applyProtection="1">
      <alignment horizontal="center" vertical="top" wrapText="1"/>
    </xf>
    <xf numFmtId="166" fontId="5" fillId="8" borderId="2" xfId="19" applyNumberFormat="1" applyFont="1" applyFill="1" applyBorder="1" applyAlignment="1" applyProtection="1">
      <alignment horizontal="left" vertical="top" wrapText="1"/>
    </xf>
    <xf numFmtId="170" fontId="6" fillId="0" borderId="2" xfId="19" applyNumberFormat="1" applyFont="1" applyFill="1" applyBorder="1" applyAlignment="1" applyProtection="1">
      <alignment horizontal="center" vertical="top"/>
    </xf>
    <xf numFmtId="0" fontId="28" fillId="8" borderId="2" xfId="10" applyFont="1" applyFill="1" applyBorder="1" applyAlignment="1">
      <alignment horizontal="center" vertical="top" wrapText="1"/>
    </xf>
    <xf numFmtId="166" fontId="6" fillId="8" borderId="2" xfId="19" applyNumberFormat="1" applyFont="1" applyFill="1" applyBorder="1" applyAlignment="1" applyProtection="1">
      <alignment horizontal="center" vertical="top" wrapText="1"/>
    </xf>
    <xf numFmtId="166" fontId="6" fillId="8" borderId="2" xfId="19" applyNumberFormat="1" applyFont="1" applyFill="1" applyBorder="1" applyAlignment="1" applyProtection="1">
      <alignment horizontal="left" vertical="top" wrapText="1"/>
    </xf>
    <xf numFmtId="166" fontId="6" fillId="0" borderId="2" xfId="19" applyNumberFormat="1" applyFont="1" applyFill="1" applyBorder="1" applyAlignment="1" applyProtection="1">
      <alignment horizontal="center" vertical="top"/>
    </xf>
    <xf numFmtId="170" fontId="6" fillId="0" borderId="2" xfId="19" applyNumberFormat="1" applyFont="1" applyFill="1" applyBorder="1" applyAlignment="1" applyProtection="1">
      <alignment horizontal="center" vertical="center"/>
    </xf>
    <xf numFmtId="4" fontId="6" fillId="0" borderId="2" xfId="19" applyNumberFormat="1" applyFont="1" applyFill="1" applyBorder="1" applyAlignment="1" applyProtection="1">
      <alignment horizontal="left" vertical="top" wrapText="1"/>
    </xf>
    <xf numFmtId="166" fontId="6" fillId="0" borderId="2" xfId="19" applyNumberFormat="1" applyFont="1" applyFill="1" applyBorder="1" applyAlignment="1" applyProtection="1">
      <alignment horizontal="left" vertical="top" wrapText="1"/>
    </xf>
    <xf numFmtId="166" fontId="6" fillId="6" borderId="3" xfId="11" applyNumberFormat="1" applyFont="1" applyFill="1" applyBorder="1" applyAlignment="1">
      <alignment horizontal="left" vertical="top" wrapText="1"/>
    </xf>
    <xf numFmtId="49" fontId="28" fillId="0" borderId="2" xfId="18" applyNumberFormat="1" applyFont="1" applyFill="1" applyBorder="1" applyAlignment="1">
      <alignment horizontal="left" vertical="top" wrapText="1"/>
    </xf>
    <xf numFmtId="49" fontId="28" fillId="0" borderId="3" xfId="10" applyNumberFormat="1" applyFont="1" applyFill="1" applyBorder="1" applyAlignment="1">
      <alignment horizontal="left" vertical="top" wrapText="1"/>
    </xf>
    <xf numFmtId="49" fontId="6" fillId="0" borderId="2" xfId="20" applyNumberFormat="1" applyFont="1" applyFill="1" applyBorder="1" applyAlignment="1" applyProtection="1">
      <alignment horizontal="center" vertical="top" wrapText="1"/>
      <protection locked="0"/>
    </xf>
    <xf numFmtId="166" fontId="6" fillId="0" borderId="2" xfId="18" applyNumberFormat="1" applyFont="1" applyFill="1" applyBorder="1" applyAlignment="1">
      <alignment horizontal="center" vertical="top"/>
    </xf>
    <xf numFmtId="49" fontId="28" fillId="0" borderId="2" xfId="10" applyNumberFormat="1" applyFont="1" applyFill="1" applyBorder="1" applyAlignment="1">
      <alignment vertical="top" wrapText="1"/>
    </xf>
    <xf numFmtId="166" fontId="5" fillId="6" borderId="2" xfId="11" applyNumberFormat="1" applyFont="1" applyFill="1" applyBorder="1" applyAlignment="1">
      <alignment horizontal="center" vertical="center" wrapText="1"/>
    </xf>
    <xf numFmtId="0" fontId="6" fillId="0" borderId="2" xfId="11" applyNumberFormat="1" applyFont="1" applyFill="1" applyBorder="1" applyAlignment="1">
      <alignment horizontal="center" vertical="top"/>
    </xf>
    <xf numFmtId="0" fontId="5" fillId="6" borderId="2" xfId="11" applyNumberFormat="1" applyFont="1" applyFill="1" applyBorder="1" applyAlignment="1">
      <alignment horizontal="center" vertical="top"/>
    </xf>
    <xf numFmtId="166" fontId="5" fillId="6" borderId="2" xfId="21" applyNumberFormat="1" applyFont="1" applyFill="1" applyBorder="1" applyAlignment="1">
      <alignment horizontal="center" vertical="top" wrapText="1"/>
    </xf>
    <xf numFmtId="49" fontId="5" fillId="6" borderId="2" xfId="11" applyNumberFormat="1" applyFont="1" applyFill="1" applyBorder="1" applyAlignment="1">
      <alignment horizontal="center" vertical="top"/>
    </xf>
    <xf numFmtId="166" fontId="6" fillId="6" borderId="2" xfId="21" applyNumberFormat="1" applyFont="1" applyFill="1" applyBorder="1" applyAlignment="1">
      <alignment horizontal="center" vertical="top"/>
    </xf>
    <xf numFmtId="0" fontId="5" fillId="6" borderId="2" xfId="11" applyFont="1" applyFill="1" applyBorder="1" applyAlignment="1">
      <alignment horizontal="center" vertical="top"/>
    </xf>
    <xf numFmtId="166" fontId="28" fillId="6" borderId="2" xfId="10" applyNumberFormat="1" applyFont="1" applyFill="1" applyBorder="1" applyAlignment="1">
      <alignment horizontal="center" vertical="top" wrapText="1"/>
    </xf>
    <xf numFmtId="0" fontId="6" fillId="6" borderId="3" xfId="11" applyFont="1" applyFill="1" applyBorder="1" applyAlignment="1">
      <alignment horizontal="left" vertical="top" wrapText="1"/>
    </xf>
    <xf numFmtId="49" fontId="6" fillId="6" borderId="3" xfId="11" applyNumberFormat="1" applyFont="1" applyFill="1" applyBorder="1" applyAlignment="1">
      <alignment horizontal="center" vertical="top"/>
    </xf>
    <xf numFmtId="166" fontId="6" fillId="6" borderId="3" xfId="11" applyNumberFormat="1" applyFont="1" applyFill="1" applyBorder="1" applyAlignment="1">
      <alignment horizontal="center" vertical="top"/>
    </xf>
    <xf numFmtId="0" fontId="6" fillId="0" borderId="4" xfId="10" applyFont="1" applyFill="1" applyBorder="1" applyAlignment="1">
      <alignment horizontal="left" vertical="top" wrapText="1"/>
    </xf>
    <xf numFmtId="166" fontId="28" fillId="0" borderId="2" xfId="0" applyNumberFormat="1" applyFont="1" applyFill="1" applyBorder="1" applyAlignment="1">
      <alignment horizontal="center" vertical="top" wrapText="1"/>
    </xf>
    <xf numFmtId="2" fontId="6" fillId="6" borderId="2" xfId="11" applyNumberFormat="1" applyFont="1" applyFill="1" applyBorder="1" applyAlignment="1">
      <alignment horizontal="left" vertical="top" wrapText="1"/>
    </xf>
    <xf numFmtId="0" fontId="6" fillId="0" borderId="2" xfId="10" applyNumberFormat="1" applyFont="1" applyFill="1" applyBorder="1" applyAlignment="1">
      <alignment horizontal="left" vertical="top" wrapText="1"/>
    </xf>
    <xf numFmtId="49" fontId="6" fillId="6" borderId="3" xfId="10" applyNumberFormat="1" applyFont="1" applyFill="1" applyBorder="1" applyAlignment="1">
      <alignment horizontal="center" vertical="top" wrapText="1"/>
    </xf>
    <xf numFmtId="166" fontId="6" fillId="6" borderId="3" xfId="11" applyNumberFormat="1" applyFont="1" applyFill="1" applyBorder="1" applyAlignment="1">
      <alignment horizontal="center" vertical="top" wrapText="1"/>
    </xf>
    <xf numFmtId="0" fontId="28" fillId="0" borderId="2" xfId="18" applyFont="1" applyFill="1" applyBorder="1" applyAlignment="1">
      <alignment horizontal="left" vertical="top" wrapText="1"/>
    </xf>
    <xf numFmtId="0" fontId="6" fillId="6" borderId="2" xfId="11" applyFont="1" applyFill="1" applyBorder="1" applyAlignment="1">
      <alignment vertical="top" wrapText="1"/>
    </xf>
    <xf numFmtId="166" fontId="32" fillId="0" borderId="0" xfId="0" applyNumberFormat="1" applyFont="1" applyFill="1" applyBorder="1"/>
    <xf numFmtId="166" fontId="6" fillId="3" borderId="3" xfId="11" applyNumberFormat="1" applyFont="1" applyFill="1" applyBorder="1" applyAlignment="1">
      <alignment horizontal="left" vertical="top" wrapText="1"/>
    </xf>
    <xf numFmtId="0" fontId="0" fillId="3" borderId="4" xfId="0" applyFont="1" applyFill="1" applyBorder="1" applyAlignment="1">
      <alignment horizontal="left" vertical="top"/>
    </xf>
    <xf numFmtId="0" fontId="6" fillId="3" borderId="3" xfId="11" applyFont="1" applyFill="1" applyBorder="1" applyAlignment="1">
      <alignment horizontal="left" vertical="top" wrapText="1"/>
    </xf>
    <xf numFmtId="0" fontId="6" fillId="3" borderId="4" xfId="11" applyFont="1" applyFill="1" applyBorder="1" applyAlignment="1">
      <alignment horizontal="left" vertical="top" wrapText="1"/>
    </xf>
    <xf numFmtId="166" fontId="6" fillId="3" borderId="4" xfId="11" applyNumberFormat="1" applyFont="1" applyFill="1" applyBorder="1" applyAlignment="1">
      <alignment horizontal="left" vertical="top" wrapText="1"/>
    </xf>
    <xf numFmtId="49" fontId="6" fillId="0" borderId="3" xfId="10" applyNumberFormat="1" applyFont="1" applyBorder="1" applyAlignment="1">
      <alignment horizontal="center" vertical="top" wrapText="1"/>
    </xf>
    <xf numFmtId="49" fontId="11" fillId="0" borderId="2" xfId="10" applyNumberFormat="1" applyFont="1" applyBorder="1" applyAlignment="1">
      <alignment horizontal="center" vertical="top"/>
    </xf>
    <xf numFmtId="166" fontId="6" fillId="0" borderId="3" xfId="11" applyNumberFormat="1" applyFont="1" applyBorder="1" applyAlignment="1">
      <alignment horizontal="center" vertical="top"/>
    </xf>
    <xf numFmtId="166" fontId="11" fillId="0" borderId="2" xfId="10" applyNumberFormat="1" applyFont="1" applyBorder="1" applyAlignment="1">
      <alignment horizontal="center" vertical="top"/>
    </xf>
    <xf numFmtId="166" fontId="6" fillId="0" borderId="3" xfId="10" applyNumberFormat="1" applyFont="1" applyBorder="1" applyAlignment="1">
      <alignment horizontal="center" vertical="top" wrapText="1"/>
    </xf>
    <xf numFmtId="166" fontId="11" fillId="0" borderId="2" xfId="10" applyNumberFormat="1" applyFont="1" applyBorder="1" applyAlignment="1">
      <alignment horizontal="center" vertical="top" wrapText="1"/>
    </xf>
    <xf numFmtId="166" fontId="12" fillId="0" borderId="3" xfId="11" applyNumberFormat="1" applyFont="1" applyBorder="1" applyAlignment="1">
      <alignment horizontal="left" vertical="top" wrapText="1"/>
    </xf>
    <xf numFmtId="0" fontId="11" fillId="0" borderId="2" xfId="10" applyFont="1" applyBorder="1" applyAlignment="1">
      <alignment horizontal="left" vertical="top" wrapText="1"/>
    </xf>
    <xf numFmtId="49" fontId="8" fillId="0" borderId="3" xfId="10" applyNumberFormat="1" applyFont="1" applyFill="1" applyBorder="1" applyAlignment="1">
      <alignment horizontal="left" vertical="top" wrapText="1"/>
    </xf>
    <xf numFmtId="49" fontId="8" fillId="0" borderId="4" xfId="10" applyNumberFormat="1" applyFont="1" applyFill="1" applyBorder="1" applyAlignment="1">
      <alignment horizontal="left" vertical="top" wrapText="1"/>
    </xf>
    <xf numFmtId="0" fontId="6" fillId="0" borderId="3" xfId="10" applyFont="1" applyBorder="1" applyAlignment="1">
      <alignment horizontal="left" vertical="top" wrapText="1"/>
    </xf>
    <xf numFmtId="166" fontId="6" fillId="0" borderId="3" xfId="11" applyNumberFormat="1" applyFont="1" applyFill="1" applyBorder="1" applyAlignment="1">
      <alignment horizontal="left" vertical="top" wrapText="1"/>
    </xf>
    <xf numFmtId="166" fontId="6" fillId="0" borderId="6" xfId="11" applyNumberFormat="1" applyFont="1" applyFill="1" applyBorder="1" applyAlignment="1">
      <alignment horizontal="left" vertical="top" wrapText="1"/>
    </xf>
    <xf numFmtId="166" fontId="6" fillId="0" borderId="4" xfId="11" applyNumberFormat="1" applyFont="1" applyFill="1" applyBorder="1" applyAlignment="1">
      <alignment horizontal="left" vertical="top" wrapText="1"/>
    </xf>
    <xf numFmtId="0" fontId="6" fillId="0" borderId="3" xfId="11" applyFont="1" applyBorder="1" applyAlignment="1">
      <alignment horizontal="left" vertical="top" wrapText="1"/>
    </xf>
    <xf numFmtId="0" fontId="6" fillId="0" borderId="4" xfId="11" applyFont="1" applyBorder="1" applyAlignment="1">
      <alignment horizontal="left" vertical="top" wrapText="1"/>
    </xf>
    <xf numFmtId="0" fontId="11" fillId="0" borderId="2" xfId="10" applyFont="1" applyBorder="1" applyAlignment="1">
      <alignment horizontal="center" vertical="top" wrapText="1"/>
    </xf>
    <xf numFmtId="0" fontId="5" fillId="0" borderId="0" xfId="11" applyFont="1" applyAlignment="1">
      <alignment horizontal="center" vertical="center"/>
    </xf>
    <xf numFmtId="0" fontId="5" fillId="0" borderId="2" xfId="10" applyFont="1" applyBorder="1" applyAlignment="1">
      <alignment horizontal="center" vertical="top" wrapText="1"/>
    </xf>
    <xf numFmtId="166" fontId="5" fillId="0" borderId="2" xfId="11" applyNumberFormat="1" applyFont="1" applyBorder="1" applyAlignment="1">
      <alignment horizontal="center" vertical="top" wrapText="1"/>
    </xf>
    <xf numFmtId="166" fontId="5" fillId="0" borderId="2" xfId="11" applyNumberFormat="1" applyFont="1" applyBorder="1" applyAlignment="1">
      <alignment horizontal="center" vertical="top"/>
    </xf>
    <xf numFmtId="0" fontId="6" fillId="0" borderId="3" xfId="11" applyFont="1" applyBorder="1" applyAlignment="1">
      <alignment horizontal="center" vertical="top"/>
    </xf>
    <xf numFmtId="0" fontId="11" fillId="0" borderId="2" xfId="10" applyFont="1" applyBorder="1" applyAlignment="1">
      <alignment horizontal="center" vertical="top"/>
    </xf>
    <xf numFmtId="0" fontId="5" fillId="0" borderId="3" xfId="11" applyFont="1" applyBorder="1" applyAlignment="1">
      <alignment horizontal="center" vertical="top"/>
    </xf>
    <xf numFmtId="0" fontId="5" fillId="0" borderId="4" xfId="11" applyFont="1" applyBorder="1" applyAlignment="1">
      <alignment horizontal="center" vertical="top"/>
    </xf>
    <xf numFmtId="49" fontId="6" fillId="3" borderId="3" xfId="11" applyNumberFormat="1" applyFont="1" applyFill="1" applyBorder="1" applyAlignment="1">
      <alignment horizontal="center" vertical="top"/>
    </xf>
    <xf numFmtId="49" fontId="6" fillId="3" borderId="4" xfId="11" applyNumberFormat="1" applyFont="1" applyFill="1" applyBorder="1" applyAlignment="1">
      <alignment horizontal="center" vertical="top"/>
    </xf>
    <xf numFmtId="0" fontId="6" fillId="0" borderId="1" xfId="11" applyFont="1" applyBorder="1" applyAlignment="1">
      <alignment horizontal="center" vertical="top"/>
    </xf>
    <xf numFmtId="49" fontId="8" fillId="3" borderId="3" xfId="0" applyNumberFormat="1" applyFont="1" applyFill="1" applyBorder="1" applyAlignment="1">
      <alignment horizontal="left" vertical="top" wrapText="1"/>
    </xf>
    <xf numFmtId="49" fontId="8" fillId="3" borderId="4" xfId="0" applyNumberFormat="1" applyFont="1" applyFill="1" applyBorder="1" applyAlignment="1">
      <alignment horizontal="left" vertical="top" wrapText="1"/>
    </xf>
    <xf numFmtId="0" fontId="9" fillId="0" borderId="2" xfId="10" applyFont="1" applyBorder="1" applyAlignment="1">
      <alignment horizontal="left" vertical="top" wrapText="1"/>
    </xf>
    <xf numFmtId="49" fontId="6" fillId="0" borderId="3" xfId="11" applyNumberFormat="1" applyFont="1" applyBorder="1" applyAlignment="1">
      <alignment horizontal="center" vertical="top"/>
    </xf>
    <xf numFmtId="49" fontId="6" fillId="0" borderId="4" xfId="11" applyNumberFormat="1" applyFont="1" applyBorder="1" applyAlignment="1">
      <alignment horizontal="center" vertical="top"/>
    </xf>
    <xf numFmtId="0" fontId="6" fillId="0" borderId="3" xfId="11" applyFont="1" applyFill="1" applyBorder="1" applyAlignment="1">
      <alignment horizontal="left" vertical="top" wrapText="1"/>
    </xf>
    <xf numFmtId="0" fontId="6" fillId="0" borderId="4" xfId="11" applyFont="1" applyFill="1" applyBorder="1" applyAlignment="1">
      <alignment horizontal="left" vertical="top" wrapText="1"/>
    </xf>
    <xf numFmtId="166" fontId="5" fillId="0" borderId="2" xfId="11" applyNumberFormat="1" applyFont="1" applyBorder="1" applyAlignment="1">
      <alignment horizontal="center" wrapText="1"/>
    </xf>
    <xf numFmtId="166" fontId="5" fillId="0" borderId="2" xfId="11" applyNumberFormat="1" applyFont="1" applyBorder="1" applyAlignment="1">
      <alignment horizontal="center"/>
    </xf>
    <xf numFmtId="166" fontId="6" fillId="3" borderId="2" xfId="11" applyNumberFormat="1" applyFont="1" applyFill="1" applyBorder="1" applyAlignment="1">
      <alignment horizontal="left" vertical="top" wrapText="1"/>
    </xf>
    <xf numFmtId="0" fontId="5" fillId="0" borderId="6" xfId="11" applyFont="1" applyBorder="1" applyAlignment="1">
      <alignment horizontal="center" vertical="top"/>
    </xf>
    <xf numFmtId="49" fontId="8" fillId="3" borderId="3" xfId="3" applyNumberFormat="1" applyFont="1" applyFill="1" applyBorder="1" applyAlignment="1">
      <alignment horizontal="left" vertical="top" wrapText="1"/>
    </xf>
    <xf numFmtId="49" fontId="8" fillId="3" borderId="4" xfId="3" applyNumberFormat="1" applyFont="1" applyFill="1" applyBorder="1" applyAlignment="1">
      <alignment horizontal="left" vertical="top" wrapText="1"/>
    </xf>
    <xf numFmtId="166" fontId="6" fillId="3" borderId="6" xfId="11" applyNumberFormat="1" applyFont="1" applyFill="1" applyBorder="1" applyAlignment="1">
      <alignment horizontal="left" vertical="top" wrapText="1"/>
    </xf>
    <xf numFmtId="166" fontId="6" fillId="0" borderId="2" xfId="11" applyNumberFormat="1" applyFont="1" applyFill="1" applyBorder="1" applyAlignment="1">
      <alignment horizontal="left" vertical="top" wrapText="1"/>
    </xf>
    <xf numFmtId="0" fontId="5" fillId="0" borderId="0" xfId="11" applyFont="1" applyFill="1" applyBorder="1" applyAlignment="1">
      <alignment horizontal="center" vertical="center"/>
    </xf>
    <xf numFmtId="0" fontId="5" fillId="0" borderId="2" xfId="18" applyFont="1" applyFill="1" applyBorder="1" applyAlignment="1">
      <alignment horizontal="center" vertical="top" wrapText="1"/>
    </xf>
    <xf numFmtId="166" fontId="5" fillId="0" borderId="2" xfId="11" applyNumberFormat="1" applyFont="1" applyFill="1" applyBorder="1" applyAlignment="1">
      <alignment horizontal="center" wrapText="1"/>
    </xf>
    <xf numFmtId="166" fontId="5" fillId="0" borderId="2" xfId="11" applyNumberFormat="1" applyFont="1" applyFill="1" applyBorder="1" applyAlignment="1">
      <alignment horizontal="center"/>
    </xf>
    <xf numFmtId="49" fontId="8" fillId="0" borderId="3" xfId="0" applyNumberFormat="1" applyFont="1" applyFill="1" applyBorder="1" applyAlignment="1">
      <alignment horizontal="left" vertical="top" wrapText="1"/>
    </xf>
    <xf numFmtId="49" fontId="8" fillId="0" borderId="6" xfId="0" applyNumberFormat="1" applyFont="1" applyFill="1" applyBorder="1" applyAlignment="1">
      <alignment horizontal="left" vertical="top" wrapText="1"/>
    </xf>
    <xf numFmtId="49" fontId="8" fillId="0" borderId="4" xfId="0" applyNumberFormat="1" applyFont="1" applyFill="1" applyBorder="1" applyAlignment="1">
      <alignment horizontal="left" vertical="top" wrapText="1"/>
    </xf>
    <xf numFmtId="166" fontId="6" fillId="0" borderId="2" xfId="11" applyNumberFormat="1" applyFont="1" applyFill="1" applyBorder="1" applyAlignment="1">
      <alignment horizontal="center" vertical="top" wrapText="1"/>
    </xf>
    <xf numFmtId="49" fontId="8" fillId="0" borderId="8" xfId="0" applyNumberFormat="1" applyFont="1" applyFill="1" applyBorder="1" applyAlignment="1">
      <alignment horizontal="left" vertical="top" wrapText="1"/>
    </xf>
    <xf numFmtId="49" fontId="6" fillId="0" borderId="2" xfId="0" applyNumberFormat="1" applyFont="1" applyFill="1" applyBorder="1" applyAlignment="1">
      <alignment horizontal="center" vertical="top" wrapText="1"/>
    </xf>
    <xf numFmtId="0" fontId="0" fillId="0" borderId="6" xfId="0" applyFont="1" applyFill="1" applyBorder="1" applyAlignment="1">
      <alignment horizontal="left" vertical="top" wrapText="1"/>
    </xf>
    <xf numFmtId="0" fontId="0" fillId="0" borderId="4" xfId="0" applyFont="1" applyFill="1" applyBorder="1" applyAlignment="1">
      <alignment horizontal="left" vertical="top"/>
    </xf>
    <xf numFmtId="0" fontId="0" fillId="0" borderId="4" xfId="0" applyFont="1" applyFill="1" applyBorder="1" applyAlignment="1">
      <alignment horizontal="left" vertical="top" wrapText="1"/>
    </xf>
    <xf numFmtId="0" fontId="9" fillId="0" borderId="3" xfId="3" applyFont="1" applyFill="1" applyBorder="1" applyAlignment="1">
      <alignment horizontal="left" vertical="top" wrapText="1"/>
    </xf>
    <xf numFmtId="49" fontId="8" fillId="0" borderId="13" xfId="3" applyNumberFormat="1" applyFont="1" applyFill="1" applyBorder="1" applyAlignment="1">
      <alignment horizontal="left" vertical="top" wrapText="1"/>
    </xf>
    <xf numFmtId="0" fontId="1" fillId="0" borderId="9" xfId="3" applyFont="1" applyFill="1" applyBorder="1" applyAlignment="1">
      <alignment horizontal="left" vertical="top" wrapText="1"/>
    </xf>
    <xf numFmtId="166" fontId="6" fillId="0" borderId="3" xfId="15" applyNumberFormat="1" applyFont="1" applyFill="1" applyBorder="1" applyAlignment="1">
      <alignment horizontal="center" vertical="top" wrapText="1"/>
    </xf>
    <xf numFmtId="166" fontId="25" fillId="0" borderId="6" xfId="15" applyNumberFormat="1" applyFont="1" applyFill="1" applyBorder="1" applyAlignment="1">
      <alignment horizontal="center" vertical="top"/>
    </xf>
    <xf numFmtId="166" fontId="25" fillId="0" borderId="4" xfId="15" applyNumberFormat="1" applyFont="1" applyFill="1" applyBorder="1" applyAlignment="1">
      <alignment horizontal="center" vertical="top"/>
    </xf>
    <xf numFmtId="0" fontId="9" fillId="0" borderId="6" xfId="3" applyFont="1" applyFill="1" applyBorder="1" applyAlignment="1">
      <alignment horizontal="left" vertical="top" wrapText="1"/>
    </xf>
    <xf numFmtId="0" fontId="9" fillId="0" borderId="4" xfId="3" applyFont="1" applyFill="1" applyBorder="1" applyAlignment="1">
      <alignment horizontal="left" vertical="top" wrapText="1"/>
    </xf>
    <xf numFmtId="0" fontId="0" fillId="0" borderId="6" xfId="0" applyFont="1" applyFill="1" applyBorder="1" applyAlignment="1">
      <alignment horizontal="left" vertical="top"/>
    </xf>
    <xf numFmtId="49" fontId="6" fillId="0" borderId="3" xfId="0" applyNumberFormat="1" applyFont="1" applyFill="1" applyBorder="1" applyAlignment="1">
      <alignment horizontal="center" vertical="top" wrapText="1"/>
    </xf>
    <xf numFmtId="0" fontId="0" fillId="0" borderId="6" xfId="0" applyFont="1" applyFill="1" applyBorder="1" applyAlignment="1">
      <alignment horizontal="center" vertical="top"/>
    </xf>
    <xf numFmtId="0" fontId="0" fillId="0" borderId="4" xfId="0" applyFont="1" applyFill="1" applyBorder="1" applyAlignment="1">
      <alignment horizontal="center" vertical="top"/>
    </xf>
    <xf numFmtId="49" fontId="5" fillId="0" borderId="2" xfId="0" applyNumberFormat="1" applyFont="1" applyFill="1" applyBorder="1" applyAlignment="1">
      <alignment horizontal="center" vertical="top"/>
    </xf>
    <xf numFmtId="0" fontId="1" fillId="0" borderId="14" xfId="3" applyFont="1" applyFill="1" applyBorder="1" applyAlignment="1">
      <alignment horizontal="left" vertical="top" wrapText="1"/>
    </xf>
    <xf numFmtId="0" fontId="5" fillId="3" borderId="3" xfId="11" applyFont="1" applyFill="1" applyBorder="1" applyAlignment="1">
      <alignment horizontal="center" vertical="top"/>
    </xf>
    <xf numFmtId="0" fontId="5" fillId="3" borderId="6" xfId="11" applyFont="1" applyFill="1" applyBorder="1" applyAlignment="1">
      <alignment horizontal="center" vertical="top"/>
    </xf>
    <xf numFmtId="0" fontId="5" fillId="3" borderId="4" xfId="11" applyFont="1" applyFill="1" applyBorder="1" applyAlignment="1">
      <alignment horizontal="center" vertical="top"/>
    </xf>
    <xf numFmtId="0" fontId="5" fillId="3" borderId="0" xfId="11" applyFont="1" applyFill="1" applyAlignment="1">
      <alignment horizontal="center"/>
    </xf>
    <xf numFmtId="0" fontId="5" fillId="3" borderId="2" xfId="11" applyFont="1" applyFill="1" applyBorder="1" applyAlignment="1">
      <alignment horizontal="center" vertical="top" wrapText="1"/>
    </xf>
    <xf numFmtId="0" fontId="5" fillId="3" borderId="5" xfId="11" applyFont="1" applyFill="1" applyBorder="1" applyAlignment="1">
      <alignment horizontal="center" vertical="top"/>
    </xf>
    <xf numFmtId="0" fontId="5" fillId="3" borderId="11" xfId="11" applyFont="1" applyFill="1" applyBorder="1" applyAlignment="1">
      <alignment horizontal="center" vertical="top"/>
    </xf>
    <xf numFmtId="0" fontId="5" fillId="3" borderId="8" xfId="11" applyFont="1" applyFill="1" applyBorder="1" applyAlignment="1">
      <alignment horizontal="center" vertical="top"/>
    </xf>
    <xf numFmtId="0" fontId="5" fillId="3" borderId="2" xfId="11" applyFont="1" applyFill="1" applyBorder="1" applyAlignment="1">
      <alignment horizontal="center" vertical="top"/>
    </xf>
    <xf numFmtId="0" fontId="5" fillId="3" borderId="3" xfId="0" applyFont="1" applyFill="1" applyBorder="1" applyAlignment="1">
      <alignment horizontal="center" vertical="top" wrapText="1"/>
    </xf>
    <xf numFmtId="0" fontId="5" fillId="3" borderId="4" xfId="0" applyFont="1" applyFill="1" applyBorder="1" applyAlignment="1">
      <alignment horizontal="center" vertical="top" wrapText="1"/>
    </xf>
    <xf numFmtId="171" fontId="5" fillId="0" borderId="5" xfId="11" applyNumberFormat="1" applyFont="1" applyBorder="1" applyAlignment="1">
      <alignment horizontal="center" vertical="top" wrapText="1"/>
    </xf>
    <xf numFmtId="171" fontId="5" fillId="0" borderId="11" xfId="11" applyNumberFormat="1" applyFont="1" applyBorder="1" applyAlignment="1">
      <alignment horizontal="center" vertical="top" wrapText="1"/>
    </xf>
    <xf numFmtId="171" fontId="5" fillId="0" borderId="8" xfId="11" applyNumberFormat="1" applyFont="1" applyBorder="1" applyAlignment="1">
      <alignment horizontal="center" vertical="top" wrapText="1"/>
    </xf>
    <xf numFmtId="49" fontId="5" fillId="0" borderId="3" xfId="0" applyNumberFormat="1" applyFont="1" applyFill="1" applyBorder="1" applyAlignment="1">
      <alignment horizontal="center" vertical="top"/>
    </xf>
    <xf numFmtId="49" fontId="5" fillId="0" borderId="6" xfId="0" applyNumberFormat="1" applyFont="1" applyFill="1" applyBorder="1" applyAlignment="1">
      <alignment horizontal="center" vertical="top"/>
    </xf>
    <xf numFmtId="49" fontId="5" fillId="0" borderId="4" xfId="0" applyNumberFormat="1" applyFont="1" applyFill="1" applyBorder="1" applyAlignment="1">
      <alignment horizontal="center" vertical="top"/>
    </xf>
    <xf numFmtId="0" fontId="5" fillId="0" borderId="3" xfId="3" applyFont="1" applyFill="1" applyBorder="1" applyAlignment="1">
      <alignment horizontal="center" vertical="top"/>
    </xf>
    <xf numFmtId="0" fontId="5" fillId="0" borderId="4" xfId="3" applyFont="1" applyFill="1" applyBorder="1" applyAlignment="1">
      <alignment horizontal="center" vertical="top"/>
    </xf>
  </cellXfs>
  <cellStyles count="22">
    <cellStyle name="Денежный 2" xfId="1"/>
    <cellStyle name="Обычный" xfId="0" builtinId="0"/>
    <cellStyle name="Обычный 2" xfId="2"/>
    <cellStyle name="Обычный 2 2" xfId="3"/>
    <cellStyle name="Обычный 2 2 2" xfId="4"/>
    <cellStyle name="Обычный 2 2 3" xfId="18"/>
    <cellStyle name="Обычный 3" xfId="5"/>
    <cellStyle name="Обычный 3 2" xfId="6"/>
    <cellStyle name="Обычный 3 3" xfId="7"/>
    <cellStyle name="Обычный 3 4" xfId="20"/>
    <cellStyle name="Обычный 4" xfId="8"/>
    <cellStyle name="Обычный 5" xfId="9"/>
    <cellStyle name="Обычный 6" xfId="10"/>
    <cellStyle name="Обычный_АПК" xfId="11"/>
    <cellStyle name="Обычный_Перераспределение расх.ОБ+ФБ" xfId="12"/>
    <cellStyle name="Открывавшаяся гиперссылка" xfId="13" builtinId="9"/>
    <cellStyle name="Открывавшаяся гиперссылка 2" xfId="19"/>
    <cellStyle name="Плохой" xfId="14" builtinId="27"/>
    <cellStyle name="Финансовый 2" xfId="15"/>
    <cellStyle name="Финансовый 2 2" xfId="21"/>
    <cellStyle name="Финансовый 3" xfId="16"/>
    <cellStyle name="Финансовый 4"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xdr:col>
      <xdr:colOff>515196</xdr:colOff>
      <xdr:row>45</xdr:row>
      <xdr:rowOff>0</xdr:rowOff>
    </xdr:from>
    <xdr:ext cx="184731" cy="264560"/>
    <xdr:sp macro="" textlink="">
      <xdr:nvSpPr>
        <xdr:cNvPr id="2" name="TextBox 1"/>
        <xdr:cNvSpPr txBox="1"/>
      </xdr:nvSpPr>
      <xdr:spPr>
        <a:xfrm>
          <a:off x="924771" y="70570725"/>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ru-RU" sz="18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1</xdr:col>
      <xdr:colOff>508846</xdr:colOff>
      <xdr:row>218</xdr:row>
      <xdr:rowOff>0</xdr:rowOff>
    </xdr:from>
    <xdr:ext cx="184731" cy="264560"/>
    <xdr:sp macro="" textlink="">
      <xdr:nvSpPr>
        <xdr:cNvPr id="3" name="TextBox 2">
          <a:extLst>
            <a:ext uri="{FF2B5EF4-FFF2-40B4-BE49-F238E27FC236}"/>
          </a:extLst>
        </xdr:cNvPr>
        <xdr:cNvSpPr txBox="1"/>
      </xdr:nvSpPr>
      <xdr:spPr>
        <a:xfrm>
          <a:off x="918421" y="230762175"/>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ru-RU" sz="18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508846</xdr:colOff>
      <xdr:row>300</xdr:row>
      <xdr:rowOff>0</xdr:rowOff>
    </xdr:from>
    <xdr:ext cx="184731" cy="264560"/>
    <xdr:sp macro="" textlink="">
      <xdr:nvSpPr>
        <xdr:cNvPr id="2" name="TextBox 1"/>
        <xdr:cNvSpPr txBox="1"/>
      </xdr:nvSpPr>
      <xdr:spPr>
        <a:xfrm>
          <a:off x="9814771" y="19621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300</xdr:row>
      <xdr:rowOff>0</xdr:rowOff>
    </xdr:from>
    <xdr:ext cx="184731" cy="264560"/>
    <xdr:sp macro="" textlink="">
      <xdr:nvSpPr>
        <xdr:cNvPr id="3" name="TextBox 2"/>
        <xdr:cNvSpPr txBox="1"/>
      </xdr:nvSpPr>
      <xdr:spPr>
        <a:xfrm>
          <a:off x="9814771" y="19621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300</xdr:row>
      <xdr:rowOff>0</xdr:rowOff>
    </xdr:from>
    <xdr:ext cx="184731" cy="264560"/>
    <xdr:sp macro="" textlink="">
      <xdr:nvSpPr>
        <xdr:cNvPr id="4" name="TextBox 3"/>
        <xdr:cNvSpPr txBox="1"/>
      </xdr:nvSpPr>
      <xdr:spPr>
        <a:xfrm>
          <a:off x="9814771" y="19621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300</xdr:row>
      <xdr:rowOff>0</xdr:rowOff>
    </xdr:from>
    <xdr:ext cx="184731" cy="264560"/>
    <xdr:sp macro="" textlink="">
      <xdr:nvSpPr>
        <xdr:cNvPr id="5" name="TextBox 4"/>
        <xdr:cNvSpPr txBox="1"/>
      </xdr:nvSpPr>
      <xdr:spPr>
        <a:xfrm>
          <a:off x="9814771" y="19621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301</xdr:row>
      <xdr:rowOff>0</xdr:rowOff>
    </xdr:from>
    <xdr:ext cx="184731" cy="264560"/>
    <xdr:sp macro="" textlink="">
      <xdr:nvSpPr>
        <xdr:cNvPr id="6" name="TextBox 5"/>
        <xdr:cNvSpPr txBox="1"/>
      </xdr:nvSpPr>
      <xdr:spPr>
        <a:xfrm>
          <a:off x="9814771" y="1978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301</xdr:row>
      <xdr:rowOff>0</xdr:rowOff>
    </xdr:from>
    <xdr:ext cx="184731" cy="264560"/>
    <xdr:sp macro="" textlink="">
      <xdr:nvSpPr>
        <xdr:cNvPr id="7" name="TextBox 6"/>
        <xdr:cNvSpPr txBox="1"/>
      </xdr:nvSpPr>
      <xdr:spPr>
        <a:xfrm>
          <a:off x="9814771" y="1978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301</xdr:row>
      <xdr:rowOff>0</xdr:rowOff>
    </xdr:from>
    <xdr:ext cx="184731" cy="264560"/>
    <xdr:sp macro="" textlink="">
      <xdr:nvSpPr>
        <xdr:cNvPr id="8" name="TextBox 7"/>
        <xdr:cNvSpPr txBox="1"/>
      </xdr:nvSpPr>
      <xdr:spPr>
        <a:xfrm>
          <a:off x="9814771" y="1978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301</xdr:row>
      <xdr:rowOff>0</xdr:rowOff>
    </xdr:from>
    <xdr:ext cx="184731" cy="264560"/>
    <xdr:sp macro="" textlink="">
      <xdr:nvSpPr>
        <xdr:cNvPr id="9" name="TextBox 8"/>
        <xdr:cNvSpPr txBox="1"/>
      </xdr:nvSpPr>
      <xdr:spPr>
        <a:xfrm>
          <a:off x="9814771" y="1978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301</xdr:row>
      <xdr:rowOff>0</xdr:rowOff>
    </xdr:from>
    <xdr:ext cx="184731" cy="264560"/>
    <xdr:sp macro="" textlink="">
      <xdr:nvSpPr>
        <xdr:cNvPr id="10" name="TextBox 9"/>
        <xdr:cNvSpPr txBox="1"/>
      </xdr:nvSpPr>
      <xdr:spPr>
        <a:xfrm>
          <a:off x="9814771" y="1978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301</xdr:row>
      <xdr:rowOff>0</xdr:rowOff>
    </xdr:from>
    <xdr:ext cx="184731" cy="264560"/>
    <xdr:sp macro="" textlink="">
      <xdr:nvSpPr>
        <xdr:cNvPr id="11" name="TextBox 10"/>
        <xdr:cNvSpPr txBox="1"/>
      </xdr:nvSpPr>
      <xdr:spPr>
        <a:xfrm>
          <a:off x="9814771" y="1978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301</xdr:row>
      <xdr:rowOff>0</xdr:rowOff>
    </xdr:from>
    <xdr:ext cx="184731" cy="264560"/>
    <xdr:sp macro="" textlink="">
      <xdr:nvSpPr>
        <xdr:cNvPr id="12" name="TextBox 11"/>
        <xdr:cNvSpPr txBox="1"/>
      </xdr:nvSpPr>
      <xdr:spPr>
        <a:xfrm>
          <a:off x="9814771" y="1978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301</xdr:row>
      <xdr:rowOff>0</xdr:rowOff>
    </xdr:from>
    <xdr:ext cx="184731" cy="264560"/>
    <xdr:sp macro="" textlink="">
      <xdr:nvSpPr>
        <xdr:cNvPr id="13" name="TextBox 12"/>
        <xdr:cNvSpPr txBox="1"/>
      </xdr:nvSpPr>
      <xdr:spPr>
        <a:xfrm>
          <a:off x="9814771" y="1978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301</xdr:row>
      <xdr:rowOff>0</xdr:rowOff>
    </xdr:from>
    <xdr:ext cx="184731" cy="264560"/>
    <xdr:sp macro="" textlink="">
      <xdr:nvSpPr>
        <xdr:cNvPr id="14" name="TextBox 13"/>
        <xdr:cNvSpPr txBox="1"/>
      </xdr:nvSpPr>
      <xdr:spPr>
        <a:xfrm>
          <a:off x="9814771" y="1978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301</xdr:row>
      <xdr:rowOff>0</xdr:rowOff>
    </xdr:from>
    <xdr:ext cx="184731" cy="264560"/>
    <xdr:sp macro="" textlink="">
      <xdr:nvSpPr>
        <xdr:cNvPr id="15" name="TextBox 14"/>
        <xdr:cNvSpPr txBox="1"/>
      </xdr:nvSpPr>
      <xdr:spPr>
        <a:xfrm>
          <a:off x="9814771" y="1978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301</xdr:row>
      <xdr:rowOff>0</xdr:rowOff>
    </xdr:from>
    <xdr:ext cx="184731" cy="264560"/>
    <xdr:sp macro="" textlink="">
      <xdr:nvSpPr>
        <xdr:cNvPr id="16" name="TextBox 15"/>
        <xdr:cNvSpPr txBox="1"/>
      </xdr:nvSpPr>
      <xdr:spPr>
        <a:xfrm>
          <a:off x="9814771" y="1978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301</xdr:row>
      <xdr:rowOff>0</xdr:rowOff>
    </xdr:from>
    <xdr:ext cx="184731" cy="264560"/>
    <xdr:sp macro="" textlink="">
      <xdr:nvSpPr>
        <xdr:cNvPr id="17" name="TextBox 16"/>
        <xdr:cNvSpPr txBox="1"/>
      </xdr:nvSpPr>
      <xdr:spPr>
        <a:xfrm>
          <a:off x="9814771" y="1978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301</xdr:row>
      <xdr:rowOff>0</xdr:rowOff>
    </xdr:from>
    <xdr:ext cx="184731" cy="264560"/>
    <xdr:sp macro="" textlink="">
      <xdr:nvSpPr>
        <xdr:cNvPr id="18" name="TextBox 17"/>
        <xdr:cNvSpPr txBox="1"/>
      </xdr:nvSpPr>
      <xdr:spPr>
        <a:xfrm>
          <a:off x="9814771" y="1978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301</xdr:row>
      <xdr:rowOff>0</xdr:rowOff>
    </xdr:from>
    <xdr:ext cx="184731" cy="264560"/>
    <xdr:sp macro="" textlink="">
      <xdr:nvSpPr>
        <xdr:cNvPr id="19" name="TextBox 18"/>
        <xdr:cNvSpPr txBox="1"/>
      </xdr:nvSpPr>
      <xdr:spPr>
        <a:xfrm>
          <a:off x="9814771" y="1978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301</xdr:row>
      <xdr:rowOff>0</xdr:rowOff>
    </xdr:from>
    <xdr:ext cx="184731" cy="264560"/>
    <xdr:sp macro="" textlink="">
      <xdr:nvSpPr>
        <xdr:cNvPr id="20" name="TextBox 19"/>
        <xdr:cNvSpPr txBox="1"/>
      </xdr:nvSpPr>
      <xdr:spPr>
        <a:xfrm>
          <a:off x="9814771" y="1978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301</xdr:row>
      <xdr:rowOff>0</xdr:rowOff>
    </xdr:from>
    <xdr:ext cx="184731" cy="264560"/>
    <xdr:sp macro="" textlink="">
      <xdr:nvSpPr>
        <xdr:cNvPr id="21" name="TextBox 20"/>
        <xdr:cNvSpPr txBox="1"/>
      </xdr:nvSpPr>
      <xdr:spPr>
        <a:xfrm>
          <a:off x="9814771" y="1978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302</xdr:row>
      <xdr:rowOff>0</xdr:rowOff>
    </xdr:from>
    <xdr:ext cx="184731" cy="264560"/>
    <xdr:sp macro="" textlink="">
      <xdr:nvSpPr>
        <xdr:cNvPr id="22" name="TextBox 21"/>
        <xdr:cNvSpPr txBox="1"/>
      </xdr:nvSpPr>
      <xdr:spPr>
        <a:xfrm>
          <a:off x="9814771" y="19921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302</xdr:row>
      <xdr:rowOff>0</xdr:rowOff>
    </xdr:from>
    <xdr:ext cx="184731" cy="264560"/>
    <xdr:sp macro="" textlink="">
      <xdr:nvSpPr>
        <xdr:cNvPr id="23" name="TextBox 22"/>
        <xdr:cNvSpPr txBox="1"/>
      </xdr:nvSpPr>
      <xdr:spPr>
        <a:xfrm>
          <a:off x="9814771" y="19921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302</xdr:row>
      <xdr:rowOff>0</xdr:rowOff>
    </xdr:from>
    <xdr:ext cx="184731" cy="264560"/>
    <xdr:sp macro="" textlink="">
      <xdr:nvSpPr>
        <xdr:cNvPr id="24" name="TextBox 23"/>
        <xdr:cNvSpPr txBox="1"/>
      </xdr:nvSpPr>
      <xdr:spPr>
        <a:xfrm>
          <a:off x="9814771" y="19921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302</xdr:row>
      <xdr:rowOff>0</xdr:rowOff>
    </xdr:from>
    <xdr:ext cx="184731" cy="264560"/>
    <xdr:sp macro="" textlink="">
      <xdr:nvSpPr>
        <xdr:cNvPr id="25" name="TextBox 24"/>
        <xdr:cNvSpPr txBox="1"/>
      </xdr:nvSpPr>
      <xdr:spPr>
        <a:xfrm>
          <a:off x="9814771" y="19921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302</xdr:row>
      <xdr:rowOff>0</xdr:rowOff>
    </xdr:from>
    <xdr:ext cx="184731" cy="264560"/>
    <xdr:sp macro="" textlink="">
      <xdr:nvSpPr>
        <xdr:cNvPr id="26" name="TextBox 25"/>
        <xdr:cNvSpPr txBox="1"/>
      </xdr:nvSpPr>
      <xdr:spPr>
        <a:xfrm>
          <a:off x="9814771" y="19921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319</xdr:row>
      <xdr:rowOff>0</xdr:rowOff>
    </xdr:from>
    <xdr:ext cx="184731" cy="264560"/>
    <xdr:sp macro="" textlink="">
      <xdr:nvSpPr>
        <xdr:cNvPr id="27" name="TextBox 26"/>
        <xdr:cNvSpPr txBox="1"/>
      </xdr:nvSpPr>
      <xdr:spPr>
        <a:xfrm>
          <a:off x="9814771" y="20950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319</xdr:row>
      <xdr:rowOff>0</xdr:rowOff>
    </xdr:from>
    <xdr:ext cx="184731" cy="264560"/>
    <xdr:sp macro="" textlink="">
      <xdr:nvSpPr>
        <xdr:cNvPr id="28" name="TextBox 27"/>
        <xdr:cNvSpPr txBox="1"/>
      </xdr:nvSpPr>
      <xdr:spPr>
        <a:xfrm>
          <a:off x="9814771" y="20950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319</xdr:row>
      <xdr:rowOff>0</xdr:rowOff>
    </xdr:from>
    <xdr:ext cx="184731" cy="264560"/>
    <xdr:sp macro="" textlink="">
      <xdr:nvSpPr>
        <xdr:cNvPr id="29" name="TextBox 28"/>
        <xdr:cNvSpPr txBox="1"/>
      </xdr:nvSpPr>
      <xdr:spPr>
        <a:xfrm>
          <a:off x="9814771" y="20950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319</xdr:row>
      <xdr:rowOff>0</xdr:rowOff>
    </xdr:from>
    <xdr:ext cx="184731" cy="264560"/>
    <xdr:sp macro="" textlink="">
      <xdr:nvSpPr>
        <xdr:cNvPr id="30" name="TextBox 29"/>
        <xdr:cNvSpPr txBox="1"/>
      </xdr:nvSpPr>
      <xdr:spPr>
        <a:xfrm>
          <a:off x="9814771" y="20950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320</xdr:row>
      <xdr:rowOff>0</xdr:rowOff>
    </xdr:from>
    <xdr:ext cx="184731" cy="264560"/>
    <xdr:sp macro="" textlink="">
      <xdr:nvSpPr>
        <xdr:cNvPr id="31" name="TextBox 30"/>
        <xdr:cNvSpPr txBox="1"/>
      </xdr:nvSpPr>
      <xdr:spPr>
        <a:xfrm>
          <a:off x="9814771" y="21115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320</xdr:row>
      <xdr:rowOff>0</xdr:rowOff>
    </xdr:from>
    <xdr:ext cx="184731" cy="264560"/>
    <xdr:sp macro="" textlink="">
      <xdr:nvSpPr>
        <xdr:cNvPr id="32" name="TextBox 31"/>
        <xdr:cNvSpPr txBox="1"/>
      </xdr:nvSpPr>
      <xdr:spPr>
        <a:xfrm>
          <a:off x="9814771" y="21115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320</xdr:row>
      <xdr:rowOff>0</xdr:rowOff>
    </xdr:from>
    <xdr:ext cx="184731" cy="264560"/>
    <xdr:sp macro="" textlink="">
      <xdr:nvSpPr>
        <xdr:cNvPr id="33" name="TextBox 32"/>
        <xdr:cNvSpPr txBox="1"/>
      </xdr:nvSpPr>
      <xdr:spPr>
        <a:xfrm>
          <a:off x="9814771" y="21115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320</xdr:row>
      <xdr:rowOff>0</xdr:rowOff>
    </xdr:from>
    <xdr:ext cx="184731" cy="264560"/>
    <xdr:sp macro="" textlink="">
      <xdr:nvSpPr>
        <xdr:cNvPr id="34" name="TextBox 33"/>
        <xdr:cNvSpPr txBox="1"/>
      </xdr:nvSpPr>
      <xdr:spPr>
        <a:xfrm>
          <a:off x="9814771" y="21115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320</xdr:row>
      <xdr:rowOff>0</xdr:rowOff>
    </xdr:from>
    <xdr:ext cx="184731" cy="264560"/>
    <xdr:sp macro="" textlink="">
      <xdr:nvSpPr>
        <xdr:cNvPr id="35" name="TextBox 34"/>
        <xdr:cNvSpPr txBox="1"/>
      </xdr:nvSpPr>
      <xdr:spPr>
        <a:xfrm>
          <a:off x="9814771" y="21115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320</xdr:row>
      <xdr:rowOff>0</xdr:rowOff>
    </xdr:from>
    <xdr:ext cx="184731" cy="264560"/>
    <xdr:sp macro="" textlink="">
      <xdr:nvSpPr>
        <xdr:cNvPr id="36" name="TextBox 35"/>
        <xdr:cNvSpPr txBox="1"/>
      </xdr:nvSpPr>
      <xdr:spPr>
        <a:xfrm>
          <a:off x="9814771" y="21115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320</xdr:row>
      <xdr:rowOff>0</xdr:rowOff>
    </xdr:from>
    <xdr:ext cx="184731" cy="264560"/>
    <xdr:sp macro="" textlink="">
      <xdr:nvSpPr>
        <xdr:cNvPr id="37" name="TextBox 36"/>
        <xdr:cNvSpPr txBox="1"/>
      </xdr:nvSpPr>
      <xdr:spPr>
        <a:xfrm>
          <a:off x="9814771" y="21115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320</xdr:row>
      <xdr:rowOff>0</xdr:rowOff>
    </xdr:from>
    <xdr:ext cx="184731" cy="264560"/>
    <xdr:sp macro="" textlink="">
      <xdr:nvSpPr>
        <xdr:cNvPr id="38" name="TextBox 37"/>
        <xdr:cNvSpPr txBox="1"/>
      </xdr:nvSpPr>
      <xdr:spPr>
        <a:xfrm>
          <a:off x="9814771" y="21115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320</xdr:row>
      <xdr:rowOff>0</xdr:rowOff>
    </xdr:from>
    <xdr:ext cx="184731" cy="264560"/>
    <xdr:sp macro="" textlink="">
      <xdr:nvSpPr>
        <xdr:cNvPr id="39" name="TextBox 38"/>
        <xdr:cNvSpPr txBox="1"/>
      </xdr:nvSpPr>
      <xdr:spPr>
        <a:xfrm>
          <a:off x="9814771" y="21115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320</xdr:row>
      <xdr:rowOff>0</xdr:rowOff>
    </xdr:from>
    <xdr:ext cx="184731" cy="264560"/>
    <xdr:sp macro="" textlink="">
      <xdr:nvSpPr>
        <xdr:cNvPr id="40" name="TextBox 39"/>
        <xdr:cNvSpPr txBox="1"/>
      </xdr:nvSpPr>
      <xdr:spPr>
        <a:xfrm>
          <a:off x="9814771" y="21115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320</xdr:row>
      <xdr:rowOff>0</xdr:rowOff>
    </xdr:from>
    <xdr:ext cx="184731" cy="264560"/>
    <xdr:sp macro="" textlink="">
      <xdr:nvSpPr>
        <xdr:cNvPr id="41" name="TextBox 40"/>
        <xdr:cNvSpPr txBox="1"/>
      </xdr:nvSpPr>
      <xdr:spPr>
        <a:xfrm>
          <a:off x="9814771" y="21115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320</xdr:row>
      <xdr:rowOff>0</xdr:rowOff>
    </xdr:from>
    <xdr:ext cx="184731" cy="264560"/>
    <xdr:sp macro="" textlink="">
      <xdr:nvSpPr>
        <xdr:cNvPr id="42" name="TextBox 41"/>
        <xdr:cNvSpPr txBox="1"/>
      </xdr:nvSpPr>
      <xdr:spPr>
        <a:xfrm>
          <a:off x="9814771" y="21115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320</xdr:row>
      <xdr:rowOff>0</xdr:rowOff>
    </xdr:from>
    <xdr:ext cx="184731" cy="264560"/>
    <xdr:sp macro="" textlink="">
      <xdr:nvSpPr>
        <xdr:cNvPr id="43" name="TextBox 42"/>
        <xdr:cNvSpPr txBox="1"/>
      </xdr:nvSpPr>
      <xdr:spPr>
        <a:xfrm>
          <a:off x="9814771" y="21115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320</xdr:row>
      <xdr:rowOff>0</xdr:rowOff>
    </xdr:from>
    <xdr:ext cx="184731" cy="264560"/>
    <xdr:sp macro="" textlink="">
      <xdr:nvSpPr>
        <xdr:cNvPr id="44" name="TextBox 43"/>
        <xdr:cNvSpPr txBox="1"/>
      </xdr:nvSpPr>
      <xdr:spPr>
        <a:xfrm>
          <a:off x="9814771" y="21115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320</xdr:row>
      <xdr:rowOff>0</xdr:rowOff>
    </xdr:from>
    <xdr:ext cx="184731" cy="264560"/>
    <xdr:sp macro="" textlink="">
      <xdr:nvSpPr>
        <xdr:cNvPr id="45" name="TextBox 44"/>
        <xdr:cNvSpPr txBox="1"/>
      </xdr:nvSpPr>
      <xdr:spPr>
        <a:xfrm>
          <a:off x="9814771" y="21115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320</xdr:row>
      <xdr:rowOff>0</xdr:rowOff>
    </xdr:from>
    <xdr:ext cx="184731" cy="264560"/>
    <xdr:sp macro="" textlink="">
      <xdr:nvSpPr>
        <xdr:cNvPr id="46" name="TextBox 45"/>
        <xdr:cNvSpPr txBox="1"/>
      </xdr:nvSpPr>
      <xdr:spPr>
        <a:xfrm>
          <a:off x="9814771" y="21115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321</xdr:row>
      <xdr:rowOff>0</xdr:rowOff>
    </xdr:from>
    <xdr:ext cx="184731" cy="264560"/>
    <xdr:sp macro="" textlink="">
      <xdr:nvSpPr>
        <xdr:cNvPr id="47" name="TextBox 46"/>
        <xdr:cNvSpPr txBox="1"/>
      </xdr:nvSpPr>
      <xdr:spPr>
        <a:xfrm>
          <a:off x="9814771" y="21303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321</xdr:row>
      <xdr:rowOff>0</xdr:rowOff>
    </xdr:from>
    <xdr:ext cx="184731" cy="264560"/>
    <xdr:sp macro="" textlink="">
      <xdr:nvSpPr>
        <xdr:cNvPr id="48" name="TextBox 47"/>
        <xdr:cNvSpPr txBox="1"/>
      </xdr:nvSpPr>
      <xdr:spPr>
        <a:xfrm>
          <a:off x="9814771" y="21303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321</xdr:row>
      <xdr:rowOff>0</xdr:rowOff>
    </xdr:from>
    <xdr:ext cx="184731" cy="264560"/>
    <xdr:sp macro="" textlink="">
      <xdr:nvSpPr>
        <xdr:cNvPr id="49" name="TextBox 48"/>
        <xdr:cNvSpPr txBox="1"/>
      </xdr:nvSpPr>
      <xdr:spPr>
        <a:xfrm>
          <a:off x="9814771" y="21303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321</xdr:row>
      <xdr:rowOff>0</xdr:rowOff>
    </xdr:from>
    <xdr:ext cx="184731" cy="264560"/>
    <xdr:sp macro="" textlink="">
      <xdr:nvSpPr>
        <xdr:cNvPr id="50" name="TextBox 49"/>
        <xdr:cNvSpPr txBox="1"/>
      </xdr:nvSpPr>
      <xdr:spPr>
        <a:xfrm>
          <a:off x="9814771" y="21303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321</xdr:row>
      <xdr:rowOff>0</xdr:rowOff>
    </xdr:from>
    <xdr:ext cx="184731" cy="264560"/>
    <xdr:sp macro="" textlink="">
      <xdr:nvSpPr>
        <xdr:cNvPr id="51" name="TextBox 50"/>
        <xdr:cNvSpPr txBox="1"/>
      </xdr:nvSpPr>
      <xdr:spPr>
        <a:xfrm>
          <a:off x="9814771" y="21303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499321</xdr:colOff>
      <xdr:row>63</xdr:row>
      <xdr:rowOff>0</xdr:rowOff>
    </xdr:from>
    <xdr:ext cx="184731" cy="264560"/>
    <xdr:sp macro="" textlink="">
      <xdr:nvSpPr>
        <xdr:cNvPr id="52" name="TextBox 51"/>
        <xdr:cNvSpPr txBox="1"/>
      </xdr:nvSpPr>
      <xdr:spPr>
        <a:xfrm>
          <a:off x="9805246" y="5153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491701</xdr:colOff>
      <xdr:row>295</xdr:row>
      <xdr:rowOff>0</xdr:rowOff>
    </xdr:from>
    <xdr:ext cx="184731" cy="264560"/>
    <xdr:sp macro="" textlink="">
      <xdr:nvSpPr>
        <xdr:cNvPr id="53" name="TextBox 52"/>
        <xdr:cNvSpPr txBox="1"/>
      </xdr:nvSpPr>
      <xdr:spPr>
        <a:xfrm>
          <a:off x="815551" y="192576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499321</xdr:colOff>
      <xdr:row>295</xdr:row>
      <xdr:rowOff>0</xdr:rowOff>
    </xdr:from>
    <xdr:ext cx="184731" cy="264560"/>
    <xdr:sp macro="" textlink="">
      <xdr:nvSpPr>
        <xdr:cNvPr id="54" name="TextBox 53"/>
        <xdr:cNvSpPr txBox="1"/>
      </xdr:nvSpPr>
      <xdr:spPr>
        <a:xfrm>
          <a:off x="9805246" y="192576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491701</xdr:colOff>
      <xdr:row>291</xdr:row>
      <xdr:rowOff>0</xdr:rowOff>
    </xdr:from>
    <xdr:ext cx="184731" cy="264560"/>
    <xdr:sp macro="" textlink="">
      <xdr:nvSpPr>
        <xdr:cNvPr id="55" name="TextBox 54"/>
        <xdr:cNvSpPr txBox="1"/>
      </xdr:nvSpPr>
      <xdr:spPr>
        <a:xfrm>
          <a:off x="815551" y="18797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499321</xdr:colOff>
      <xdr:row>291</xdr:row>
      <xdr:rowOff>0</xdr:rowOff>
    </xdr:from>
    <xdr:ext cx="184731" cy="264560"/>
    <xdr:sp macro="" textlink="">
      <xdr:nvSpPr>
        <xdr:cNvPr id="56" name="TextBox 55"/>
        <xdr:cNvSpPr txBox="1"/>
      </xdr:nvSpPr>
      <xdr:spPr>
        <a:xfrm>
          <a:off x="9805246" y="18797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491701</xdr:colOff>
      <xdr:row>291</xdr:row>
      <xdr:rowOff>0</xdr:rowOff>
    </xdr:from>
    <xdr:ext cx="184731" cy="264560"/>
    <xdr:sp macro="" textlink="">
      <xdr:nvSpPr>
        <xdr:cNvPr id="57" name="TextBox 56"/>
        <xdr:cNvSpPr txBox="1"/>
      </xdr:nvSpPr>
      <xdr:spPr>
        <a:xfrm>
          <a:off x="815551" y="18797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499321</xdr:colOff>
      <xdr:row>291</xdr:row>
      <xdr:rowOff>0</xdr:rowOff>
    </xdr:from>
    <xdr:ext cx="184731" cy="264560"/>
    <xdr:sp macro="" textlink="">
      <xdr:nvSpPr>
        <xdr:cNvPr id="58" name="TextBox 57"/>
        <xdr:cNvSpPr txBox="1"/>
      </xdr:nvSpPr>
      <xdr:spPr>
        <a:xfrm>
          <a:off x="9805246" y="18797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491701</xdr:colOff>
      <xdr:row>291</xdr:row>
      <xdr:rowOff>0</xdr:rowOff>
    </xdr:from>
    <xdr:ext cx="184731" cy="264560"/>
    <xdr:sp macro="" textlink="">
      <xdr:nvSpPr>
        <xdr:cNvPr id="59" name="TextBox 58"/>
        <xdr:cNvSpPr txBox="1"/>
      </xdr:nvSpPr>
      <xdr:spPr>
        <a:xfrm>
          <a:off x="815551" y="18797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499321</xdr:colOff>
      <xdr:row>291</xdr:row>
      <xdr:rowOff>0</xdr:rowOff>
    </xdr:from>
    <xdr:ext cx="184731" cy="264560"/>
    <xdr:sp macro="" textlink="">
      <xdr:nvSpPr>
        <xdr:cNvPr id="60" name="TextBox 59"/>
        <xdr:cNvSpPr txBox="1"/>
      </xdr:nvSpPr>
      <xdr:spPr>
        <a:xfrm>
          <a:off x="9805246" y="18797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491701</xdr:colOff>
      <xdr:row>292</xdr:row>
      <xdr:rowOff>0</xdr:rowOff>
    </xdr:from>
    <xdr:ext cx="184731" cy="264560"/>
    <xdr:sp macro="" textlink="">
      <xdr:nvSpPr>
        <xdr:cNvPr id="61" name="TextBox 60"/>
        <xdr:cNvSpPr txBox="1"/>
      </xdr:nvSpPr>
      <xdr:spPr>
        <a:xfrm>
          <a:off x="815551" y="18977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499321</xdr:colOff>
      <xdr:row>292</xdr:row>
      <xdr:rowOff>0</xdr:rowOff>
    </xdr:from>
    <xdr:ext cx="184731" cy="264560"/>
    <xdr:sp macro="" textlink="">
      <xdr:nvSpPr>
        <xdr:cNvPr id="62" name="TextBox 61"/>
        <xdr:cNvSpPr txBox="1"/>
      </xdr:nvSpPr>
      <xdr:spPr>
        <a:xfrm>
          <a:off x="9805246" y="18977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491701</xdr:colOff>
      <xdr:row>293</xdr:row>
      <xdr:rowOff>0</xdr:rowOff>
    </xdr:from>
    <xdr:ext cx="184731" cy="264560"/>
    <xdr:sp macro="" textlink="">
      <xdr:nvSpPr>
        <xdr:cNvPr id="63" name="TextBox 62"/>
        <xdr:cNvSpPr txBox="1"/>
      </xdr:nvSpPr>
      <xdr:spPr>
        <a:xfrm>
          <a:off x="815551" y="19077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499321</xdr:colOff>
      <xdr:row>293</xdr:row>
      <xdr:rowOff>0</xdr:rowOff>
    </xdr:from>
    <xdr:ext cx="184731" cy="264560"/>
    <xdr:sp macro="" textlink="">
      <xdr:nvSpPr>
        <xdr:cNvPr id="64" name="TextBox 63"/>
        <xdr:cNvSpPr txBox="1"/>
      </xdr:nvSpPr>
      <xdr:spPr>
        <a:xfrm>
          <a:off x="9805246" y="19077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491701</xdr:colOff>
      <xdr:row>294</xdr:row>
      <xdr:rowOff>0</xdr:rowOff>
    </xdr:from>
    <xdr:ext cx="184731" cy="264560"/>
    <xdr:sp macro="" textlink="">
      <xdr:nvSpPr>
        <xdr:cNvPr id="65" name="TextBox 64"/>
        <xdr:cNvSpPr txBox="1"/>
      </xdr:nvSpPr>
      <xdr:spPr>
        <a:xfrm>
          <a:off x="815551" y="1917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499321</xdr:colOff>
      <xdr:row>294</xdr:row>
      <xdr:rowOff>0</xdr:rowOff>
    </xdr:from>
    <xdr:ext cx="184731" cy="264560"/>
    <xdr:sp macro="" textlink="">
      <xdr:nvSpPr>
        <xdr:cNvPr id="66" name="TextBox 65"/>
        <xdr:cNvSpPr txBox="1"/>
      </xdr:nvSpPr>
      <xdr:spPr>
        <a:xfrm>
          <a:off x="9805246" y="1917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499321</xdr:colOff>
      <xdr:row>295</xdr:row>
      <xdr:rowOff>0</xdr:rowOff>
    </xdr:from>
    <xdr:ext cx="184731" cy="264560"/>
    <xdr:sp macro="" textlink="">
      <xdr:nvSpPr>
        <xdr:cNvPr id="67" name="TextBox 66"/>
        <xdr:cNvSpPr txBox="1"/>
      </xdr:nvSpPr>
      <xdr:spPr>
        <a:xfrm>
          <a:off x="9805246" y="192576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499321</xdr:colOff>
      <xdr:row>295</xdr:row>
      <xdr:rowOff>0</xdr:rowOff>
    </xdr:from>
    <xdr:ext cx="184731" cy="264560"/>
    <xdr:sp macro="" textlink="">
      <xdr:nvSpPr>
        <xdr:cNvPr id="68" name="TextBox 67"/>
        <xdr:cNvSpPr txBox="1"/>
      </xdr:nvSpPr>
      <xdr:spPr>
        <a:xfrm>
          <a:off x="9805246" y="192576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499321</xdr:colOff>
      <xdr:row>294</xdr:row>
      <xdr:rowOff>0</xdr:rowOff>
    </xdr:from>
    <xdr:ext cx="184731" cy="264560"/>
    <xdr:sp macro="" textlink="">
      <xdr:nvSpPr>
        <xdr:cNvPr id="69" name="TextBox 68"/>
        <xdr:cNvSpPr txBox="1"/>
      </xdr:nvSpPr>
      <xdr:spPr>
        <a:xfrm>
          <a:off x="9805246" y="1917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491701</xdr:colOff>
      <xdr:row>291</xdr:row>
      <xdr:rowOff>0</xdr:rowOff>
    </xdr:from>
    <xdr:ext cx="184731" cy="264560"/>
    <xdr:sp macro="" textlink="">
      <xdr:nvSpPr>
        <xdr:cNvPr id="70" name="TextBox 69"/>
        <xdr:cNvSpPr txBox="1"/>
      </xdr:nvSpPr>
      <xdr:spPr>
        <a:xfrm>
          <a:off x="815551" y="18797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491701</xdr:colOff>
      <xdr:row>291</xdr:row>
      <xdr:rowOff>0</xdr:rowOff>
    </xdr:from>
    <xdr:ext cx="184731" cy="264560"/>
    <xdr:sp macro="" textlink="">
      <xdr:nvSpPr>
        <xdr:cNvPr id="71" name="TextBox 70"/>
        <xdr:cNvSpPr txBox="1"/>
      </xdr:nvSpPr>
      <xdr:spPr>
        <a:xfrm>
          <a:off x="815551" y="18797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491701</xdr:colOff>
      <xdr:row>292</xdr:row>
      <xdr:rowOff>0</xdr:rowOff>
    </xdr:from>
    <xdr:ext cx="184731" cy="264560"/>
    <xdr:sp macro="" textlink="">
      <xdr:nvSpPr>
        <xdr:cNvPr id="72" name="TextBox 71"/>
        <xdr:cNvSpPr txBox="1"/>
      </xdr:nvSpPr>
      <xdr:spPr>
        <a:xfrm>
          <a:off x="815551" y="18977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491701</xdr:colOff>
      <xdr:row>293</xdr:row>
      <xdr:rowOff>0</xdr:rowOff>
    </xdr:from>
    <xdr:ext cx="184731" cy="264560"/>
    <xdr:sp macro="" textlink="">
      <xdr:nvSpPr>
        <xdr:cNvPr id="73" name="TextBox 72"/>
        <xdr:cNvSpPr txBox="1"/>
      </xdr:nvSpPr>
      <xdr:spPr>
        <a:xfrm>
          <a:off x="815551" y="19077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491701</xdr:colOff>
      <xdr:row>294</xdr:row>
      <xdr:rowOff>0</xdr:rowOff>
    </xdr:from>
    <xdr:ext cx="184731" cy="264560"/>
    <xdr:sp macro="" textlink="">
      <xdr:nvSpPr>
        <xdr:cNvPr id="74" name="TextBox 73"/>
        <xdr:cNvSpPr txBox="1"/>
      </xdr:nvSpPr>
      <xdr:spPr>
        <a:xfrm>
          <a:off x="815551" y="1917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491701</xdr:colOff>
      <xdr:row>295</xdr:row>
      <xdr:rowOff>0</xdr:rowOff>
    </xdr:from>
    <xdr:ext cx="184731" cy="264560"/>
    <xdr:sp macro="" textlink="">
      <xdr:nvSpPr>
        <xdr:cNvPr id="75" name="TextBox 74"/>
        <xdr:cNvSpPr txBox="1"/>
      </xdr:nvSpPr>
      <xdr:spPr>
        <a:xfrm>
          <a:off x="815551" y="192576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491701</xdr:colOff>
      <xdr:row>296</xdr:row>
      <xdr:rowOff>0</xdr:rowOff>
    </xdr:from>
    <xdr:ext cx="184731" cy="264560"/>
    <xdr:sp macro="" textlink="">
      <xdr:nvSpPr>
        <xdr:cNvPr id="76" name="TextBox 75"/>
        <xdr:cNvSpPr txBox="1"/>
      </xdr:nvSpPr>
      <xdr:spPr>
        <a:xfrm>
          <a:off x="815551" y="19301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491701</xdr:colOff>
      <xdr:row>296</xdr:row>
      <xdr:rowOff>0</xdr:rowOff>
    </xdr:from>
    <xdr:ext cx="184731" cy="264560"/>
    <xdr:sp macro="" textlink="">
      <xdr:nvSpPr>
        <xdr:cNvPr id="77" name="TextBox 76"/>
        <xdr:cNvSpPr txBox="1"/>
      </xdr:nvSpPr>
      <xdr:spPr>
        <a:xfrm>
          <a:off x="815551" y="19301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491701</xdr:colOff>
      <xdr:row>99</xdr:row>
      <xdr:rowOff>0</xdr:rowOff>
    </xdr:from>
    <xdr:ext cx="184731" cy="264560"/>
    <xdr:sp macro="" textlink="">
      <xdr:nvSpPr>
        <xdr:cNvPr id="78" name="TextBox 77"/>
        <xdr:cNvSpPr txBox="1"/>
      </xdr:nvSpPr>
      <xdr:spPr>
        <a:xfrm>
          <a:off x="815551" y="8028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499321</xdr:colOff>
      <xdr:row>99</xdr:row>
      <xdr:rowOff>0</xdr:rowOff>
    </xdr:from>
    <xdr:ext cx="184731" cy="264560"/>
    <xdr:sp macro="" textlink="">
      <xdr:nvSpPr>
        <xdr:cNvPr id="79" name="TextBox 78"/>
        <xdr:cNvSpPr txBox="1"/>
      </xdr:nvSpPr>
      <xdr:spPr>
        <a:xfrm>
          <a:off x="9805246" y="8028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499321</xdr:colOff>
      <xdr:row>99</xdr:row>
      <xdr:rowOff>0</xdr:rowOff>
    </xdr:from>
    <xdr:ext cx="184731" cy="264560"/>
    <xdr:sp macro="" textlink="">
      <xdr:nvSpPr>
        <xdr:cNvPr id="80" name="TextBox 79"/>
        <xdr:cNvSpPr txBox="1"/>
      </xdr:nvSpPr>
      <xdr:spPr>
        <a:xfrm>
          <a:off x="9805246" y="8028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491701</xdr:colOff>
      <xdr:row>99</xdr:row>
      <xdr:rowOff>0</xdr:rowOff>
    </xdr:from>
    <xdr:ext cx="184731" cy="264560"/>
    <xdr:sp macro="" textlink="">
      <xdr:nvSpPr>
        <xdr:cNvPr id="81" name="TextBox 80"/>
        <xdr:cNvSpPr txBox="1"/>
      </xdr:nvSpPr>
      <xdr:spPr>
        <a:xfrm>
          <a:off x="815551" y="8028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491701</xdr:colOff>
      <xdr:row>99</xdr:row>
      <xdr:rowOff>0</xdr:rowOff>
    </xdr:from>
    <xdr:ext cx="184731" cy="264560"/>
    <xdr:sp macro="" textlink="">
      <xdr:nvSpPr>
        <xdr:cNvPr id="82" name="TextBox 81"/>
        <xdr:cNvSpPr txBox="1"/>
      </xdr:nvSpPr>
      <xdr:spPr>
        <a:xfrm>
          <a:off x="815551" y="8028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491701</xdr:colOff>
      <xdr:row>327</xdr:row>
      <xdr:rowOff>0</xdr:rowOff>
    </xdr:from>
    <xdr:ext cx="184731" cy="264560"/>
    <xdr:sp macro="" textlink="">
      <xdr:nvSpPr>
        <xdr:cNvPr id="83" name="TextBox 82"/>
        <xdr:cNvSpPr txBox="1"/>
      </xdr:nvSpPr>
      <xdr:spPr>
        <a:xfrm>
          <a:off x="815551" y="217789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491701</xdr:colOff>
      <xdr:row>327</xdr:row>
      <xdr:rowOff>0</xdr:rowOff>
    </xdr:from>
    <xdr:ext cx="184731" cy="264560"/>
    <xdr:sp macro="" textlink="">
      <xdr:nvSpPr>
        <xdr:cNvPr id="84" name="TextBox 83"/>
        <xdr:cNvSpPr txBox="1"/>
      </xdr:nvSpPr>
      <xdr:spPr>
        <a:xfrm>
          <a:off x="815551" y="217789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491701</xdr:colOff>
      <xdr:row>328</xdr:row>
      <xdr:rowOff>0</xdr:rowOff>
    </xdr:from>
    <xdr:ext cx="184731" cy="264560"/>
    <xdr:sp macro="" textlink="">
      <xdr:nvSpPr>
        <xdr:cNvPr id="85" name="TextBox 84"/>
        <xdr:cNvSpPr txBox="1"/>
      </xdr:nvSpPr>
      <xdr:spPr>
        <a:xfrm>
          <a:off x="815551" y="21921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491701</xdr:colOff>
      <xdr:row>328</xdr:row>
      <xdr:rowOff>0</xdr:rowOff>
    </xdr:from>
    <xdr:ext cx="184731" cy="264560"/>
    <xdr:sp macro="" textlink="">
      <xdr:nvSpPr>
        <xdr:cNvPr id="86" name="TextBox 85"/>
        <xdr:cNvSpPr txBox="1"/>
      </xdr:nvSpPr>
      <xdr:spPr>
        <a:xfrm>
          <a:off x="815551" y="21921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491701</xdr:colOff>
      <xdr:row>327</xdr:row>
      <xdr:rowOff>0</xdr:rowOff>
    </xdr:from>
    <xdr:ext cx="184731" cy="264560"/>
    <xdr:sp macro="" textlink="">
      <xdr:nvSpPr>
        <xdr:cNvPr id="87" name="TextBox 86"/>
        <xdr:cNvSpPr txBox="1"/>
      </xdr:nvSpPr>
      <xdr:spPr>
        <a:xfrm>
          <a:off x="815551" y="217789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491701</xdr:colOff>
      <xdr:row>327</xdr:row>
      <xdr:rowOff>0</xdr:rowOff>
    </xdr:from>
    <xdr:ext cx="184731" cy="264560"/>
    <xdr:sp macro="" textlink="">
      <xdr:nvSpPr>
        <xdr:cNvPr id="88" name="TextBox 87"/>
        <xdr:cNvSpPr txBox="1"/>
      </xdr:nvSpPr>
      <xdr:spPr>
        <a:xfrm>
          <a:off x="815551" y="217789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491701</xdr:colOff>
      <xdr:row>328</xdr:row>
      <xdr:rowOff>0</xdr:rowOff>
    </xdr:from>
    <xdr:ext cx="184731" cy="264560"/>
    <xdr:sp macro="" textlink="">
      <xdr:nvSpPr>
        <xdr:cNvPr id="89" name="TextBox 88"/>
        <xdr:cNvSpPr txBox="1"/>
      </xdr:nvSpPr>
      <xdr:spPr>
        <a:xfrm>
          <a:off x="815551" y="21921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491701</xdr:colOff>
      <xdr:row>328</xdr:row>
      <xdr:rowOff>0</xdr:rowOff>
    </xdr:from>
    <xdr:ext cx="184731" cy="264560"/>
    <xdr:sp macro="" textlink="">
      <xdr:nvSpPr>
        <xdr:cNvPr id="90" name="TextBox 89"/>
        <xdr:cNvSpPr txBox="1"/>
      </xdr:nvSpPr>
      <xdr:spPr>
        <a:xfrm>
          <a:off x="815551" y="21921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499321</xdr:colOff>
      <xdr:row>8</xdr:row>
      <xdr:rowOff>0</xdr:rowOff>
    </xdr:from>
    <xdr:ext cx="184731" cy="264560"/>
    <xdr:sp macro="" textlink="">
      <xdr:nvSpPr>
        <xdr:cNvPr id="91" name="TextBox 90"/>
        <xdr:cNvSpPr txBox="1"/>
      </xdr:nvSpPr>
      <xdr:spPr>
        <a:xfrm>
          <a:off x="823171" y="200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92" name="TextBox 91"/>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93" name="TextBox 92"/>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94" name="TextBox 93"/>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95" name="TextBox 94"/>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96" name="TextBox 95"/>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97" name="TextBox 96"/>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98" name="TextBox 97"/>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99" name="TextBox 98"/>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100" name="TextBox 99"/>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101" name="TextBox 100"/>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102" name="TextBox 101"/>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103" name="TextBox 102"/>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104" name="TextBox 103"/>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105" name="TextBox 104"/>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497416</xdr:colOff>
      <xdr:row>349</xdr:row>
      <xdr:rowOff>0</xdr:rowOff>
    </xdr:from>
    <xdr:ext cx="184731" cy="264560"/>
    <xdr:sp macro="" textlink="">
      <xdr:nvSpPr>
        <xdr:cNvPr id="106" name="TextBox 105"/>
        <xdr:cNvSpPr txBox="1"/>
      </xdr:nvSpPr>
      <xdr:spPr>
        <a:xfrm>
          <a:off x="82126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107" name="TextBox 106"/>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5</xdr:col>
      <xdr:colOff>491701</xdr:colOff>
      <xdr:row>349</xdr:row>
      <xdr:rowOff>0</xdr:rowOff>
    </xdr:from>
    <xdr:ext cx="184731" cy="264560"/>
    <xdr:sp macro="" textlink="">
      <xdr:nvSpPr>
        <xdr:cNvPr id="108" name="TextBox 107"/>
        <xdr:cNvSpPr txBox="1"/>
      </xdr:nvSpPr>
      <xdr:spPr>
        <a:xfrm>
          <a:off x="8721301"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331</xdr:row>
      <xdr:rowOff>0</xdr:rowOff>
    </xdr:from>
    <xdr:ext cx="184731" cy="264560"/>
    <xdr:sp macro="" textlink="">
      <xdr:nvSpPr>
        <xdr:cNvPr id="109" name="TextBox 108"/>
        <xdr:cNvSpPr txBox="1"/>
      </xdr:nvSpPr>
      <xdr:spPr>
        <a:xfrm>
          <a:off x="9814771" y="22167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510751</xdr:colOff>
      <xdr:row>331</xdr:row>
      <xdr:rowOff>0</xdr:rowOff>
    </xdr:from>
    <xdr:ext cx="184731" cy="264560"/>
    <xdr:sp macro="" textlink="">
      <xdr:nvSpPr>
        <xdr:cNvPr id="110" name="TextBox 109"/>
        <xdr:cNvSpPr txBox="1"/>
      </xdr:nvSpPr>
      <xdr:spPr>
        <a:xfrm>
          <a:off x="9816676" y="22167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510751</xdr:colOff>
      <xdr:row>331</xdr:row>
      <xdr:rowOff>0</xdr:rowOff>
    </xdr:from>
    <xdr:ext cx="184731" cy="264560"/>
    <xdr:sp macro="" textlink="">
      <xdr:nvSpPr>
        <xdr:cNvPr id="111" name="TextBox 110"/>
        <xdr:cNvSpPr txBox="1"/>
      </xdr:nvSpPr>
      <xdr:spPr>
        <a:xfrm>
          <a:off x="9816676" y="22167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510751</xdr:colOff>
      <xdr:row>331</xdr:row>
      <xdr:rowOff>0</xdr:rowOff>
    </xdr:from>
    <xdr:ext cx="184731" cy="264560"/>
    <xdr:sp macro="" textlink="">
      <xdr:nvSpPr>
        <xdr:cNvPr id="112" name="TextBox 111"/>
        <xdr:cNvSpPr txBox="1"/>
      </xdr:nvSpPr>
      <xdr:spPr>
        <a:xfrm>
          <a:off x="9816676" y="22167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510751</xdr:colOff>
      <xdr:row>331</xdr:row>
      <xdr:rowOff>0</xdr:rowOff>
    </xdr:from>
    <xdr:ext cx="184731" cy="264560"/>
    <xdr:sp macro="" textlink="">
      <xdr:nvSpPr>
        <xdr:cNvPr id="113" name="TextBox 112"/>
        <xdr:cNvSpPr txBox="1"/>
      </xdr:nvSpPr>
      <xdr:spPr>
        <a:xfrm>
          <a:off x="9816676" y="22167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510751</xdr:colOff>
      <xdr:row>331</xdr:row>
      <xdr:rowOff>0</xdr:rowOff>
    </xdr:from>
    <xdr:ext cx="184731" cy="264560"/>
    <xdr:sp macro="" textlink="">
      <xdr:nvSpPr>
        <xdr:cNvPr id="114" name="TextBox 113"/>
        <xdr:cNvSpPr txBox="1"/>
      </xdr:nvSpPr>
      <xdr:spPr>
        <a:xfrm>
          <a:off x="9816676" y="22167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510751</xdr:colOff>
      <xdr:row>331</xdr:row>
      <xdr:rowOff>0</xdr:rowOff>
    </xdr:from>
    <xdr:ext cx="184731" cy="264560"/>
    <xdr:sp macro="" textlink="">
      <xdr:nvSpPr>
        <xdr:cNvPr id="115" name="TextBox 114"/>
        <xdr:cNvSpPr txBox="1"/>
      </xdr:nvSpPr>
      <xdr:spPr>
        <a:xfrm>
          <a:off x="9816676" y="22167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510751</xdr:colOff>
      <xdr:row>331</xdr:row>
      <xdr:rowOff>0</xdr:rowOff>
    </xdr:from>
    <xdr:ext cx="184731" cy="264560"/>
    <xdr:sp macro="" textlink="">
      <xdr:nvSpPr>
        <xdr:cNvPr id="116" name="TextBox 115"/>
        <xdr:cNvSpPr txBox="1"/>
      </xdr:nvSpPr>
      <xdr:spPr>
        <a:xfrm>
          <a:off x="9816676" y="22167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117" name="TextBox 116"/>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331</xdr:row>
      <xdr:rowOff>0</xdr:rowOff>
    </xdr:from>
    <xdr:ext cx="184731" cy="264560"/>
    <xdr:sp macro="" textlink="">
      <xdr:nvSpPr>
        <xdr:cNvPr id="118" name="TextBox 117"/>
        <xdr:cNvSpPr txBox="1"/>
      </xdr:nvSpPr>
      <xdr:spPr>
        <a:xfrm>
          <a:off x="9818581" y="22167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119" name="TextBox 118"/>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120" name="TextBox 119"/>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510751</xdr:colOff>
      <xdr:row>331</xdr:row>
      <xdr:rowOff>0</xdr:rowOff>
    </xdr:from>
    <xdr:ext cx="184731" cy="264560"/>
    <xdr:sp macro="" textlink="">
      <xdr:nvSpPr>
        <xdr:cNvPr id="121" name="TextBox 120"/>
        <xdr:cNvSpPr txBox="1"/>
      </xdr:nvSpPr>
      <xdr:spPr>
        <a:xfrm>
          <a:off x="9816676" y="22167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510751</xdr:colOff>
      <xdr:row>331</xdr:row>
      <xdr:rowOff>0</xdr:rowOff>
    </xdr:from>
    <xdr:ext cx="184731" cy="264560"/>
    <xdr:sp macro="" textlink="">
      <xdr:nvSpPr>
        <xdr:cNvPr id="122" name="TextBox 121"/>
        <xdr:cNvSpPr txBox="1"/>
      </xdr:nvSpPr>
      <xdr:spPr>
        <a:xfrm>
          <a:off x="9816676" y="22167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510751</xdr:colOff>
      <xdr:row>331</xdr:row>
      <xdr:rowOff>0</xdr:rowOff>
    </xdr:from>
    <xdr:ext cx="184731" cy="264560"/>
    <xdr:sp macro="" textlink="">
      <xdr:nvSpPr>
        <xdr:cNvPr id="123" name="TextBox 122"/>
        <xdr:cNvSpPr txBox="1"/>
      </xdr:nvSpPr>
      <xdr:spPr>
        <a:xfrm>
          <a:off x="9816676" y="22167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510751</xdr:colOff>
      <xdr:row>331</xdr:row>
      <xdr:rowOff>0</xdr:rowOff>
    </xdr:from>
    <xdr:ext cx="184731" cy="264560"/>
    <xdr:sp macro="" textlink="">
      <xdr:nvSpPr>
        <xdr:cNvPr id="124" name="TextBox 123"/>
        <xdr:cNvSpPr txBox="1"/>
      </xdr:nvSpPr>
      <xdr:spPr>
        <a:xfrm>
          <a:off x="9816676" y="22167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510751</xdr:colOff>
      <xdr:row>331</xdr:row>
      <xdr:rowOff>0</xdr:rowOff>
    </xdr:from>
    <xdr:ext cx="184731" cy="264560"/>
    <xdr:sp macro="" textlink="">
      <xdr:nvSpPr>
        <xdr:cNvPr id="125" name="TextBox 124"/>
        <xdr:cNvSpPr txBox="1"/>
      </xdr:nvSpPr>
      <xdr:spPr>
        <a:xfrm>
          <a:off x="9816676" y="22167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510751</xdr:colOff>
      <xdr:row>331</xdr:row>
      <xdr:rowOff>0</xdr:rowOff>
    </xdr:from>
    <xdr:ext cx="184731" cy="264560"/>
    <xdr:sp macro="" textlink="">
      <xdr:nvSpPr>
        <xdr:cNvPr id="126" name="TextBox 125"/>
        <xdr:cNvSpPr txBox="1"/>
      </xdr:nvSpPr>
      <xdr:spPr>
        <a:xfrm>
          <a:off x="9816676" y="22167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510751</xdr:colOff>
      <xdr:row>331</xdr:row>
      <xdr:rowOff>0</xdr:rowOff>
    </xdr:from>
    <xdr:ext cx="184731" cy="264560"/>
    <xdr:sp macro="" textlink="">
      <xdr:nvSpPr>
        <xdr:cNvPr id="127" name="TextBox 126"/>
        <xdr:cNvSpPr txBox="1"/>
      </xdr:nvSpPr>
      <xdr:spPr>
        <a:xfrm>
          <a:off x="9816676" y="22167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128" name="TextBox 127"/>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518371</xdr:colOff>
      <xdr:row>349</xdr:row>
      <xdr:rowOff>0</xdr:rowOff>
    </xdr:from>
    <xdr:ext cx="184731" cy="272341"/>
    <xdr:sp macro="" textlink="">
      <xdr:nvSpPr>
        <xdr:cNvPr id="129" name="TextBox 128"/>
        <xdr:cNvSpPr txBox="1"/>
      </xdr:nvSpPr>
      <xdr:spPr>
        <a:xfrm>
          <a:off x="842221" y="233095800"/>
          <a:ext cx="184731" cy="272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518371</xdr:colOff>
      <xdr:row>349</xdr:row>
      <xdr:rowOff>0</xdr:rowOff>
    </xdr:from>
    <xdr:ext cx="184731" cy="272341"/>
    <xdr:sp macro="" textlink="">
      <xdr:nvSpPr>
        <xdr:cNvPr id="130" name="TextBox 129"/>
        <xdr:cNvSpPr txBox="1"/>
      </xdr:nvSpPr>
      <xdr:spPr>
        <a:xfrm>
          <a:off x="842221" y="233095800"/>
          <a:ext cx="184731" cy="272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518371</xdr:colOff>
      <xdr:row>349</xdr:row>
      <xdr:rowOff>0</xdr:rowOff>
    </xdr:from>
    <xdr:ext cx="184731" cy="272341"/>
    <xdr:sp macro="" textlink="">
      <xdr:nvSpPr>
        <xdr:cNvPr id="131" name="TextBox 130"/>
        <xdr:cNvSpPr txBox="1"/>
      </xdr:nvSpPr>
      <xdr:spPr>
        <a:xfrm>
          <a:off x="842221" y="233095800"/>
          <a:ext cx="184731" cy="272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518371</xdr:colOff>
      <xdr:row>349</xdr:row>
      <xdr:rowOff>0</xdr:rowOff>
    </xdr:from>
    <xdr:ext cx="184731" cy="272341"/>
    <xdr:sp macro="" textlink="">
      <xdr:nvSpPr>
        <xdr:cNvPr id="132" name="TextBox 131"/>
        <xdr:cNvSpPr txBox="1"/>
      </xdr:nvSpPr>
      <xdr:spPr>
        <a:xfrm>
          <a:off x="842221" y="233095800"/>
          <a:ext cx="184731" cy="272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518371</xdr:colOff>
      <xdr:row>349</xdr:row>
      <xdr:rowOff>0</xdr:rowOff>
    </xdr:from>
    <xdr:ext cx="184731" cy="272341"/>
    <xdr:sp macro="" textlink="">
      <xdr:nvSpPr>
        <xdr:cNvPr id="133" name="TextBox 132"/>
        <xdr:cNvSpPr txBox="1"/>
      </xdr:nvSpPr>
      <xdr:spPr>
        <a:xfrm>
          <a:off x="842221" y="233095800"/>
          <a:ext cx="184731" cy="272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518371</xdr:colOff>
      <xdr:row>349</xdr:row>
      <xdr:rowOff>0</xdr:rowOff>
    </xdr:from>
    <xdr:ext cx="184731" cy="272341"/>
    <xdr:sp macro="" textlink="">
      <xdr:nvSpPr>
        <xdr:cNvPr id="134" name="TextBox 133"/>
        <xdr:cNvSpPr txBox="1"/>
      </xdr:nvSpPr>
      <xdr:spPr>
        <a:xfrm>
          <a:off x="842221" y="233095800"/>
          <a:ext cx="184731" cy="272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518371</xdr:colOff>
      <xdr:row>349</xdr:row>
      <xdr:rowOff>0</xdr:rowOff>
    </xdr:from>
    <xdr:ext cx="184731" cy="272341"/>
    <xdr:sp macro="" textlink="">
      <xdr:nvSpPr>
        <xdr:cNvPr id="135" name="TextBox 134"/>
        <xdr:cNvSpPr txBox="1"/>
      </xdr:nvSpPr>
      <xdr:spPr>
        <a:xfrm>
          <a:off x="842221" y="233095800"/>
          <a:ext cx="184731" cy="272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478366</xdr:colOff>
      <xdr:row>349</xdr:row>
      <xdr:rowOff>0</xdr:rowOff>
    </xdr:from>
    <xdr:ext cx="184731" cy="264560"/>
    <xdr:sp macro="" textlink="">
      <xdr:nvSpPr>
        <xdr:cNvPr id="136" name="TextBox 135"/>
        <xdr:cNvSpPr txBox="1"/>
      </xdr:nvSpPr>
      <xdr:spPr>
        <a:xfrm>
          <a:off x="80221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349</xdr:row>
      <xdr:rowOff>0</xdr:rowOff>
    </xdr:from>
    <xdr:ext cx="184731" cy="272341"/>
    <xdr:sp macro="" textlink="">
      <xdr:nvSpPr>
        <xdr:cNvPr id="137" name="TextBox 136"/>
        <xdr:cNvSpPr txBox="1"/>
      </xdr:nvSpPr>
      <xdr:spPr>
        <a:xfrm>
          <a:off x="844126" y="233095800"/>
          <a:ext cx="184731" cy="272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478366</xdr:colOff>
      <xdr:row>349</xdr:row>
      <xdr:rowOff>0</xdr:rowOff>
    </xdr:from>
    <xdr:ext cx="184731" cy="264560"/>
    <xdr:sp macro="" textlink="">
      <xdr:nvSpPr>
        <xdr:cNvPr id="138" name="TextBox 137"/>
        <xdr:cNvSpPr txBox="1"/>
      </xdr:nvSpPr>
      <xdr:spPr>
        <a:xfrm>
          <a:off x="80221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478366</xdr:colOff>
      <xdr:row>349</xdr:row>
      <xdr:rowOff>0</xdr:rowOff>
    </xdr:from>
    <xdr:ext cx="184731" cy="264560"/>
    <xdr:sp macro="" textlink="">
      <xdr:nvSpPr>
        <xdr:cNvPr id="139" name="TextBox 138"/>
        <xdr:cNvSpPr txBox="1"/>
      </xdr:nvSpPr>
      <xdr:spPr>
        <a:xfrm>
          <a:off x="80221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518371</xdr:colOff>
      <xdr:row>349</xdr:row>
      <xdr:rowOff>0</xdr:rowOff>
    </xdr:from>
    <xdr:ext cx="184731" cy="272341"/>
    <xdr:sp macro="" textlink="">
      <xdr:nvSpPr>
        <xdr:cNvPr id="140" name="TextBox 139"/>
        <xdr:cNvSpPr txBox="1"/>
      </xdr:nvSpPr>
      <xdr:spPr>
        <a:xfrm>
          <a:off x="842221" y="233095800"/>
          <a:ext cx="184731" cy="272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518371</xdr:colOff>
      <xdr:row>349</xdr:row>
      <xdr:rowOff>0</xdr:rowOff>
    </xdr:from>
    <xdr:ext cx="184731" cy="272341"/>
    <xdr:sp macro="" textlink="">
      <xdr:nvSpPr>
        <xdr:cNvPr id="141" name="TextBox 140"/>
        <xdr:cNvSpPr txBox="1"/>
      </xdr:nvSpPr>
      <xdr:spPr>
        <a:xfrm>
          <a:off x="842221" y="233095800"/>
          <a:ext cx="184731" cy="272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518371</xdr:colOff>
      <xdr:row>349</xdr:row>
      <xdr:rowOff>0</xdr:rowOff>
    </xdr:from>
    <xdr:ext cx="184731" cy="272341"/>
    <xdr:sp macro="" textlink="">
      <xdr:nvSpPr>
        <xdr:cNvPr id="142" name="TextBox 141"/>
        <xdr:cNvSpPr txBox="1"/>
      </xdr:nvSpPr>
      <xdr:spPr>
        <a:xfrm>
          <a:off x="842221" y="233095800"/>
          <a:ext cx="184731" cy="272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518371</xdr:colOff>
      <xdr:row>349</xdr:row>
      <xdr:rowOff>0</xdr:rowOff>
    </xdr:from>
    <xdr:ext cx="184731" cy="272341"/>
    <xdr:sp macro="" textlink="">
      <xdr:nvSpPr>
        <xdr:cNvPr id="143" name="TextBox 142"/>
        <xdr:cNvSpPr txBox="1"/>
      </xdr:nvSpPr>
      <xdr:spPr>
        <a:xfrm>
          <a:off x="842221" y="233095800"/>
          <a:ext cx="184731" cy="272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518371</xdr:colOff>
      <xdr:row>349</xdr:row>
      <xdr:rowOff>0</xdr:rowOff>
    </xdr:from>
    <xdr:ext cx="184731" cy="272341"/>
    <xdr:sp macro="" textlink="">
      <xdr:nvSpPr>
        <xdr:cNvPr id="144" name="TextBox 143"/>
        <xdr:cNvSpPr txBox="1"/>
      </xdr:nvSpPr>
      <xdr:spPr>
        <a:xfrm>
          <a:off x="842221" y="233095800"/>
          <a:ext cx="184731" cy="272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518371</xdr:colOff>
      <xdr:row>349</xdr:row>
      <xdr:rowOff>0</xdr:rowOff>
    </xdr:from>
    <xdr:ext cx="184731" cy="272341"/>
    <xdr:sp macro="" textlink="">
      <xdr:nvSpPr>
        <xdr:cNvPr id="145" name="TextBox 144"/>
        <xdr:cNvSpPr txBox="1"/>
      </xdr:nvSpPr>
      <xdr:spPr>
        <a:xfrm>
          <a:off x="842221" y="233095800"/>
          <a:ext cx="184731" cy="272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518371</xdr:colOff>
      <xdr:row>349</xdr:row>
      <xdr:rowOff>0</xdr:rowOff>
    </xdr:from>
    <xdr:ext cx="184731" cy="272341"/>
    <xdr:sp macro="" textlink="">
      <xdr:nvSpPr>
        <xdr:cNvPr id="146" name="TextBox 145"/>
        <xdr:cNvSpPr txBox="1"/>
      </xdr:nvSpPr>
      <xdr:spPr>
        <a:xfrm>
          <a:off x="842221" y="233095800"/>
          <a:ext cx="184731" cy="272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478366</xdr:colOff>
      <xdr:row>349</xdr:row>
      <xdr:rowOff>0</xdr:rowOff>
    </xdr:from>
    <xdr:ext cx="184731" cy="264560"/>
    <xdr:sp macro="" textlink="">
      <xdr:nvSpPr>
        <xdr:cNvPr id="147" name="TextBox 146"/>
        <xdr:cNvSpPr txBox="1"/>
      </xdr:nvSpPr>
      <xdr:spPr>
        <a:xfrm>
          <a:off x="80221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331</xdr:row>
      <xdr:rowOff>0</xdr:rowOff>
    </xdr:from>
    <xdr:ext cx="184731" cy="274009"/>
    <xdr:sp macro="" textlink="">
      <xdr:nvSpPr>
        <xdr:cNvPr id="148" name="TextBox 147"/>
        <xdr:cNvSpPr txBox="1"/>
      </xdr:nvSpPr>
      <xdr:spPr>
        <a:xfrm>
          <a:off x="9814771"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331</xdr:row>
      <xdr:rowOff>0</xdr:rowOff>
    </xdr:from>
    <xdr:ext cx="184731" cy="274009"/>
    <xdr:sp macro="" textlink="">
      <xdr:nvSpPr>
        <xdr:cNvPr id="149" name="TextBox 148"/>
        <xdr:cNvSpPr txBox="1"/>
      </xdr:nvSpPr>
      <xdr:spPr>
        <a:xfrm>
          <a:off x="9814771"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331</xdr:row>
      <xdr:rowOff>0</xdr:rowOff>
    </xdr:from>
    <xdr:ext cx="184731" cy="274009"/>
    <xdr:sp macro="" textlink="">
      <xdr:nvSpPr>
        <xdr:cNvPr id="150" name="TextBox 149"/>
        <xdr:cNvSpPr txBox="1"/>
      </xdr:nvSpPr>
      <xdr:spPr>
        <a:xfrm>
          <a:off x="9814771"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331</xdr:row>
      <xdr:rowOff>0</xdr:rowOff>
    </xdr:from>
    <xdr:ext cx="184731" cy="274009"/>
    <xdr:sp macro="" textlink="">
      <xdr:nvSpPr>
        <xdr:cNvPr id="151" name="TextBox 150"/>
        <xdr:cNvSpPr txBox="1"/>
      </xdr:nvSpPr>
      <xdr:spPr>
        <a:xfrm>
          <a:off x="9814771"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10</xdr:col>
      <xdr:colOff>491701</xdr:colOff>
      <xdr:row>349</xdr:row>
      <xdr:rowOff>0</xdr:rowOff>
    </xdr:from>
    <xdr:ext cx="184731" cy="264560"/>
    <xdr:sp macro="" textlink="">
      <xdr:nvSpPr>
        <xdr:cNvPr id="152" name="TextBox 151"/>
        <xdr:cNvSpPr txBox="1"/>
      </xdr:nvSpPr>
      <xdr:spPr>
        <a:xfrm>
          <a:off x="17712901"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331</xdr:row>
      <xdr:rowOff>0</xdr:rowOff>
    </xdr:from>
    <xdr:ext cx="184731" cy="274009"/>
    <xdr:sp macro="" textlink="">
      <xdr:nvSpPr>
        <xdr:cNvPr id="153" name="TextBox 152"/>
        <xdr:cNvSpPr txBox="1"/>
      </xdr:nvSpPr>
      <xdr:spPr>
        <a:xfrm>
          <a:off x="9814771"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510751</xdr:colOff>
      <xdr:row>331</xdr:row>
      <xdr:rowOff>0</xdr:rowOff>
    </xdr:from>
    <xdr:ext cx="184731" cy="274009"/>
    <xdr:sp macro="" textlink="">
      <xdr:nvSpPr>
        <xdr:cNvPr id="154" name="TextBox 153"/>
        <xdr:cNvSpPr txBox="1"/>
      </xdr:nvSpPr>
      <xdr:spPr>
        <a:xfrm>
          <a:off x="981667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510751</xdr:colOff>
      <xdr:row>331</xdr:row>
      <xdr:rowOff>0</xdr:rowOff>
    </xdr:from>
    <xdr:ext cx="184731" cy="274009"/>
    <xdr:sp macro="" textlink="">
      <xdr:nvSpPr>
        <xdr:cNvPr id="155" name="TextBox 154"/>
        <xdr:cNvSpPr txBox="1"/>
      </xdr:nvSpPr>
      <xdr:spPr>
        <a:xfrm>
          <a:off x="981667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510751</xdr:colOff>
      <xdr:row>331</xdr:row>
      <xdr:rowOff>0</xdr:rowOff>
    </xdr:from>
    <xdr:ext cx="184731" cy="274009"/>
    <xdr:sp macro="" textlink="">
      <xdr:nvSpPr>
        <xdr:cNvPr id="156" name="TextBox 155"/>
        <xdr:cNvSpPr txBox="1"/>
      </xdr:nvSpPr>
      <xdr:spPr>
        <a:xfrm>
          <a:off x="981667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510751</xdr:colOff>
      <xdr:row>331</xdr:row>
      <xdr:rowOff>0</xdr:rowOff>
    </xdr:from>
    <xdr:ext cx="184731" cy="274009"/>
    <xdr:sp macro="" textlink="">
      <xdr:nvSpPr>
        <xdr:cNvPr id="157" name="TextBox 156"/>
        <xdr:cNvSpPr txBox="1"/>
      </xdr:nvSpPr>
      <xdr:spPr>
        <a:xfrm>
          <a:off x="981667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510751</xdr:colOff>
      <xdr:row>331</xdr:row>
      <xdr:rowOff>0</xdr:rowOff>
    </xdr:from>
    <xdr:ext cx="184731" cy="274009"/>
    <xdr:sp macro="" textlink="">
      <xdr:nvSpPr>
        <xdr:cNvPr id="158" name="TextBox 157"/>
        <xdr:cNvSpPr txBox="1"/>
      </xdr:nvSpPr>
      <xdr:spPr>
        <a:xfrm>
          <a:off x="981667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510751</xdr:colOff>
      <xdr:row>331</xdr:row>
      <xdr:rowOff>0</xdr:rowOff>
    </xdr:from>
    <xdr:ext cx="184731" cy="274009"/>
    <xdr:sp macro="" textlink="">
      <xdr:nvSpPr>
        <xdr:cNvPr id="159" name="TextBox 158"/>
        <xdr:cNvSpPr txBox="1"/>
      </xdr:nvSpPr>
      <xdr:spPr>
        <a:xfrm>
          <a:off x="981667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510751</xdr:colOff>
      <xdr:row>331</xdr:row>
      <xdr:rowOff>0</xdr:rowOff>
    </xdr:from>
    <xdr:ext cx="184731" cy="274009"/>
    <xdr:sp macro="" textlink="">
      <xdr:nvSpPr>
        <xdr:cNvPr id="160" name="TextBox 159"/>
        <xdr:cNvSpPr txBox="1"/>
      </xdr:nvSpPr>
      <xdr:spPr>
        <a:xfrm>
          <a:off x="981667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161" name="TextBox 160"/>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331</xdr:row>
      <xdr:rowOff>0</xdr:rowOff>
    </xdr:from>
    <xdr:ext cx="184731" cy="274009"/>
    <xdr:sp macro="" textlink="">
      <xdr:nvSpPr>
        <xdr:cNvPr id="162" name="TextBox 161"/>
        <xdr:cNvSpPr txBox="1"/>
      </xdr:nvSpPr>
      <xdr:spPr>
        <a:xfrm>
          <a:off x="9818581"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163" name="TextBox 162"/>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164" name="TextBox 163"/>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510751</xdr:colOff>
      <xdr:row>331</xdr:row>
      <xdr:rowOff>0</xdr:rowOff>
    </xdr:from>
    <xdr:ext cx="184731" cy="274009"/>
    <xdr:sp macro="" textlink="">
      <xdr:nvSpPr>
        <xdr:cNvPr id="165" name="TextBox 164"/>
        <xdr:cNvSpPr txBox="1"/>
      </xdr:nvSpPr>
      <xdr:spPr>
        <a:xfrm>
          <a:off x="981667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510751</xdr:colOff>
      <xdr:row>331</xdr:row>
      <xdr:rowOff>0</xdr:rowOff>
    </xdr:from>
    <xdr:ext cx="184731" cy="274009"/>
    <xdr:sp macro="" textlink="">
      <xdr:nvSpPr>
        <xdr:cNvPr id="166" name="TextBox 165"/>
        <xdr:cNvSpPr txBox="1"/>
      </xdr:nvSpPr>
      <xdr:spPr>
        <a:xfrm>
          <a:off x="981667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510751</xdr:colOff>
      <xdr:row>331</xdr:row>
      <xdr:rowOff>0</xdr:rowOff>
    </xdr:from>
    <xdr:ext cx="184731" cy="274009"/>
    <xdr:sp macro="" textlink="">
      <xdr:nvSpPr>
        <xdr:cNvPr id="167" name="TextBox 166"/>
        <xdr:cNvSpPr txBox="1"/>
      </xdr:nvSpPr>
      <xdr:spPr>
        <a:xfrm>
          <a:off x="981667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510751</xdr:colOff>
      <xdr:row>331</xdr:row>
      <xdr:rowOff>0</xdr:rowOff>
    </xdr:from>
    <xdr:ext cx="184731" cy="274009"/>
    <xdr:sp macro="" textlink="">
      <xdr:nvSpPr>
        <xdr:cNvPr id="168" name="TextBox 167"/>
        <xdr:cNvSpPr txBox="1"/>
      </xdr:nvSpPr>
      <xdr:spPr>
        <a:xfrm>
          <a:off x="981667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510751</xdr:colOff>
      <xdr:row>331</xdr:row>
      <xdr:rowOff>0</xdr:rowOff>
    </xdr:from>
    <xdr:ext cx="184731" cy="274009"/>
    <xdr:sp macro="" textlink="">
      <xdr:nvSpPr>
        <xdr:cNvPr id="169" name="TextBox 168"/>
        <xdr:cNvSpPr txBox="1"/>
      </xdr:nvSpPr>
      <xdr:spPr>
        <a:xfrm>
          <a:off x="981667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510751</xdr:colOff>
      <xdr:row>331</xdr:row>
      <xdr:rowOff>0</xdr:rowOff>
    </xdr:from>
    <xdr:ext cx="184731" cy="274009"/>
    <xdr:sp macro="" textlink="">
      <xdr:nvSpPr>
        <xdr:cNvPr id="170" name="TextBox 169"/>
        <xdr:cNvSpPr txBox="1"/>
      </xdr:nvSpPr>
      <xdr:spPr>
        <a:xfrm>
          <a:off x="981667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510751</xdr:colOff>
      <xdr:row>331</xdr:row>
      <xdr:rowOff>0</xdr:rowOff>
    </xdr:from>
    <xdr:ext cx="184731" cy="274009"/>
    <xdr:sp macro="" textlink="">
      <xdr:nvSpPr>
        <xdr:cNvPr id="171" name="TextBox 170"/>
        <xdr:cNvSpPr txBox="1"/>
      </xdr:nvSpPr>
      <xdr:spPr>
        <a:xfrm>
          <a:off x="981667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172" name="TextBox 171"/>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5</xdr:col>
      <xdr:colOff>508846</xdr:colOff>
      <xdr:row>349</xdr:row>
      <xdr:rowOff>0</xdr:rowOff>
    </xdr:from>
    <xdr:ext cx="184731" cy="264560"/>
    <xdr:sp macro="" textlink="">
      <xdr:nvSpPr>
        <xdr:cNvPr id="173" name="TextBox 172"/>
        <xdr:cNvSpPr txBox="1"/>
      </xdr:nvSpPr>
      <xdr:spPr>
        <a:xfrm>
          <a:off x="873844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331</xdr:row>
      <xdr:rowOff>0</xdr:rowOff>
    </xdr:from>
    <xdr:ext cx="184731" cy="274009"/>
    <xdr:sp macro="" textlink="">
      <xdr:nvSpPr>
        <xdr:cNvPr id="174" name="TextBox 173"/>
        <xdr:cNvSpPr txBox="1"/>
      </xdr:nvSpPr>
      <xdr:spPr>
        <a:xfrm>
          <a:off x="9814771"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331</xdr:row>
      <xdr:rowOff>0</xdr:rowOff>
    </xdr:from>
    <xdr:ext cx="183125" cy="274009"/>
    <xdr:sp macro="" textlink="">
      <xdr:nvSpPr>
        <xdr:cNvPr id="175" name="TextBox 174"/>
        <xdr:cNvSpPr txBox="1"/>
      </xdr:nvSpPr>
      <xdr:spPr>
        <a:xfrm>
          <a:off x="9818581" y="221675325"/>
          <a:ext cx="183125"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331</xdr:row>
      <xdr:rowOff>0</xdr:rowOff>
    </xdr:from>
    <xdr:ext cx="183125" cy="274009"/>
    <xdr:sp macro="" textlink="">
      <xdr:nvSpPr>
        <xdr:cNvPr id="176" name="TextBox 175"/>
        <xdr:cNvSpPr txBox="1"/>
      </xdr:nvSpPr>
      <xdr:spPr>
        <a:xfrm>
          <a:off x="9818581" y="221675325"/>
          <a:ext cx="183125"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331</xdr:row>
      <xdr:rowOff>0</xdr:rowOff>
    </xdr:from>
    <xdr:ext cx="183125" cy="274009"/>
    <xdr:sp macro="" textlink="">
      <xdr:nvSpPr>
        <xdr:cNvPr id="177" name="TextBox 176"/>
        <xdr:cNvSpPr txBox="1"/>
      </xdr:nvSpPr>
      <xdr:spPr>
        <a:xfrm>
          <a:off x="9818581" y="221675325"/>
          <a:ext cx="183125"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331</xdr:row>
      <xdr:rowOff>0</xdr:rowOff>
    </xdr:from>
    <xdr:ext cx="183125" cy="274009"/>
    <xdr:sp macro="" textlink="">
      <xdr:nvSpPr>
        <xdr:cNvPr id="178" name="TextBox 177"/>
        <xdr:cNvSpPr txBox="1"/>
      </xdr:nvSpPr>
      <xdr:spPr>
        <a:xfrm>
          <a:off x="9818581" y="221675325"/>
          <a:ext cx="183125"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331</xdr:row>
      <xdr:rowOff>0</xdr:rowOff>
    </xdr:from>
    <xdr:ext cx="183125" cy="274009"/>
    <xdr:sp macro="" textlink="">
      <xdr:nvSpPr>
        <xdr:cNvPr id="179" name="TextBox 178"/>
        <xdr:cNvSpPr txBox="1"/>
      </xdr:nvSpPr>
      <xdr:spPr>
        <a:xfrm>
          <a:off x="9818581" y="221675325"/>
          <a:ext cx="183125"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331</xdr:row>
      <xdr:rowOff>0</xdr:rowOff>
    </xdr:from>
    <xdr:ext cx="183125" cy="274009"/>
    <xdr:sp macro="" textlink="">
      <xdr:nvSpPr>
        <xdr:cNvPr id="180" name="TextBox 179"/>
        <xdr:cNvSpPr txBox="1"/>
      </xdr:nvSpPr>
      <xdr:spPr>
        <a:xfrm>
          <a:off x="9818581" y="221675325"/>
          <a:ext cx="183125"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331</xdr:row>
      <xdr:rowOff>0</xdr:rowOff>
    </xdr:from>
    <xdr:ext cx="183125" cy="274009"/>
    <xdr:sp macro="" textlink="">
      <xdr:nvSpPr>
        <xdr:cNvPr id="181" name="TextBox 180"/>
        <xdr:cNvSpPr txBox="1"/>
      </xdr:nvSpPr>
      <xdr:spPr>
        <a:xfrm>
          <a:off x="9818581" y="221675325"/>
          <a:ext cx="183125"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182" name="TextBox 181"/>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183" name="TextBox 182"/>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184" name="TextBox 183"/>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185" name="TextBox 184"/>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331</xdr:row>
      <xdr:rowOff>0</xdr:rowOff>
    </xdr:from>
    <xdr:ext cx="183125" cy="274009"/>
    <xdr:sp macro="" textlink="">
      <xdr:nvSpPr>
        <xdr:cNvPr id="186" name="TextBox 185"/>
        <xdr:cNvSpPr txBox="1"/>
      </xdr:nvSpPr>
      <xdr:spPr>
        <a:xfrm>
          <a:off x="9818581" y="221675325"/>
          <a:ext cx="183125"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331</xdr:row>
      <xdr:rowOff>0</xdr:rowOff>
    </xdr:from>
    <xdr:ext cx="183125" cy="274009"/>
    <xdr:sp macro="" textlink="">
      <xdr:nvSpPr>
        <xdr:cNvPr id="187" name="TextBox 186"/>
        <xdr:cNvSpPr txBox="1"/>
      </xdr:nvSpPr>
      <xdr:spPr>
        <a:xfrm>
          <a:off x="9818581" y="221675325"/>
          <a:ext cx="183125"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331</xdr:row>
      <xdr:rowOff>0</xdr:rowOff>
    </xdr:from>
    <xdr:ext cx="183125" cy="274009"/>
    <xdr:sp macro="" textlink="">
      <xdr:nvSpPr>
        <xdr:cNvPr id="188" name="TextBox 187"/>
        <xdr:cNvSpPr txBox="1"/>
      </xdr:nvSpPr>
      <xdr:spPr>
        <a:xfrm>
          <a:off x="9818581" y="221675325"/>
          <a:ext cx="183125"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331</xdr:row>
      <xdr:rowOff>0</xdr:rowOff>
    </xdr:from>
    <xdr:ext cx="183125" cy="274009"/>
    <xdr:sp macro="" textlink="">
      <xdr:nvSpPr>
        <xdr:cNvPr id="189" name="TextBox 188"/>
        <xdr:cNvSpPr txBox="1"/>
      </xdr:nvSpPr>
      <xdr:spPr>
        <a:xfrm>
          <a:off x="9818581" y="221675325"/>
          <a:ext cx="183125"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331</xdr:row>
      <xdr:rowOff>0</xdr:rowOff>
    </xdr:from>
    <xdr:ext cx="183125" cy="274009"/>
    <xdr:sp macro="" textlink="">
      <xdr:nvSpPr>
        <xdr:cNvPr id="190" name="TextBox 189"/>
        <xdr:cNvSpPr txBox="1"/>
      </xdr:nvSpPr>
      <xdr:spPr>
        <a:xfrm>
          <a:off x="9818581" y="221675325"/>
          <a:ext cx="183125"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331</xdr:row>
      <xdr:rowOff>0</xdr:rowOff>
    </xdr:from>
    <xdr:ext cx="183125" cy="274009"/>
    <xdr:sp macro="" textlink="">
      <xdr:nvSpPr>
        <xdr:cNvPr id="191" name="TextBox 190"/>
        <xdr:cNvSpPr txBox="1"/>
      </xdr:nvSpPr>
      <xdr:spPr>
        <a:xfrm>
          <a:off x="9818581" y="221675325"/>
          <a:ext cx="183125"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331</xdr:row>
      <xdr:rowOff>0</xdr:rowOff>
    </xdr:from>
    <xdr:ext cx="183125" cy="274009"/>
    <xdr:sp macro="" textlink="">
      <xdr:nvSpPr>
        <xdr:cNvPr id="192" name="TextBox 191"/>
        <xdr:cNvSpPr txBox="1"/>
      </xdr:nvSpPr>
      <xdr:spPr>
        <a:xfrm>
          <a:off x="9818581" y="221675325"/>
          <a:ext cx="183125"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193" name="TextBox 192"/>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349</xdr:row>
      <xdr:rowOff>0</xdr:rowOff>
    </xdr:from>
    <xdr:ext cx="184731" cy="264560"/>
    <xdr:sp macro="" textlink="">
      <xdr:nvSpPr>
        <xdr:cNvPr id="194" name="TextBox 193"/>
        <xdr:cNvSpPr txBox="1"/>
      </xdr:nvSpPr>
      <xdr:spPr>
        <a:xfrm>
          <a:off x="84412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349</xdr:row>
      <xdr:rowOff>0</xdr:rowOff>
    </xdr:from>
    <xdr:ext cx="184731" cy="264560"/>
    <xdr:sp macro="" textlink="">
      <xdr:nvSpPr>
        <xdr:cNvPr id="195" name="TextBox 194"/>
        <xdr:cNvSpPr txBox="1"/>
      </xdr:nvSpPr>
      <xdr:spPr>
        <a:xfrm>
          <a:off x="84412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349</xdr:row>
      <xdr:rowOff>0</xdr:rowOff>
    </xdr:from>
    <xdr:ext cx="184731" cy="264560"/>
    <xdr:sp macro="" textlink="">
      <xdr:nvSpPr>
        <xdr:cNvPr id="196" name="TextBox 195"/>
        <xdr:cNvSpPr txBox="1"/>
      </xdr:nvSpPr>
      <xdr:spPr>
        <a:xfrm>
          <a:off x="84412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349</xdr:row>
      <xdr:rowOff>0</xdr:rowOff>
    </xdr:from>
    <xdr:ext cx="184731" cy="264560"/>
    <xdr:sp macro="" textlink="">
      <xdr:nvSpPr>
        <xdr:cNvPr id="197" name="TextBox 196"/>
        <xdr:cNvSpPr txBox="1"/>
      </xdr:nvSpPr>
      <xdr:spPr>
        <a:xfrm>
          <a:off x="84412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349</xdr:row>
      <xdr:rowOff>0</xdr:rowOff>
    </xdr:from>
    <xdr:ext cx="184731" cy="264560"/>
    <xdr:sp macro="" textlink="">
      <xdr:nvSpPr>
        <xdr:cNvPr id="198" name="TextBox 197"/>
        <xdr:cNvSpPr txBox="1"/>
      </xdr:nvSpPr>
      <xdr:spPr>
        <a:xfrm>
          <a:off x="84412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349</xdr:row>
      <xdr:rowOff>0</xdr:rowOff>
    </xdr:from>
    <xdr:ext cx="184731" cy="264560"/>
    <xdr:sp macro="" textlink="">
      <xdr:nvSpPr>
        <xdr:cNvPr id="199" name="TextBox 198"/>
        <xdr:cNvSpPr txBox="1"/>
      </xdr:nvSpPr>
      <xdr:spPr>
        <a:xfrm>
          <a:off x="84412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349</xdr:row>
      <xdr:rowOff>0</xdr:rowOff>
    </xdr:from>
    <xdr:ext cx="184731" cy="264560"/>
    <xdr:sp macro="" textlink="">
      <xdr:nvSpPr>
        <xdr:cNvPr id="200" name="TextBox 199"/>
        <xdr:cNvSpPr txBox="1"/>
      </xdr:nvSpPr>
      <xdr:spPr>
        <a:xfrm>
          <a:off x="84412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497416</xdr:colOff>
      <xdr:row>349</xdr:row>
      <xdr:rowOff>0</xdr:rowOff>
    </xdr:from>
    <xdr:ext cx="184731" cy="264560"/>
    <xdr:sp macro="" textlink="">
      <xdr:nvSpPr>
        <xdr:cNvPr id="201" name="TextBox 200"/>
        <xdr:cNvSpPr txBox="1"/>
      </xdr:nvSpPr>
      <xdr:spPr>
        <a:xfrm>
          <a:off x="82126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522181</xdr:colOff>
      <xdr:row>349</xdr:row>
      <xdr:rowOff>0</xdr:rowOff>
    </xdr:from>
    <xdr:ext cx="184731" cy="264560"/>
    <xdr:sp macro="" textlink="">
      <xdr:nvSpPr>
        <xdr:cNvPr id="202" name="TextBox 201"/>
        <xdr:cNvSpPr txBox="1"/>
      </xdr:nvSpPr>
      <xdr:spPr>
        <a:xfrm>
          <a:off x="846031"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497416</xdr:colOff>
      <xdr:row>349</xdr:row>
      <xdr:rowOff>0</xdr:rowOff>
    </xdr:from>
    <xdr:ext cx="184731" cy="264560"/>
    <xdr:sp macro="" textlink="">
      <xdr:nvSpPr>
        <xdr:cNvPr id="203" name="TextBox 202"/>
        <xdr:cNvSpPr txBox="1"/>
      </xdr:nvSpPr>
      <xdr:spPr>
        <a:xfrm>
          <a:off x="82126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497416</xdr:colOff>
      <xdr:row>349</xdr:row>
      <xdr:rowOff>0</xdr:rowOff>
    </xdr:from>
    <xdr:ext cx="184731" cy="264560"/>
    <xdr:sp macro="" textlink="">
      <xdr:nvSpPr>
        <xdr:cNvPr id="204" name="TextBox 203"/>
        <xdr:cNvSpPr txBox="1"/>
      </xdr:nvSpPr>
      <xdr:spPr>
        <a:xfrm>
          <a:off x="82126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349</xdr:row>
      <xdr:rowOff>0</xdr:rowOff>
    </xdr:from>
    <xdr:ext cx="184731" cy="264560"/>
    <xdr:sp macro="" textlink="">
      <xdr:nvSpPr>
        <xdr:cNvPr id="205" name="TextBox 204"/>
        <xdr:cNvSpPr txBox="1"/>
      </xdr:nvSpPr>
      <xdr:spPr>
        <a:xfrm>
          <a:off x="84412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349</xdr:row>
      <xdr:rowOff>0</xdr:rowOff>
    </xdr:from>
    <xdr:ext cx="184731" cy="264560"/>
    <xdr:sp macro="" textlink="">
      <xdr:nvSpPr>
        <xdr:cNvPr id="206" name="TextBox 205"/>
        <xdr:cNvSpPr txBox="1"/>
      </xdr:nvSpPr>
      <xdr:spPr>
        <a:xfrm>
          <a:off x="84412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349</xdr:row>
      <xdr:rowOff>0</xdr:rowOff>
    </xdr:from>
    <xdr:ext cx="184731" cy="264560"/>
    <xdr:sp macro="" textlink="">
      <xdr:nvSpPr>
        <xdr:cNvPr id="207" name="TextBox 206"/>
        <xdr:cNvSpPr txBox="1"/>
      </xdr:nvSpPr>
      <xdr:spPr>
        <a:xfrm>
          <a:off x="84412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349</xdr:row>
      <xdr:rowOff>0</xdr:rowOff>
    </xdr:from>
    <xdr:ext cx="184731" cy="264560"/>
    <xdr:sp macro="" textlink="">
      <xdr:nvSpPr>
        <xdr:cNvPr id="208" name="TextBox 207"/>
        <xdr:cNvSpPr txBox="1"/>
      </xdr:nvSpPr>
      <xdr:spPr>
        <a:xfrm>
          <a:off x="84412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349</xdr:row>
      <xdr:rowOff>0</xdr:rowOff>
    </xdr:from>
    <xdr:ext cx="184731" cy="264560"/>
    <xdr:sp macro="" textlink="">
      <xdr:nvSpPr>
        <xdr:cNvPr id="209" name="TextBox 208"/>
        <xdr:cNvSpPr txBox="1"/>
      </xdr:nvSpPr>
      <xdr:spPr>
        <a:xfrm>
          <a:off x="84412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349</xdr:row>
      <xdr:rowOff>0</xdr:rowOff>
    </xdr:from>
    <xdr:ext cx="184731" cy="264560"/>
    <xdr:sp macro="" textlink="">
      <xdr:nvSpPr>
        <xdr:cNvPr id="210" name="TextBox 209"/>
        <xdr:cNvSpPr txBox="1"/>
      </xdr:nvSpPr>
      <xdr:spPr>
        <a:xfrm>
          <a:off x="84412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349</xdr:row>
      <xdr:rowOff>0</xdr:rowOff>
    </xdr:from>
    <xdr:ext cx="184731" cy="264560"/>
    <xdr:sp macro="" textlink="">
      <xdr:nvSpPr>
        <xdr:cNvPr id="211" name="TextBox 210"/>
        <xdr:cNvSpPr txBox="1"/>
      </xdr:nvSpPr>
      <xdr:spPr>
        <a:xfrm>
          <a:off x="84412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497416</xdr:colOff>
      <xdr:row>349</xdr:row>
      <xdr:rowOff>0</xdr:rowOff>
    </xdr:from>
    <xdr:ext cx="184731" cy="264560"/>
    <xdr:sp macro="" textlink="">
      <xdr:nvSpPr>
        <xdr:cNvPr id="212" name="TextBox 211"/>
        <xdr:cNvSpPr txBox="1"/>
      </xdr:nvSpPr>
      <xdr:spPr>
        <a:xfrm>
          <a:off x="82126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5</xdr:col>
      <xdr:colOff>508846</xdr:colOff>
      <xdr:row>349</xdr:row>
      <xdr:rowOff>0</xdr:rowOff>
    </xdr:from>
    <xdr:ext cx="184731" cy="264560"/>
    <xdr:sp macro="" textlink="">
      <xdr:nvSpPr>
        <xdr:cNvPr id="213" name="TextBox 212"/>
        <xdr:cNvSpPr txBox="1"/>
      </xdr:nvSpPr>
      <xdr:spPr>
        <a:xfrm>
          <a:off x="873844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331</xdr:row>
      <xdr:rowOff>0</xdr:rowOff>
    </xdr:from>
    <xdr:ext cx="184731" cy="274009"/>
    <xdr:sp macro="" textlink="">
      <xdr:nvSpPr>
        <xdr:cNvPr id="214" name="TextBox 213"/>
        <xdr:cNvSpPr txBox="1"/>
      </xdr:nvSpPr>
      <xdr:spPr>
        <a:xfrm>
          <a:off x="9814771"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331</xdr:row>
      <xdr:rowOff>0</xdr:rowOff>
    </xdr:from>
    <xdr:ext cx="183125" cy="274009"/>
    <xdr:sp macro="" textlink="">
      <xdr:nvSpPr>
        <xdr:cNvPr id="215" name="TextBox 214"/>
        <xdr:cNvSpPr txBox="1"/>
      </xdr:nvSpPr>
      <xdr:spPr>
        <a:xfrm>
          <a:off x="9818581" y="221675325"/>
          <a:ext cx="183125"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331</xdr:row>
      <xdr:rowOff>0</xdr:rowOff>
    </xdr:from>
    <xdr:ext cx="183125" cy="274009"/>
    <xdr:sp macro="" textlink="">
      <xdr:nvSpPr>
        <xdr:cNvPr id="216" name="TextBox 215"/>
        <xdr:cNvSpPr txBox="1"/>
      </xdr:nvSpPr>
      <xdr:spPr>
        <a:xfrm>
          <a:off x="9818581" y="221675325"/>
          <a:ext cx="183125"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331</xdr:row>
      <xdr:rowOff>0</xdr:rowOff>
    </xdr:from>
    <xdr:ext cx="183125" cy="274009"/>
    <xdr:sp macro="" textlink="">
      <xdr:nvSpPr>
        <xdr:cNvPr id="217" name="TextBox 216"/>
        <xdr:cNvSpPr txBox="1"/>
      </xdr:nvSpPr>
      <xdr:spPr>
        <a:xfrm>
          <a:off x="9818581" y="221675325"/>
          <a:ext cx="183125"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331</xdr:row>
      <xdr:rowOff>0</xdr:rowOff>
    </xdr:from>
    <xdr:ext cx="183125" cy="274009"/>
    <xdr:sp macro="" textlink="">
      <xdr:nvSpPr>
        <xdr:cNvPr id="218" name="TextBox 217"/>
        <xdr:cNvSpPr txBox="1"/>
      </xdr:nvSpPr>
      <xdr:spPr>
        <a:xfrm>
          <a:off x="9818581" y="221675325"/>
          <a:ext cx="183125"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331</xdr:row>
      <xdr:rowOff>0</xdr:rowOff>
    </xdr:from>
    <xdr:ext cx="183125" cy="274009"/>
    <xdr:sp macro="" textlink="">
      <xdr:nvSpPr>
        <xdr:cNvPr id="219" name="TextBox 218"/>
        <xdr:cNvSpPr txBox="1"/>
      </xdr:nvSpPr>
      <xdr:spPr>
        <a:xfrm>
          <a:off x="9818581" y="221675325"/>
          <a:ext cx="183125"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331</xdr:row>
      <xdr:rowOff>0</xdr:rowOff>
    </xdr:from>
    <xdr:ext cx="183125" cy="274009"/>
    <xdr:sp macro="" textlink="">
      <xdr:nvSpPr>
        <xdr:cNvPr id="220" name="TextBox 219"/>
        <xdr:cNvSpPr txBox="1"/>
      </xdr:nvSpPr>
      <xdr:spPr>
        <a:xfrm>
          <a:off x="9818581" y="221675325"/>
          <a:ext cx="183125"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331</xdr:row>
      <xdr:rowOff>0</xdr:rowOff>
    </xdr:from>
    <xdr:ext cx="183125" cy="274009"/>
    <xdr:sp macro="" textlink="">
      <xdr:nvSpPr>
        <xdr:cNvPr id="221" name="TextBox 220"/>
        <xdr:cNvSpPr txBox="1"/>
      </xdr:nvSpPr>
      <xdr:spPr>
        <a:xfrm>
          <a:off x="9818581" y="221675325"/>
          <a:ext cx="183125"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222" name="TextBox 221"/>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223" name="TextBox 222"/>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224" name="TextBox 223"/>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225" name="TextBox 224"/>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331</xdr:row>
      <xdr:rowOff>0</xdr:rowOff>
    </xdr:from>
    <xdr:ext cx="183125" cy="274009"/>
    <xdr:sp macro="" textlink="">
      <xdr:nvSpPr>
        <xdr:cNvPr id="226" name="TextBox 225"/>
        <xdr:cNvSpPr txBox="1"/>
      </xdr:nvSpPr>
      <xdr:spPr>
        <a:xfrm>
          <a:off x="9818581" y="221675325"/>
          <a:ext cx="183125"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331</xdr:row>
      <xdr:rowOff>0</xdr:rowOff>
    </xdr:from>
    <xdr:ext cx="183125" cy="274009"/>
    <xdr:sp macro="" textlink="">
      <xdr:nvSpPr>
        <xdr:cNvPr id="227" name="TextBox 226"/>
        <xdr:cNvSpPr txBox="1"/>
      </xdr:nvSpPr>
      <xdr:spPr>
        <a:xfrm>
          <a:off x="9818581" y="221675325"/>
          <a:ext cx="183125"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331</xdr:row>
      <xdr:rowOff>0</xdr:rowOff>
    </xdr:from>
    <xdr:ext cx="183125" cy="274009"/>
    <xdr:sp macro="" textlink="">
      <xdr:nvSpPr>
        <xdr:cNvPr id="228" name="TextBox 227"/>
        <xdr:cNvSpPr txBox="1"/>
      </xdr:nvSpPr>
      <xdr:spPr>
        <a:xfrm>
          <a:off x="9818581" y="221675325"/>
          <a:ext cx="183125"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331</xdr:row>
      <xdr:rowOff>0</xdr:rowOff>
    </xdr:from>
    <xdr:ext cx="183125" cy="274009"/>
    <xdr:sp macro="" textlink="">
      <xdr:nvSpPr>
        <xdr:cNvPr id="229" name="TextBox 228"/>
        <xdr:cNvSpPr txBox="1"/>
      </xdr:nvSpPr>
      <xdr:spPr>
        <a:xfrm>
          <a:off x="9818581" y="221675325"/>
          <a:ext cx="183125"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331</xdr:row>
      <xdr:rowOff>0</xdr:rowOff>
    </xdr:from>
    <xdr:ext cx="183125" cy="274009"/>
    <xdr:sp macro="" textlink="">
      <xdr:nvSpPr>
        <xdr:cNvPr id="230" name="TextBox 229"/>
        <xdr:cNvSpPr txBox="1"/>
      </xdr:nvSpPr>
      <xdr:spPr>
        <a:xfrm>
          <a:off x="9818581" y="221675325"/>
          <a:ext cx="183125"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331</xdr:row>
      <xdr:rowOff>0</xdr:rowOff>
    </xdr:from>
    <xdr:ext cx="183125" cy="274009"/>
    <xdr:sp macro="" textlink="">
      <xdr:nvSpPr>
        <xdr:cNvPr id="231" name="TextBox 230"/>
        <xdr:cNvSpPr txBox="1"/>
      </xdr:nvSpPr>
      <xdr:spPr>
        <a:xfrm>
          <a:off x="9818581" y="221675325"/>
          <a:ext cx="183125"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331</xdr:row>
      <xdr:rowOff>0</xdr:rowOff>
    </xdr:from>
    <xdr:ext cx="183125" cy="274009"/>
    <xdr:sp macro="" textlink="">
      <xdr:nvSpPr>
        <xdr:cNvPr id="232" name="TextBox 231"/>
        <xdr:cNvSpPr txBox="1"/>
      </xdr:nvSpPr>
      <xdr:spPr>
        <a:xfrm>
          <a:off x="9818581" y="221675325"/>
          <a:ext cx="183125"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233" name="TextBox 232"/>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349</xdr:row>
      <xdr:rowOff>0</xdr:rowOff>
    </xdr:from>
    <xdr:ext cx="184731" cy="264560"/>
    <xdr:sp macro="" textlink="">
      <xdr:nvSpPr>
        <xdr:cNvPr id="234" name="TextBox 233"/>
        <xdr:cNvSpPr txBox="1"/>
      </xdr:nvSpPr>
      <xdr:spPr>
        <a:xfrm>
          <a:off x="84412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349</xdr:row>
      <xdr:rowOff>0</xdr:rowOff>
    </xdr:from>
    <xdr:ext cx="184731" cy="264560"/>
    <xdr:sp macro="" textlink="">
      <xdr:nvSpPr>
        <xdr:cNvPr id="235" name="TextBox 234"/>
        <xdr:cNvSpPr txBox="1"/>
      </xdr:nvSpPr>
      <xdr:spPr>
        <a:xfrm>
          <a:off x="84412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349</xdr:row>
      <xdr:rowOff>0</xdr:rowOff>
    </xdr:from>
    <xdr:ext cx="184731" cy="264560"/>
    <xdr:sp macro="" textlink="">
      <xdr:nvSpPr>
        <xdr:cNvPr id="236" name="TextBox 235"/>
        <xdr:cNvSpPr txBox="1"/>
      </xdr:nvSpPr>
      <xdr:spPr>
        <a:xfrm>
          <a:off x="84412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349</xdr:row>
      <xdr:rowOff>0</xdr:rowOff>
    </xdr:from>
    <xdr:ext cx="184731" cy="264560"/>
    <xdr:sp macro="" textlink="">
      <xdr:nvSpPr>
        <xdr:cNvPr id="237" name="TextBox 236"/>
        <xdr:cNvSpPr txBox="1"/>
      </xdr:nvSpPr>
      <xdr:spPr>
        <a:xfrm>
          <a:off x="84412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349</xdr:row>
      <xdr:rowOff>0</xdr:rowOff>
    </xdr:from>
    <xdr:ext cx="184731" cy="264560"/>
    <xdr:sp macro="" textlink="">
      <xdr:nvSpPr>
        <xdr:cNvPr id="238" name="TextBox 237"/>
        <xdr:cNvSpPr txBox="1"/>
      </xdr:nvSpPr>
      <xdr:spPr>
        <a:xfrm>
          <a:off x="84412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349</xdr:row>
      <xdr:rowOff>0</xdr:rowOff>
    </xdr:from>
    <xdr:ext cx="184731" cy="264560"/>
    <xdr:sp macro="" textlink="">
      <xdr:nvSpPr>
        <xdr:cNvPr id="239" name="TextBox 238"/>
        <xdr:cNvSpPr txBox="1"/>
      </xdr:nvSpPr>
      <xdr:spPr>
        <a:xfrm>
          <a:off x="84412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349</xdr:row>
      <xdr:rowOff>0</xdr:rowOff>
    </xdr:from>
    <xdr:ext cx="184731" cy="264560"/>
    <xdr:sp macro="" textlink="">
      <xdr:nvSpPr>
        <xdr:cNvPr id="240" name="TextBox 239"/>
        <xdr:cNvSpPr txBox="1"/>
      </xdr:nvSpPr>
      <xdr:spPr>
        <a:xfrm>
          <a:off x="84412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497416</xdr:colOff>
      <xdr:row>349</xdr:row>
      <xdr:rowOff>0</xdr:rowOff>
    </xdr:from>
    <xdr:ext cx="184731" cy="264560"/>
    <xdr:sp macro="" textlink="">
      <xdr:nvSpPr>
        <xdr:cNvPr id="241" name="TextBox 240"/>
        <xdr:cNvSpPr txBox="1"/>
      </xdr:nvSpPr>
      <xdr:spPr>
        <a:xfrm>
          <a:off x="82126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522181</xdr:colOff>
      <xdr:row>349</xdr:row>
      <xdr:rowOff>0</xdr:rowOff>
    </xdr:from>
    <xdr:ext cx="184731" cy="264560"/>
    <xdr:sp macro="" textlink="">
      <xdr:nvSpPr>
        <xdr:cNvPr id="242" name="TextBox 241"/>
        <xdr:cNvSpPr txBox="1"/>
      </xdr:nvSpPr>
      <xdr:spPr>
        <a:xfrm>
          <a:off x="846031"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497416</xdr:colOff>
      <xdr:row>349</xdr:row>
      <xdr:rowOff>0</xdr:rowOff>
    </xdr:from>
    <xdr:ext cx="184731" cy="264560"/>
    <xdr:sp macro="" textlink="">
      <xdr:nvSpPr>
        <xdr:cNvPr id="243" name="TextBox 242"/>
        <xdr:cNvSpPr txBox="1"/>
      </xdr:nvSpPr>
      <xdr:spPr>
        <a:xfrm>
          <a:off x="82126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497416</xdr:colOff>
      <xdr:row>349</xdr:row>
      <xdr:rowOff>0</xdr:rowOff>
    </xdr:from>
    <xdr:ext cx="184731" cy="264560"/>
    <xdr:sp macro="" textlink="">
      <xdr:nvSpPr>
        <xdr:cNvPr id="244" name="TextBox 243"/>
        <xdr:cNvSpPr txBox="1"/>
      </xdr:nvSpPr>
      <xdr:spPr>
        <a:xfrm>
          <a:off x="82126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349</xdr:row>
      <xdr:rowOff>0</xdr:rowOff>
    </xdr:from>
    <xdr:ext cx="184731" cy="264560"/>
    <xdr:sp macro="" textlink="">
      <xdr:nvSpPr>
        <xdr:cNvPr id="245" name="TextBox 244"/>
        <xdr:cNvSpPr txBox="1"/>
      </xdr:nvSpPr>
      <xdr:spPr>
        <a:xfrm>
          <a:off x="84412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349</xdr:row>
      <xdr:rowOff>0</xdr:rowOff>
    </xdr:from>
    <xdr:ext cx="184731" cy="264560"/>
    <xdr:sp macro="" textlink="">
      <xdr:nvSpPr>
        <xdr:cNvPr id="246" name="TextBox 245"/>
        <xdr:cNvSpPr txBox="1"/>
      </xdr:nvSpPr>
      <xdr:spPr>
        <a:xfrm>
          <a:off x="84412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349</xdr:row>
      <xdr:rowOff>0</xdr:rowOff>
    </xdr:from>
    <xdr:ext cx="184731" cy="264560"/>
    <xdr:sp macro="" textlink="">
      <xdr:nvSpPr>
        <xdr:cNvPr id="247" name="TextBox 246"/>
        <xdr:cNvSpPr txBox="1"/>
      </xdr:nvSpPr>
      <xdr:spPr>
        <a:xfrm>
          <a:off x="84412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349</xdr:row>
      <xdr:rowOff>0</xdr:rowOff>
    </xdr:from>
    <xdr:ext cx="184731" cy="264560"/>
    <xdr:sp macro="" textlink="">
      <xdr:nvSpPr>
        <xdr:cNvPr id="248" name="TextBox 247"/>
        <xdr:cNvSpPr txBox="1"/>
      </xdr:nvSpPr>
      <xdr:spPr>
        <a:xfrm>
          <a:off x="84412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349</xdr:row>
      <xdr:rowOff>0</xdr:rowOff>
    </xdr:from>
    <xdr:ext cx="184731" cy="264560"/>
    <xdr:sp macro="" textlink="">
      <xdr:nvSpPr>
        <xdr:cNvPr id="249" name="TextBox 248"/>
        <xdr:cNvSpPr txBox="1"/>
      </xdr:nvSpPr>
      <xdr:spPr>
        <a:xfrm>
          <a:off x="84412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349</xdr:row>
      <xdr:rowOff>0</xdr:rowOff>
    </xdr:from>
    <xdr:ext cx="184731" cy="264560"/>
    <xdr:sp macro="" textlink="">
      <xdr:nvSpPr>
        <xdr:cNvPr id="250" name="TextBox 249"/>
        <xdr:cNvSpPr txBox="1"/>
      </xdr:nvSpPr>
      <xdr:spPr>
        <a:xfrm>
          <a:off x="84412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349</xdr:row>
      <xdr:rowOff>0</xdr:rowOff>
    </xdr:from>
    <xdr:ext cx="184731" cy="264560"/>
    <xdr:sp macro="" textlink="">
      <xdr:nvSpPr>
        <xdr:cNvPr id="251" name="TextBox 250"/>
        <xdr:cNvSpPr txBox="1"/>
      </xdr:nvSpPr>
      <xdr:spPr>
        <a:xfrm>
          <a:off x="84412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497416</xdr:colOff>
      <xdr:row>349</xdr:row>
      <xdr:rowOff>0</xdr:rowOff>
    </xdr:from>
    <xdr:ext cx="184731" cy="264560"/>
    <xdr:sp macro="" textlink="">
      <xdr:nvSpPr>
        <xdr:cNvPr id="252" name="TextBox 251"/>
        <xdr:cNvSpPr txBox="1"/>
      </xdr:nvSpPr>
      <xdr:spPr>
        <a:xfrm>
          <a:off x="82126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331</xdr:row>
      <xdr:rowOff>0</xdr:rowOff>
    </xdr:from>
    <xdr:ext cx="183125" cy="274009"/>
    <xdr:sp macro="" textlink="">
      <xdr:nvSpPr>
        <xdr:cNvPr id="253" name="TextBox 252"/>
        <xdr:cNvSpPr txBox="1"/>
      </xdr:nvSpPr>
      <xdr:spPr>
        <a:xfrm>
          <a:off x="9818581" y="221675325"/>
          <a:ext cx="183125"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331</xdr:row>
      <xdr:rowOff>0</xdr:rowOff>
    </xdr:from>
    <xdr:ext cx="183125" cy="274009"/>
    <xdr:sp macro="" textlink="">
      <xdr:nvSpPr>
        <xdr:cNvPr id="254" name="TextBox 253"/>
        <xdr:cNvSpPr txBox="1"/>
      </xdr:nvSpPr>
      <xdr:spPr>
        <a:xfrm>
          <a:off x="9818581" y="221675325"/>
          <a:ext cx="183125"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331</xdr:row>
      <xdr:rowOff>0</xdr:rowOff>
    </xdr:from>
    <xdr:ext cx="183125" cy="274009"/>
    <xdr:sp macro="" textlink="">
      <xdr:nvSpPr>
        <xdr:cNvPr id="255" name="TextBox 254"/>
        <xdr:cNvSpPr txBox="1"/>
      </xdr:nvSpPr>
      <xdr:spPr>
        <a:xfrm>
          <a:off x="9818581" y="221675325"/>
          <a:ext cx="183125"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331</xdr:row>
      <xdr:rowOff>0</xdr:rowOff>
    </xdr:from>
    <xdr:ext cx="183125" cy="274009"/>
    <xdr:sp macro="" textlink="">
      <xdr:nvSpPr>
        <xdr:cNvPr id="256" name="TextBox 255"/>
        <xdr:cNvSpPr txBox="1"/>
      </xdr:nvSpPr>
      <xdr:spPr>
        <a:xfrm>
          <a:off x="9818581" y="221675325"/>
          <a:ext cx="183125"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331</xdr:row>
      <xdr:rowOff>0</xdr:rowOff>
    </xdr:from>
    <xdr:ext cx="183125" cy="274009"/>
    <xdr:sp macro="" textlink="">
      <xdr:nvSpPr>
        <xdr:cNvPr id="257" name="TextBox 256"/>
        <xdr:cNvSpPr txBox="1"/>
      </xdr:nvSpPr>
      <xdr:spPr>
        <a:xfrm>
          <a:off x="9818581" y="221675325"/>
          <a:ext cx="183125"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331</xdr:row>
      <xdr:rowOff>0</xdr:rowOff>
    </xdr:from>
    <xdr:ext cx="183125" cy="274009"/>
    <xdr:sp macro="" textlink="">
      <xdr:nvSpPr>
        <xdr:cNvPr id="258" name="TextBox 257"/>
        <xdr:cNvSpPr txBox="1"/>
      </xdr:nvSpPr>
      <xdr:spPr>
        <a:xfrm>
          <a:off x="9818581" y="221675325"/>
          <a:ext cx="183125"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331</xdr:row>
      <xdr:rowOff>0</xdr:rowOff>
    </xdr:from>
    <xdr:ext cx="183125" cy="274009"/>
    <xdr:sp macro="" textlink="">
      <xdr:nvSpPr>
        <xdr:cNvPr id="259" name="TextBox 258"/>
        <xdr:cNvSpPr txBox="1"/>
      </xdr:nvSpPr>
      <xdr:spPr>
        <a:xfrm>
          <a:off x="9818581" y="221675325"/>
          <a:ext cx="183125"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260" name="TextBox 259"/>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261" name="TextBox 260"/>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262" name="TextBox 261"/>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263" name="TextBox 262"/>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331</xdr:row>
      <xdr:rowOff>0</xdr:rowOff>
    </xdr:from>
    <xdr:ext cx="183125" cy="274009"/>
    <xdr:sp macro="" textlink="">
      <xdr:nvSpPr>
        <xdr:cNvPr id="264" name="TextBox 263"/>
        <xdr:cNvSpPr txBox="1"/>
      </xdr:nvSpPr>
      <xdr:spPr>
        <a:xfrm>
          <a:off x="9818581" y="221675325"/>
          <a:ext cx="183125"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331</xdr:row>
      <xdr:rowOff>0</xdr:rowOff>
    </xdr:from>
    <xdr:ext cx="183125" cy="274009"/>
    <xdr:sp macro="" textlink="">
      <xdr:nvSpPr>
        <xdr:cNvPr id="265" name="TextBox 264"/>
        <xdr:cNvSpPr txBox="1"/>
      </xdr:nvSpPr>
      <xdr:spPr>
        <a:xfrm>
          <a:off x="9818581" y="221675325"/>
          <a:ext cx="183125"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331</xdr:row>
      <xdr:rowOff>0</xdr:rowOff>
    </xdr:from>
    <xdr:ext cx="183125" cy="274009"/>
    <xdr:sp macro="" textlink="">
      <xdr:nvSpPr>
        <xdr:cNvPr id="266" name="TextBox 265"/>
        <xdr:cNvSpPr txBox="1"/>
      </xdr:nvSpPr>
      <xdr:spPr>
        <a:xfrm>
          <a:off x="9818581" y="221675325"/>
          <a:ext cx="183125"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331</xdr:row>
      <xdr:rowOff>0</xdr:rowOff>
    </xdr:from>
    <xdr:ext cx="183125" cy="274009"/>
    <xdr:sp macro="" textlink="">
      <xdr:nvSpPr>
        <xdr:cNvPr id="267" name="TextBox 266"/>
        <xdr:cNvSpPr txBox="1"/>
      </xdr:nvSpPr>
      <xdr:spPr>
        <a:xfrm>
          <a:off x="9818581" y="221675325"/>
          <a:ext cx="183125"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331</xdr:row>
      <xdr:rowOff>0</xdr:rowOff>
    </xdr:from>
    <xdr:ext cx="183125" cy="274009"/>
    <xdr:sp macro="" textlink="">
      <xdr:nvSpPr>
        <xdr:cNvPr id="268" name="TextBox 267"/>
        <xdr:cNvSpPr txBox="1"/>
      </xdr:nvSpPr>
      <xdr:spPr>
        <a:xfrm>
          <a:off x="9818581" y="221675325"/>
          <a:ext cx="183125"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331</xdr:row>
      <xdr:rowOff>0</xdr:rowOff>
    </xdr:from>
    <xdr:ext cx="183125" cy="274009"/>
    <xdr:sp macro="" textlink="">
      <xdr:nvSpPr>
        <xdr:cNvPr id="269" name="TextBox 268"/>
        <xdr:cNvSpPr txBox="1"/>
      </xdr:nvSpPr>
      <xdr:spPr>
        <a:xfrm>
          <a:off x="9818581" y="221675325"/>
          <a:ext cx="183125"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331</xdr:row>
      <xdr:rowOff>0</xdr:rowOff>
    </xdr:from>
    <xdr:ext cx="183125" cy="274009"/>
    <xdr:sp macro="" textlink="">
      <xdr:nvSpPr>
        <xdr:cNvPr id="270" name="TextBox 269"/>
        <xdr:cNvSpPr txBox="1"/>
      </xdr:nvSpPr>
      <xdr:spPr>
        <a:xfrm>
          <a:off x="9818581" y="221675325"/>
          <a:ext cx="183125"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271" name="TextBox 270"/>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10</xdr:col>
      <xdr:colOff>508846</xdr:colOff>
      <xdr:row>349</xdr:row>
      <xdr:rowOff>0</xdr:rowOff>
    </xdr:from>
    <xdr:ext cx="184731" cy="264560"/>
    <xdr:sp macro="" textlink="">
      <xdr:nvSpPr>
        <xdr:cNvPr id="272" name="TextBox 271"/>
        <xdr:cNvSpPr txBox="1"/>
      </xdr:nvSpPr>
      <xdr:spPr>
        <a:xfrm>
          <a:off x="1773004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5</xdr:col>
      <xdr:colOff>508846</xdr:colOff>
      <xdr:row>349</xdr:row>
      <xdr:rowOff>0</xdr:rowOff>
    </xdr:from>
    <xdr:ext cx="184731" cy="264560"/>
    <xdr:sp macro="" textlink="">
      <xdr:nvSpPr>
        <xdr:cNvPr id="273" name="TextBox 272"/>
        <xdr:cNvSpPr txBox="1"/>
      </xdr:nvSpPr>
      <xdr:spPr>
        <a:xfrm>
          <a:off x="873844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331</xdr:row>
      <xdr:rowOff>0</xdr:rowOff>
    </xdr:from>
    <xdr:ext cx="184731" cy="274009"/>
    <xdr:sp macro="" textlink="">
      <xdr:nvSpPr>
        <xdr:cNvPr id="274" name="TextBox 273"/>
        <xdr:cNvSpPr txBox="1"/>
      </xdr:nvSpPr>
      <xdr:spPr>
        <a:xfrm>
          <a:off x="9814771"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5</xdr:col>
      <xdr:colOff>503131</xdr:colOff>
      <xdr:row>349</xdr:row>
      <xdr:rowOff>0</xdr:rowOff>
    </xdr:from>
    <xdr:ext cx="184731" cy="264560"/>
    <xdr:sp macro="" textlink="">
      <xdr:nvSpPr>
        <xdr:cNvPr id="275" name="TextBox 274"/>
        <xdr:cNvSpPr txBox="1"/>
      </xdr:nvSpPr>
      <xdr:spPr>
        <a:xfrm>
          <a:off x="8732731"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503131</xdr:colOff>
      <xdr:row>331</xdr:row>
      <xdr:rowOff>0</xdr:rowOff>
    </xdr:from>
    <xdr:ext cx="184731" cy="274009"/>
    <xdr:sp macro="" textlink="">
      <xdr:nvSpPr>
        <xdr:cNvPr id="276" name="TextBox 275"/>
        <xdr:cNvSpPr txBox="1"/>
      </xdr:nvSpPr>
      <xdr:spPr>
        <a:xfrm>
          <a:off x="980905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277" name="TextBox 276"/>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278" name="TextBox 277"/>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279" name="TextBox 278"/>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280" name="TextBox 279"/>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281" name="TextBox 280"/>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282" name="TextBox 281"/>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283" name="TextBox 282"/>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331</xdr:row>
      <xdr:rowOff>0</xdr:rowOff>
    </xdr:from>
    <xdr:ext cx="184731" cy="274009"/>
    <xdr:sp macro="" textlink="">
      <xdr:nvSpPr>
        <xdr:cNvPr id="284" name="TextBox 283"/>
        <xdr:cNvSpPr txBox="1"/>
      </xdr:nvSpPr>
      <xdr:spPr>
        <a:xfrm>
          <a:off x="9814771"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516466</xdr:colOff>
      <xdr:row>331</xdr:row>
      <xdr:rowOff>0</xdr:rowOff>
    </xdr:from>
    <xdr:ext cx="184731" cy="274009"/>
    <xdr:sp macro="" textlink="">
      <xdr:nvSpPr>
        <xdr:cNvPr id="285" name="TextBox 284"/>
        <xdr:cNvSpPr txBox="1"/>
      </xdr:nvSpPr>
      <xdr:spPr>
        <a:xfrm>
          <a:off x="9822391"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331</xdr:row>
      <xdr:rowOff>0</xdr:rowOff>
    </xdr:from>
    <xdr:ext cx="184731" cy="274009"/>
    <xdr:sp macro="" textlink="">
      <xdr:nvSpPr>
        <xdr:cNvPr id="286" name="TextBox 285"/>
        <xdr:cNvSpPr txBox="1"/>
      </xdr:nvSpPr>
      <xdr:spPr>
        <a:xfrm>
          <a:off x="9814771"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331</xdr:row>
      <xdr:rowOff>0</xdr:rowOff>
    </xdr:from>
    <xdr:ext cx="184731" cy="274009"/>
    <xdr:sp macro="" textlink="">
      <xdr:nvSpPr>
        <xdr:cNvPr id="287" name="TextBox 286"/>
        <xdr:cNvSpPr txBox="1"/>
      </xdr:nvSpPr>
      <xdr:spPr>
        <a:xfrm>
          <a:off x="9814771"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288" name="TextBox 287"/>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289" name="TextBox 288"/>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290" name="TextBox 289"/>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291" name="TextBox 290"/>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292" name="TextBox 291"/>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293" name="TextBox 292"/>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294" name="TextBox 293"/>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331</xdr:row>
      <xdr:rowOff>0</xdr:rowOff>
    </xdr:from>
    <xdr:ext cx="184731" cy="274009"/>
    <xdr:sp macro="" textlink="">
      <xdr:nvSpPr>
        <xdr:cNvPr id="295" name="TextBox 294"/>
        <xdr:cNvSpPr txBox="1"/>
      </xdr:nvSpPr>
      <xdr:spPr>
        <a:xfrm>
          <a:off x="9814771"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349</xdr:row>
      <xdr:rowOff>0</xdr:rowOff>
    </xdr:from>
    <xdr:ext cx="184731" cy="264560"/>
    <xdr:sp macro="" textlink="">
      <xdr:nvSpPr>
        <xdr:cNvPr id="296" name="TextBox 295"/>
        <xdr:cNvSpPr txBox="1"/>
      </xdr:nvSpPr>
      <xdr:spPr>
        <a:xfrm>
          <a:off x="838411"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349</xdr:row>
      <xdr:rowOff>0</xdr:rowOff>
    </xdr:from>
    <xdr:ext cx="184731" cy="264560"/>
    <xdr:sp macro="" textlink="">
      <xdr:nvSpPr>
        <xdr:cNvPr id="297" name="TextBox 296"/>
        <xdr:cNvSpPr txBox="1"/>
      </xdr:nvSpPr>
      <xdr:spPr>
        <a:xfrm>
          <a:off x="838411"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349</xdr:row>
      <xdr:rowOff>0</xdr:rowOff>
    </xdr:from>
    <xdr:ext cx="184731" cy="264560"/>
    <xdr:sp macro="" textlink="">
      <xdr:nvSpPr>
        <xdr:cNvPr id="298" name="TextBox 297"/>
        <xdr:cNvSpPr txBox="1"/>
      </xdr:nvSpPr>
      <xdr:spPr>
        <a:xfrm>
          <a:off x="838411"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349</xdr:row>
      <xdr:rowOff>0</xdr:rowOff>
    </xdr:from>
    <xdr:ext cx="184731" cy="264560"/>
    <xdr:sp macro="" textlink="">
      <xdr:nvSpPr>
        <xdr:cNvPr id="299" name="TextBox 298"/>
        <xdr:cNvSpPr txBox="1"/>
      </xdr:nvSpPr>
      <xdr:spPr>
        <a:xfrm>
          <a:off x="838411"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349</xdr:row>
      <xdr:rowOff>0</xdr:rowOff>
    </xdr:from>
    <xdr:ext cx="184731" cy="264560"/>
    <xdr:sp macro="" textlink="">
      <xdr:nvSpPr>
        <xdr:cNvPr id="300" name="TextBox 299"/>
        <xdr:cNvSpPr txBox="1"/>
      </xdr:nvSpPr>
      <xdr:spPr>
        <a:xfrm>
          <a:off x="838411"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349</xdr:row>
      <xdr:rowOff>0</xdr:rowOff>
    </xdr:from>
    <xdr:ext cx="184731" cy="264560"/>
    <xdr:sp macro="" textlink="">
      <xdr:nvSpPr>
        <xdr:cNvPr id="301" name="TextBox 300"/>
        <xdr:cNvSpPr txBox="1"/>
      </xdr:nvSpPr>
      <xdr:spPr>
        <a:xfrm>
          <a:off x="838411"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349</xdr:row>
      <xdr:rowOff>0</xdr:rowOff>
    </xdr:from>
    <xdr:ext cx="184731" cy="264560"/>
    <xdr:sp macro="" textlink="">
      <xdr:nvSpPr>
        <xdr:cNvPr id="302" name="TextBox 301"/>
        <xdr:cNvSpPr txBox="1"/>
      </xdr:nvSpPr>
      <xdr:spPr>
        <a:xfrm>
          <a:off x="838411"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508846</xdr:colOff>
      <xdr:row>349</xdr:row>
      <xdr:rowOff>0</xdr:rowOff>
    </xdr:from>
    <xdr:ext cx="184731" cy="264560"/>
    <xdr:sp macro="" textlink="">
      <xdr:nvSpPr>
        <xdr:cNvPr id="303" name="TextBox 302"/>
        <xdr:cNvSpPr txBox="1"/>
      </xdr:nvSpPr>
      <xdr:spPr>
        <a:xfrm>
          <a:off x="83269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516466</xdr:colOff>
      <xdr:row>349</xdr:row>
      <xdr:rowOff>0</xdr:rowOff>
    </xdr:from>
    <xdr:ext cx="184731" cy="264560"/>
    <xdr:sp macro="" textlink="">
      <xdr:nvSpPr>
        <xdr:cNvPr id="304" name="TextBox 303"/>
        <xdr:cNvSpPr txBox="1"/>
      </xdr:nvSpPr>
      <xdr:spPr>
        <a:xfrm>
          <a:off x="84031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508846</xdr:colOff>
      <xdr:row>349</xdr:row>
      <xdr:rowOff>0</xdr:rowOff>
    </xdr:from>
    <xdr:ext cx="184731" cy="264560"/>
    <xdr:sp macro="" textlink="">
      <xdr:nvSpPr>
        <xdr:cNvPr id="305" name="TextBox 304"/>
        <xdr:cNvSpPr txBox="1"/>
      </xdr:nvSpPr>
      <xdr:spPr>
        <a:xfrm>
          <a:off x="83269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508846</xdr:colOff>
      <xdr:row>349</xdr:row>
      <xdr:rowOff>0</xdr:rowOff>
    </xdr:from>
    <xdr:ext cx="184731" cy="264560"/>
    <xdr:sp macro="" textlink="">
      <xdr:nvSpPr>
        <xdr:cNvPr id="306" name="TextBox 305"/>
        <xdr:cNvSpPr txBox="1"/>
      </xdr:nvSpPr>
      <xdr:spPr>
        <a:xfrm>
          <a:off x="83269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349</xdr:row>
      <xdr:rowOff>0</xdr:rowOff>
    </xdr:from>
    <xdr:ext cx="184731" cy="264560"/>
    <xdr:sp macro="" textlink="">
      <xdr:nvSpPr>
        <xdr:cNvPr id="307" name="TextBox 306"/>
        <xdr:cNvSpPr txBox="1"/>
      </xdr:nvSpPr>
      <xdr:spPr>
        <a:xfrm>
          <a:off x="838411"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349</xdr:row>
      <xdr:rowOff>0</xdr:rowOff>
    </xdr:from>
    <xdr:ext cx="184731" cy="264560"/>
    <xdr:sp macro="" textlink="">
      <xdr:nvSpPr>
        <xdr:cNvPr id="308" name="TextBox 307"/>
        <xdr:cNvSpPr txBox="1"/>
      </xdr:nvSpPr>
      <xdr:spPr>
        <a:xfrm>
          <a:off x="838411"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349</xdr:row>
      <xdr:rowOff>0</xdr:rowOff>
    </xdr:from>
    <xdr:ext cx="184731" cy="264560"/>
    <xdr:sp macro="" textlink="">
      <xdr:nvSpPr>
        <xdr:cNvPr id="309" name="TextBox 308"/>
        <xdr:cNvSpPr txBox="1"/>
      </xdr:nvSpPr>
      <xdr:spPr>
        <a:xfrm>
          <a:off x="838411"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349</xdr:row>
      <xdr:rowOff>0</xdr:rowOff>
    </xdr:from>
    <xdr:ext cx="184731" cy="264560"/>
    <xdr:sp macro="" textlink="">
      <xdr:nvSpPr>
        <xdr:cNvPr id="310" name="TextBox 309"/>
        <xdr:cNvSpPr txBox="1"/>
      </xdr:nvSpPr>
      <xdr:spPr>
        <a:xfrm>
          <a:off x="838411"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349</xdr:row>
      <xdr:rowOff>0</xdr:rowOff>
    </xdr:from>
    <xdr:ext cx="184731" cy="264560"/>
    <xdr:sp macro="" textlink="">
      <xdr:nvSpPr>
        <xdr:cNvPr id="311" name="TextBox 310"/>
        <xdr:cNvSpPr txBox="1"/>
      </xdr:nvSpPr>
      <xdr:spPr>
        <a:xfrm>
          <a:off x="838411"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349</xdr:row>
      <xdr:rowOff>0</xdr:rowOff>
    </xdr:from>
    <xdr:ext cx="184731" cy="264560"/>
    <xdr:sp macro="" textlink="">
      <xdr:nvSpPr>
        <xdr:cNvPr id="312" name="TextBox 311"/>
        <xdr:cNvSpPr txBox="1"/>
      </xdr:nvSpPr>
      <xdr:spPr>
        <a:xfrm>
          <a:off x="838411"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349</xdr:row>
      <xdr:rowOff>0</xdr:rowOff>
    </xdr:from>
    <xdr:ext cx="184731" cy="264560"/>
    <xdr:sp macro="" textlink="">
      <xdr:nvSpPr>
        <xdr:cNvPr id="313" name="TextBox 312"/>
        <xdr:cNvSpPr txBox="1"/>
      </xdr:nvSpPr>
      <xdr:spPr>
        <a:xfrm>
          <a:off x="838411"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508846</xdr:colOff>
      <xdr:row>349</xdr:row>
      <xdr:rowOff>0</xdr:rowOff>
    </xdr:from>
    <xdr:ext cx="184731" cy="264560"/>
    <xdr:sp macro="" textlink="">
      <xdr:nvSpPr>
        <xdr:cNvPr id="314" name="TextBox 313"/>
        <xdr:cNvSpPr txBox="1"/>
      </xdr:nvSpPr>
      <xdr:spPr>
        <a:xfrm>
          <a:off x="83269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5</xdr:col>
      <xdr:colOff>503131</xdr:colOff>
      <xdr:row>349</xdr:row>
      <xdr:rowOff>0</xdr:rowOff>
    </xdr:from>
    <xdr:ext cx="184731" cy="264560"/>
    <xdr:sp macro="" textlink="">
      <xdr:nvSpPr>
        <xdr:cNvPr id="315" name="TextBox 314"/>
        <xdr:cNvSpPr txBox="1"/>
      </xdr:nvSpPr>
      <xdr:spPr>
        <a:xfrm>
          <a:off x="8732731"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503131</xdr:colOff>
      <xdr:row>331</xdr:row>
      <xdr:rowOff>0</xdr:rowOff>
    </xdr:from>
    <xdr:ext cx="184731" cy="274009"/>
    <xdr:sp macro="" textlink="">
      <xdr:nvSpPr>
        <xdr:cNvPr id="316" name="TextBox 315"/>
        <xdr:cNvSpPr txBox="1"/>
      </xdr:nvSpPr>
      <xdr:spPr>
        <a:xfrm>
          <a:off x="980905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317" name="TextBox 316"/>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318" name="TextBox 317"/>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319" name="TextBox 318"/>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320" name="TextBox 319"/>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321" name="TextBox 320"/>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322" name="TextBox 321"/>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323" name="TextBox 322"/>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331</xdr:row>
      <xdr:rowOff>0</xdr:rowOff>
    </xdr:from>
    <xdr:ext cx="184731" cy="274009"/>
    <xdr:sp macro="" textlink="">
      <xdr:nvSpPr>
        <xdr:cNvPr id="324" name="TextBox 323"/>
        <xdr:cNvSpPr txBox="1"/>
      </xdr:nvSpPr>
      <xdr:spPr>
        <a:xfrm>
          <a:off x="9814771"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516466</xdr:colOff>
      <xdr:row>331</xdr:row>
      <xdr:rowOff>0</xdr:rowOff>
    </xdr:from>
    <xdr:ext cx="184731" cy="274009"/>
    <xdr:sp macro="" textlink="">
      <xdr:nvSpPr>
        <xdr:cNvPr id="325" name="TextBox 324"/>
        <xdr:cNvSpPr txBox="1"/>
      </xdr:nvSpPr>
      <xdr:spPr>
        <a:xfrm>
          <a:off x="9822391"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331</xdr:row>
      <xdr:rowOff>0</xdr:rowOff>
    </xdr:from>
    <xdr:ext cx="184731" cy="274009"/>
    <xdr:sp macro="" textlink="">
      <xdr:nvSpPr>
        <xdr:cNvPr id="326" name="TextBox 325"/>
        <xdr:cNvSpPr txBox="1"/>
      </xdr:nvSpPr>
      <xdr:spPr>
        <a:xfrm>
          <a:off x="9814771"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331</xdr:row>
      <xdr:rowOff>0</xdr:rowOff>
    </xdr:from>
    <xdr:ext cx="184731" cy="274009"/>
    <xdr:sp macro="" textlink="">
      <xdr:nvSpPr>
        <xdr:cNvPr id="327" name="TextBox 326"/>
        <xdr:cNvSpPr txBox="1"/>
      </xdr:nvSpPr>
      <xdr:spPr>
        <a:xfrm>
          <a:off x="9814771"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328" name="TextBox 327"/>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329" name="TextBox 328"/>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330" name="TextBox 329"/>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331" name="TextBox 330"/>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332" name="TextBox 331"/>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333" name="TextBox 332"/>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334" name="TextBox 333"/>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331</xdr:row>
      <xdr:rowOff>0</xdr:rowOff>
    </xdr:from>
    <xdr:ext cx="184731" cy="274009"/>
    <xdr:sp macro="" textlink="">
      <xdr:nvSpPr>
        <xdr:cNvPr id="335" name="TextBox 334"/>
        <xdr:cNvSpPr txBox="1"/>
      </xdr:nvSpPr>
      <xdr:spPr>
        <a:xfrm>
          <a:off x="9814771"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349</xdr:row>
      <xdr:rowOff>0</xdr:rowOff>
    </xdr:from>
    <xdr:ext cx="184731" cy="264560"/>
    <xdr:sp macro="" textlink="">
      <xdr:nvSpPr>
        <xdr:cNvPr id="336" name="TextBox 335"/>
        <xdr:cNvSpPr txBox="1"/>
      </xdr:nvSpPr>
      <xdr:spPr>
        <a:xfrm>
          <a:off x="838411"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349</xdr:row>
      <xdr:rowOff>0</xdr:rowOff>
    </xdr:from>
    <xdr:ext cx="184731" cy="264560"/>
    <xdr:sp macro="" textlink="">
      <xdr:nvSpPr>
        <xdr:cNvPr id="337" name="TextBox 336"/>
        <xdr:cNvSpPr txBox="1"/>
      </xdr:nvSpPr>
      <xdr:spPr>
        <a:xfrm>
          <a:off x="838411"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349</xdr:row>
      <xdr:rowOff>0</xdr:rowOff>
    </xdr:from>
    <xdr:ext cx="184731" cy="264560"/>
    <xdr:sp macro="" textlink="">
      <xdr:nvSpPr>
        <xdr:cNvPr id="338" name="TextBox 337"/>
        <xdr:cNvSpPr txBox="1"/>
      </xdr:nvSpPr>
      <xdr:spPr>
        <a:xfrm>
          <a:off x="838411"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349</xdr:row>
      <xdr:rowOff>0</xdr:rowOff>
    </xdr:from>
    <xdr:ext cx="184731" cy="264560"/>
    <xdr:sp macro="" textlink="">
      <xdr:nvSpPr>
        <xdr:cNvPr id="339" name="TextBox 338"/>
        <xdr:cNvSpPr txBox="1"/>
      </xdr:nvSpPr>
      <xdr:spPr>
        <a:xfrm>
          <a:off x="838411"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349</xdr:row>
      <xdr:rowOff>0</xdr:rowOff>
    </xdr:from>
    <xdr:ext cx="184731" cy="264560"/>
    <xdr:sp macro="" textlink="">
      <xdr:nvSpPr>
        <xdr:cNvPr id="340" name="TextBox 339"/>
        <xdr:cNvSpPr txBox="1"/>
      </xdr:nvSpPr>
      <xdr:spPr>
        <a:xfrm>
          <a:off x="838411"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349</xdr:row>
      <xdr:rowOff>0</xdr:rowOff>
    </xdr:from>
    <xdr:ext cx="184731" cy="264560"/>
    <xdr:sp macro="" textlink="">
      <xdr:nvSpPr>
        <xdr:cNvPr id="341" name="TextBox 340"/>
        <xdr:cNvSpPr txBox="1"/>
      </xdr:nvSpPr>
      <xdr:spPr>
        <a:xfrm>
          <a:off x="838411"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349</xdr:row>
      <xdr:rowOff>0</xdr:rowOff>
    </xdr:from>
    <xdr:ext cx="184731" cy="264560"/>
    <xdr:sp macro="" textlink="">
      <xdr:nvSpPr>
        <xdr:cNvPr id="342" name="TextBox 341"/>
        <xdr:cNvSpPr txBox="1"/>
      </xdr:nvSpPr>
      <xdr:spPr>
        <a:xfrm>
          <a:off x="838411"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508846</xdr:colOff>
      <xdr:row>349</xdr:row>
      <xdr:rowOff>0</xdr:rowOff>
    </xdr:from>
    <xdr:ext cx="184731" cy="264560"/>
    <xdr:sp macro="" textlink="">
      <xdr:nvSpPr>
        <xdr:cNvPr id="343" name="TextBox 342"/>
        <xdr:cNvSpPr txBox="1"/>
      </xdr:nvSpPr>
      <xdr:spPr>
        <a:xfrm>
          <a:off x="83269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516466</xdr:colOff>
      <xdr:row>349</xdr:row>
      <xdr:rowOff>0</xdr:rowOff>
    </xdr:from>
    <xdr:ext cx="184731" cy="264560"/>
    <xdr:sp macro="" textlink="">
      <xdr:nvSpPr>
        <xdr:cNvPr id="344" name="TextBox 343"/>
        <xdr:cNvSpPr txBox="1"/>
      </xdr:nvSpPr>
      <xdr:spPr>
        <a:xfrm>
          <a:off x="84031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508846</xdr:colOff>
      <xdr:row>349</xdr:row>
      <xdr:rowOff>0</xdr:rowOff>
    </xdr:from>
    <xdr:ext cx="184731" cy="264560"/>
    <xdr:sp macro="" textlink="">
      <xdr:nvSpPr>
        <xdr:cNvPr id="345" name="TextBox 344"/>
        <xdr:cNvSpPr txBox="1"/>
      </xdr:nvSpPr>
      <xdr:spPr>
        <a:xfrm>
          <a:off x="83269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508846</xdr:colOff>
      <xdr:row>349</xdr:row>
      <xdr:rowOff>0</xdr:rowOff>
    </xdr:from>
    <xdr:ext cx="184731" cy="264560"/>
    <xdr:sp macro="" textlink="">
      <xdr:nvSpPr>
        <xdr:cNvPr id="346" name="TextBox 345"/>
        <xdr:cNvSpPr txBox="1"/>
      </xdr:nvSpPr>
      <xdr:spPr>
        <a:xfrm>
          <a:off x="83269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349</xdr:row>
      <xdr:rowOff>0</xdr:rowOff>
    </xdr:from>
    <xdr:ext cx="184731" cy="264560"/>
    <xdr:sp macro="" textlink="">
      <xdr:nvSpPr>
        <xdr:cNvPr id="347" name="TextBox 346"/>
        <xdr:cNvSpPr txBox="1"/>
      </xdr:nvSpPr>
      <xdr:spPr>
        <a:xfrm>
          <a:off x="838411"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349</xdr:row>
      <xdr:rowOff>0</xdr:rowOff>
    </xdr:from>
    <xdr:ext cx="184731" cy="264560"/>
    <xdr:sp macro="" textlink="">
      <xdr:nvSpPr>
        <xdr:cNvPr id="348" name="TextBox 347"/>
        <xdr:cNvSpPr txBox="1"/>
      </xdr:nvSpPr>
      <xdr:spPr>
        <a:xfrm>
          <a:off x="838411"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349</xdr:row>
      <xdr:rowOff>0</xdr:rowOff>
    </xdr:from>
    <xdr:ext cx="184731" cy="264560"/>
    <xdr:sp macro="" textlink="">
      <xdr:nvSpPr>
        <xdr:cNvPr id="349" name="TextBox 348"/>
        <xdr:cNvSpPr txBox="1"/>
      </xdr:nvSpPr>
      <xdr:spPr>
        <a:xfrm>
          <a:off x="838411"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349</xdr:row>
      <xdr:rowOff>0</xdr:rowOff>
    </xdr:from>
    <xdr:ext cx="184731" cy="264560"/>
    <xdr:sp macro="" textlink="">
      <xdr:nvSpPr>
        <xdr:cNvPr id="350" name="TextBox 349"/>
        <xdr:cNvSpPr txBox="1"/>
      </xdr:nvSpPr>
      <xdr:spPr>
        <a:xfrm>
          <a:off x="838411"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349</xdr:row>
      <xdr:rowOff>0</xdr:rowOff>
    </xdr:from>
    <xdr:ext cx="184731" cy="264560"/>
    <xdr:sp macro="" textlink="">
      <xdr:nvSpPr>
        <xdr:cNvPr id="351" name="TextBox 350"/>
        <xdr:cNvSpPr txBox="1"/>
      </xdr:nvSpPr>
      <xdr:spPr>
        <a:xfrm>
          <a:off x="838411"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349</xdr:row>
      <xdr:rowOff>0</xdr:rowOff>
    </xdr:from>
    <xdr:ext cx="184731" cy="264560"/>
    <xdr:sp macro="" textlink="">
      <xdr:nvSpPr>
        <xdr:cNvPr id="352" name="TextBox 351"/>
        <xdr:cNvSpPr txBox="1"/>
      </xdr:nvSpPr>
      <xdr:spPr>
        <a:xfrm>
          <a:off x="838411"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349</xdr:row>
      <xdr:rowOff>0</xdr:rowOff>
    </xdr:from>
    <xdr:ext cx="184731" cy="264560"/>
    <xdr:sp macro="" textlink="">
      <xdr:nvSpPr>
        <xdr:cNvPr id="353" name="TextBox 352"/>
        <xdr:cNvSpPr txBox="1"/>
      </xdr:nvSpPr>
      <xdr:spPr>
        <a:xfrm>
          <a:off x="838411"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508846</xdr:colOff>
      <xdr:row>349</xdr:row>
      <xdr:rowOff>0</xdr:rowOff>
    </xdr:from>
    <xdr:ext cx="184731" cy="264560"/>
    <xdr:sp macro="" textlink="">
      <xdr:nvSpPr>
        <xdr:cNvPr id="354" name="TextBox 353"/>
        <xdr:cNvSpPr txBox="1"/>
      </xdr:nvSpPr>
      <xdr:spPr>
        <a:xfrm>
          <a:off x="83269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355" name="TextBox 354"/>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356" name="TextBox 355"/>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357" name="TextBox 356"/>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358" name="TextBox 357"/>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359" name="TextBox 358"/>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360" name="TextBox 359"/>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361" name="TextBox 360"/>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331</xdr:row>
      <xdr:rowOff>0</xdr:rowOff>
    </xdr:from>
    <xdr:ext cx="184731" cy="274009"/>
    <xdr:sp macro="" textlink="">
      <xdr:nvSpPr>
        <xdr:cNvPr id="362" name="TextBox 361"/>
        <xdr:cNvSpPr txBox="1"/>
      </xdr:nvSpPr>
      <xdr:spPr>
        <a:xfrm>
          <a:off x="9814771"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516466</xdr:colOff>
      <xdr:row>331</xdr:row>
      <xdr:rowOff>0</xdr:rowOff>
    </xdr:from>
    <xdr:ext cx="184731" cy="274009"/>
    <xdr:sp macro="" textlink="">
      <xdr:nvSpPr>
        <xdr:cNvPr id="363" name="TextBox 362"/>
        <xdr:cNvSpPr txBox="1"/>
      </xdr:nvSpPr>
      <xdr:spPr>
        <a:xfrm>
          <a:off x="9822391"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331</xdr:row>
      <xdr:rowOff>0</xdr:rowOff>
    </xdr:from>
    <xdr:ext cx="184731" cy="274009"/>
    <xdr:sp macro="" textlink="">
      <xdr:nvSpPr>
        <xdr:cNvPr id="364" name="TextBox 363"/>
        <xdr:cNvSpPr txBox="1"/>
      </xdr:nvSpPr>
      <xdr:spPr>
        <a:xfrm>
          <a:off x="9814771"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331</xdr:row>
      <xdr:rowOff>0</xdr:rowOff>
    </xdr:from>
    <xdr:ext cx="184731" cy="274009"/>
    <xdr:sp macro="" textlink="">
      <xdr:nvSpPr>
        <xdr:cNvPr id="365" name="TextBox 364"/>
        <xdr:cNvSpPr txBox="1"/>
      </xdr:nvSpPr>
      <xdr:spPr>
        <a:xfrm>
          <a:off x="9814771"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366" name="TextBox 365"/>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367" name="TextBox 366"/>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368" name="TextBox 367"/>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369" name="TextBox 368"/>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370" name="TextBox 369"/>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371" name="TextBox 370"/>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331</xdr:row>
      <xdr:rowOff>0</xdr:rowOff>
    </xdr:from>
    <xdr:ext cx="184731" cy="274009"/>
    <xdr:sp macro="" textlink="">
      <xdr:nvSpPr>
        <xdr:cNvPr id="372" name="TextBox 371"/>
        <xdr:cNvSpPr txBox="1"/>
      </xdr:nvSpPr>
      <xdr:spPr>
        <a:xfrm>
          <a:off x="982048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331</xdr:row>
      <xdr:rowOff>0</xdr:rowOff>
    </xdr:from>
    <xdr:ext cx="184731" cy="274009"/>
    <xdr:sp macro="" textlink="">
      <xdr:nvSpPr>
        <xdr:cNvPr id="373" name="TextBox 372"/>
        <xdr:cNvSpPr txBox="1"/>
      </xdr:nvSpPr>
      <xdr:spPr>
        <a:xfrm>
          <a:off x="9814771"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10</xdr:col>
      <xdr:colOff>503131</xdr:colOff>
      <xdr:row>349</xdr:row>
      <xdr:rowOff>0</xdr:rowOff>
    </xdr:from>
    <xdr:ext cx="184731" cy="264560"/>
    <xdr:sp macro="" textlink="">
      <xdr:nvSpPr>
        <xdr:cNvPr id="374" name="TextBox 373"/>
        <xdr:cNvSpPr txBox="1"/>
      </xdr:nvSpPr>
      <xdr:spPr>
        <a:xfrm>
          <a:off x="17724331"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5</xdr:col>
      <xdr:colOff>503131</xdr:colOff>
      <xdr:row>349</xdr:row>
      <xdr:rowOff>0</xdr:rowOff>
    </xdr:from>
    <xdr:ext cx="184731" cy="264560"/>
    <xdr:sp macro="" textlink="">
      <xdr:nvSpPr>
        <xdr:cNvPr id="375" name="TextBox 374"/>
        <xdr:cNvSpPr txBox="1"/>
      </xdr:nvSpPr>
      <xdr:spPr>
        <a:xfrm>
          <a:off x="8732731"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503131</xdr:colOff>
      <xdr:row>331</xdr:row>
      <xdr:rowOff>0</xdr:rowOff>
    </xdr:from>
    <xdr:ext cx="184731" cy="274009"/>
    <xdr:sp macro="" textlink="">
      <xdr:nvSpPr>
        <xdr:cNvPr id="376" name="TextBox 375"/>
        <xdr:cNvSpPr txBox="1"/>
      </xdr:nvSpPr>
      <xdr:spPr>
        <a:xfrm>
          <a:off x="9809056"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508846</xdr:colOff>
      <xdr:row>349</xdr:row>
      <xdr:rowOff>0</xdr:rowOff>
    </xdr:from>
    <xdr:ext cx="184731" cy="264560"/>
    <xdr:sp macro="" textlink="">
      <xdr:nvSpPr>
        <xdr:cNvPr id="377" name="TextBox 376"/>
        <xdr:cNvSpPr txBox="1"/>
      </xdr:nvSpPr>
      <xdr:spPr>
        <a:xfrm>
          <a:off x="832696" y="2330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331</xdr:row>
      <xdr:rowOff>0</xdr:rowOff>
    </xdr:from>
    <xdr:ext cx="184731" cy="274009"/>
    <xdr:sp macro="" textlink="">
      <xdr:nvSpPr>
        <xdr:cNvPr id="378" name="TextBox 377"/>
        <xdr:cNvSpPr txBox="1"/>
      </xdr:nvSpPr>
      <xdr:spPr>
        <a:xfrm>
          <a:off x="9814771" y="2216753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5</xdr:col>
      <xdr:colOff>508846</xdr:colOff>
      <xdr:row>342</xdr:row>
      <xdr:rowOff>0</xdr:rowOff>
    </xdr:from>
    <xdr:ext cx="184731" cy="264560"/>
    <xdr:sp macro="" textlink="">
      <xdr:nvSpPr>
        <xdr:cNvPr id="379" name="TextBox 378"/>
        <xdr:cNvSpPr txBox="1"/>
      </xdr:nvSpPr>
      <xdr:spPr>
        <a:xfrm>
          <a:off x="873844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342</xdr:row>
      <xdr:rowOff>0</xdr:rowOff>
    </xdr:from>
    <xdr:ext cx="184731" cy="264560"/>
    <xdr:sp macro="" textlink="">
      <xdr:nvSpPr>
        <xdr:cNvPr id="380" name="TextBox 379"/>
        <xdr:cNvSpPr txBox="1"/>
      </xdr:nvSpPr>
      <xdr:spPr>
        <a:xfrm>
          <a:off x="981477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342</xdr:row>
      <xdr:rowOff>0</xdr:rowOff>
    </xdr:from>
    <xdr:ext cx="183125" cy="264560"/>
    <xdr:sp macro="" textlink="">
      <xdr:nvSpPr>
        <xdr:cNvPr id="381" name="TextBox 380"/>
        <xdr:cNvSpPr txBox="1"/>
      </xdr:nvSpPr>
      <xdr:spPr>
        <a:xfrm>
          <a:off x="9818581" y="229295325"/>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342</xdr:row>
      <xdr:rowOff>0</xdr:rowOff>
    </xdr:from>
    <xdr:ext cx="183125" cy="264560"/>
    <xdr:sp macro="" textlink="">
      <xdr:nvSpPr>
        <xdr:cNvPr id="382" name="TextBox 381"/>
        <xdr:cNvSpPr txBox="1"/>
      </xdr:nvSpPr>
      <xdr:spPr>
        <a:xfrm>
          <a:off x="9818581" y="229295325"/>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342</xdr:row>
      <xdr:rowOff>0</xdr:rowOff>
    </xdr:from>
    <xdr:ext cx="183125" cy="264560"/>
    <xdr:sp macro="" textlink="">
      <xdr:nvSpPr>
        <xdr:cNvPr id="383" name="TextBox 382"/>
        <xdr:cNvSpPr txBox="1"/>
      </xdr:nvSpPr>
      <xdr:spPr>
        <a:xfrm>
          <a:off x="9818581" y="229295325"/>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342</xdr:row>
      <xdr:rowOff>0</xdr:rowOff>
    </xdr:from>
    <xdr:ext cx="183125" cy="264560"/>
    <xdr:sp macro="" textlink="">
      <xdr:nvSpPr>
        <xdr:cNvPr id="384" name="TextBox 383"/>
        <xdr:cNvSpPr txBox="1"/>
      </xdr:nvSpPr>
      <xdr:spPr>
        <a:xfrm>
          <a:off x="9818581" y="229295325"/>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342</xdr:row>
      <xdr:rowOff>0</xdr:rowOff>
    </xdr:from>
    <xdr:ext cx="183125" cy="264560"/>
    <xdr:sp macro="" textlink="">
      <xdr:nvSpPr>
        <xdr:cNvPr id="385" name="TextBox 384"/>
        <xdr:cNvSpPr txBox="1"/>
      </xdr:nvSpPr>
      <xdr:spPr>
        <a:xfrm>
          <a:off x="9818581" y="229295325"/>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342</xdr:row>
      <xdr:rowOff>0</xdr:rowOff>
    </xdr:from>
    <xdr:ext cx="183125" cy="264560"/>
    <xdr:sp macro="" textlink="">
      <xdr:nvSpPr>
        <xdr:cNvPr id="386" name="TextBox 385"/>
        <xdr:cNvSpPr txBox="1"/>
      </xdr:nvSpPr>
      <xdr:spPr>
        <a:xfrm>
          <a:off x="9818581" y="229295325"/>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342</xdr:row>
      <xdr:rowOff>0</xdr:rowOff>
    </xdr:from>
    <xdr:ext cx="183125" cy="264560"/>
    <xdr:sp macro="" textlink="">
      <xdr:nvSpPr>
        <xdr:cNvPr id="387" name="TextBox 386"/>
        <xdr:cNvSpPr txBox="1"/>
      </xdr:nvSpPr>
      <xdr:spPr>
        <a:xfrm>
          <a:off x="9818581" y="229295325"/>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388" name="TextBox 387"/>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389" name="TextBox 388"/>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390" name="TextBox 389"/>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391" name="TextBox 390"/>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342</xdr:row>
      <xdr:rowOff>0</xdr:rowOff>
    </xdr:from>
    <xdr:ext cx="183125" cy="264560"/>
    <xdr:sp macro="" textlink="">
      <xdr:nvSpPr>
        <xdr:cNvPr id="392" name="TextBox 391"/>
        <xdr:cNvSpPr txBox="1"/>
      </xdr:nvSpPr>
      <xdr:spPr>
        <a:xfrm>
          <a:off x="9818581" y="229295325"/>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342</xdr:row>
      <xdr:rowOff>0</xdr:rowOff>
    </xdr:from>
    <xdr:ext cx="183125" cy="264560"/>
    <xdr:sp macro="" textlink="">
      <xdr:nvSpPr>
        <xdr:cNvPr id="393" name="TextBox 392"/>
        <xdr:cNvSpPr txBox="1"/>
      </xdr:nvSpPr>
      <xdr:spPr>
        <a:xfrm>
          <a:off x="9818581" y="229295325"/>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342</xdr:row>
      <xdr:rowOff>0</xdr:rowOff>
    </xdr:from>
    <xdr:ext cx="183125" cy="264560"/>
    <xdr:sp macro="" textlink="">
      <xdr:nvSpPr>
        <xdr:cNvPr id="394" name="TextBox 393"/>
        <xdr:cNvSpPr txBox="1"/>
      </xdr:nvSpPr>
      <xdr:spPr>
        <a:xfrm>
          <a:off x="9818581" y="229295325"/>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342</xdr:row>
      <xdr:rowOff>0</xdr:rowOff>
    </xdr:from>
    <xdr:ext cx="183125" cy="264560"/>
    <xdr:sp macro="" textlink="">
      <xdr:nvSpPr>
        <xdr:cNvPr id="395" name="TextBox 394"/>
        <xdr:cNvSpPr txBox="1"/>
      </xdr:nvSpPr>
      <xdr:spPr>
        <a:xfrm>
          <a:off x="9818581" y="229295325"/>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342</xdr:row>
      <xdr:rowOff>0</xdr:rowOff>
    </xdr:from>
    <xdr:ext cx="183125" cy="264560"/>
    <xdr:sp macro="" textlink="">
      <xdr:nvSpPr>
        <xdr:cNvPr id="396" name="TextBox 395"/>
        <xdr:cNvSpPr txBox="1"/>
      </xdr:nvSpPr>
      <xdr:spPr>
        <a:xfrm>
          <a:off x="9818581" y="229295325"/>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342</xdr:row>
      <xdr:rowOff>0</xdr:rowOff>
    </xdr:from>
    <xdr:ext cx="183125" cy="264560"/>
    <xdr:sp macro="" textlink="">
      <xdr:nvSpPr>
        <xdr:cNvPr id="397" name="TextBox 396"/>
        <xdr:cNvSpPr txBox="1"/>
      </xdr:nvSpPr>
      <xdr:spPr>
        <a:xfrm>
          <a:off x="9818581" y="229295325"/>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342</xdr:row>
      <xdr:rowOff>0</xdr:rowOff>
    </xdr:from>
    <xdr:ext cx="183125" cy="264560"/>
    <xdr:sp macro="" textlink="">
      <xdr:nvSpPr>
        <xdr:cNvPr id="398" name="TextBox 397"/>
        <xdr:cNvSpPr txBox="1"/>
      </xdr:nvSpPr>
      <xdr:spPr>
        <a:xfrm>
          <a:off x="9818581" y="229295325"/>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399" name="TextBox 398"/>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342</xdr:row>
      <xdr:rowOff>0</xdr:rowOff>
    </xdr:from>
    <xdr:ext cx="184731" cy="264560"/>
    <xdr:sp macro="" textlink="">
      <xdr:nvSpPr>
        <xdr:cNvPr id="400" name="TextBox 399"/>
        <xdr:cNvSpPr txBox="1"/>
      </xdr:nvSpPr>
      <xdr:spPr>
        <a:xfrm>
          <a:off x="84412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342</xdr:row>
      <xdr:rowOff>0</xdr:rowOff>
    </xdr:from>
    <xdr:ext cx="184731" cy="264560"/>
    <xdr:sp macro="" textlink="">
      <xdr:nvSpPr>
        <xdr:cNvPr id="401" name="TextBox 400"/>
        <xdr:cNvSpPr txBox="1"/>
      </xdr:nvSpPr>
      <xdr:spPr>
        <a:xfrm>
          <a:off x="84412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342</xdr:row>
      <xdr:rowOff>0</xdr:rowOff>
    </xdr:from>
    <xdr:ext cx="184731" cy="264560"/>
    <xdr:sp macro="" textlink="">
      <xdr:nvSpPr>
        <xdr:cNvPr id="402" name="TextBox 401"/>
        <xdr:cNvSpPr txBox="1"/>
      </xdr:nvSpPr>
      <xdr:spPr>
        <a:xfrm>
          <a:off x="84412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342</xdr:row>
      <xdr:rowOff>0</xdr:rowOff>
    </xdr:from>
    <xdr:ext cx="184731" cy="264560"/>
    <xdr:sp macro="" textlink="">
      <xdr:nvSpPr>
        <xdr:cNvPr id="403" name="TextBox 402"/>
        <xdr:cNvSpPr txBox="1"/>
      </xdr:nvSpPr>
      <xdr:spPr>
        <a:xfrm>
          <a:off x="84412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342</xdr:row>
      <xdr:rowOff>0</xdr:rowOff>
    </xdr:from>
    <xdr:ext cx="184731" cy="264560"/>
    <xdr:sp macro="" textlink="">
      <xdr:nvSpPr>
        <xdr:cNvPr id="404" name="TextBox 403"/>
        <xdr:cNvSpPr txBox="1"/>
      </xdr:nvSpPr>
      <xdr:spPr>
        <a:xfrm>
          <a:off x="84412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342</xdr:row>
      <xdr:rowOff>0</xdr:rowOff>
    </xdr:from>
    <xdr:ext cx="184731" cy="264560"/>
    <xdr:sp macro="" textlink="">
      <xdr:nvSpPr>
        <xdr:cNvPr id="405" name="TextBox 404"/>
        <xdr:cNvSpPr txBox="1"/>
      </xdr:nvSpPr>
      <xdr:spPr>
        <a:xfrm>
          <a:off x="84412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342</xdr:row>
      <xdr:rowOff>0</xdr:rowOff>
    </xdr:from>
    <xdr:ext cx="184731" cy="264560"/>
    <xdr:sp macro="" textlink="">
      <xdr:nvSpPr>
        <xdr:cNvPr id="406" name="TextBox 405"/>
        <xdr:cNvSpPr txBox="1"/>
      </xdr:nvSpPr>
      <xdr:spPr>
        <a:xfrm>
          <a:off x="84412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497416</xdr:colOff>
      <xdr:row>342</xdr:row>
      <xdr:rowOff>0</xdr:rowOff>
    </xdr:from>
    <xdr:ext cx="184731" cy="264560"/>
    <xdr:sp macro="" textlink="">
      <xdr:nvSpPr>
        <xdr:cNvPr id="407" name="TextBox 406"/>
        <xdr:cNvSpPr txBox="1"/>
      </xdr:nvSpPr>
      <xdr:spPr>
        <a:xfrm>
          <a:off x="82126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522181</xdr:colOff>
      <xdr:row>342</xdr:row>
      <xdr:rowOff>0</xdr:rowOff>
    </xdr:from>
    <xdr:ext cx="184731" cy="264560"/>
    <xdr:sp macro="" textlink="">
      <xdr:nvSpPr>
        <xdr:cNvPr id="408" name="TextBox 407"/>
        <xdr:cNvSpPr txBox="1"/>
      </xdr:nvSpPr>
      <xdr:spPr>
        <a:xfrm>
          <a:off x="84603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497416</xdr:colOff>
      <xdr:row>342</xdr:row>
      <xdr:rowOff>0</xdr:rowOff>
    </xdr:from>
    <xdr:ext cx="184731" cy="264560"/>
    <xdr:sp macro="" textlink="">
      <xdr:nvSpPr>
        <xdr:cNvPr id="409" name="TextBox 408"/>
        <xdr:cNvSpPr txBox="1"/>
      </xdr:nvSpPr>
      <xdr:spPr>
        <a:xfrm>
          <a:off x="82126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497416</xdr:colOff>
      <xdr:row>342</xdr:row>
      <xdr:rowOff>0</xdr:rowOff>
    </xdr:from>
    <xdr:ext cx="184731" cy="264560"/>
    <xdr:sp macro="" textlink="">
      <xdr:nvSpPr>
        <xdr:cNvPr id="410" name="TextBox 409"/>
        <xdr:cNvSpPr txBox="1"/>
      </xdr:nvSpPr>
      <xdr:spPr>
        <a:xfrm>
          <a:off x="82126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342</xdr:row>
      <xdr:rowOff>0</xdr:rowOff>
    </xdr:from>
    <xdr:ext cx="184731" cy="264560"/>
    <xdr:sp macro="" textlink="">
      <xdr:nvSpPr>
        <xdr:cNvPr id="411" name="TextBox 410"/>
        <xdr:cNvSpPr txBox="1"/>
      </xdr:nvSpPr>
      <xdr:spPr>
        <a:xfrm>
          <a:off x="84412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342</xdr:row>
      <xdr:rowOff>0</xdr:rowOff>
    </xdr:from>
    <xdr:ext cx="184731" cy="264560"/>
    <xdr:sp macro="" textlink="">
      <xdr:nvSpPr>
        <xdr:cNvPr id="412" name="TextBox 411"/>
        <xdr:cNvSpPr txBox="1"/>
      </xdr:nvSpPr>
      <xdr:spPr>
        <a:xfrm>
          <a:off x="84412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342</xdr:row>
      <xdr:rowOff>0</xdr:rowOff>
    </xdr:from>
    <xdr:ext cx="184731" cy="264560"/>
    <xdr:sp macro="" textlink="">
      <xdr:nvSpPr>
        <xdr:cNvPr id="413" name="TextBox 412"/>
        <xdr:cNvSpPr txBox="1"/>
      </xdr:nvSpPr>
      <xdr:spPr>
        <a:xfrm>
          <a:off x="84412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342</xdr:row>
      <xdr:rowOff>0</xdr:rowOff>
    </xdr:from>
    <xdr:ext cx="184731" cy="264560"/>
    <xdr:sp macro="" textlink="">
      <xdr:nvSpPr>
        <xdr:cNvPr id="414" name="TextBox 413"/>
        <xdr:cNvSpPr txBox="1"/>
      </xdr:nvSpPr>
      <xdr:spPr>
        <a:xfrm>
          <a:off x="84412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342</xdr:row>
      <xdr:rowOff>0</xdr:rowOff>
    </xdr:from>
    <xdr:ext cx="184731" cy="264560"/>
    <xdr:sp macro="" textlink="">
      <xdr:nvSpPr>
        <xdr:cNvPr id="415" name="TextBox 414"/>
        <xdr:cNvSpPr txBox="1"/>
      </xdr:nvSpPr>
      <xdr:spPr>
        <a:xfrm>
          <a:off x="84412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342</xdr:row>
      <xdr:rowOff>0</xdr:rowOff>
    </xdr:from>
    <xdr:ext cx="184731" cy="264560"/>
    <xdr:sp macro="" textlink="">
      <xdr:nvSpPr>
        <xdr:cNvPr id="416" name="TextBox 415"/>
        <xdr:cNvSpPr txBox="1"/>
      </xdr:nvSpPr>
      <xdr:spPr>
        <a:xfrm>
          <a:off x="84412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342</xdr:row>
      <xdr:rowOff>0</xdr:rowOff>
    </xdr:from>
    <xdr:ext cx="184731" cy="264560"/>
    <xdr:sp macro="" textlink="">
      <xdr:nvSpPr>
        <xdr:cNvPr id="417" name="TextBox 416"/>
        <xdr:cNvSpPr txBox="1"/>
      </xdr:nvSpPr>
      <xdr:spPr>
        <a:xfrm>
          <a:off x="84412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497416</xdr:colOff>
      <xdr:row>342</xdr:row>
      <xdr:rowOff>0</xdr:rowOff>
    </xdr:from>
    <xdr:ext cx="184731" cy="264560"/>
    <xdr:sp macro="" textlink="">
      <xdr:nvSpPr>
        <xdr:cNvPr id="418" name="TextBox 417"/>
        <xdr:cNvSpPr txBox="1"/>
      </xdr:nvSpPr>
      <xdr:spPr>
        <a:xfrm>
          <a:off x="82126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5</xdr:col>
      <xdr:colOff>508846</xdr:colOff>
      <xdr:row>342</xdr:row>
      <xdr:rowOff>0</xdr:rowOff>
    </xdr:from>
    <xdr:ext cx="184731" cy="264560"/>
    <xdr:sp macro="" textlink="">
      <xdr:nvSpPr>
        <xdr:cNvPr id="419" name="TextBox 418"/>
        <xdr:cNvSpPr txBox="1"/>
      </xdr:nvSpPr>
      <xdr:spPr>
        <a:xfrm>
          <a:off x="873844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342</xdr:row>
      <xdr:rowOff>0</xdr:rowOff>
    </xdr:from>
    <xdr:ext cx="184731" cy="264560"/>
    <xdr:sp macro="" textlink="">
      <xdr:nvSpPr>
        <xdr:cNvPr id="420" name="TextBox 419"/>
        <xdr:cNvSpPr txBox="1"/>
      </xdr:nvSpPr>
      <xdr:spPr>
        <a:xfrm>
          <a:off x="981477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342</xdr:row>
      <xdr:rowOff>0</xdr:rowOff>
    </xdr:from>
    <xdr:ext cx="183125" cy="264560"/>
    <xdr:sp macro="" textlink="">
      <xdr:nvSpPr>
        <xdr:cNvPr id="421" name="TextBox 420"/>
        <xdr:cNvSpPr txBox="1"/>
      </xdr:nvSpPr>
      <xdr:spPr>
        <a:xfrm>
          <a:off x="9818581" y="229295325"/>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342</xdr:row>
      <xdr:rowOff>0</xdr:rowOff>
    </xdr:from>
    <xdr:ext cx="183125" cy="264560"/>
    <xdr:sp macro="" textlink="">
      <xdr:nvSpPr>
        <xdr:cNvPr id="422" name="TextBox 421"/>
        <xdr:cNvSpPr txBox="1"/>
      </xdr:nvSpPr>
      <xdr:spPr>
        <a:xfrm>
          <a:off x="9818581" y="229295325"/>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342</xdr:row>
      <xdr:rowOff>0</xdr:rowOff>
    </xdr:from>
    <xdr:ext cx="183125" cy="264560"/>
    <xdr:sp macro="" textlink="">
      <xdr:nvSpPr>
        <xdr:cNvPr id="423" name="TextBox 422"/>
        <xdr:cNvSpPr txBox="1"/>
      </xdr:nvSpPr>
      <xdr:spPr>
        <a:xfrm>
          <a:off x="9818581" y="229295325"/>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342</xdr:row>
      <xdr:rowOff>0</xdr:rowOff>
    </xdr:from>
    <xdr:ext cx="183125" cy="264560"/>
    <xdr:sp macro="" textlink="">
      <xdr:nvSpPr>
        <xdr:cNvPr id="424" name="TextBox 423"/>
        <xdr:cNvSpPr txBox="1"/>
      </xdr:nvSpPr>
      <xdr:spPr>
        <a:xfrm>
          <a:off x="9818581" y="229295325"/>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342</xdr:row>
      <xdr:rowOff>0</xdr:rowOff>
    </xdr:from>
    <xdr:ext cx="183125" cy="264560"/>
    <xdr:sp macro="" textlink="">
      <xdr:nvSpPr>
        <xdr:cNvPr id="425" name="TextBox 424"/>
        <xdr:cNvSpPr txBox="1"/>
      </xdr:nvSpPr>
      <xdr:spPr>
        <a:xfrm>
          <a:off x="9818581" y="229295325"/>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342</xdr:row>
      <xdr:rowOff>0</xdr:rowOff>
    </xdr:from>
    <xdr:ext cx="183125" cy="264560"/>
    <xdr:sp macro="" textlink="">
      <xdr:nvSpPr>
        <xdr:cNvPr id="426" name="TextBox 425"/>
        <xdr:cNvSpPr txBox="1"/>
      </xdr:nvSpPr>
      <xdr:spPr>
        <a:xfrm>
          <a:off x="9818581" y="229295325"/>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342</xdr:row>
      <xdr:rowOff>0</xdr:rowOff>
    </xdr:from>
    <xdr:ext cx="183125" cy="264560"/>
    <xdr:sp macro="" textlink="">
      <xdr:nvSpPr>
        <xdr:cNvPr id="427" name="TextBox 426"/>
        <xdr:cNvSpPr txBox="1"/>
      </xdr:nvSpPr>
      <xdr:spPr>
        <a:xfrm>
          <a:off x="9818581" y="229295325"/>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428" name="TextBox 427"/>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429" name="TextBox 428"/>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430" name="TextBox 429"/>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431" name="TextBox 430"/>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342</xdr:row>
      <xdr:rowOff>0</xdr:rowOff>
    </xdr:from>
    <xdr:ext cx="183125" cy="264560"/>
    <xdr:sp macro="" textlink="">
      <xdr:nvSpPr>
        <xdr:cNvPr id="432" name="TextBox 431"/>
        <xdr:cNvSpPr txBox="1"/>
      </xdr:nvSpPr>
      <xdr:spPr>
        <a:xfrm>
          <a:off x="9818581" y="229295325"/>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342</xdr:row>
      <xdr:rowOff>0</xdr:rowOff>
    </xdr:from>
    <xdr:ext cx="183125" cy="264560"/>
    <xdr:sp macro="" textlink="">
      <xdr:nvSpPr>
        <xdr:cNvPr id="433" name="TextBox 432"/>
        <xdr:cNvSpPr txBox="1"/>
      </xdr:nvSpPr>
      <xdr:spPr>
        <a:xfrm>
          <a:off x="9818581" y="229295325"/>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342</xdr:row>
      <xdr:rowOff>0</xdr:rowOff>
    </xdr:from>
    <xdr:ext cx="183125" cy="264560"/>
    <xdr:sp macro="" textlink="">
      <xdr:nvSpPr>
        <xdr:cNvPr id="434" name="TextBox 433"/>
        <xdr:cNvSpPr txBox="1"/>
      </xdr:nvSpPr>
      <xdr:spPr>
        <a:xfrm>
          <a:off x="9818581" y="229295325"/>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342</xdr:row>
      <xdr:rowOff>0</xdr:rowOff>
    </xdr:from>
    <xdr:ext cx="183125" cy="264560"/>
    <xdr:sp macro="" textlink="">
      <xdr:nvSpPr>
        <xdr:cNvPr id="435" name="TextBox 434"/>
        <xdr:cNvSpPr txBox="1"/>
      </xdr:nvSpPr>
      <xdr:spPr>
        <a:xfrm>
          <a:off x="9818581" y="229295325"/>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342</xdr:row>
      <xdr:rowOff>0</xdr:rowOff>
    </xdr:from>
    <xdr:ext cx="183125" cy="264560"/>
    <xdr:sp macro="" textlink="">
      <xdr:nvSpPr>
        <xdr:cNvPr id="436" name="TextBox 435"/>
        <xdr:cNvSpPr txBox="1"/>
      </xdr:nvSpPr>
      <xdr:spPr>
        <a:xfrm>
          <a:off x="9818581" y="229295325"/>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342</xdr:row>
      <xdr:rowOff>0</xdr:rowOff>
    </xdr:from>
    <xdr:ext cx="183125" cy="264560"/>
    <xdr:sp macro="" textlink="">
      <xdr:nvSpPr>
        <xdr:cNvPr id="437" name="TextBox 436"/>
        <xdr:cNvSpPr txBox="1"/>
      </xdr:nvSpPr>
      <xdr:spPr>
        <a:xfrm>
          <a:off x="9818581" y="229295325"/>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342</xdr:row>
      <xdr:rowOff>0</xdr:rowOff>
    </xdr:from>
    <xdr:ext cx="183125" cy="264560"/>
    <xdr:sp macro="" textlink="">
      <xdr:nvSpPr>
        <xdr:cNvPr id="438" name="TextBox 437"/>
        <xdr:cNvSpPr txBox="1"/>
      </xdr:nvSpPr>
      <xdr:spPr>
        <a:xfrm>
          <a:off x="9818581" y="229295325"/>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439" name="TextBox 438"/>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342</xdr:row>
      <xdr:rowOff>0</xdr:rowOff>
    </xdr:from>
    <xdr:ext cx="184731" cy="264560"/>
    <xdr:sp macro="" textlink="">
      <xdr:nvSpPr>
        <xdr:cNvPr id="440" name="TextBox 439"/>
        <xdr:cNvSpPr txBox="1"/>
      </xdr:nvSpPr>
      <xdr:spPr>
        <a:xfrm>
          <a:off x="84412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342</xdr:row>
      <xdr:rowOff>0</xdr:rowOff>
    </xdr:from>
    <xdr:ext cx="184731" cy="264560"/>
    <xdr:sp macro="" textlink="">
      <xdr:nvSpPr>
        <xdr:cNvPr id="441" name="TextBox 440"/>
        <xdr:cNvSpPr txBox="1"/>
      </xdr:nvSpPr>
      <xdr:spPr>
        <a:xfrm>
          <a:off x="84412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342</xdr:row>
      <xdr:rowOff>0</xdr:rowOff>
    </xdr:from>
    <xdr:ext cx="184731" cy="264560"/>
    <xdr:sp macro="" textlink="">
      <xdr:nvSpPr>
        <xdr:cNvPr id="442" name="TextBox 441"/>
        <xdr:cNvSpPr txBox="1"/>
      </xdr:nvSpPr>
      <xdr:spPr>
        <a:xfrm>
          <a:off x="84412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342</xdr:row>
      <xdr:rowOff>0</xdr:rowOff>
    </xdr:from>
    <xdr:ext cx="184731" cy="264560"/>
    <xdr:sp macro="" textlink="">
      <xdr:nvSpPr>
        <xdr:cNvPr id="443" name="TextBox 442"/>
        <xdr:cNvSpPr txBox="1"/>
      </xdr:nvSpPr>
      <xdr:spPr>
        <a:xfrm>
          <a:off x="84412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342</xdr:row>
      <xdr:rowOff>0</xdr:rowOff>
    </xdr:from>
    <xdr:ext cx="184731" cy="264560"/>
    <xdr:sp macro="" textlink="">
      <xdr:nvSpPr>
        <xdr:cNvPr id="444" name="TextBox 443"/>
        <xdr:cNvSpPr txBox="1"/>
      </xdr:nvSpPr>
      <xdr:spPr>
        <a:xfrm>
          <a:off x="84412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342</xdr:row>
      <xdr:rowOff>0</xdr:rowOff>
    </xdr:from>
    <xdr:ext cx="184731" cy="264560"/>
    <xdr:sp macro="" textlink="">
      <xdr:nvSpPr>
        <xdr:cNvPr id="445" name="TextBox 444"/>
        <xdr:cNvSpPr txBox="1"/>
      </xdr:nvSpPr>
      <xdr:spPr>
        <a:xfrm>
          <a:off x="84412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342</xdr:row>
      <xdr:rowOff>0</xdr:rowOff>
    </xdr:from>
    <xdr:ext cx="184731" cy="264560"/>
    <xdr:sp macro="" textlink="">
      <xdr:nvSpPr>
        <xdr:cNvPr id="446" name="TextBox 445"/>
        <xdr:cNvSpPr txBox="1"/>
      </xdr:nvSpPr>
      <xdr:spPr>
        <a:xfrm>
          <a:off x="84412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497416</xdr:colOff>
      <xdr:row>342</xdr:row>
      <xdr:rowOff>0</xdr:rowOff>
    </xdr:from>
    <xdr:ext cx="184731" cy="264560"/>
    <xdr:sp macro="" textlink="">
      <xdr:nvSpPr>
        <xdr:cNvPr id="447" name="TextBox 446"/>
        <xdr:cNvSpPr txBox="1"/>
      </xdr:nvSpPr>
      <xdr:spPr>
        <a:xfrm>
          <a:off x="82126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522181</xdr:colOff>
      <xdr:row>342</xdr:row>
      <xdr:rowOff>0</xdr:rowOff>
    </xdr:from>
    <xdr:ext cx="184731" cy="264560"/>
    <xdr:sp macro="" textlink="">
      <xdr:nvSpPr>
        <xdr:cNvPr id="448" name="TextBox 447"/>
        <xdr:cNvSpPr txBox="1"/>
      </xdr:nvSpPr>
      <xdr:spPr>
        <a:xfrm>
          <a:off x="84603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497416</xdr:colOff>
      <xdr:row>342</xdr:row>
      <xdr:rowOff>0</xdr:rowOff>
    </xdr:from>
    <xdr:ext cx="184731" cy="264560"/>
    <xdr:sp macro="" textlink="">
      <xdr:nvSpPr>
        <xdr:cNvPr id="449" name="TextBox 448"/>
        <xdr:cNvSpPr txBox="1"/>
      </xdr:nvSpPr>
      <xdr:spPr>
        <a:xfrm>
          <a:off x="82126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497416</xdr:colOff>
      <xdr:row>342</xdr:row>
      <xdr:rowOff>0</xdr:rowOff>
    </xdr:from>
    <xdr:ext cx="184731" cy="264560"/>
    <xdr:sp macro="" textlink="">
      <xdr:nvSpPr>
        <xdr:cNvPr id="450" name="TextBox 449"/>
        <xdr:cNvSpPr txBox="1"/>
      </xdr:nvSpPr>
      <xdr:spPr>
        <a:xfrm>
          <a:off x="82126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342</xdr:row>
      <xdr:rowOff>0</xdr:rowOff>
    </xdr:from>
    <xdr:ext cx="184731" cy="264560"/>
    <xdr:sp macro="" textlink="">
      <xdr:nvSpPr>
        <xdr:cNvPr id="451" name="TextBox 450"/>
        <xdr:cNvSpPr txBox="1"/>
      </xdr:nvSpPr>
      <xdr:spPr>
        <a:xfrm>
          <a:off x="84412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342</xdr:row>
      <xdr:rowOff>0</xdr:rowOff>
    </xdr:from>
    <xdr:ext cx="184731" cy="264560"/>
    <xdr:sp macro="" textlink="">
      <xdr:nvSpPr>
        <xdr:cNvPr id="452" name="TextBox 451"/>
        <xdr:cNvSpPr txBox="1"/>
      </xdr:nvSpPr>
      <xdr:spPr>
        <a:xfrm>
          <a:off x="84412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342</xdr:row>
      <xdr:rowOff>0</xdr:rowOff>
    </xdr:from>
    <xdr:ext cx="184731" cy="264560"/>
    <xdr:sp macro="" textlink="">
      <xdr:nvSpPr>
        <xdr:cNvPr id="453" name="TextBox 452"/>
        <xdr:cNvSpPr txBox="1"/>
      </xdr:nvSpPr>
      <xdr:spPr>
        <a:xfrm>
          <a:off x="84412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342</xdr:row>
      <xdr:rowOff>0</xdr:rowOff>
    </xdr:from>
    <xdr:ext cx="184731" cy="264560"/>
    <xdr:sp macro="" textlink="">
      <xdr:nvSpPr>
        <xdr:cNvPr id="454" name="TextBox 453"/>
        <xdr:cNvSpPr txBox="1"/>
      </xdr:nvSpPr>
      <xdr:spPr>
        <a:xfrm>
          <a:off x="84412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342</xdr:row>
      <xdr:rowOff>0</xdr:rowOff>
    </xdr:from>
    <xdr:ext cx="184731" cy="264560"/>
    <xdr:sp macro="" textlink="">
      <xdr:nvSpPr>
        <xdr:cNvPr id="455" name="TextBox 454"/>
        <xdr:cNvSpPr txBox="1"/>
      </xdr:nvSpPr>
      <xdr:spPr>
        <a:xfrm>
          <a:off x="84412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342</xdr:row>
      <xdr:rowOff>0</xdr:rowOff>
    </xdr:from>
    <xdr:ext cx="184731" cy="264560"/>
    <xdr:sp macro="" textlink="">
      <xdr:nvSpPr>
        <xdr:cNvPr id="456" name="TextBox 455"/>
        <xdr:cNvSpPr txBox="1"/>
      </xdr:nvSpPr>
      <xdr:spPr>
        <a:xfrm>
          <a:off x="84412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342</xdr:row>
      <xdr:rowOff>0</xdr:rowOff>
    </xdr:from>
    <xdr:ext cx="184731" cy="264560"/>
    <xdr:sp macro="" textlink="">
      <xdr:nvSpPr>
        <xdr:cNvPr id="457" name="TextBox 456"/>
        <xdr:cNvSpPr txBox="1"/>
      </xdr:nvSpPr>
      <xdr:spPr>
        <a:xfrm>
          <a:off x="84412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497416</xdr:colOff>
      <xdr:row>342</xdr:row>
      <xdr:rowOff>0</xdr:rowOff>
    </xdr:from>
    <xdr:ext cx="184731" cy="264560"/>
    <xdr:sp macro="" textlink="">
      <xdr:nvSpPr>
        <xdr:cNvPr id="458" name="TextBox 457"/>
        <xdr:cNvSpPr txBox="1"/>
      </xdr:nvSpPr>
      <xdr:spPr>
        <a:xfrm>
          <a:off x="82126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342</xdr:row>
      <xdr:rowOff>0</xdr:rowOff>
    </xdr:from>
    <xdr:ext cx="183125" cy="264560"/>
    <xdr:sp macro="" textlink="">
      <xdr:nvSpPr>
        <xdr:cNvPr id="459" name="TextBox 458"/>
        <xdr:cNvSpPr txBox="1"/>
      </xdr:nvSpPr>
      <xdr:spPr>
        <a:xfrm>
          <a:off x="9818581" y="229295325"/>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342</xdr:row>
      <xdr:rowOff>0</xdr:rowOff>
    </xdr:from>
    <xdr:ext cx="183125" cy="264560"/>
    <xdr:sp macro="" textlink="">
      <xdr:nvSpPr>
        <xdr:cNvPr id="460" name="TextBox 459"/>
        <xdr:cNvSpPr txBox="1"/>
      </xdr:nvSpPr>
      <xdr:spPr>
        <a:xfrm>
          <a:off x="9818581" y="229295325"/>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342</xdr:row>
      <xdr:rowOff>0</xdr:rowOff>
    </xdr:from>
    <xdr:ext cx="183125" cy="264560"/>
    <xdr:sp macro="" textlink="">
      <xdr:nvSpPr>
        <xdr:cNvPr id="461" name="TextBox 460"/>
        <xdr:cNvSpPr txBox="1"/>
      </xdr:nvSpPr>
      <xdr:spPr>
        <a:xfrm>
          <a:off x="9818581" y="229295325"/>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342</xdr:row>
      <xdr:rowOff>0</xdr:rowOff>
    </xdr:from>
    <xdr:ext cx="183125" cy="264560"/>
    <xdr:sp macro="" textlink="">
      <xdr:nvSpPr>
        <xdr:cNvPr id="462" name="TextBox 461"/>
        <xdr:cNvSpPr txBox="1"/>
      </xdr:nvSpPr>
      <xdr:spPr>
        <a:xfrm>
          <a:off x="9818581" y="229295325"/>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342</xdr:row>
      <xdr:rowOff>0</xdr:rowOff>
    </xdr:from>
    <xdr:ext cx="183125" cy="264560"/>
    <xdr:sp macro="" textlink="">
      <xdr:nvSpPr>
        <xdr:cNvPr id="463" name="TextBox 462"/>
        <xdr:cNvSpPr txBox="1"/>
      </xdr:nvSpPr>
      <xdr:spPr>
        <a:xfrm>
          <a:off x="9818581" y="229295325"/>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342</xdr:row>
      <xdr:rowOff>0</xdr:rowOff>
    </xdr:from>
    <xdr:ext cx="183125" cy="264560"/>
    <xdr:sp macro="" textlink="">
      <xdr:nvSpPr>
        <xdr:cNvPr id="464" name="TextBox 463"/>
        <xdr:cNvSpPr txBox="1"/>
      </xdr:nvSpPr>
      <xdr:spPr>
        <a:xfrm>
          <a:off x="9818581" y="229295325"/>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342</xdr:row>
      <xdr:rowOff>0</xdr:rowOff>
    </xdr:from>
    <xdr:ext cx="183125" cy="264560"/>
    <xdr:sp macro="" textlink="">
      <xdr:nvSpPr>
        <xdr:cNvPr id="465" name="TextBox 464"/>
        <xdr:cNvSpPr txBox="1"/>
      </xdr:nvSpPr>
      <xdr:spPr>
        <a:xfrm>
          <a:off x="9818581" y="229295325"/>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466" name="TextBox 465"/>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467" name="TextBox 466"/>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468" name="TextBox 467"/>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469" name="TextBox 468"/>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342</xdr:row>
      <xdr:rowOff>0</xdr:rowOff>
    </xdr:from>
    <xdr:ext cx="183125" cy="264560"/>
    <xdr:sp macro="" textlink="">
      <xdr:nvSpPr>
        <xdr:cNvPr id="470" name="TextBox 469"/>
        <xdr:cNvSpPr txBox="1"/>
      </xdr:nvSpPr>
      <xdr:spPr>
        <a:xfrm>
          <a:off x="9818581" y="229295325"/>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342</xdr:row>
      <xdr:rowOff>0</xdr:rowOff>
    </xdr:from>
    <xdr:ext cx="183125" cy="264560"/>
    <xdr:sp macro="" textlink="">
      <xdr:nvSpPr>
        <xdr:cNvPr id="471" name="TextBox 470"/>
        <xdr:cNvSpPr txBox="1"/>
      </xdr:nvSpPr>
      <xdr:spPr>
        <a:xfrm>
          <a:off x="9818581" y="229295325"/>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342</xdr:row>
      <xdr:rowOff>0</xdr:rowOff>
    </xdr:from>
    <xdr:ext cx="183125" cy="264560"/>
    <xdr:sp macro="" textlink="">
      <xdr:nvSpPr>
        <xdr:cNvPr id="472" name="TextBox 471"/>
        <xdr:cNvSpPr txBox="1"/>
      </xdr:nvSpPr>
      <xdr:spPr>
        <a:xfrm>
          <a:off x="9818581" y="229295325"/>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342</xdr:row>
      <xdr:rowOff>0</xdr:rowOff>
    </xdr:from>
    <xdr:ext cx="183125" cy="264560"/>
    <xdr:sp macro="" textlink="">
      <xdr:nvSpPr>
        <xdr:cNvPr id="473" name="TextBox 472"/>
        <xdr:cNvSpPr txBox="1"/>
      </xdr:nvSpPr>
      <xdr:spPr>
        <a:xfrm>
          <a:off x="9818581" y="229295325"/>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342</xdr:row>
      <xdr:rowOff>0</xdr:rowOff>
    </xdr:from>
    <xdr:ext cx="183125" cy="264560"/>
    <xdr:sp macro="" textlink="">
      <xdr:nvSpPr>
        <xdr:cNvPr id="474" name="TextBox 473"/>
        <xdr:cNvSpPr txBox="1"/>
      </xdr:nvSpPr>
      <xdr:spPr>
        <a:xfrm>
          <a:off x="9818581" y="229295325"/>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342</xdr:row>
      <xdr:rowOff>0</xdr:rowOff>
    </xdr:from>
    <xdr:ext cx="183125" cy="264560"/>
    <xdr:sp macro="" textlink="">
      <xdr:nvSpPr>
        <xdr:cNvPr id="475" name="TextBox 474"/>
        <xdr:cNvSpPr txBox="1"/>
      </xdr:nvSpPr>
      <xdr:spPr>
        <a:xfrm>
          <a:off x="9818581" y="229295325"/>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342</xdr:row>
      <xdr:rowOff>0</xdr:rowOff>
    </xdr:from>
    <xdr:ext cx="183125" cy="264560"/>
    <xdr:sp macro="" textlink="">
      <xdr:nvSpPr>
        <xdr:cNvPr id="476" name="TextBox 475"/>
        <xdr:cNvSpPr txBox="1"/>
      </xdr:nvSpPr>
      <xdr:spPr>
        <a:xfrm>
          <a:off x="9818581" y="229295325"/>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477" name="TextBox 476"/>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10</xdr:col>
      <xdr:colOff>508846</xdr:colOff>
      <xdr:row>342</xdr:row>
      <xdr:rowOff>0</xdr:rowOff>
    </xdr:from>
    <xdr:ext cx="184731" cy="264560"/>
    <xdr:sp macro="" textlink="">
      <xdr:nvSpPr>
        <xdr:cNvPr id="478" name="TextBox 477"/>
        <xdr:cNvSpPr txBox="1"/>
      </xdr:nvSpPr>
      <xdr:spPr>
        <a:xfrm>
          <a:off x="1773004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5</xdr:col>
      <xdr:colOff>508846</xdr:colOff>
      <xdr:row>342</xdr:row>
      <xdr:rowOff>0</xdr:rowOff>
    </xdr:from>
    <xdr:ext cx="184731" cy="264560"/>
    <xdr:sp macro="" textlink="">
      <xdr:nvSpPr>
        <xdr:cNvPr id="479" name="TextBox 478"/>
        <xdr:cNvSpPr txBox="1"/>
      </xdr:nvSpPr>
      <xdr:spPr>
        <a:xfrm>
          <a:off x="873844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342</xdr:row>
      <xdr:rowOff>0</xdr:rowOff>
    </xdr:from>
    <xdr:ext cx="184731" cy="264560"/>
    <xdr:sp macro="" textlink="">
      <xdr:nvSpPr>
        <xdr:cNvPr id="480" name="TextBox 479"/>
        <xdr:cNvSpPr txBox="1"/>
      </xdr:nvSpPr>
      <xdr:spPr>
        <a:xfrm>
          <a:off x="981477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5</xdr:col>
      <xdr:colOff>503131</xdr:colOff>
      <xdr:row>342</xdr:row>
      <xdr:rowOff>0</xdr:rowOff>
    </xdr:from>
    <xdr:ext cx="184731" cy="264560"/>
    <xdr:sp macro="" textlink="">
      <xdr:nvSpPr>
        <xdr:cNvPr id="481" name="TextBox 480"/>
        <xdr:cNvSpPr txBox="1"/>
      </xdr:nvSpPr>
      <xdr:spPr>
        <a:xfrm>
          <a:off x="873273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503131</xdr:colOff>
      <xdr:row>342</xdr:row>
      <xdr:rowOff>0</xdr:rowOff>
    </xdr:from>
    <xdr:ext cx="184731" cy="264560"/>
    <xdr:sp macro="" textlink="">
      <xdr:nvSpPr>
        <xdr:cNvPr id="482" name="TextBox 481"/>
        <xdr:cNvSpPr txBox="1"/>
      </xdr:nvSpPr>
      <xdr:spPr>
        <a:xfrm>
          <a:off x="980905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483" name="TextBox 482"/>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484" name="TextBox 483"/>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485" name="TextBox 484"/>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486" name="TextBox 485"/>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487" name="TextBox 486"/>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488" name="TextBox 487"/>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489" name="TextBox 488"/>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342</xdr:row>
      <xdr:rowOff>0</xdr:rowOff>
    </xdr:from>
    <xdr:ext cx="184731" cy="264560"/>
    <xdr:sp macro="" textlink="">
      <xdr:nvSpPr>
        <xdr:cNvPr id="490" name="TextBox 489"/>
        <xdr:cNvSpPr txBox="1"/>
      </xdr:nvSpPr>
      <xdr:spPr>
        <a:xfrm>
          <a:off x="981477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516466</xdr:colOff>
      <xdr:row>342</xdr:row>
      <xdr:rowOff>0</xdr:rowOff>
    </xdr:from>
    <xdr:ext cx="184731" cy="264560"/>
    <xdr:sp macro="" textlink="">
      <xdr:nvSpPr>
        <xdr:cNvPr id="491" name="TextBox 490"/>
        <xdr:cNvSpPr txBox="1"/>
      </xdr:nvSpPr>
      <xdr:spPr>
        <a:xfrm>
          <a:off x="982239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342</xdr:row>
      <xdr:rowOff>0</xdr:rowOff>
    </xdr:from>
    <xdr:ext cx="184731" cy="264560"/>
    <xdr:sp macro="" textlink="">
      <xdr:nvSpPr>
        <xdr:cNvPr id="492" name="TextBox 491"/>
        <xdr:cNvSpPr txBox="1"/>
      </xdr:nvSpPr>
      <xdr:spPr>
        <a:xfrm>
          <a:off x="981477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342</xdr:row>
      <xdr:rowOff>0</xdr:rowOff>
    </xdr:from>
    <xdr:ext cx="184731" cy="264560"/>
    <xdr:sp macro="" textlink="">
      <xdr:nvSpPr>
        <xdr:cNvPr id="493" name="TextBox 492"/>
        <xdr:cNvSpPr txBox="1"/>
      </xdr:nvSpPr>
      <xdr:spPr>
        <a:xfrm>
          <a:off x="981477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494" name="TextBox 493"/>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495" name="TextBox 494"/>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496" name="TextBox 495"/>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497" name="TextBox 496"/>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498" name="TextBox 497"/>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499" name="TextBox 498"/>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500" name="TextBox 499"/>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342</xdr:row>
      <xdr:rowOff>0</xdr:rowOff>
    </xdr:from>
    <xdr:ext cx="184731" cy="264560"/>
    <xdr:sp macro="" textlink="">
      <xdr:nvSpPr>
        <xdr:cNvPr id="501" name="TextBox 500"/>
        <xdr:cNvSpPr txBox="1"/>
      </xdr:nvSpPr>
      <xdr:spPr>
        <a:xfrm>
          <a:off x="981477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342</xdr:row>
      <xdr:rowOff>0</xdr:rowOff>
    </xdr:from>
    <xdr:ext cx="184731" cy="264560"/>
    <xdr:sp macro="" textlink="">
      <xdr:nvSpPr>
        <xdr:cNvPr id="502" name="TextBox 501"/>
        <xdr:cNvSpPr txBox="1"/>
      </xdr:nvSpPr>
      <xdr:spPr>
        <a:xfrm>
          <a:off x="83841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342</xdr:row>
      <xdr:rowOff>0</xdr:rowOff>
    </xdr:from>
    <xdr:ext cx="184731" cy="264560"/>
    <xdr:sp macro="" textlink="">
      <xdr:nvSpPr>
        <xdr:cNvPr id="503" name="TextBox 502"/>
        <xdr:cNvSpPr txBox="1"/>
      </xdr:nvSpPr>
      <xdr:spPr>
        <a:xfrm>
          <a:off x="83841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342</xdr:row>
      <xdr:rowOff>0</xdr:rowOff>
    </xdr:from>
    <xdr:ext cx="184731" cy="264560"/>
    <xdr:sp macro="" textlink="">
      <xdr:nvSpPr>
        <xdr:cNvPr id="504" name="TextBox 503"/>
        <xdr:cNvSpPr txBox="1"/>
      </xdr:nvSpPr>
      <xdr:spPr>
        <a:xfrm>
          <a:off x="83841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342</xdr:row>
      <xdr:rowOff>0</xdr:rowOff>
    </xdr:from>
    <xdr:ext cx="184731" cy="264560"/>
    <xdr:sp macro="" textlink="">
      <xdr:nvSpPr>
        <xdr:cNvPr id="505" name="TextBox 504"/>
        <xdr:cNvSpPr txBox="1"/>
      </xdr:nvSpPr>
      <xdr:spPr>
        <a:xfrm>
          <a:off x="83841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342</xdr:row>
      <xdr:rowOff>0</xdr:rowOff>
    </xdr:from>
    <xdr:ext cx="184731" cy="264560"/>
    <xdr:sp macro="" textlink="">
      <xdr:nvSpPr>
        <xdr:cNvPr id="506" name="TextBox 505"/>
        <xdr:cNvSpPr txBox="1"/>
      </xdr:nvSpPr>
      <xdr:spPr>
        <a:xfrm>
          <a:off x="83841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342</xdr:row>
      <xdr:rowOff>0</xdr:rowOff>
    </xdr:from>
    <xdr:ext cx="184731" cy="264560"/>
    <xdr:sp macro="" textlink="">
      <xdr:nvSpPr>
        <xdr:cNvPr id="507" name="TextBox 506"/>
        <xdr:cNvSpPr txBox="1"/>
      </xdr:nvSpPr>
      <xdr:spPr>
        <a:xfrm>
          <a:off x="83841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342</xdr:row>
      <xdr:rowOff>0</xdr:rowOff>
    </xdr:from>
    <xdr:ext cx="184731" cy="264560"/>
    <xdr:sp macro="" textlink="">
      <xdr:nvSpPr>
        <xdr:cNvPr id="508" name="TextBox 507"/>
        <xdr:cNvSpPr txBox="1"/>
      </xdr:nvSpPr>
      <xdr:spPr>
        <a:xfrm>
          <a:off x="83841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508846</xdr:colOff>
      <xdr:row>342</xdr:row>
      <xdr:rowOff>0</xdr:rowOff>
    </xdr:from>
    <xdr:ext cx="184731" cy="264560"/>
    <xdr:sp macro="" textlink="">
      <xdr:nvSpPr>
        <xdr:cNvPr id="509" name="TextBox 508"/>
        <xdr:cNvSpPr txBox="1"/>
      </xdr:nvSpPr>
      <xdr:spPr>
        <a:xfrm>
          <a:off x="83269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516466</xdr:colOff>
      <xdr:row>342</xdr:row>
      <xdr:rowOff>0</xdr:rowOff>
    </xdr:from>
    <xdr:ext cx="184731" cy="264560"/>
    <xdr:sp macro="" textlink="">
      <xdr:nvSpPr>
        <xdr:cNvPr id="510" name="TextBox 509"/>
        <xdr:cNvSpPr txBox="1"/>
      </xdr:nvSpPr>
      <xdr:spPr>
        <a:xfrm>
          <a:off x="84031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508846</xdr:colOff>
      <xdr:row>342</xdr:row>
      <xdr:rowOff>0</xdr:rowOff>
    </xdr:from>
    <xdr:ext cx="184731" cy="264560"/>
    <xdr:sp macro="" textlink="">
      <xdr:nvSpPr>
        <xdr:cNvPr id="511" name="TextBox 510"/>
        <xdr:cNvSpPr txBox="1"/>
      </xdr:nvSpPr>
      <xdr:spPr>
        <a:xfrm>
          <a:off x="83269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508846</xdr:colOff>
      <xdr:row>342</xdr:row>
      <xdr:rowOff>0</xdr:rowOff>
    </xdr:from>
    <xdr:ext cx="184731" cy="264560"/>
    <xdr:sp macro="" textlink="">
      <xdr:nvSpPr>
        <xdr:cNvPr id="512" name="TextBox 511"/>
        <xdr:cNvSpPr txBox="1"/>
      </xdr:nvSpPr>
      <xdr:spPr>
        <a:xfrm>
          <a:off x="83269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342</xdr:row>
      <xdr:rowOff>0</xdr:rowOff>
    </xdr:from>
    <xdr:ext cx="184731" cy="264560"/>
    <xdr:sp macro="" textlink="">
      <xdr:nvSpPr>
        <xdr:cNvPr id="513" name="TextBox 512"/>
        <xdr:cNvSpPr txBox="1"/>
      </xdr:nvSpPr>
      <xdr:spPr>
        <a:xfrm>
          <a:off x="83841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342</xdr:row>
      <xdr:rowOff>0</xdr:rowOff>
    </xdr:from>
    <xdr:ext cx="184731" cy="264560"/>
    <xdr:sp macro="" textlink="">
      <xdr:nvSpPr>
        <xdr:cNvPr id="514" name="TextBox 513"/>
        <xdr:cNvSpPr txBox="1"/>
      </xdr:nvSpPr>
      <xdr:spPr>
        <a:xfrm>
          <a:off x="83841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342</xdr:row>
      <xdr:rowOff>0</xdr:rowOff>
    </xdr:from>
    <xdr:ext cx="184731" cy="264560"/>
    <xdr:sp macro="" textlink="">
      <xdr:nvSpPr>
        <xdr:cNvPr id="515" name="TextBox 514"/>
        <xdr:cNvSpPr txBox="1"/>
      </xdr:nvSpPr>
      <xdr:spPr>
        <a:xfrm>
          <a:off x="83841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342</xdr:row>
      <xdr:rowOff>0</xdr:rowOff>
    </xdr:from>
    <xdr:ext cx="184731" cy="264560"/>
    <xdr:sp macro="" textlink="">
      <xdr:nvSpPr>
        <xdr:cNvPr id="516" name="TextBox 515"/>
        <xdr:cNvSpPr txBox="1"/>
      </xdr:nvSpPr>
      <xdr:spPr>
        <a:xfrm>
          <a:off x="83841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342</xdr:row>
      <xdr:rowOff>0</xdr:rowOff>
    </xdr:from>
    <xdr:ext cx="184731" cy="264560"/>
    <xdr:sp macro="" textlink="">
      <xdr:nvSpPr>
        <xdr:cNvPr id="517" name="TextBox 516"/>
        <xdr:cNvSpPr txBox="1"/>
      </xdr:nvSpPr>
      <xdr:spPr>
        <a:xfrm>
          <a:off x="83841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342</xdr:row>
      <xdr:rowOff>0</xdr:rowOff>
    </xdr:from>
    <xdr:ext cx="184731" cy="264560"/>
    <xdr:sp macro="" textlink="">
      <xdr:nvSpPr>
        <xdr:cNvPr id="518" name="TextBox 517"/>
        <xdr:cNvSpPr txBox="1"/>
      </xdr:nvSpPr>
      <xdr:spPr>
        <a:xfrm>
          <a:off x="83841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342</xdr:row>
      <xdr:rowOff>0</xdr:rowOff>
    </xdr:from>
    <xdr:ext cx="184731" cy="264560"/>
    <xdr:sp macro="" textlink="">
      <xdr:nvSpPr>
        <xdr:cNvPr id="519" name="TextBox 518"/>
        <xdr:cNvSpPr txBox="1"/>
      </xdr:nvSpPr>
      <xdr:spPr>
        <a:xfrm>
          <a:off x="83841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508846</xdr:colOff>
      <xdr:row>342</xdr:row>
      <xdr:rowOff>0</xdr:rowOff>
    </xdr:from>
    <xdr:ext cx="184731" cy="264560"/>
    <xdr:sp macro="" textlink="">
      <xdr:nvSpPr>
        <xdr:cNvPr id="520" name="TextBox 519"/>
        <xdr:cNvSpPr txBox="1"/>
      </xdr:nvSpPr>
      <xdr:spPr>
        <a:xfrm>
          <a:off x="83269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5</xdr:col>
      <xdr:colOff>503131</xdr:colOff>
      <xdr:row>342</xdr:row>
      <xdr:rowOff>0</xdr:rowOff>
    </xdr:from>
    <xdr:ext cx="184731" cy="264560"/>
    <xdr:sp macro="" textlink="">
      <xdr:nvSpPr>
        <xdr:cNvPr id="521" name="TextBox 520"/>
        <xdr:cNvSpPr txBox="1"/>
      </xdr:nvSpPr>
      <xdr:spPr>
        <a:xfrm>
          <a:off x="873273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503131</xdr:colOff>
      <xdr:row>342</xdr:row>
      <xdr:rowOff>0</xdr:rowOff>
    </xdr:from>
    <xdr:ext cx="184731" cy="264560"/>
    <xdr:sp macro="" textlink="">
      <xdr:nvSpPr>
        <xdr:cNvPr id="522" name="TextBox 521"/>
        <xdr:cNvSpPr txBox="1"/>
      </xdr:nvSpPr>
      <xdr:spPr>
        <a:xfrm>
          <a:off x="980905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523" name="TextBox 522"/>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524" name="TextBox 523"/>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525" name="TextBox 524"/>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526" name="TextBox 525"/>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527" name="TextBox 526"/>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528" name="TextBox 527"/>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529" name="TextBox 528"/>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342</xdr:row>
      <xdr:rowOff>0</xdr:rowOff>
    </xdr:from>
    <xdr:ext cx="184731" cy="264560"/>
    <xdr:sp macro="" textlink="">
      <xdr:nvSpPr>
        <xdr:cNvPr id="530" name="TextBox 529"/>
        <xdr:cNvSpPr txBox="1"/>
      </xdr:nvSpPr>
      <xdr:spPr>
        <a:xfrm>
          <a:off x="981477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516466</xdr:colOff>
      <xdr:row>342</xdr:row>
      <xdr:rowOff>0</xdr:rowOff>
    </xdr:from>
    <xdr:ext cx="184731" cy="264560"/>
    <xdr:sp macro="" textlink="">
      <xdr:nvSpPr>
        <xdr:cNvPr id="531" name="TextBox 530"/>
        <xdr:cNvSpPr txBox="1"/>
      </xdr:nvSpPr>
      <xdr:spPr>
        <a:xfrm>
          <a:off x="982239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342</xdr:row>
      <xdr:rowOff>0</xdr:rowOff>
    </xdr:from>
    <xdr:ext cx="184731" cy="264560"/>
    <xdr:sp macro="" textlink="">
      <xdr:nvSpPr>
        <xdr:cNvPr id="532" name="TextBox 531"/>
        <xdr:cNvSpPr txBox="1"/>
      </xdr:nvSpPr>
      <xdr:spPr>
        <a:xfrm>
          <a:off x="981477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342</xdr:row>
      <xdr:rowOff>0</xdr:rowOff>
    </xdr:from>
    <xdr:ext cx="184731" cy="264560"/>
    <xdr:sp macro="" textlink="">
      <xdr:nvSpPr>
        <xdr:cNvPr id="533" name="TextBox 532"/>
        <xdr:cNvSpPr txBox="1"/>
      </xdr:nvSpPr>
      <xdr:spPr>
        <a:xfrm>
          <a:off x="981477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534" name="TextBox 533"/>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535" name="TextBox 534"/>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536" name="TextBox 535"/>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537" name="TextBox 536"/>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538" name="TextBox 537"/>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539" name="TextBox 538"/>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540" name="TextBox 539"/>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342</xdr:row>
      <xdr:rowOff>0</xdr:rowOff>
    </xdr:from>
    <xdr:ext cx="184731" cy="264560"/>
    <xdr:sp macro="" textlink="">
      <xdr:nvSpPr>
        <xdr:cNvPr id="541" name="TextBox 540"/>
        <xdr:cNvSpPr txBox="1"/>
      </xdr:nvSpPr>
      <xdr:spPr>
        <a:xfrm>
          <a:off x="981477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342</xdr:row>
      <xdr:rowOff>0</xdr:rowOff>
    </xdr:from>
    <xdr:ext cx="184731" cy="264560"/>
    <xdr:sp macro="" textlink="">
      <xdr:nvSpPr>
        <xdr:cNvPr id="542" name="TextBox 541"/>
        <xdr:cNvSpPr txBox="1"/>
      </xdr:nvSpPr>
      <xdr:spPr>
        <a:xfrm>
          <a:off x="83841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342</xdr:row>
      <xdr:rowOff>0</xdr:rowOff>
    </xdr:from>
    <xdr:ext cx="184731" cy="264560"/>
    <xdr:sp macro="" textlink="">
      <xdr:nvSpPr>
        <xdr:cNvPr id="543" name="TextBox 542"/>
        <xdr:cNvSpPr txBox="1"/>
      </xdr:nvSpPr>
      <xdr:spPr>
        <a:xfrm>
          <a:off x="83841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342</xdr:row>
      <xdr:rowOff>0</xdr:rowOff>
    </xdr:from>
    <xdr:ext cx="184731" cy="264560"/>
    <xdr:sp macro="" textlink="">
      <xdr:nvSpPr>
        <xdr:cNvPr id="544" name="TextBox 543"/>
        <xdr:cNvSpPr txBox="1"/>
      </xdr:nvSpPr>
      <xdr:spPr>
        <a:xfrm>
          <a:off x="83841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342</xdr:row>
      <xdr:rowOff>0</xdr:rowOff>
    </xdr:from>
    <xdr:ext cx="184731" cy="264560"/>
    <xdr:sp macro="" textlink="">
      <xdr:nvSpPr>
        <xdr:cNvPr id="545" name="TextBox 544"/>
        <xdr:cNvSpPr txBox="1"/>
      </xdr:nvSpPr>
      <xdr:spPr>
        <a:xfrm>
          <a:off x="83841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342</xdr:row>
      <xdr:rowOff>0</xdr:rowOff>
    </xdr:from>
    <xdr:ext cx="184731" cy="264560"/>
    <xdr:sp macro="" textlink="">
      <xdr:nvSpPr>
        <xdr:cNvPr id="546" name="TextBox 545"/>
        <xdr:cNvSpPr txBox="1"/>
      </xdr:nvSpPr>
      <xdr:spPr>
        <a:xfrm>
          <a:off x="83841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342</xdr:row>
      <xdr:rowOff>0</xdr:rowOff>
    </xdr:from>
    <xdr:ext cx="184731" cy="264560"/>
    <xdr:sp macro="" textlink="">
      <xdr:nvSpPr>
        <xdr:cNvPr id="547" name="TextBox 546"/>
        <xdr:cNvSpPr txBox="1"/>
      </xdr:nvSpPr>
      <xdr:spPr>
        <a:xfrm>
          <a:off x="83841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342</xdr:row>
      <xdr:rowOff>0</xdr:rowOff>
    </xdr:from>
    <xdr:ext cx="184731" cy="264560"/>
    <xdr:sp macro="" textlink="">
      <xdr:nvSpPr>
        <xdr:cNvPr id="548" name="TextBox 547"/>
        <xdr:cNvSpPr txBox="1"/>
      </xdr:nvSpPr>
      <xdr:spPr>
        <a:xfrm>
          <a:off x="83841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508846</xdr:colOff>
      <xdr:row>342</xdr:row>
      <xdr:rowOff>0</xdr:rowOff>
    </xdr:from>
    <xdr:ext cx="184731" cy="264560"/>
    <xdr:sp macro="" textlink="">
      <xdr:nvSpPr>
        <xdr:cNvPr id="549" name="TextBox 548"/>
        <xdr:cNvSpPr txBox="1"/>
      </xdr:nvSpPr>
      <xdr:spPr>
        <a:xfrm>
          <a:off x="83269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516466</xdr:colOff>
      <xdr:row>342</xdr:row>
      <xdr:rowOff>0</xdr:rowOff>
    </xdr:from>
    <xdr:ext cx="184731" cy="264560"/>
    <xdr:sp macro="" textlink="">
      <xdr:nvSpPr>
        <xdr:cNvPr id="550" name="TextBox 549"/>
        <xdr:cNvSpPr txBox="1"/>
      </xdr:nvSpPr>
      <xdr:spPr>
        <a:xfrm>
          <a:off x="84031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508846</xdr:colOff>
      <xdr:row>342</xdr:row>
      <xdr:rowOff>0</xdr:rowOff>
    </xdr:from>
    <xdr:ext cx="184731" cy="264560"/>
    <xdr:sp macro="" textlink="">
      <xdr:nvSpPr>
        <xdr:cNvPr id="551" name="TextBox 550"/>
        <xdr:cNvSpPr txBox="1"/>
      </xdr:nvSpPr>
      <xdr:spPr>
        <a:xfrm>
          <a:off x="83269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508846</xdr:colOff>
      <xdr:row>342</xdr:row>
      <xdr:rowOff>0</xdr:rowOff>
    </xdr:from>
    <xdr:ext cx="184731" cy="264560"/>
    <xdr:sp macro="" textlink="">
      <xdr:nvSpPr>
        <xdr:cNvPr id="552" name="TextBox 551"/>
        <xdr:cNvSpPr txBox="1"/>
      </xdr:nvSpPr>
      <xdr:spPr>
        <a:xfrm>
          <a:off x="83269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342</xdr:row>
      <xdr:rowOff>0</xdr:rowOff>
    </xdr:from>
    <xdr:ext cx="184731" cy="264560"/>
    <xdr:sp macro="" textlink="">
      <xdr:nvSpPr>
        <xdr:cNvPr id="553" name="TextBox 552"/>
        <xdr:cNvSpPr txBox="1"/>
      </xdr:nvSpPr>
      <xdr:spPr>
        <a:xfrm>
          <a:off x="83841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342</xdr:row>
      <xdr:rowOff>0</xdr:rowOff>
    </xdr:from>
    <xdr:ext cx="184731" cy="264560"/>
    <xdr:sp macro="" textlink="">
      <xdr:nvSpPr>
        <xdr:cNvPr id="554" name="TextBox 553"/>
        <xdr:cNvSpPr txBox="1"/>
      </xdr:nvSpPr>
      <xdr:spPr>
        <a:xfrm>
          <a:off x="83841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342</xdr:row>
      <xdr:rowOff>0</xdr:rowOff>
    </xdr:from>
    <xdr:ext cx="184731" cy="264560"/>
    <xdr:sp macro="" textlink="">
      <xdr:nvSpPr>
        <xdr:cNvPr id="555" name="TextBox 554"/>
        <xdr:cNvSpPr txBox="1"/>
      </xdr:nvSpPr>
      <xdr:spPr>
        <a:xfrm>
          <a:off x="83841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342</xdr:row>
      <xdr:rowOff>0</xdr:rowOff>
    </xdr:from>
    <xdr:ext cx="184731" cy="264560"/>
    <xdr:sp macro="" textlink="">
      <xdr:nvSpPr>
        <xdr:cNvPr id="556" name="TextBox 555"/>
        <xdr:cNvSpPr txBox="1"/>
      </xdr:nvSpPr>
      <xdr:spPr>
        <a:xfrm>
          <a:off x="83841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342</xdr:row>
      <xdr:rowOff>0</xdr:rowOff>
    </xdr:from>
    <xdr:ext cx="184731" cy="264560"/>
    <xdr:sp macro="" textlink="">
      <xdr:nvSpPr>
        <xdr:cNvPr id="557" name="TextBox 556"/>
        <xdr:cNvSpPr txBox="1"/>
      </xdr:nvSpPr>
      <xdr:spPr>
        <a:xfrm>
          <a:off x="83841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342</xdr:row>
      <xdr:rowOff>0</xdr:rowOff>
    </xdr:from>
    <xdr:ext cx="184731" cy="264560"/>
    <xdr:sp macro="" textlink="">
      <xdr:nvSpPr>
        <xdr:cNvPr id="558" name="TextBox 557"/>
        <xdr:cNvSpPr txBox="1"/>
      </xdr:nvSpPr>
      <xdr:spPr>
        <a:xfrm>
          <a:off x="83841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342</xdr:row>
      <xdr:rowOff>0</xdr:rowOff>
    </xdr:from>
    <xdr:ext cx="184731" cy="264560"/>
    <xdr:sp macro="" textlink="">
      <xdr:nvSpPr>
        <xdr:cNvPr id="559" name="TextBox 558"/>
        <xdr:cNvSpPr txBox="1"/>
      </xdr:nvSpPr>
      <xdr:spPr>
        <a:xfrm>
          <a:off x="83841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508846</xdr:colOff>
      <xdr:row>342</xdr:row>
      <xdr:rowOff>0</xdr:rowOff>
    </xdr:from>
    <xdr:ext cx="184731" cy="264560"/>
    <xdr:sp macro="" textlink="">
      <xdr:nvSpPr>
        <xdr:cNvPr id="560" name="TextBox 559"/>
        <xdr:cNvSpPr txBox="1"/>
      </xdr:nvSpPr>
      <xdr:spPr>
        <a:xfrm>
          <a:off x="83269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561" name="TextBox 560"/>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562" name="TextBox 561"/>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563" name="TextBox 562"/>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564" name="TextBox 563"/>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565" name="TextBox 564"/>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566" name="TextBox 565"/>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567" name="TextBox 566"/>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342</xdr:row>
      <xdr:rowOff>0</xdr:rowOff>
    </xdr:from>
    <xdr:ext cx="184731" cy="264560"/>
    <xdr:sp macro="" textlink="">
      <xdr:nvSpPr>
        <xdr:cNvPr id="568" name="TextBox 567"/>
        <xdr:cNvSpPr txBox="1"/>
      </xdr:nvSpPr>
      <xdr:spPr>
        <a:xfrm>
          <a:off x="981477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516466</xdr:colOff>
      <xdr:row>342</xdr:row>
      <xdr:rowOff>0</xdr:rowOff>
    </xdr:from>
    <xdr:ext cx="184731" cy="264560"/>
    <xdr:sp macro="" textlink="">
      <xdr:nvSpPr>
        <xdr:cNvPr id="569" name="TextBox 568"/>
        <xdr:cNvSpPr txBox="1"/>
      </xdr:nvSpPr>
      <xdr:spPr>
        <a:xfrm>
          <a:off x="982239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342</xdr:row>
      <xdr:rowOff>0</xdr:rowOff>
    </xdr:from>
    <xdr:ext cx="184731" cy="264560"/>
    <xdr:sp macro="" textlink="">
      <xdr:nvSpPr>
        <xdr:cNvPr id="570" name="TextBox 569"/>
        <xdr:cNvSpPr txBox="1"/>
      </xdr:nvSpPr>
      <xdr:spPr>
        <a:xfrm>
          <a:off x="981477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342</xdr:row>
      <xdr:rowOff>0</xdr:rowOff>
    </xdr:from>
    <xdr:ext cx="184731" cy="264560"/>
    <xdr:sp macro="" textlink="">
      <xdr:nvSpPr>
        <xdr:cNvPr id="571" name="TextBox 570"/>
        <xdr:cNvSpPr txBox="1"/>
      </xdr:nvSpPr>
      <xdr:spPr>
        <a:xfrm>
          <a:off x="981477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572" name="TextBox 571"/>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573" name="TextBox 572"/>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574" name="TextBox 573"/>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575" name="TextBox 574"/>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576" name="TextBox 575"/>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577" name="TextBox 576"/>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342</xdr:row>
      <xdr:rowOff>0</xdr:rowOff>
    </xdr:from>
    <xdr:ext cx="184731" cy="264560"/>
    <xdr:sp macro="" textlink="">
      <xdr:nvSpPr>
        <xdr:cNvPr id="578" name="TextBox 577"/>
        <xdr:cNvSpPr txBox="1"/>
      </xdr:nvSpPr>
      <xdr:spPr>
        <a:xfrm>
          <a:off x="982048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342</xdr:row>
      <xdr:rowOff>0</xdr:rowOff>
    </xdr:from>
    <xdr:ext cx="184731" cy="264560"/>
    <xdr:sp macro="" textlink="">
      <xdr:nvSpPr>
        <xdr:cNvPr id="579" name="TextBox 578"/>
        <xdr:cNvSpPr txBox="1"/>
      </xdr:nvSpPr>
      <xdr:spPr>
        <a:xfrm>
          <a:off x="981477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10</xdr:col>
      <xdr:colOff>503131</xdr:colOff>
      <xdr:row>342</xdr:row>
      <xdr:rowOff>0</xdr:rowOff>
    </xdr:from>
    <xdr:ext cx="184731" cy="264560"/>
    <xdr:sp macro="" textlink="">
      <xdr:nvSpPr>
        <xdr:cNvPr id="580" name="TextBox 579"/>
        <xdr:cNvSpPr txBox="1"/>
      </xdr:nvSpPr>
      <xdr:spPr>
        <a:xfrm>
          <a:off x="1772433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5</xdr:col>
      <xdr:colOff>503131</xdr:colOff>
      <xdr:row>342</xdr:row>
      <xdr:rowOff>0</xdr:rowOff>
    </xdr:from>
    <xdr:ext cx="184731" cy="264560"/>
    <xdr:sp macro="" textlink="">
      <xdr:nvSpPr>
        <xdr:cNvPr id="581" name="TextBox 580"/>
        <xdr:cNvSpPr txBox="1"/>
      </xdr:nvSpPr>
      <xdr:spPr>
        <a:xfrm>
          <a:off x="8732731"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503131</xdr:colOff>
      <xdr:row>342</xdr:row>
      <xdr:rowOff>0</xdr:rowOff>
    </xdr:from>
    <xdr:ext cx="184731" cy="264560"/>
    <xdr:sp macro="" textlink="">
      <xdr:nvSpPr>
        <xdr:cNvPr id="582" name="TextBox 581"/>
        <xdr:cNvSpPr txBox="1"/>
      </xdr:nvSpPr>
      <xdr:spPr>
        <a:xfrm>
          <a:off x="9809056" y="2292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5</xdr:col>
      <xdr:colOff>508846</xdr:colOff>
      <xdr:row>351</xdr:row>
      <xdr:rowOff>0</xdr:rowOff>
    </xdr:from>
    <xdr:ext cx="184731" cy="264560"/>
    <xdr:sp macro="" textlink="">
      <xdr:nvSpPr>
        <xdr:cNvPr id="583" name="TextBox 582"/>
        <xdr:cNvSpPr txBox="1"/>
      </xdr:nvSpPr>
      <xdr:spPr>
        <a:xfrm>
          <a:off x="8738446" y="23409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5</xdr:col>
      <xdr:colOff>508846</xdr:colOff>
      <xdr:row>351</xdr:row>
      <xdr:rowOff>0</xdr:rowOff>
    </xdr:from>
    <xdr:ext cx="184731" cy="264560"/>
    <xdr:sp macro="" textlink="">
      <xdr:nvSpPr>
        <xdr:cNvPr id="584" name="TextBox 583"/>
        <xdr:cNvSpPr txBox="1"/>
      </xdr:nvSpPr>
      <xdr:spPr>
        <a:xfrm>
          <a:off x="8738446" y="23409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5</xdr:col>
      <xdr:colOff>508846</xdr:colOff>
      <xdr:row>351</xdr:row>
      <xdr:rowOff>0</xdr:rowOff>
    </xdr:from>
    <xdr:ext cx="184731" cy="264560"/>
    <xdr:sp macro="" textlink="">
      <xdr:nvSpPr>
        <xdr:cNvPr id="585" name="TextBox 584"/>
        <xdr:cNvSpPr txBox="1"/>
      </xdr:nvSpPr>
      <xdr:spPr>
        <a:xfrm>
          <a:off x="8738446" y="23409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5</xdr:col>
      <xdr:colOff>503131</xdr:colOff>
      <xdr:row>351</xdr:row>
      <xdr:rowOff>0</xdr:rowOff>
    </xdr:from>
    <xdr:ext cx="184731" cy="264560"/>
    <xdr:sp macro="" textlink="">
      <xdr:nvSpPr>
        <xdr:cNvPr id="586" name="TextBox 585"/>
        <xdr:cNvSpPr txBox="1"/>
      </xdr:nvSpPr>
      <xdr:spPr>
        <a:xfrm>
          <a:off x="8732731" y="23409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5</xdr:col>
      <xdr:colOff>503131</xdr:colOff>
      <xdr:row>351</xdr:row>
      <xdr:rowOff>0</xdr:rowOff>
    </xdr:from>
    <xdr:ext cx="184731" cy="264560"/>
    <xdr:sp macro="" textlink="">
      <xdr:nvSpPr>
        <xdr:cNvPr id="587" name="TextBox 586"/>
        <xdr:cNvSpPr txBox="1"/>
      </xdr:nvSpPr>
      <xdr:spPr>
        <a:xfrm>
          <a:off x="8732731" y="23409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5</xdr:col>
      <xdr:colOff>503131</xdr:colOff>
      <xdr:row>351</xdr:row>
      <xdr:rowOff>0</xdr:rowOff>
    </xdr:from>
    <xdr:ext cx="184731" cy="264560"/>
    <xdr:sp macro="" textlink="">
      <xdr:nvSpPr>
        <xdr:cNvPr id="588" name="TextBox 587"/>
        <xdr:cNvSpPr txBox="1"/>
      </xdr:nvSpPr>
      <xdr:spPr>
        <a:xfrm>
          <a:off x="8732731" y="23409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5</xdr:col>
      <xdr:colOff>508846</xdr:colOff>
      <xdr:row>350</xdr:row>
      <xdr:rowOff>0</xdr:rowOff>
    </xdr:from>
    <xdr:ext cx="184731" cy="264560"/>
    <xdr:sp macro="" textlink="">
      <xdr:nvSpPr>
        <xdr:cNvPr id="589" name="TextBox 588"/>
        <xdr:cNvSpPr txBox="1"/>
      </xdr:nvSpPr>
      <xdr:spPr>
        <a:xfrm>
          <a:off x="873844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350</xdr:row>
      <xdr:rowOff>0</xdr:rowOff>
    </xdr:from>
    <xdr:ext cx="184731" cy="264560"/>
    <xdr:sp macro="" textlink="">
      <xdr:nvSpPr>
        <xdr:cNvPr id="590" name="TextBox 589"/>
        <xdr:cNvSpPr txBox="1"/>
      </xdr:nvSpPr>
      <xdr:spPr>
        <a:xfrm>
          <a:off x="981477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350</xdr:row>
      <xdr:rowOff>0</xdr:rowOff>
    </xdr:from>
    <xdr:ext cx="183125" cy="264560"/>
    <xdr:sp macro="" textlink="">
      <xdr:nvSpPr>
        <xdr:cNvPr id="591" name="TextBox 590"/>
        <xdr:cNvSpPr txBox="1"/>
      </xdr:nvSpPr>
      <xdr:spPr>
        <a:xfrm>
          <a:off x="9818581" y="233495850"/>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350</xdr:row>
      <xdr:rowOff>0</xdr:rowOff>
    </xdr:from>
    <xdr:ext cx="183125" cy="264560"/>
    <xdr:sp macro="" textlink="">
      <xdr:nvSpPr>
        <xdr:cNvPr id="592" name="TextBox 591"/>
        <xdr:cNvSpPr txBox="1"/>
      </xdr:nvSpPr>
      <xdr:spPr>
        <a:xfrm>
          <a:off x="9818581" y="233495850"/>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350</xdr:row>
      <xdr:rowOff>0</xdr:rowOff>
    </xdr:from>
    <xdr:ext cx="183125" cy="264560"/>
    <xdr:sp macro="" textlink="">
      <xdr:nvSpPr>
        <xdr:cNvPr id="593" name="TextBox 592"/>
        <xdr:cNvSpPr txBox="1"/>
      </xdr:nvSpPr>
      <xdr:spPr>
        <a:xfrm>
          <a:off x="9818581" y="233495850"/>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350</xdr:row>
      <xdr:rowOff>0</xdr:rowOff>
    </xdr:from>
    <xdr:ext cx="183125" cy="264560"/>
    <xdr:sp macro="" textlink="">
      <xdr:nvSpPr>
        <xdr:cNvPr id="594" name="TextBox 593"/>
        <xdr:cNvSpPr txBox="1"/>
      </xdr:nvSpPr>
      <xdr:spPr>
        <a:xfrm>
          <a:off x="9818581" y="233495850"/>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350</xdr:row>
      <xdr:rowOff>0</xdr:rowOff>
    </xdr:from>
    <xdr:ext cx="183125" cy="264560"/>
    <xdr:sp macro="" textlink="">
      <xdr:nvSpPr>
        <xdr:cNvPr id="595" name="TextBox 594"/>
        <xdr:cNvSpPr txBox="1"/>
      </xdr:nvSpPr>
      <xdr:spPr>
        <a:xfrm>
          <a:off x="9818581" y="233495850"/>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350</xdr:row>
      <xdr:rowOff>0</xdr:rowOff>
    </xdr:from>
    <xdr:ext cx="183125" cy="264560"/>
    <xdr:sp macro="" textlink="">
      <xdr:nvSpPr>
        <xdr:cNvPr id="596" name="TextBox 595"/>
        <xdr:cNvSpPr txBox="1"/>
      </xdr:nvSpPr>
      <xdr:spPr>
        <a:xfrm>
          <a:off x="9818581" y="233495850"/>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350</xdr:row>
      <xdr:rowOff>0</xdr:rowOff>
    </xdr:from>
    <xdr:ext cx="183125" cy="264560"/>
    <xdr:sp macro="" textlink="">
      <xdr:nvSpPr>
        <xdr:cNvPr id="597" name="TextBox 596"/>
        <xdr:cNvSpPr txBox="1"/>
      </xdr:nvSpPr>
      <xdr:spPr>
        <a:xfrm>
          <a:off x="9818581" y="233495850"/>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598" name="TextBox 597"/>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599" name="TextBox 598"/>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600" name="TextBox 599"/>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601" name="TextBox 600"/>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350</xdr:row>
      <xdr:rowOff>0</xdr:rowOff>
    </xdr:from>
    <xdr:ext cx="183125" cy="264560"/>
    <xdr:sp macro="" textlink="">
      <xdr:nvSpPr>
        <xdr:cNvPr id="602" name="TextBox 601"/>
        <xdr:cNvSpPr txBox="1"/>
      </xdr:nvSpPr>
      <xdr:spPr>
        <a:xfrm>
          <a:off x="9818581" y="233495850"/>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350</xdr:row>
      <xdr:rowOff>0</xdr:rowOff>
    </xdr:from>
    <xdr:ext cx="183125" cy="264560"/>
    <xdr:sp macro="" textlink="">
      <xdr:nvSpPr>
        <xdr:cNvPr id="603" name="TextBox 602"/>
        <xdr:cNvSpPr txBox="1"/>
      </xdr:nvSpPr>
      <xdr:spPr>
        <a:xfrm>
          <a:off x="9818581" y="233495850"/>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350</xdr:row>
      <xdr:rowOff>0</xdr:rowOff>
    </xdr:from>
    <xdr:ext cx="183125" cy="264560"/>
    <xdr:sp macro="" textlink="">
      <xdr:nvSpPr>
        <xdr:cNvPr id="604" name="TextBox 603"/>
        <xdr:cNvSpPr txBox="1"/>
      </xdr:nvSpPr>
      <xdr:spPr>
        <a:xfrm>
          <a:off x="9818581" y="233495850"/>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350</xdr:row>
      <xdr:rowOff>0</xdr:rowOff>
    </xdr:from>
    <xdr:ext cx="183125" cy="264560"/>
    <xdr:sp macro="" textlink="">
      <xdr:nvSpPr>
        <xdr:cNvPr id="605" name="TextBox 604"/>
        <xdr:cNvSpPr txBox="1"/>
      </xdr:nvSpPr>
      <xdr:spPr>
        <a:xfrm>
          <a:off x="9818581" y="233495850"/>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350</xdr:row>
      <xdr:rowOff>0</xdr:rowOff>
    </xdr:from>
    <xdr:ext cx="183125" cy="264560"/>
    <xdr:sp macro="" textlink="">
      <xdr:nvSpPr>
        <xdr:cNvPr id="606" name="TextBox 605"/>
        <xdr:cNvSpPr txBox="1"/>
      </xdr:nvSpPr>
      <xdr:spPr>
        <a:xfrm>
          <a:off x="9818581" y="233495850"/>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350</xdr:row>
      <xdr:rowOff>0</xdr:rowOff>
    </xdr:from>
    <xdr:ext cx="183125" cy="264560"/>
    <xdr:sp macro="" textlink="">
      <xdr:nvSpPr>
        <xdr:cNvPr id="607" name="TextBox 606"/>
        <xdr:cNvSpPr txBox="1"/>
      </xdr:nvSpPr>
      <xdr:spPr>
        <a:xfrm>
          <a:off x="9818581" y="233495850"/>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350</xdr:row>
      <xdr:rowOff>0</xdr:rowOff>
    </xdr:from>
    <xdr:ext cx="183125" cy="264560"/>
    <xdr:sp macro="" textlink="">
      <xdr:nvSpPr>
        <xdr:cNvPr id="608" name="TextBox 607"/>
        <xdr:cNvSpPr txBox="1"/>
      </xdr:nvSpPr>
      <xdr:spPr>
        <a:xfrm>
          <a:off x="9818581" y="233495850"/>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609" name="TextBox 608"/>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350</xdr:row>
      <xdr:rowOff>0</xdr:rowOff>
    </xdr:from>
    <xdr:ext cx="184731" cy="264560"/>
    <xdr:sp macro="" textlink="">
      <xdr:nvSpPr>
        <xdr:cNvPr id="610" name="TextBox 609"/>
        <xdr:cNvSpPr txBox="1"/>
      </xdr:nvSpPr>
      <xdr:spPr>
        <a:xfrm>
          <a:off x="84412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350</xdr:row>
      <xdr:rowOff>0</xdr:rowOff>
    </xdr:from>
    <xdr:ext cx="184731" cy="264560"/>
    <xdr:sp macro="" textlink="">
      <xdr:nvSpPr>
        <xdr:cNvPr id="611" name="TextBox 610"/>
        <xdr:cNvSpPr txBox="1"/>
      </xdr:nvSpPr>
      <xdr:spPr>
        <a:xfrm>
          <a:off x="84412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350</xdr:row>
      <xdr:rowOff>0</xdr:rowOff>
    </xdr:from>
    <xdr:ext cx="184731" cy="264560"/>
    <xdr:sp macro="" textlink="">
      <xdr:nvSpPr>
        <xdr:cNvPr id="612" name="TextBox 611"/>
        <xdr:cNvSpPr txBox="1"/>
      </xdr:nvSpPr>
      <xdr:spPr>
        <a:xfrm>
          <a:off x="84412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350</xdr:row>
      <xdr:rowOff>0</xdr:rowOff>
    </xdr:from>
    <xdr:ext cx="184731" cy="264560"/>
    <xdr:sp macro="" textlink="">
      <xdr:nvSpPr>
        <xdr:cNvPr id="613" name="TextBox 612"/>
        <xdr:cNvSpPr txBox="1"/>
      </xdr:nvSpPr>
      <xdr:spPr>
        <a:xfrm>
          <a:off x="84412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350</xdr:row>
      <xdr:rowOff>0</xdr:rowOff>
    </xdr:from>
    <xdr:ext cx="184731" cy="264560"/>
    <xdr:sp macro="" textlink="">
      <xdr:nvSpPr>
        <xdr:cNvPr id="614" name="TextBox 613"/>
        <xdr:cNvSpPr txBox="1"/>
      </xdr:nvSpPr>
      <xdr:spPr>
        <a:xfrm>
          <a:off x="84412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350</xdr:row>
      <xdr:rowOff>0</xdr:rowOff>
    </xdr:from>
    <xdr:ext cx="184731" cy="264560"/>
    <xdr:sp macro="" textlink="">
      <xdr:nvSpPr>
        <xdr:cNvPr id="615" name="TextBox 614"/>
        <xdr:cNvSpPr txBox="1"/>
      </xdr:nvSpPr>
      <xdr:spPr>
        <a:xfrm>
          <a:off x="84412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350</xdr:row>
      <xdr:rowOff>0</xdr:rowOff>
    </xdr:from>
    <xdr:ext cx="184731" cy="264560"/>
    <xdr:sp macro="" textlink="">
      <xdr:nvSpPr>
        <xdr:cNvPr id="616" name="TextBox 615"/>
        <xdr:cNvSpPr txBox="1"/>
      </xdr:nvSpPr>
      <xdr:spPr>
        <a:xfrm>
          <a:off x="84412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497416</xdr:colOff>
      <xdr:row>350</xdr:row>
      <xdr:rowOff>0</xdr:rowOff>
    </xdr:from>
    <xdr:ext cx="184731" cy="264560"/>
    <xdr:sp macro="" textlink="">
      <xdr:nvSpPr>
        <xdr:cNvPr id="617" name="TextBox 616"/>
        <xdr:cNvSpPr txBox="1"/>
      </xdr:nvSpPr>
      <xdr:spPr>
        <a:xfrm>
          <a:off x="82126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522181</xdr:colOff>
      <xdr:row>350</xdr:row>
      <xdr:rowOff>0</xdr:rowOff>
    </xdr:from>
    <xdr:ext cx="184731" cy="264560"/>
    <xdr:sp macro="" textlink="">
      <xdr:nvSpPr>
        <xdr:cNvPr id="618" name="TextBox 617"/>
        <xdr:cNvSpPr txBox="1"/>
      </xdr:nvSpPr>
      <xdr:spPr>
        <a:xfrm>
          <a:off x="84603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497416</xdr:colOff>
      <xdr:row>350</xdr:row>
      <xdr:rowOff>0</xdr:rowOff>
    </xdr:from>
    <xdr:ext cx="184731" cy="264560"/>
    <xdr:sp macro="" textlink="">
      <xdr:nvSpPr>
        <xdr:cNvPr id="619" name="TextBox 618"/>
        <xdr:cNvSpPr txBox="1"/>
      </xdr:nvSpPr>
      <xdr:spPr>
        <a:xfrm>
          <a:off x="82126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497416</xdr:colOff>
      <xdr:row>350</xdr:row>
      <xdr:rowOff>0</xdr:rowOff>
    </xdr:from>
    <xdr:ext cx="184731" cy="264560"/>
    <xdr:sp macro="" textlink="">
      <xdr:nvSpPr>
        <xdr:cNvPr id="620" name="TextBox 619"/>
        <xdr:cNvSpPr txBox="1"/>
      </xdr:nvSpPr>
      <xdr:spPr>
        <a:xfrm>
          <a:off x="82126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350</xdr:row>
      <xdr:rowOff>0</xdr:rowOff>
    </xdr:from>
    <xdr:ext cx="184731" cy="264560"/>
    <xdr:sp macro="" textlink="">
      <xdr:nvSpPr>
        <xdr:cNvPr id="621" name="TextBox 620"/>
        <xdr:cNvSpPr txBox="1"/>
      </xdr:nvSpPr>
      <xdr:spPr>
        <a:xfrm>
          <a:off x="84412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350</xdr:row>
      <xdr:rowOff>0</xdr:rowOff>
    </xdr:from>
    <xdr:ext cx="184731" cy="264560"/>
    <xdr:sp macro="" textlink="">
      <xdr:nvSpPr>
        <xdr:cNvPr id="622" name="TextBox 621"/>
        <xdr:cNvSpPr txBox="1"/>
      </xdr:nvSpPr>
      <xdr:spPr>
        <a:xfrm>
          <a:off x="84412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350</xdr:row>
      <xdr:rowOff>0</xdr:rowOff>
    </xdr:from>
    <xdr:ext cx="184731" cy="264560"/>
    <xdr:sp macro="" textlink="">
      <xdr:nvSpPr>
        <xdr:cNvPr id="623" name="TextBox 622"/>
        <xdr:cNvSpPr txBox="1"/>
      </xdr:nvSpPr>
      <xdr:spPr>
        <a:xfrm>
          <a:off x="84412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350</xdr:row>
      <xdr:rowOff>0</xdr:rowOff>
    </xdr:from>
    <xdr:ext cx="184731" cy="264560"/>
    <xdr:sp macro="" textlink="">
      <xdr:nvSpPr>
        <xdr:cNvPr id="624" name="TextBox 623"/>
        <xdr:cNvSpPr txBox="1"/>
      </xdr:nvSpPr>
      <xdr:spPr>
        <a:xfrm>
          <a:off x="84412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350</xdr:row>
      <xdr:rowOff>0</xdr:rowOff>
    </xdr:from>
    <xdr:ext cx="184731" cy="264560"/>
    <xdr:sp macro="" textlink="">
      <xdr:nvSpPr>
        <xdr:cNvPr id="625" name="TextBox 624"/>
        <xdr:cNvSpPr txBox="1"/>
      </xdr:nvSpPr>
      <xdr:spPr>
        <a:xfrm>
          <a:off x="84412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350</xdr:row>
      <xdr:rowOff>0</xdr:rowOff>
    </xdr:from>
    <xdr:ext cx="184731" cy="264560"/>
    <xdr:sp macro="" textlink="">
      <xdr:nvSpPr>
        <xdr:cNvPr id="626" name="TextBox 625"/>
        <xdr:cNvSpPr txBox="1"/>
      </xdr:nvSpPr>
      <xdr:spPr>
        <a:xfrm>
          <a:off x="84412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350</xdr:row>
      <xdr:rowOff>0</xdr:rowOff>
    </xdr:from>
    <xdr:ext cx="184731" cy="264560"/>
    <xdr:sp macro="" textlink="">
      <xdr:nvSpPr>
        <xdr:cNvPr id="627" name="TextBox 626"/>
        <xdr:cNvSpPr txBox="1"/>
      </xdr:nvSpPr>
      <xdr:spPr>
        <a:xfrm>
          <a:off x="84412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497416</xdr:colOff>
      <xdr:row>350</xdr:row>
      <xdr:rowOff>0</xdr:rowOff>
    </xdr:from>
    <xdr:ext cx="184731" cy="264560"/>
    <xdr:sp macro="" textlink="">
      <xdr:nvSpPr>
        <xdr:cNvPr id="628" name="TextBox 627"/>
        <xdr:cNvSpPr txBox="1"/>
      </xdr:nvSpPr>
      <xdr:spPr>
        <a:xfrm>
          <a:off x="82126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5</xdr:col>
      <xdr:colOff>508846</xdr:colOff>
      <xdr:row>350</xdr:row>
      <xdr:rowOff>0</xdr:rowOff>
    </xdr:from>
    <xdr:ext cx="184731" cy="264560"/>
    <xdr:sp macro="" textlink="">
      <xdr:nvSpPr>
        <xdr:cNvPr id="629" name="TextBox 628"/>
        <xdr:cNvSpPr txBox="1"/>
      </xdr:nvSpPr>
      <xdr:spPr>
        <a:xfrm>
          <a:off x="873844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350</xdr:row>
      <xdr:rowOff>0</xdr:rowOff>
    </xdr:from>
    <xdr:ext cx="184731" cy="264560"/>
    <xdr:sp macro="" textlink="">
      <xdr:nvSpPr>
        <xdr:cNvPr id="630" name="TextBox 629"/>
        <xdr:cNvSpPr txBox="1"/>
      </xdr:nvSpPr>
      <xdr:spPr>
        <a:xfrm>
          <a:off x="981477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350</xdr:row>
      <xdr:rowOff>0</xdr:rowOff>
    </xdr:from>
    <xdr:ext cx="183125" cy="264560"/>
    <xdr:sp macro="" textlink="">
      <xdr:nvSpPr>
        <xdr:cNvPr id="631" name="TextBox 630"/>
        <xdr:cNvSpPr txBox="1"/>
      </xdr:nvSpPr>
      <xdr:spPr>
        <a:xfrm>
          <a:off x="9818581" y="233495850"/>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350</xdr:row>
      <xdr:rowOff>0</xdr:rowOff>
    </xdr:from>
    <xdr:ext cx="183125" cy="264560"/>
    <xdr:sp macro="" textlink="">
      <xdr:nvSpPr>
        <xdr:cNvPr id="632" name="TextBox 631"/>
        <xdr:cNvSpPr txBox="1"/>
      </xdr:nvSpPr>
      <xdr:spPr>
        <a:xfrm>
          <a:off x="9818581" y="233495850"/>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350</xdr:row>
      <xdr:rowOff>0</xdr:rowOff>
    </xdr:from>
    <xdr:ext cx="183125" cy="264560"/>
    <xdr:sp macro="" textlink="">
      <xdr:nvSpPr>
        <xdr:cNvPr id="633" name="TextBox 632"/>
        <xdr:cNvSpPr txBox="1"/>
      </xdr:nvSpPr>
      <xdr:spPr>
        <a:xfrm>
          <a:off x="9818581" y="233495850"/>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350</xdr:row>
      <xdr:rowOff>0</xdr:rowOff>
    </xdr:from>
    <xdr:ext cx="183125" cy="264560"/>
    <xdr:sp macro="" textlink="">
      <xdr:nvSpPr>
        <xdr:cNvPr id="634" name="TextBox 633"/>
        <xdr:cNvSpPr txBox="1"/>
      </xdr:nvSpPr>
      <xdr:spPr>
        <a:xfrm>
          <a:off x="9818581" y="233495850"/>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350</xdr:row>
      <xdr:rowOff>0</xdr:rowOff>
    </xdr:from>
    <xdr:ext cx="183125" cy="264560"/>
    <xdr:sp macro="" textlink="">
      <xdr:nvSpPr>
        <xdr:cNvPr id="635" name="TextBox 634"/>
        <xdr:cNvSpPr txBox="1"/>
      </xdr:nvSpPr>
      <xdr:spPr>
        <a:xfrm>
          <a:off x="9818581" y="233495850"/>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350</xdr:row>
      <xdr:rowOff>0</xdr:rowOff>
    </xdr:from>
    <xdr:ext cx="183125" cy="264560"/>
    <xdr:sp macro="" textlink="">
      <xdr:nvSpPr>
        <xdr:cNvPr id="636" name="TextBox 635"/>
        <xdr:cNvSpPr txBox="1"/>
      </xdr:nvSpPr>
      <xdr:spPr>
        <a:xfrm>
          <a:off x="9818581" y="233495850"/>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350</xdr:row>
      <xdr:rowOff>0</xdr:rowOff>
    </xdr:from>
    <xdr:ext cx="183125" cy="264560"/>
    <xdr:sp macro="" textlink="">
      <xdr:nvSpPr>
        <xdr:cNvPr id="637" name="TextBox 636"/>
        <xdr:cNvSpPr txBox="1"/>
      </xdr:nvSpPr>
      <xdr:spPr>
        <a:xfrm>
          <a:off x="9818581" y="233495850"/>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638" name="TextBox 637"/>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639" name="TextBox 638"/>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640" name="TextBox 639"/>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641" name="TextBox 640"/>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350</xdr:row>
      <xdr:rowOff>0</xdr:rowOff>
    </xdr:from>
    <xdr:ext cx="183125" cy="264560"/>
    <xdr:sp macro="" textlink="">
      <xdr:nvSpPr>
        <xdr:cNvPr id="642" name="TextBox 641"/>
        <xdr:cNvSpPr txBox="1"/>
      </xdr:nvSpPr>
      <xdr:spPr>
        <a:xfrm>
          <a:off x="9818581" y="233495850"/>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350</xdr:row>
      <xdr:rowOff>0</xdr:rowOff>
    </xdr:from>
    <xdr:ext cx="183125" cy="264560"/>
    <xdr:sp macro="" textlink="">
      <xdr:nvSpPr>
        <xdr:cNvPr id="643" name="TextBox 642"/>
        <xdr:cNvSpPr txBox="1"/>
      </xdr:nvSpPr>
      <xdr:spPr>
        <a:xfrm>
          <a:off x="9818581" y="233495850"/>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350</xdr:row>
      <xdr:rowOff>0</xdr:rowOff>
    </xdr:from>
    <xdr:ext cx="183125" cy="264560"/>
    <xdr:sp macro="" textlink="">
      <xdr:nvSpPr>
        <xdr:cNvPr id="644" name="TextBox 643"/>
        <xdr:cNvSpPr txBox="1"/>
      </xdr:nvSpPr>
      <xdr:spPr>
        <a:xfrm>
          <a:off x="9818581" y="233495850"/>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350</xdr:row>
      <xdr:rowOff>0</xdr:rowOff>
    </xdr:from>
    <xdr:ext cx="183125" cy="264560"/>
    <xdr:sp macro="" textlink="">
      <xdr:nvSpPr>
        <xdr:cNvPr id="645" name="TextBox 644"/>
        <xdr:cNvSpPr txBox="1"/>
      </xdr:nvSpPr>
      <xdr:spPr>
        <a:xfrm>
          <a:off x="9818581" y="233495850"/>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350</xdr:row>
      <xdr:rowOff>0</xdr:rowOff>
    </xdr:from>
    <xdr:ext cx="183125" cy="264560"/>
    <xdr:sp macro="" textlink="">
      <xdr:nvSpPr>
        <xdr:cNvPr id="646" name="TextBox 645"/>
        <xdr:cNvSpPr txBox="1"/>
      </xdr:nvSpPr>
      <xdr:spPr>
        <a:xfrm>
          <a:off x="9818581" y="233495850"/>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350</xdr:row>
      <xdr:rowOff>0</xdr:rowOff>
    </xdr:from>
    <xdr:ext cx="183125" cy="264560"/>
    <xdr:sp macro="" textlink="">
      <xdr:nvSpPr>
        <xdr:cNvPr id="647" name="TextBox 646"/>
        <xdr:cNvSpPr txBox="1"/>
      </xdr:nvSpPr>
      <xdr:spPr>
        <a:xfrm>
          <a:off x="9818581" y="233495850"/>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350</xdr:row>
      <xdr:rowOff>0</xdr:rowOff>
    </xdr:from>
    <xdr:ext cx="183125" cy="264560"/>
    <xdr:sp macro="" textlink="">
      <xdr:nvSpPr>
        <xdr:cNvPr id="648" name="TextBox 647"/>
        <xdr:cNvSpPr txBox="1"/>
      </xdr:nvSpPr>
      <xdr:spPr>
        <a:xfrm>
          <a:off x="9818581" y="233495850"/>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649" name="TextBox 648"/>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350</xdr:row>
      <xdr:rowOff>0</xdr:rowOff>
    </xdr:from>
    <xdr:ext cx="184731" cy="264560"/>
    <xdr:sp macro="" textlink="">
      <xdr:nvSpPr>
        <xdr:cNvPr id="650" name="TextBox 649"/>
        <xdr:cNvSpPr txBox="1"/>
      </xdr:nvSpPr>
      <xdr:spPr>
        <a:xfrm>
          <a:off x="84412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350</xdr:row>
      <xdr:rowOff>0</xdr:rowOff>
    </xdr:from>
    <xdr:ext cx="184731" cy="264560"/>
    <xdr:sp macro="" textlink="">
      <xdr:nvSpPr>
        <xdr:cNvPr id="651" name="TextBox 650"/>
        <xdr:cNvSpPr txBox="1"/>
      </xdr:nvSpPr>
      <xdr:spPr>
        <a:xfrm>
          <a:off x="84412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350</xdr:row>
      <xdr:rowOff>0</xdr:rowOff>
    </xdr:from>
    <xdr:ext cx="184731" cy="264560"/>
    <xdr:sp macro="" textlink="">
      <xdr:nvSpPr>
        <xdr:cNvPr id="652" name="TextBox 651"/>
        <xdr:cNvSpPr txBox="1"/>
      </xdr:nvSpPr>
      <xdr:spPr>
        <a:xfrm>
          <a:off x="84412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350</xdr:row>
      <xdr:rowOff>0</xdr:rowOff>
    </xdr:from>
    <xdr:ext cx="184731" cy="264560"/>
    <xdr:sp macro="" textlink="">
      <xdr:nvSpPr>
        <xdr:cNvPr id="653" name="TextBox 652"/>
        <xdr:cNvSpPr txBox="1"/>
      </xdr:nvSpPr>
      <xdr:spPr>
        <a:xfrm>
          <a:off x="84412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350</xdr:row>
      <xdr:rowOff>0</xdr:rowOff>
    </xdr:from>
    <xdr:ext cx="184731" cy="264560"/>
    <xdr:sp macro="" textlink="">
      <xdr:nvSpPr>
        <xdr:cNvPr id="654" name="TextBox 653"/>
        <xdr:cNvSpPr txBox="1"/>
      </xdr:nvSpPr>
      <xdr:spPr>
        <a:xfrm>
          <a:off x="84412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350</xdr:row>
      <xdr:rowOff>0</xdr:rowOff>
    </xdr:from>
    <xdr:ext cx="184731" cy="264560"/>
    <xdr:sp macro="" textlink="">
      <xdr:nvSpPr>
        <xdr:cNvPr id="655" name="TextBox 654"/>
        <xdr:cNvSpPr txBox="1"/>
      </xdr:nvSpPr>
      <xdr:spPr>
        <a:xfrm>
          <a:off x="84412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350</xdr:row>
      <xdr:rowOff>0</xdr:rowOff>
    </xdr:from>
    <xdr:ext cx="184731" cy="264560"/>
    <xdr:sp macro="" textlink="">
      <xdr:nvSpPr>
        <xdr:cNvPr id="656" name="TextBox 655"/>
        <xdr:cNvSpPr txBox="1"/>
      </xdr:nvSpPr>
      <xdr:spPr>
        <a:xfrm>
          <a:off x="84412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497416</xdr:colOff>
      <xdr:row>350</xdr:row>
      <xdr:rowOff>0</xdr:rowOff>
    </xdr:from>
    <xdr:ext cx="184731" cy="264560"/>
    <xdr:sp macro="" textlink="">
      <xdr:nvSpPr>
        <xdr:cNvPr id="657" name="TextBox 656"/>
        <xdr:cNvSpPr txBox="1"/>
      </xdr:nvSpPr>
      <xdr:spPr>
        <a:xfrm>
          <a:off x="82126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522181</xdr:colOff>
      <xdr:row>350</xdr:row>
      <xdr:rowOff>0</xdr:rowOff>
    </xdr:from>
    <xdr:ext cx="184731" cy="264560"/>
    <xdr:sp macro="" textlink="">
      <xdr:nvSpPr>
        <xdr:cNvPr id="658" name="TextBox 657"/>
        <xdr:cNvSpPr txBox="1"/>
      </xdr:nvSpPr>
      <xdr:spPr>
        <a:xfrm>
          <a:off x="84603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497416</xdr:colOff>
      <xdr:row>350</xdr:row>
      <xdr:rowOff>0</xdr:rowOff>
    </xdr:from>
    <xdr:ext cx="184731" cy="264560"/>
    <xdr:sp macro="" textlink="">
      <xdr:nvSpPr>
        <xdr:cNvPr id="659" name="TextBox 658"/>
        <xdr:cNvSpPr txBox="1"/>
      </xdr:nvSpPr>
      <xdr:spPr>
        <a:xfrm>
          <a:off x="82126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497416</xdr:colOff>
      <xdr:row>350</xdr:row>
      <xdr:rowOff>0</xdr:rowOff>
    </xdr:from>
    <xdr:ext cx="184731" cy="264560"/>
    <xdr:sp macro="" textlink="">
      <xdr:nvSpPr>
        <xdr:cNvPr id="660" name="TextBox 659"/>
        <xdr:cNvSpPr txBox="1"/>
      </xdr:nvSpPr>
      <xdr:spPr>
        <a:xfrm>
          <a:off x="82126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350</xdr:row>
      <xdr:rowOff>0</xdr:rowOff>
    </xdr:from>
    <xdr:ext cx="184731" cy="264560"/>
    <xdr:sp macro="" textlink="">
      <xdr:nvSpPr>
        <xdr:cNvPr id="661" name="TextBox 660"/>
        <xdr:cNvSpPr txBox="1"/>
      </xdr:nvSpPr>
      <xdr:spPr>
        <a:xfrm>
          <a:off x="84412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350</xdr:row>
      <xdr:rowOff>0</xdr:rowOff>
    </xdr:from>
    <xdr:ext cx="184731" cy="264560"/>
    <xdr:sp macro="" textlink="">
      <xdr:nvSpPr>
        <xdr:cNvPr id="662" name="TextBox 661"/>
        <xdr:cNvSpPr txBox="1"/>
      </xdr:nvSpPr>
      <xdr:spPr>
        <a:xfrm>
          <a:off x="84412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350</xdr:row>
      <xdr:rowOff>0</xdr:rowOff>
    </xdr:from>
    <xdr:ext cx="184731" cy="264560"/>
    <xdr:sp macro="" textlink="">
      <xdr:nvSpPr>
        <xdr:cNvPr id="663" name="TextBox 662"/>
        <xdr:cNvSpPr txBox="1"/>
      </xdr:nvSpPr>
      <xdr:spPr>
        <a:xfrm>
          <a:off x="84412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350</xdr:row>
      <xdr:rowOff>0</xdr:rowOff>
    </xdr:from>
    <xdr:ext cx="184731" cy="264560"/>
    <xdr:sp macro="" textlink="">
      <xdr:nvSpPr>
        <xdr:cNvPr id="664" name="TextBox 663"/>
        <xdr:cNvSpPr txBox="1"/>
      </xdr:nvSpPr>
      <xdr:spPr>
        <a:xfrm>
          <a:off x="84412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350</xdr:row>
      <xdr:rowOff>0</xdr:rowOff>
    </xdr:from>
    <xdr:ext cx="184731" cy="264560"/>
    <xdr:sp macro="" textlink="">
      <xdr:nvSpPr>
        <xdr:cNvPr id="665" name="TextBox 664"/>
        <xdr:cNvSpPr txBox="1"/>
      </xdr:nvSpPr>
      <xdr:spPr>
        <a:xfrm>
          <a:off x="84412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350</xdr:row>
      <xdr:rowOff>0</xdr:rowOff>
    </xdr:from>
    <xdr:ext cx="184731" cy="264560"/>
    <xdr:sp macro="" textlink="">
      <xdr:nvSpPr>
        <xdr:cNvPr id="666" name="TextBox 665"/>
        <xdr:cNvSpPr txBox="1"/>
      </xdr:nvSpPr>
      <xdr:spPr>
        <a:xfrm>
          <a:off x="84412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520276</xdr:colOff>
      <xdr:row>350</xdr:row>
      <xdr:rowOff>0</xdr:rowOff>
    </xdr:from>
    <xdr:ext cx="184731" cy="264560"/>
    <xdr:sp macro="" textlink="">
      <xdr:nvSpPr>
        <xdr:cNvPr id="667" name="TextBox 666"/>
        <xdr:cNvSpPr txBox="1"/>
      </xdr:nvSpPr>
      <xdr:spPr>
        <a:xfrm>
          <a:off x="84412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497416</xdr:colOff>
      <xdr:row>350</xdr:row>
      <xdr:rowOff>0</xdr:rowOff>
    </xdr:from>
    <xdr:ext cx="184731" cy="264560"/>
    <xdr:sp macro="" textlink="">
      <xdr:nvSpPr>
        <xdr:cNvPr id="668" name="TextBox 667"/>
        <xdr:cNvSpPr txBox="1"/>
      </xdr:nvSpPr>
      <xdr:spPr>
        <a:xfrm>
          <a:off x="82126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350</xdr:row>
      <xdr:rowOff>0</xdr:rowOff>
    </xdr:from>
    <xdr:ext cx="183125" cy="264560"/>
    <xdr:sp macro="" textlink="">
      <xdr:nvSpPr>
        <xdr:cNvPr id="669" name="TextBox 668"/>
        <xdr:cNvSpPr txBox="1"/>
      </xdr:nvSpPr>
      <xdr:spPr>
        <a:xfrm>
          <a:off x="9818581" y="233495850"/>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350</xdr:row>
      <xdr:rowOff>0</xdr:rowOff>
    </xdr:from>
    <xdr:ext cx="183125" cy="264560"/>
    <xdr:sp macro="" textlink="">
      <xdr:nvSpPr>
        <xdr:cNvPr id="670" name="TextBox 669"/>
        <xdr:cNvSpPr txBox="1"/>
      </xdr:nvSpPr>
      <xdr:spPr>
        <a:xfrm>
          <a:off x="9818581" y="233495850"/>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350</xdr:row>
      <xdr:rowOff>0</xdr:rowOff>
    </xdr:from>
    <xdr:ext cx="183125" cy="264560"/>
    <xdr:sp macro="" textlink="">
      <xdr:nvSpPr>
        <xdr:cNvPr id="671" name="TextBox 670"/>
        <xdr:cNvSpPr txBox="1"/>
      </xdr:nvSpPr>
      <xdr:spPr>
        <a:xfrm>
          <a:off x="9818581" y="233495850"/>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350</xdr:row>
      <xdr:rowOff>0</xdr:rowOff>
    </xdr:from>
    <xdr:ext cx="183125" cy="264560"/>
    <xdr:sp macro="" textlink="">
      <xdr:nvSpPr>
        <xdr:cNvPr id="672" name="TextBox 671"/>
        <xdr:cNvSpPr txBox="1"/>
      </xdr:nvSpPr>
      <xdr:spPr>
        <a:xfrm>
          <a:off x="9818581" y="233495850"/>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350</xdr:row>
      <xdr:rowOff>0</xdr:rowOff>
    </xdr:from>
    <xdr:ext cx="183125" cy="264560"/>
    <xdr:sp macro="" textlink="">
      <xdr:nvSpPr>
        <xdr:cNvPr id="673" name="TextBox 672"/>
        <xdr:cNvSpPr txBox="1"/>
      </xdr:nvSpPr>
      <xdr:spPr>
        <a:xfrm>
          <a:off x="9818581" y="233495850"/>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350</xdr:row>
      <xdr:rowOff>0</xdr:rowOff>
    </xdr:from>
    <xdr:ext cx="183125" cy="264560"/>
    <xdr:sp macro="" textlink="">
      <xdr:nvSpPr>
        <xdr:cNvPr id="674" name="TextBox 673"/>
        <xdr:cNvSpPr txBox="1"/>
      </xdr:nvSpPr>
      <xdr:spPr>
        <a:xfrm>
          <a:off x="9818581" y="233495850"/>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350</xdr:row>
      <xdr:rowOff>0</xdr:rowOff>
    </xdr:from>
    <xdr:ext cx="183125" cy="264560"/>
    <xdr:sp macro="" textlink="">
      <xdr:nvSpPr>
        <xdr:cNvPr id="675" name="TextBox 674"/>
        <xdr:cNvSpPr txBox="1"/>
      </xdr:nvSpPr>
      <xdr:spPr>
        <a:xfrm>
          <a:off x="9818581" y="233495850"/>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676" name="TextBox 675"/>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677" name="TextBox 676"/>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678" name="TextBox 677"/>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679" name="TextBox 678"/>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350</xdr:row>
      <xdr:rowOff>0</xdr:rowOff>
    </xdr:from>
    <xdr:ext cx="183125" cy="264560"/>
    <xdr:sp macro="" textlink="">
      <xdr:nvSpPr>
        <xdr:cNvPr id="680" name="TextBox 679"/>
        <xdr:cNvSpPr txBox="1"/>
      </xdr:nvSpPr>
      <xdr:spPr>
        <a:xfrm>
          <a:off x="9818581" y="233495850"/>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350</xdr:row>
      <xdr:rowOff>0</xdr:rowOff>
    </xdr:from>
    <xdr:ext cx="183125" cy="264560"/>
    <xdr:sp macro="" textlink="">
      <xdr:nvSpPr>
        <xdr:cNvPr id="681" name="TextBox 680"/>
        <xdr:cNvSpPr txBox="1"/>
      </xdr:nvSpPr>
      <xdr:spPr>
        <a:xfrm>
          <a:off x="9818581" y="233495850"/>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350</xdr:row>
      <xdr:rowOff>0</xdr:rowOff>
    </xdr:from>
    <xdr:ext cx="183125" cy="264560"/>
    <xdr:sp macro="" textlink="">
      <xdr:nvSpPr>
        <xdr:cNvPr id="682" name="TextBox 681"/>
        <xdr:cNvSpPr txBox="1"/>
      </xdr:nvSpPr>
      <xdr:spPr>
        <a:xfrm>
          <a:off x="9818581" y="233495850"/>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350</xdr:row>
      <xdr:rowOff>0</xdr:rowOff>
    </xdr:from>
    <xdr:ext cx="183125" cy="264560"/>
    <xdr:sp macro="" textlink="">
      <xdr:nvSpPr>
        <xdr:cNvPr id="683" name="TextBox 682"/>
        <xdr:cNvSpPr txBox="1"/>
      </xdr:nvSpPr>
      <xdr:spPr>
        <a:xfrm>
          <a:off x="9818581" y="233495850"/>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350</xdr:row>
      <xdr:rowOff>0</xdr:rowOff>
    </xdr:from>
    <xdr:ext cx="183125" cy="264560"/>
    <xdr:sp macro="" textlink="">
      <xdr:nvSpPr>
        <xdr:cNvPr id="684" name="TextBox 683"/>
        <xdr:cNvSpPr txBox="1"/>
      </xdr:nvSpPr>
      <xdr:spPr>
        <a:xfrm>
          <a:off x="9818581" y="233495850"/>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350</xdr:row>
      <xdr:rowOff>0</xdr:rowOff>
    </xdr:from>
    <xdr:ext cx="183125" cy="264560"/>
    <xdr:sp macro="" textlink="">
      <xdr:nvSpPr>
        <xdr:cNvPr id="685" name="TextBox 684"/>
        <xdr:cNvSpPr txBox="1"/>
      </xdr:nvSpPr>
      <xdr:spPr>
        <a:xfrm>
          <a:off x="9818581" y="233495850"/>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512656</xdr:colOff>
      <xdr:row>350</xdr:row>
      <xdr:rowOff>0</xdr:rowOff>
    </xdr:from>
    <xdr:ext cx="183125" cy="264560"/>
    <xdr:sp macro="" textlink="">
      <xdr:nvSpPr>
        <xdr:cNvPr id="686" name="TextBox 685"/>
        <xdr:cNvSpPr txBox="1"/>
      </xdr:nvSpPr>
      <xdr:spPr>
        <a:xfrm>
          <a:off x="9818581" y="233495850"/>
          <a:ext cx="18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687" name="TextBox 686"/>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10</xdr:col>
      <xdr:colOff>508846</xdr:colOff>
      <xdr:row>350</xdr:row>
      <xdr:rowOff>0</xdr:rowOff>
    </xdr:from>
    <xdr:ext cx="184731" cy="264560"/>
    <xdr:sp macro="" textlink="">
      <xdr:nvSpPr>
        <xdr:cNvPr id="688" name="TextBox 687"/>
        <xdr:cNvSpPr txBox="1"/>
      </xdr:nvSpPr>
      <xdr:spPr>
        <a:xfrm>
          <a:off x="1773004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5</xdr:col>
      <xdr:colOff>508846</xdr:colOff>
      <xdr:row>350</xdr:row>
      <xdr:rowOff>0</xdr:rowOff>
    </xdr:from>
    <xdr:ext cx="184731" cy="264560"/>
    <xdr:sp macro="" textlink="">
      <xdr:nvSpPr>
        <xdr:cNvPr id="689" name="TextBox 688"/>
        <xdr:cNvSpPr txBox="1"/>
      </xdr:nvSpPr>
      <xdr:spPr>
        <a:xfrm>
          <a:off x="873844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350</xdr:row>
      <xdr:rowOff>0</xdr:rowOff>
    </xdr:from>
    <xdr:ext cx="184731" cy="264560"/>
    <xdr:sp macro="" textlink="">
      <xdr:nvSpPr>
        <xdr:cNvPr id="690" name="TextBox 689"/>
        <xdr:cNvSpPr txBox="1"/>
      </xdr:nvSpPr>
      <xdr:spPr>
        <a:xfrm>
          <a:off x="981477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5</xdr:col>
      <xdr:colOff>503131</xdr:colOff>
      <xdr:row>350</xdr:row>
      <xdr:rowOff>0</xdr:rowOff>
    </xdr:from>
    <xdr:ext cx="184731" cy="264560"/>
    <xdr:sp macro="" textlink="">
      <xdr:nvSpPr>
        <xdr:cNvPr id="691" name="TextBox 690"/>
        <xdr:cNvSpPr txBox="1"/>
      </xdr:nvSpPr>
      <xdr:spPr>
        <a:xfrm>
          <a:off x="873273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503131</xdr:colOff>
      <xdr:row>350</xdr:row>
      <xdr:rowOff>0</xdr:rowOff>
    </xdr:from>
    <xdr:ext cx="184731" cy="264560"/>
    <xdr:sp macro="" textlink="">
      <xdr:nvSpPr>
        <xdr:cNvPr id="692" name="TextBox 691"/>
        <xdr:cNvSpPr txBox="1"/>
      </xdr:nvSpPr>
      <xdr:spPr>
        <a:xfrm>
          <a:off x="980905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693" name="TextBox 692"/>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694" name="TextBox 693"/>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695" name="TextBox 694"/>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696" name="TextBox 695"/>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697" name="TextBox 696"/>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698" name="TextBox 697"/>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699" name="TextBox 698"/>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350</xdr:row>
      <xdr:rowOff>0</xdr:rowOff>
    </xdr:from>
    <xdr:ext cx="184731" cy="264560"/>
    <xdr:sp macro="" textlink="">
      <xdr:nvSpPr>
        <xdr:cNvPr id="700" name="TextBox 699"/>
        <xdr:cNvSpPr txBox="1"/>
      </xdr:nvSpPr>
      <xdr:spPr>
        <a:xfrm>
          <a:off x="981477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516466</xdr:colOff>
      <xdr:row>350</xdr:row>
      <xdr:rowOff>0</xdr:rowOff>
    </xdr:from>
    <xdr:ext cx="184731" cy="264560"/>
    <xdr:sp macro="" textlink="">
      <xdr:nvSpPr>
        <xdr:cNvPr id="701" name="TextBox 700"/>
        <xdr:cNvSpPr txBox="1"/>
      </xdr:nvSpPr>
      <xdr:spPr>
        <a:xfrm>
          <a:off x="982239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350</xdr:row>
      <xdr:rowOff>0</xdr:rowOff>
    </xdr:from>
    <xdr:ext cx="184731" cy="264560"/>
    <xdr:sp macro="" textlink="">
      <xdr:nvSpPr>
        <xdr:cNvPr id="702" name="TextBox 701"/>
        <xdr:cNvSpPr txBox="1"/>
      </xdr:nvSpPr>
      <xdr:spPr>
        <a:xfrm>
          <a:off x="981477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350</xdr:row>
      <xdr:rowOff>0</xdr:rowOff>
    </xdr:from>
    <xdr:ext cx="184731" cy="264560"/>
    <xdr:sp macro="" textlink="">
      <xdr:nvSpPr>
        <xdr:cNvPr id="703" name="TextBox 702"/>
        <xdr:cNvSpPr txBox="1"/>
      </xdr:nvSpPr>
      <xdr:spPr>
        <a:xfrm>
          <a:off x="981477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704" name="TextBox 703"/>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705" name="TextBox 704"/>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706" name="TextBox 705"/>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707" name="TextBox 706"/>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708" name="TextBox 707"/>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709" name="TextBox 708"/>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710" name="TextBox 709"/>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350</xdr:row>
      <xdr:rowOff>0</xdr:rowOff>
    </xdr:from>
    <xdr:ext cx="184731" cy="264560"/>
    <xdr:sp macro="" textlink="">
      <xdr:nvSpPr>
        <xdr:cNvPr id="711" name="TextBox 710"/>
        <xdr:cNvSpPr txBox="1"/>
      </xdr:nvSpPr>
      <xdr:spPr>
        <a:xfrm>
          <a:off x="981477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350</xdr:row>
      <xdr:rowOff>0</xdr:rowOff>
    </xdr:from>
    <xdr:ext cx="184731" cy="264560"/>
    <xdr:sp macro="" textlink="">
      <xdr:nvSpPr>
        <xdr:cNvPr id="712" name="TextBox 711"/>
        <xdr:cNvSpPr txBox="1"/>
      </xdr:nvSpPr>
      <xdr:spPr>
        <a:xfrm>
          <a:off x="83841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350</xdr:row>
      <xdr:rowOff>0</xdr:rowOff>
    </xdr:from>
    <xdr:ext cx="184731" cy="264560"/>
    <xdr:sp macro="" textlink="">
      <xdr:nvSpPr>
        <xdr:cNvPr id="713" name="TextBox 712"/>
        <xdr:cNvSpPr txBox="1"/>
      </xdr:nvSpPr>
      <xdr:spPr>
        <a:xfrm>
          <a:off x="83841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350</xdr:row>
      <xdr:rowOff>0</xdr:rowOff>
    </xdr:from>
    <xdr:ext cx="184731" cy="264560"/>
    <xdr:sp macro="" textlink="">
      <xdr:nvSpPr>
        <xdr:cNvPr id="714" name="TextBox 713"/>
        <xdr:cNvSpPr txBox="1"/>
      </xdr:nvSpPr>
      <xdr:spPr>
        <a:xfrm>
          <a:off x="83841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350</xdr:row>
      <xdr:rowOff>0</xdr:rowOff>
    </xdr:from>
    <xdr:ext cx="184731" cy="264560"/>
    <xdr:sp macro="" textlink="">
      <xdr:nvSpPr>
        <xdr:cNvPr id="715" name="TextBox 714"/>
        <xdr:cNvSpPr txBox="1"/>
      </xdr:nvSpPr>
      <xdr:spPr>
        <a:xfrm>
          <a:off x="83841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350</xdr:row>
      <xdr:rowOff>0</xdr:rowOff>
    </xdr:from>
    <xdr:ext cx="184731" cy="264560"/>
    <xdr:sp macro="" textlink="">
      <xdr:nvSpPr>
        <xdr:cNvPr id="716" name="TextBox 715"/>
        <xdr:cNvSpPr txBox="1"/>
      </xdr:nvSpPr>
      <xdr:spPr>
        <a:xfrm>
          <a:off x="83841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350</xdr:row>
      <xdr:rowOff>0</xdr:rowOff>
    </xdr:from>
    <xdr:ext cx="184731" cy="264560"/>
    <xdr:sp macro="" textlink="">
      <xdr:nvSpPr>
        <xdr:cNvPr id="717" name="TextBox 716"/>
        <xdr:cNvSpPr txBox="1"/>
      </xdr:nvSpPr>
      <xdr:spPr>
        <a:xfrm>
          <a:off x="83841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350</xdr:row>
      <xdr:rowOff>0</xdr:rowOff>
    </xdr:from>
    <xdr:ext cx="184731" cy="264560"/>
    <xdr:sp macro="" textlink="">
      <xdr:nvSpPr>
        <xdr:cNvPr id="718" name="TextBox 717"/>
        <xdr:cNvSpPr txBox="1"/>
      </xdr:nvSpPr>
      <xdr:spPr>
        <a:xfrm>
          <a:off x="83841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508846</xdr:colOff>
      <xdr:row>350</xdr:row>
      <xdr:rowOff>0</xdr:rowOff>
    </xdr:from>
    <xdr:ext cx="184731" cy="264560"/>
    <xdr:sp macro="" textlink="">
      <xdr:nvSpPr>
        <xdr:cNvPr id="719" name="TextBox 718"/>
        <xdr:cNvSpPr txBox="1"/>
      </xdr:nvSpPr>
      <xdr:spPr>
        <a:xfrm>
          <a:off x="83269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516466</xdr:colOff>
      <xdr:row>350</xdr:row>
      <xdr:rowOff>0</xdr:rowOff>
    </xdr:from>
    <xdr:ext cx="184731" cy="264560"/>
    <xdr:sp macro="" textlink="">
      <xdr:nvSpPr>
        <xdr:cNvPr id="720" name="TextBox 719"/>
        <xdr:cNvSpPr txBox="1"/>
      </xdr:nvSpPr>
      <xdr:spPr>
        <a:xfrm>
          <a:off x="84031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508846</xdr:colOff>
      <xdr:row>350</xdr:row>
      <xdr:rowOff>0</xdr:rowOff>
    </xdr:from>
    <xdr:ext cx="184731" cy="264560"/>
    <xdr:sp macro="" textlink="">
      <xdr:nvSpPr>
        <xdr:cNvPr id="721" name="TextBox 720"/>
        <xdr:cNvSpPr txBox="1"/>
      </xdr:nvSpPr>
      <xdr:spPr>
        <a:xfrm>
          <a:off x="83269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508846</xdr:colOff>
      <xdr:row>350</xdr:row>
      <xdr:rowOff>0</xdr:rowOff>
    </xdr:from>
    <xdr:ext cx="184731" cy="264560"/>
    <xdr:sp macro="" textlink="">
      <xdr:nvSpPr>
        <xdr:cNvPr id="722" name="TextBox 721"/>
        <xdr:cNvSpPr txBox="1"/>
      </xdr:nvSpPr>
      <xdr:spPr>
        <a:xfrm>
          <a:off x="83269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350</xdr:row>
      <xdr:rowOff>0</xdr:rowOff>
    </xdr:from>
    <xdr:ext cx="184731" cy="264560"/>
    <xdr:sp macro="" textlink="">
      <xdr:nvSpPr>
        <xdr:cNvPr id="723" name="TextBox 722"/>
        <xdr:cNvSpPr txBox="1"/>
      </xdr:nvSpPr>
      <xdr:spPr>
        <a:xfrm>
          <a:off x="83841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350</xdr:row>
      <xdr:rowOff>0</xdr:rowOff>
    </xdr:from>
    <xdr:ext cx="184731" cy="264560"/>
    <xdr:sp macro="" textlink="">
      <xdr:nvSpPr>
        <xdr:cNvPr id="724" name="TextBox 723"/>
        <xdr:cNvSpPr txBox="1"/>
      </xdr:nvSpPr>
      <xdr:spPr>
        <a:xfrm>
          <a:off x="83841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350</xdr:row>
      <xdr:rowOff>0</xdr:rowOff>
    </xdr:from>
    <xdr:ext cx="184731" cy="264560"/>
    <xdr:sp macro="" textlink="">
      <xdr:nvSpPr>
        <xdr:cNvPr id="725" name="TextBox 724"/>
        <xdr:cNvSpPr txBox="1"/>
      </xdr:nvSpPr>
      <xdr:spPr>
        <a:xfrm>
          <a:off x="83841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350</xdr:row>
      <xdr:rowOff>0</xdr:rowOff>
    </xdr:from>
    <xdr:ext cx="184731" cy="264560"/>
    <xdr:sp macro="" textlink="">
      <xdr:nvSpPr>
        <xdr:cNvPr id="726" name="TextBox 725"/>
        <xdr:cNvSpPr txBox="1"/>
      </xdr:nvSpPr>
      <xdr:spPr>
        <a:xfrm>
          <a:off x="83841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350</xdr:row>
      <xdr:rowOff>0</xdr:rowOff>
    </xdr:from>
    <xdr:ext cx="184731" cy="264560"/>
    <xdr:sp macro="" textlink="">
      <xdr:nvSpPr>
        <xdr:cNvPr id="727" name="TextBox 726"/>
        <xdr:cNvSpPr txBox="1"/>
      </xdr:nvSpPr>
      <xdr:spPr>
        <a:xfrm>
          <a:off x="83841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350</xdr:row>
      <xdr:rowOff>0</xdr:rowOff>
    </xdr:from>
    <xdr:ext cx="184731" cy="264560"/>
    <xdr:sp macro="" textlink="">
      <xdr:nvSpPr>
        <xdr:cNvPr id="728" name="TextBox 727"/>
        <xdr:cNvSpPr txBox="1"/>
      </xdr:nvSpPr>
      <xdr:spPr>
        <a:xfrm>
          <a:off x="83841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350</xdr:row>
      <xdr:rowOff>0</xdr:rowOff>
    </xdr:from>
    <xdr:ext cx="184731" cy="264560"/>
    <xdr:sp macro="" textlink="">
      <xdr:nvSpPr>
        <xdr:cNvPr id="729" name="TextBox 728"/>
        <xdr:cNvSpPr txBox="1"/>
      </xdr:nvSpPr>
      <xdr:spPr>
        <a:xfrm>
          <a:off x="83841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508846</xdr:colOff>
      <xdr:row>350</xdr:row>
      <xdr:rowOff>0</xdr:rowOff>
    </xdr:from>
    <xdr:ext cx="184731" cy="264560"/>
    <xdr:sp macro="" textlink="">
      <xdr:nvSpPr>
        <xdr:cNvPr id="730" name="TextBox 729"/>
        <xdr:cNvSpPr txBox="1"/>
      </xdr:nvSpPr>
      <xdr:spPr>
        <a:xfrm>
          <a:off x="83269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5</xdr:col>
      <xdr:colOff>503131</xdr:colOff>
      <xdr:row>350</xdr:row>
      <xdr:rowOff>0</xdr:rowOff>
    </xdr:from>
    <xdr:ext cx="184731" cy="264560"/>
    <xdr:sp macro="" textlink="">
      <xdr:nvSpPr>
        <xdr:cNvPr id="731" name="TextBox 730"/>
        <xdr:cNvSpPr txBox="1"/>
      </xdr:nvSpPr>
      <xdr:spPr>
        <a:xfrm>
          <a:off x="873273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503131</xdr:colOff>
      <xdr:row>350</xdr:row>
      <xdr:rowOff>0</xdr:rowOff>
    </xdr:from>
    <xdr:ext cx="184731" cy="264560"/>
    <xdr:sp macro="" textlink="">
      <xdr:nvSpPr>
        <xdr:cNvPr id="732" name="TextBox 731"/>
        <xdr:cNvSpPr txBox="1"/>
      </xdr:nvSpPr>
      <xdr:spPr>
        <a:xfrm>
          <a:off x="980905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733" name="TextBox 732"/>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734" name="TextBox 733"/>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735" name="TextBox 734"/>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736" name="TextBox 735"/>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737" name="TextBox 736"/>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738" name="TextBox 737"/>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739" name="TextBox 738"/>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350</xdr:row>
      <xdr:rowOff>0</xdr:rowOff>
    </xdr:from>
    <xdr:ext cx="184731" cy="264560"/>
    <xdr:sp macro="" textlink="">
      <xdr:nvSpPr>
        <xdr:cNvPr id="740" name="TextBox 739"/>
        <xdr:cNvSpPr txBox="1"/>
      </xdr:nvSpPr>
      <xdr:spPr>
        <a:xfrm>
          <a:off x="981477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516466</xdr:colOff>
      <xdr:row>350</xdr:row>
      <xdr:rowOff>0</xdr:rowOff>
    </xdr:from>
    <xdr:ext cx="184731" cy="264560"/>
    <xdr:sp macro="" textlink="">
      <xdr:nvSpPr>
        <xdr:cNvPr id="741" name="TextBox 740"/>
        <xdr:cNvSpPr txBox="1"/>
      </xdr:nvSpPr>
      <xdr:spPr>
        <a:xfrm>
          <a:off x="982239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350</xdr:row>
      <xdr:rowOff>0</xdr:rowOff>
    </xdr:from>
    <xdr:ext cx="184731" cy="264560"/>
    <xdr:sp macro="" textlink="">
      <xdr:nvSpPr>
        <xdr:cNvPr id="742" name="TextBox 741"/>
        <xdr:cNvSpPr txBox="1"/>
      </xdr:nvSpPr>
      <xdr:spPr>
        <a:xfrm>
          <a:off x="981477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350</xdr:row>
      <xdr:rowOff>0</xdr:rowOff>
    </xdr:from>
    <xdr:ext cx="184731" cy="264560"/>
    <xdr:sp macro="" textlink="">
      <xdr:nvSpPr>
        <xdr:cNvPr id="743" name="TextBox 742"/>
        <xdr:cNvSpPr txBox="1"/>
      </xdr:nvSpPr>
      <xdr:spPr>
        <a:xfrm>
          <a:off x="981477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744" name="TextBox 743"/>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745" name="TextBox 744"/>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746" name="TextBox 745"/>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747" name="TextBox 746"/>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748" name="TextBox 747"/>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749" name="TextBox 748"/>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750" name="TextBox 749"/>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350</xdr:row>
      <xdr:rowOff>0</xdr:rowOff>
    </xdr:from>
    <xdr:ext cx="184731" cy="264560"/>
    <xdr:sp macro="" textlink="">
      <xdr:nvSpPr>
        <xdr:cNvPr id="751" name="TextBox 750"/>
        <xdr:cNvSpPr txBox="1"/>
      </xdr:nvSpPr>
      <xdr:spPr>
        <a:xfrm>
          <a:off x="981477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350</xdr:row>
      <xdr:rowOff>0</xdr:rowOff>
    </xdr:from>
    <xdr:ext cx="184731" cy="264560"/>
    <xdr:sp macro="" textlink="">
      <xdr:nvSpPr>
        <xdr:cNvPr id="752" name="TextBox 751"/>
        <xdr:cNvSpPr txBox="1"/>
      </xdr:nvSpPr>
      <xdr:spPr>
        <a:xfrm>
          <a:off x="83841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350</xdr:row>
      <xdr:rowOff>0</xdr:rowOff>
    </xdr:from>
    <xdr:ext cx="184731" cy="264560"/>
    <xdr:sp macro="" textlink="">
      <xdr:nvSpPr>
        <xdr:cNvPr id="753" name="TextBox 752"/>
        <xdr:cNvSpPr txBox="1"/>
      </xdr:nvSpPr>
      <xdr:spPr>
        <a:xfrm>
          <a:off x="83841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350</xdr:row>
      <xdr:rowOff>0</xdr:rowOff>
    </xdr:from>
    <xdr:ext cx="184731" cy="264560"/>
    <xdr:sp macro="" textlink="">
      <xdr:nvSpPr>
        <xdr:cNvPr id="754" name="TextBox 753"/>
        <xdr:cNvSpPr txBox="1"/>
      </xdr:nvSpPr>
      <xdr:spPr>
        <a:xfrm>
          <a:off x="83841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350</xdr:row>
      <xdr:rowOff>0</xdr:rowOff>
    </xdr:from>
    <xdr:ext cx="184731" cy="264560"/>
    <xdr:sp macro="" textlink="">
      <xdr:nvSpPr>
        <xdr:cNvPr id="755" name="TextBox 754"/>
        <xdr:cNvSpPr txBox="1"/>
      </xdr:nvSpPr>
      <xdr:spPr>
        <a:xfrm>
          <a:off x="83841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350</xdr:row>
      <xdr:rowOff>0</xdr:rowOff>
    </xdr:from>
    <xdr:ext cx="184731" cy="264560"/>
    <xdr:sp macro="" textlink="">
      <xdr:nvSpPr>
        <xdr:cNvPr id="756" name="TextBox 755"/>
        <xdr:cNvSpPr txBox="1"/>
      </xdr:nvSpPr>
      <xdr:spPr>
        <a:xfrm>
          <a:off x="83841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350</xdr:row>
      <xdr:rowOff>0</xdr:rowOff>
    </xdr:from>
    <xdr:ext cx="184731" cy="264560"/>
    <xdr:sp macro="" textlink="">
      <xdr:nvSpPr>
        <xdr:cNvPr id="757" name="TextBox 756"/>
        <xdr:cNvSpPr txBox="1"/>
      </xdr:nvSpPr>
      <xdr:spPr>
        <a:xfrm>
          <a:off x="83841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350</xdr:row>
      <xdr:rowOff>0</xdr:rowOff>
    </xdr:from>
    <xdr:ext cx="184731" cy="264560"/>
    <xdr:sp macro="" textlink="">
      <xdr:nvSpPr>
        <xdr:cNvPr id="758" name="TextBox 757"/>
        <xdr:cNvSpPr txBox="1"/>
      </xdr:nvSpPr>
      <xdr:spPr>
        <a:xfrm>
          <a:off x="83841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508846</xdr:colOff>
      <xdr:row>350</xdr:row>
      <xdr:rowOff>0</xdr:rowOff>
    </xdr:from>
    <xdr:ext cx="184731" cy="264560"/>
    <xdr:sp macro="" textlink="">
      <xdr:nvSpPr>
        <xdr:cNvPr id="759" name="TextBox 758"/>
        <xdr:cNvSpPr txBox="1"/>
      </xdr:nvSpPr>
      <xdr:spPr>
        <a:xfrm>
          <a:off x="83269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516466</xdr:colOff>
      <xdr:row>350</xdr:row>
      <xdr:rowOff>0</xdr:rowOff>
    </xdr:from>
    <xdr:ext cx="184731" cy="264560"/>
    <xdr:sp macro="" textlink="">
      <xdr:nvSpPr>
        <xdr:cNvPr id="760" name="TextBox 759"/>
        <xdr:cNvSpPr txBox="1"/>
      </xdr:nvSpPr>
      <xdr:spPr>
        <a:xfrm>
          <a:off x="84031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508846</xdr:colOff>
      <xdr:row>350</xdr:row>
      <xdr:rowOff>0</xdr:rowOff>
    </xdr:from>
    <xdr:ext cx="184731" cy="264560"/>
    <xdr:sp macro="" textlink="">
      <xdr:nvSpPr>
        <xdr:cNvPr id="761" name="TextBox 760"/>
        <xdr:cNvSpPr txBox="1"/>
      </xdr:nvSpPr>
      <xdr:spPr>
        <a:xfrm>
          <a:off x="83269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508846</xdr:colOff>
      <xdr:row>350</xdr:row>
      <xdr:rowOff>0</xdr:rowOff>
    </xdr:from>
    <xdr:ext cx="184731" cy="264560"/>
    <xdr:sp macro="" textlink="">
      <xdr:nvSpPr>
        <xdr:cNvPr id="762" name="TextBox 761"/>
        <xdr:cNvSpPr txBox="1"/>
      </xdr:nvSpPr>
      <xdr:spPr>
        <a:xfrm>
          <a:off x="83269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350</xdr:row>
      <xdr:rowOff>0</xdr:rowOff>
    </xdr:from>
    <xdr:ext cx="184731" cy="264560"/>
    <xdr:sp macro="" textlink="">
      <xdr:nvSpPr>
        <xdr:cNvPr id="763" name="TextBox 762"/>
        <xdr:cNvSpPr txBox="1"/>
      </xdr:nvSpPr>
      <xdr:spPr>
        <a:xfrm>
          <a:off x="83841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350</xdr:row>
      <xdr:rowOff>0</xdr:rowOff>
    </xdr:from>
    <xdr:ext cx="184731" cy="264560"/>
    <xdr:sp macro="" textlink="">
      <xdr:nvSpPr>
        <xdr:cNvPr id="764" name="TextBox 763"/>
        <xdr:cNvSpPr txBox="1"/>
      </xdr:nvSpPr>
      <xdr:spPr>
        <a:xfrm>
          <a:off x="83841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350</xdr:row>
      <xdr:rowOff>0</xdr:rowOff>
    </xdr:from>
    <xdr:ext cx="184731" cy="264560"/>
    <xdr:sp macro="" textlink="">
      <xdr:nvSpPr>
        <xdr:cNvPr id="765" name="TextBox 764"/>
        <xdr:cNvSpPr txBox="1"/>
      </xdr:nvSpPr>
      <xdr:spPr>
        <a:xfrm>
          <a:off x="83841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350</xdr:row>
      <xdr:rowOff>0</xdr:rowOff>
    </xdr:from>
    <xdr:ext cx="184731" cy="264560"/>
    <xdr:sp macro="" textlink="">
      <xdr:nvSpPr>
        <xdr:cNvPr id="766" name="TextBox 765"/>
        <xdr:cNvSpPr txBox="1"/>
      </xdr:nvSpPr>
      <xdr:spPr>
        <a:xfrm>
          <a:off x="83841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350</xdr:row>
      <xdr:rowOff>0</xdr:rowOff>
    </xdr:from>
    <xdr:ext cx="184731" cy="264560"/>
    <xdr:sp macro="" textlink="">
      <xdr:nvSpPr>
        <xdr:cNvPr id="767" name="TextBox 766"/>
        <xdr:cNvSpPr txBox="1"/>
      </xdr:nvSpPr>
      <xdr:spPr>
        <a:xfrm>
          <a:off x="83841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350</xdr:row>
      <xdr:rowOff>0</xdr:rowOff>
    </xdr:from>
    <xdr:ext cx="184731" cy="264560"/>
    <xdr:sp macro="" textlink="">
      <xdr:nvSpPr>
        <xdr:cNvPr id="768" name="TextBox 767"/>
        <xdr:cNvSpPr txBox="1"/>
      </xdr:nvSpPr>
      <xdr:spPr>
        <a:xfrm>
          <a:off x="83841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514561</xdr:colOff>
      <xdr:row>350</xdr:row>
      <xdr:rowOff>0</xdr:rowOff>
    </xdr:from>
    <xdr:ext cx="184731" cy="264560"/>
    <xdr:sp macro="" textlink="">
      <xdr:nvSpPr>
        <xdr:cNvPr id="769" name="TextBox 768"/>
        <xdr:cNvSpPr txBox="1"/>
      </xdr:nvSpPr>
      <xdr:spPr>
        <a:xfrm>
          <a:off x="83841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508846</xdr:colOff>
      <xdr:row>350</xdr:row>
      <xdr:rowOff>0</xdr:rowOff>
    </xdr:from>
    <xdr:ext cx="184731" cy="264560"/>
    <xdr:sp macro="" textlink="">
      <xdr:nvSpPr>
        <xdr:cNvPr id="770" name="TextBox 769"/>
        <xdr:cNvSpPr txBox="1"/>
      </xdr:nvSpPr>
      <xdr:spPr>
        <a:xfrm>
          <a:off x="83269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771" name="TextBox 770"/>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772" name="TextBox 771"/>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773" name="TextBox 772"/>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774" name="TextBox 773"/>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775" name="TextBox 774"/>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776" name="TextBox 775"/>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777" name="TextBox 776"/>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350</xdr:row>
      <xdr:rowOff>0</xdr:rowOff>
    </xdr:from>
    <xdr:ext cx="184731" cy="264560"/>
    <xdr:sp macro="" textlink="">
      <xdr:nvSpPr>
        <xdr:cNvPr id="778" name="TextBox 777"/>
        <xdr:cNvSpPr txBox="1"/>
      </xdr:nvSpPr>
      <xdr:spPr>
        <a:xfrm>
          <a:off x="981477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516466</xdr:colOff>
      <xdr:row>350</xdr:row>
      <xdr:rowOff>0</xdr:rowOff>
    </xdr:from>
    <xdr:ext cx="184731" cy="264560"/>
    <xdr:sp macro="" textlink="">
      <xdr:nvSpPr>
        <xdr:cNvPr id="779" name="TextBox 778"/>
        <xdr:cNvSpPr txBox="1"/>
      </xdr:nvSpPr>
      <xdr:spPr>
        <a:xfrm>
          <a:off x="982239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350</xdr:row>
      <xdr:rowOff>0</xdr:rowOff>
    </xdr:from>
    <xdr:ext cx="184731" cy="264560"/>
    <xdr:sp macro="" textlink="">
      <xdr:nvSpPr>
        <xdr:cNvPr id="780" name="TextBox 779"/>
        <xdr:cNvSpPr txBox="1"/>
      </xdr:nvSpPr>
      <xdr:spPr>
        <a:xfrm>
          <a:off x="981477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350</xdr:row>
      <xdr:rowOff>0</xdr:rowOff>
    </xdr:from>
    <xdr:ext cx="184731" cy="264560"/>
    <xdr:sp macro="" textlink="">
      <xdr:nvSpPr>
        <xdr:cNvPr id="781" name="TextBox 780"/>
        <xdr:cNvSpPr txBox="1"/>
      </xdr:nvSpPr>
      <xdr:spPr>
        <a:xfrm>
          <a:off x="981477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782" name="TextBox 781"/>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783" name="TextBox 782"/>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784" name="TextBox 783"/>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785" name="TextBox 784"/>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786" name="TextBox 785"/>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787" name="TextBox 786"/>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514561</xdr:colOff>
      <xdr:row>350</xdr:row>
      <xdr:rowOff>0</xdr:rowOff>
    </xdr:from>
    <xdr:ext cx="184731" cy="264560"/>
    <xdr:sp macro="" textlink="">
      <xdr:nvSpPr>
        <xdr:cNvPr id="788" name="TextBox 787"/>
        <xdr:cNvSpPr txBox="1"/>
      </xdr:nvSpPr>
      <xdr:spPr>
        <a:xfrm>
          <a:off x="982048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350</xdr:row>
      <xdr:rowOff>0</xdr:rowOff>
    </xdr:from>
    <xdr:ext cx="184731" cy="264560"/>
    <xdr:sp macro="" textlink="">
      <xdr:nvSpPr>
        <xdr:cNvPr id="789" name="TextBox 788"/>
        <xdr:cNvSpPr txBox="1"/>
      </xdr:nvSpPr>
      <xdr:spPr>
        <a:xfrm>
          <a:off x="981477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10</xdr:col>
      <xdr:colOff>503131</xdr:colOff>
      <xdr:row>350</xdr:row>
      <xdr:rowOff>0</xdr:rowOff>
    </xdr:from>
    <xdr:ext cx="184731" cy="264560"/>
    <xdr:sp macro="" textlink="">
      <xdr:nvSpPr>
        <xdr:cNvPr id="790" name="TextBox 789"/>
        <xdr:cNvSpPr txBox="1"/>
      </xdr:nvSpPr>
      <xdr:spPr>
        <a:xfrm>
          <a:off x="1772433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5</xdr:col>
      <xdr:colOff>503131</xdr:colOff>
      <xdr:row>350</xdr:row>
      <xdr:rowOff>0</xdr:rowOff>
    </xdr:from>
    <xdr:ext cx="184731" cy="264560"/>
    <xdr:sp macro="" textlink="">
      <xdr:nvSpPr>
        <xdr:cNvPr id="791" name="TextBox 790"/>
        <xdr:cNvSpPr txBox="1"/>
      </xdr:nvSpPr>
      <xdr:spPr>
        <a:xfrm>
          <a:off x="8732731"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503131</xdr:colOff>
      <xdr:row>350</xdr:row>
      <xdr:rowOff>0</xdr:rowOff>
    </xdr:from>
    <xdr:ext cx="184731" cy="264560"/>
    <xdr:sp macro="" textlink="">
      <xdr:nvSpPr>
        <xdr:cNvPr id="792" name="TextBox 791"/>
        <xdr:cNvSpPr txBox="1"/>
      </xdr:nvSpPr>
      <xdr:spPr>
        <a:xfrm>
          <a:off x="9809056" y="2334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twoCellAnchor>
    <xdr:from>
      <xdr:col>6</xdr:col>
      <xdr:colOff>481170</xdr:colOff>
      <xdr:row>304</xdr:row>
      <xdr:rowOff>0</xdr:rowOff>
    </xdr:from>
    <xdr:to>
      <xdr:col>6</xdr:col>
      <xdr:colOff>649020</xdr:colOff>
      <xdr:row>305</xdr:row>
      <xdr:rowOff>0</xdr:rowOff>
    </xdr:to>
    <xdr:sp macro="" textlink="">
      <xdr:nvSpPr>
        <xdr:cNvPr id="793" name="TextBox 3">
          <a:extLst>
            <a:ext uri="{FF2B5EF4-FFF2-40B4-BE49-F238E27FC236}"/>
          </a:extLst>
        </xdr:cNvPr>
        <xdr:cNvSpPr txBox="1"/>
      </xdr:nvSpPr>
      <xdr:spPr bwMode="auto">
        <a:xfrm>
          <a:off x="9787095" y="201101325"/>
          <a:ext cx="167850" cy="800100"/>
        </a:xfrm>
        <a:prstGeom prst="rect">
          <a:avLst/>
        </a:prstGeom>
        <a:noFill/>
      </xdr:spPr>
      <xdr:style>
        <a:lnRef idx="0">
          <a:srgbClr val="000000"/>
        </a:lnRef>
        <a:fillRef idx="0">
          <a:srgbClr val="000000"/>
        </a:fillRef>
        <a:effectRef idx="0">
          <a:srgbClr val="000000"/>
        </a:effectRef>
        <a:fontRef idx="minor">
          <a:schemeClr val="tx1"/>
        </a:fontRef>
      </xdr:style>
      <xdr:txBody>
        <a:bodyPr/>
        <a:lstStyle/>
        <a:p>
          <a:endParaRPr lang="ru-RU"/>
        </a:p>
      </xdr:txBody>
    </xdr:sp>
    <xdr:clientData/>
  </xdr:twoCellAnchor>
  <xdr:oneCellAnchor>
    <xdr:from>
      <xdr:col>1</xdr:col>
      <xdr:colOff>491701</xdr:colOff>
      <xdr:row>288</xdr:row>
      <xdr:rowOff>0</xdr:rowOff>
    </xdr:from>
    <xdr:ext cx="184731" cy="264560"/>
    <xdr:sp macro="" textlink="">
      <xdr:nvSpPr>
        <xdr:cNvPr id="794" name="TextBox 793"/>
        <xdr:cNvSpPr txBox="1"/>
      </xdr:nvSpPr>
      <xdr:spPr>
        <a:xfrm>
          <a:off x="815551" y="18514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491701</xdr:colOff>
      <xdr:row>288</xdr:row>
      <xdr:rowOff>0</xdr:rowOff>
    </xdr:from>
    <xdr:ext cx="184731" cy="264560"/>
    <xdr:sp macro="" textlink="">
      <xdr:nvSpPr>
        <xdr:cNvPr id="795" name="TextBox 794"/>
        <xdr:cNvSpPr txBox="1"/>
      </xdr:nvSpPr>
      <xdr:spPr>
        <a:xfrm>
          <a:off x="815551" y="18514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491701</xdr:colOff>
      <xdr:row>288</xdr:row>
      <xdr:rowOff>0</xdr:rowOff>
    </xdr:from>
    <xdr:ext cx="184731" cy="264560"/>
    <xdr:sp macro="" textlink="">
      <xdr:nvSpPr>
        <xdr:cNvPr id="796" name="TextBox 795"/>
        <xdr:cNvSpPr txBox="1"/>
      </xdr:nvSpPr>
      <xdr:spPr>
        <a:xfrm>
          <a:off x="815551" y="18514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491701</xdr:colOff>
      <xdr:row>288</xdr:row>
      <xdr:rowOff>0</xdr:rowOff>
    </xdr:from>
    <xdr:ext cx="184731" cy="264560"/>
    <xdr:sp macro="" textlink="">
      <xdr:nvSpPr>
        <xdr:cNvPr id="797" name="TextBox 796"/>
        <xdr:cNvSpPr txBox="1"/>
      </xdr:nvSpPr>
      <xdr:spPr>
        <a:xfrm>
          <a:off x="815551" y="18514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491701</xdr:colOff>
      <xdr:row>288</xdr:row>
      <xdr:rowOff>0</xdr:rowOff>
    </xdr:from>
    <xdr:ext cx="184731" cy="264560"/>
    <xdr:sp macro="" textlink="">
      <xdr:nvSpPr>
        <xdr:cNvPr id="798" name="TextBox 797"/>
        <xdr:cNvSpPr txBox="1"/>
      </xdr:nvSpPr>
      <xdr:spPr>
        <a:xfrm>
          <a:off x="815551" y="18514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twoCellAnchor editAs="oneCell">
    <xdr:from>
      <xdr:col>1</xdr:col>
      <xdr:colOff>504825</xdr:colOff>
      <xdr:row>181</xdr:row>
      <xdr:rowOff>0</xdr:rowOff>
    </xdr:from>
    <xdr:to>
      <xdr:col>1</xdr:col>
      <xdr:colOff>689556</xdr:colOff>
      <xdr:row>181</xdr:row>
      <xdr:rowOff>264560</xdr:rowOff>
    </xdr:to>
    <xdr:sp macro="" textlink="">
      <xdr:nvSpPr>
        <xdr:cNvPr id="799" name="TextBox 798"/>
        <xdr:cNvSpPr txBox="1"/>
      </xdr:nvSpPr>
      <xdr:spPr>
        <a:xfrm>
          <a:off x="826294" y="1475303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twoCellAnchor>
  <xdr:twoCellAnchor editAs="oneCell">
    <xdr:from>
      <xdr:col>1</xdr:col>
      <xdr:colOff>504825</xdr:colOff>
      <xdr:row>204</xdr:row>
      <xdr:rowOff>0</xdr:rowOff>
    </xdr:from>
    <xdr:to>
      <xdr:col>1</xdr:col>
      <xdr:colOff>689556</xdr:colOff>
      <xdr:row>204</xdr:row>
      <xdr:rowOff>264560</xdr:rowOff>
    </xdr:to>
    <xdr:sp macro="" textlink="">
      <xdr:nvSpPr>
        <xdr:cNvPr id="800" name="TextBox 1"/>
        <xdr:cNvSpPr txBox="1"/>
      </xdr:nvSpPr>
      <xdr:spPr>
        <a:xfrm>
          <a:off x="826294" y="164258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twoCellAnchor>
  <xdr:twoCellAnchor editAs="oneCell">
    <xdr:from>
      <xdr:col>1</xdr:col>
      <xdr:colOff>504825</xdr:colOff>
      <xdr:row>221</xdr:row>
      <xdr:rowOff>0</xdr:rowOff>
    </xdr:from>
    <xdr:to>
      <xdr:col>1</xdr:col>
      <xdr:colOff>689556</xdr:colOff>
      <xdr:row>221</xdr:row>
      <xdr:rowOff>264560</xdr:rowOff>
    </xdr:to>
    <xdr:sp macro="" textlink="">
      <xdr:nvSpPr>
        <xdr:cNvPr id="801" name="TextBox 1"/>
        <xdr:cNvSpPr txBox="1"/>
      </xdr:nvSpPr>
      <xdr:spPr>
        <a:xfrm>
          <a:off x="826294" y="179034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twoCellAnchor>
  <xdr:twoCellAnchor editAs="oneCell">
    <xdr:from>
      <xdr:col>6</xdr:col>
      <xdr:colOff>504825</xdr:colOff>
      <xdr:row>221</xdr:row>
      <xdr:rowOff>0</xdr:rowOff>
    </xdr:from>
    <xdr:to>
      <xdr:col>6</xdr:col>
      <xdr:colOff>689556</xdr:colOff>
      <xdr:row>221</xdr:row>
      <xdr:rowOff>264560</xdr:rowOff>
    </xdr:to>
    <xdr:sp macro="" textlink="">
      <xdr:nvSpPr>
        <xdr:cNvPr id="802" name="TextBox 1"/>
        <xdr:cNvSpPr txBox="1"/>
      </xdr:nvSpPr>
      <xdr:spPr>
        <a:xfrm>
          <a:off x="10375106" y="179034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twoCellAnchor>
  <xdr:oneCellAnchor>
    <xdr:from>
      <xdr:col>1</xdr:col>
      <xdr:colOff>504825</xdr:colOff>
      <xdr:row>183</xdr:row>
      <xdr:rowOff>0</xdr:rowOff>
    </xdr:from>
    <xdr:ext cx="184731" cy="264560"/>
    <xdr:sp macro="" textlink="">
      <xdr:nvSpPr>
        <xdr:cNvPr id="803" name="TextBox 802"/>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504825</xdr:colOff>
      <xdr:row>206</xdr:row>
      <xdr:rowOff>0</xdr:rowOff>
    </xdr:from>
    <xdr:ext cx="184731" cy="264560"/>
    <xdr:sp macro="" textlink="">
      <xdr:nvSpPr>
        <xdr:cNvPr id="804" name="TextBox 1"/>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504825</xdr:colOff>
      <xdr:row>223</xdr:row>
      <xdr:rowOff>0</xdr:rowOff>
    </xdr:from>
    <xdr:ext cx="184731" cy="264560"/>
    <xdr:sp macro="" textlink="">
      <xdr:nvSpPr>
        <xdr:cNvPr id="805" name="TextBox 1"/>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504825</xdr:colOff>
      <xdr:row>183</xdr:row>
      <xdr:rowOff>0</xdr:rowOff>
    </xdr:from>
    <xdr:ext cx="184731" cy="264560"/>
    <xdr:sp macro="" textlink="">
      <xdr:nvSpPr>
        <xdr:cNvPr id="806" name="TextBox 805"/>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504825</xdr:colOff>
      <xdr:row>206</xdr:row>
      <xdr:rowOff>0</xdr:rowOff>
    </xdr:from>
    <xdr:ext cx="184731" cy="264560"/>
    <xdr:sp macro="" textlink="">
      <xdr:nvSpPr>
        <xdr:cNvPr id="807" name="TextBox 1"/>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504825</xdr:colOff>
      <xdr:row>223</xdr:row>
      <xdr:rowOff>0</xdr:rowOff>
    </xdr:from>
    <xdr:ext cx="184731" cy="264560"/>
    <xdr:sp macro="" textlink="">
      <xdr:nvSpPr>
        <xdr:cNvPr id="808" name="TextBox 1"/>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504825</xdr:colOff>
      <xdr:row>185</xdr:row>
      <xdr:rowOff>0</xdr:rowOff>
    </xdr:from>
    <xdr:ext cx="184731" cy="264560"/>
    <xdr:sp macro="" textlink="">
      <xdr:nvSpPr>
        <xdr:cNvPr id="809" name="TextBox 808"/>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504825</xdr:colOff>
      <xdr:row>208</xdr:row>
      <xdr:rowOff>0</xdr:rowOff>
    </xdr:from>
    <xdr:ext cx="184731" cy="264560"/>
    <xdr:sp macro="" textlink="">
      <xdr:nvSpPr>
        <xdr:cNvPr id="810" name="TextBox 1"/>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504825</xdr:colOff>
      <xdr:row>225</xdr:row>
      <xdr:rowOff>0</xdr:rowOff>
    </xdr:from>
    <xdr:ext cx="184731" cy="264560"/>
    <xdr:sp macro="" textlink="">
      <xdr:nvSpPr>
        <xdr:cNvPr id="811" name="TextBox 1"/>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504825</xdr:colOff>
      <xdr:row>186</xdr:row>
      <xdr:rowOff>0</xdr:rowOff>
    </xdr:from>
    <xdr:ext cx="184731" cy="264560"/>
    <xdr:sp macro="" textlink="">
      <xdr:nvSpPr>
        <xdr:cNvPr id="812" name="TextBox 811"/>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504825</xdr:colOff>
      <xdr:row>209</xdr:row>
      <xdr:rowOff>0</xdr:rowOff>
    </xdr:from>
    <xdr:ext cx="184731" cy="264560"/>
    <xdr:sp macro="" textlink="">
      <xdr:nvSpPr>
        <xdr:cNvPr id="813" name="TextBox 1"/>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504825</xdr:colOff>
      <xdr:row>226</xdr:row>
      <xdr:rowOff>0</xdr:rowOff>
    </xdr:from>
    <xdr:ext cx="184731" cy="264560"/>
    <xdr:sp macro="" textlink="">
      <xdr:nvSpPr>
        <xdr:cNvPr id="814" name="TextBox 1"/>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504825</xdr:colOff>
      <xdr:row>188</xdr:row>
      <xdr:rowOff>0</xdr:rowOff>
    </xdr:from>
    <xdr:ext cx="184731" cy="264560"/>
    <xdr:sp macro="" textlink="">
      <xdr:nvSpPr>
        <xdr:cNvPr id="815" name="TextBox 814"/>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504825</xdr:colOff>
      <xdr:row>211</xdr:row>
      <xdr:rowOff>0</xdr:rowOff>
    </xdr:from>
    <xdr:ext cx="184731" cy="264560"/>
    <xdr:sp macro="" textlink="">
      <xdr:nvSpPr>
        <xdr:cNvPr id="816" name="TextBox 1"/>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504825</xdr:colOff>
      <xdr:row>228</xdr:row>
      <xdr:rowOff>0</xdr:rowOff>
    </xdr:from>
    <xdr:ext cx="184731" cy="264560"/>
    <xdr:sp macro="" textlink="">
      <xdr:nvSpPr>
        <xdr:cNvPr id="817" name="TextBox 1"/>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504825</xdr:colOff>
      <xdr:row>188</xdr:row>
      <xdr:rowOff>0</xdr:rowOff>
    </xdr:from>
    <xdr:ext cx="184731" cy="264560"/>
    <xdr:sp macro="" textlink="">
      <xdr:nvSpPr>
        <xdr:cNvPr id="818" name="TextBox 817"/>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504825</xdr:colOff>
      <xdr:row>211</xdr:row>
      <xdr:rowOff>0</xdr:rowOff>
    </xdr:from>
    <xdr:ext cx="184731" cy="264560"/>
    <xdr:sp macro="" textlink="">
      <xdr:nvSpPr>
        <xdr:cNvPr id="819" name="TextBox 1"/>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504825</xdr:colOff>
      <xdr:row>228</xdr:row>
      <xdr:rowOff>0</xdr:rowOff>
    </xdr:from>
    <xdr:ext cx="184731" cy="264560"/>
    <xdr:sp macro="" textlink="">
      <xdr:nvSpPr>
        <xdr:cNvPr id="820" name="TextBox 1"/>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504825</xdr:colOff>
      <xdr:row>190</xdr:row>
      <xdr:rowOff>0</xdr:rowOff>
    </xdr:from>
    <xdr:ext cx="184731" cy="264560"/>
    <xdr:sp macro="" textlink="">
      <xdr:nvSpPr>
        <xdr:cNvPr id="821" name="TextBox 820"/>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504825</xdr:colOff>
      <xdr:row>213</xdr:row>
      <xdr:rowOff>0</xdr:rowOff>
    </xdr:from>
    <xdr:ext cx="184731" cy="264560"/>
    <xdr:sp macro="" textlink="">
      <xdr:nvSpPr>
        <xdr:cNvPr id="822" name="TextBox 1"/>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504825</xdr:colOff>
      <xdr:row>230</xdr:row>
      <xdr:rowOff>0</xdr:rowOff>
    </xdr:from>
    <xdr:ext cx="184731" cy="264560"/>
    <xdr:sp macro="" textlink="">
      <xdr:nvSpPr>
        <xdr:cNvPr id="823" name="TextBox 1"/>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504825</xdr:colOff>
      <xdr:row>193</xdr:row>
      <xdr:rowOff>0</xdr:rowOff>
    </xdr:from>
    <xdr:ext cx="184731" cy="264560"/>
    <xdr:sp macro="" textlink="">
      <xdr:nvSpPr>
        <xdr:cNvPr id="824" name="TextBox 823"/>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504825</xdr:colOff>
      <xdr:row>216</xdr:row>
      <xdr:rowOff>0</xdr:rowOff>
    </xdr:from>
    <xdr:ext cx="184731" cy="264560"/>
    <xdr:sp macro="" textlink="">
      <xdr:nvSpPr>
        <xdr:cNvPr id="825" name="TextBox 1"/>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504825</xdr:colOff>
      <xdr:row>237</xdr:row>
      <xdr:rowOff>0</xdr:rowOff>
    </xdr:from>
    <xdr:ext cx="184731" cy="264560"/>
    <xdr:sp macro="" textlink="">
      <xdr:nvSpPr>
        <xdr:cNvPr id="826" name="TextBox 1"/>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504825</xdr:colOff>
      <xdr:row>195</xdr:row>
      <xdr:rowOff>0</xdr:rowOff>
    </xdr:from>
    <xdr:ext cx="184731" cy="264560"/>
    <xdr:sp macro="" textlink="">
      <xdr:nvSpPr>
        <xdr:cNvPr id="827" name="TextBox 826"/>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504825</xdr:colOff>
      <xdr:row>218</xdr:row>
      <xdr:rowOff>0</xdr:rowOff>
    </xdr:from>
    <xdr:ext cx="184731" cy="264560"/>
    <xdr:sp macro="" textlink="">
      <xdr:nvSpPr>
        <xdr:cNvPr id="828" name="TextBox 1"/>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504825</xdr:colOff>
      <xdr:row>239</xdr:row>
      <xdr:rowOff>0</xdr:rowOff>
    </xdr:from>
    <xdr:ext cx="184731" cy="264560"/>
    <xdr:sp macro="" textlink="">
      <xdr:nvSpPr>
        <xdr:cNvPr id="829" name="TextBox 1"/>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504825</xdr:colOff>
      <xdr:row>195</xdr:row>
      <xdr:rowOff>0</xdr:rowOff>
    </xdr:from>
    <xdr:ext cx="184731" cy="264560"/>
    <xdr:sp macro="" textlink="">
      <xdr:nvSpPr>
        <xdr:cNvPr id="830" name="TextBox 829"/>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504825</xdr:colOff>
      <xdr:row>218</xdr:row>
      <xdr:rowOff>0</xdr:rowOff>
    </xdr:from>
    <xdr:ext cx="184731" cy="264560"/>
    <xdr:sp macro="" textlink="">
      <xdr:nvSpPr>
        <xdr:cNvPr id="831" name="TextBox 1"/>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504825</xdr:colOff>
      <xdr:row>239</xdr:row>
      <xdr:rowOff>0</xdr:rowOff>
    </xdr:from>
    <xdr:ext cx="184731" cy="264560"/>
    <xdr:sp macro="" textlink="">
      <xdr:nvSpPr>
        <xdr:cNvPr id="832" name="TextBox 1"/>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504825</xdr:colOff>
      <xdr:row>197</xdr:row>
      <xdr:rowOff>0</xdr:rowOff>
    </xdr:from>
    <xdr:ext cx="184731" cy="264560"/>
    <xdr:sp macro="" textlink="">
      <xdr:nvSpPr>
        <xdr:cNvPr id="833" name="TextBox 832"/>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504825</xdr:colOff>
      <xdr:row>220</xdr:row>
      <xdr:rowOff>0</xdr:rowOff>
    </xdr:from>
    <xdr:ext cx="184731" cy="264560"/>
    <xdr:sp macro="" textlink="">
      <xdr:nvSpPr>
        <xdr:cNvPr id="834" name="TextBox 1"/>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504825</xdr:colOff>
      <xdr:row>240</xdr:row>
      <xdr:rowOff>0</xdr:rowOff>
    </xdr:from>
    <xdr:ext cx="184731" cy="264560"/>
    <xdr:sp macro="" textlink="">
      <xdr:nvSpPr>
        <xdr:cNvPr id="835" name="TextBox 1"/>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504825</xdr:colOff>
      <xdr:row>198</xdr:row>
      <xdr:rowOff>0</xdr:rowOff>
    </xdr:from>
    <xdr:ext cx="184731" cy="264560"/>
    <xdr:sp macro="" textlink="">
      <xdr:nvSpPr>
        <xdr:cNvPr id="836" name="TextBox 835"/>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504825</xdr:colOff>
      <xdr:row>221</xdr:row>
      <xdr:rowOff>0</xdr:rowOff>
    </xdr:from>
    <xdr:ext cx="184731" cy="264560"/>
    <xdr:sp macro="" textlink="">
      <xdr:nvSpPr>
        <xdr:cNvPr id="837" name="TextBox 1"/>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504825</xdr:colOff>
      <xdr:row>241</xdr:row>
      <xdr:rowOff>0</xdr:rowOff>
    </xdr:from>
    <xdr:ext cx="184731" cy="264560"/>
    <xdr:sp macro="" textlink="">
      <xdr:nvSpPr>
        <xdr:cNvPr id="838" name="TextBox 1"/>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504825</xdr:colOff>
      <xdr:row>200</xdr:row>
      <xdr:rowOff>0</xdr:rowOff>
    </xdr:from>
    <xdr:ext cx="184731" cy="264560"/>
    <xdr:sp macro="" textlink="">
      <xdr:nvSpPr>
        <xdr:cNvPr id="839" name="TextBox 838"/>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504825</xdr:colOff>
      <xdr:row>223</xdr:row>
      <xdr:rowOff>0</xdr:rowOff>
    </xdr:from>
    <xdr:ext cx="184731" cy="264560"/>
    <xdr:sp macro="" textlink="">
      <xdr:nvSpPr>
        <xdr:cNvPr id="840" name="TextBox 1"/>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504825</xdr:colOff>
      <xdr:row>243</xdr:row>
      <xdr:rowOff>0</xdr:rowOff>
    </xdr:from>
    <xdr:ext cx="184731" cy="264560"/>
    <xdr:sp macro="" textlink="">
      <xdr:nvSpPr>
        <xdr:cNvPr id="841" name="TextBox 1"/>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504825</xdr:colOff>
      <xdr:row>200</xdr:row>
      <xdr:rowOff>0</xdr:rowOff>
    </xdr:from>
    <xdr:ext cx="184731" cy="264560"/>
    <xdr:sp macro="" textlink="">
      <xdr:nvSpPr>
        <xdr:cNvPr id="842" name="TextBox 841"/>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504825</xdr:colOff>
      <xdr:row>223</xdr:row>
      <xdr:rowOff>0</xdr:rowOff>
    </xdr:from>
    <xdr:ext cx="184731" cy="264560"/>
    <xdr:sp macro="" textlink="">
      <xdr:nvSpPr>
        <xdr:cNvPr id="843" name="TextBox 1"/>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504825</xdr:colOff>
      <xdr:row>243</xdr:row>
      <xdr:rowOff>0</xdr:rowOff>
    </xdr:from>
    <xdr:ext cx="184731" cy="264560"/>
    <xdr:sp macro="" textlink="">
      <xdr:nvSpPr>
        <xdr:cNvPr id="844" name="TextBox 1"/>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504825</xdr:colOff>
      <xdr:row>202</xdr:row>
      <xdr:rowOff>0</xdr:rowOff>
    </xdr:from>
    <xdr:ext cx="184731" cy="264560"/>
    <xdr:sp macro="" textlink="">
      <xdr:nvSpPr>
        <xdr:cNvPr id="845" name="TextBox 844"/>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504825</xdr:colOff>
      <xdr:row>225</xdr:row>
      <xdr:rowOff>0</xdr:rowOff>
    </xdr:from>
    <xdr:ext cx="184731" cy="264560"/>
    <xdr:sp macro="" textlink="">
      <xdr:nvSpPr>
        <xdr:cNvPr id="846" name="TextBox 1"/>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504825</xdr:colOff>
      <xdr:row>245</xdr:row>
      <xdr:rowOff>0</xdr:rowOff>
    </xdr:from>
    <xdr:ext cx="184731" cy="264560"/>
    <xdr:sp macro="" textlink="">
      <xdr:nvSpPr>
        <xdr:cNvPr id="847" name="TextBox 1"/>
        <xdr:cNvSpPr txBox="1"/>
      </xdr:nvSpPr>
      <xdr:spPr>
        <a:xfrm>
          <a:off x="826294" y="11037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491701</xdr:colOff>
      <xdr:row>261</xdr:row>
      <xdr:rowOff>0</xdr:rowOff>
    </xdr:from>
    <xdr:ext cx="184731" cy="264560"/>
    <xdr:sp macro="" textlink="">
      <xdr:nvSpPr>
        <xdr:cNvPr id="848" name="TextBox 847"/>
        <xdr:cNvSpPr txBox="1"/>
      </xdr:nvSpPr>
      <xdr:spPr>
        <a:xfrm>
          <a:off x="813170" y="1619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491701</xdr:colOff>
      <xdr:row>261</xdr:row>
      <xdr:rowOff>0</xdr:rowOff>
    </xdr:from>
    <xdr:ext cx="184731" cy="264560"/>
    <xdr:sp macro="" textlink="">
      <xdr:nvSpPr>
        <xdr:cNvPr id="849" name="TextBox 848"/>
        <xdr:cNvSpPr txBox="1"/>
      </xdr:nvSpPr>
      <xdr:spPr>
        <a:xfrm>
          <a:off x="813170" y="1619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491701</xdr:colOff>
      <xdr:row>261</xdr:row>
      <xdr:rowOff>0</xdr:rowOff>
    </xdr:from>
    <xdr:ext cx="184731" cy="264560"/>
    <xdr:sp macro="" textlink="">
      <xdr:nvSpPr>
        <xdr:cNvPr id="850" name="TextBox 849"/>
        <xdr:cNvSpPr txBox="1"/>
      </xdr:nvSpPr>
      <xdr:spPr>
        <a:xfrm>
          <a:off x="813170" y="1619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1</xdr:col>
      <xdr:colOff>499321</xdr:colOff>
      <xdr:row>166</xdr:row>
      <xdr:rowOff>0</xdr:rowOff>
    </xdr:from>
    <xdr:ext cx="184731" cy="264560"/>
    <xdr:sp macro="" textlink="">
      <xdr:nvSpPr>
        <xdr:cNvPr id="851" name="TextBox 850"/>
        <xdr:cNvSpPr txBox="1"/>
      </xdr:nvSpPr>
      <xdr:spPr>
        <a:xfrm>
          <a:off x="820790" y="1619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499321</xdr:colOff>
      <xdr:row>222</xdr:row>
      <xdr:rowOff>0</xdr:rowOff>
    </xdr:from>
    <xdr:ext cx="184731" cy="264560"/>
    <xdr:sp macro="" textlink="">
      <xdr:nvSpPr>
        <xdr:cNvPr id="852" name="TextBox 851"/>
        <xdr:cNvSpPr txBox="1"/>
      </xdr:nvSpPr>
      <xdr:spPr>
        <a:xfrm>
          <a:off x="10369602" y="1619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499321</xdr:colOff>
      <xdr:row>261</xdr:row>
      <xdr:rowOff>0</xdr:rowOff>
    </xdr:from>
    <xdr:ext cx="184731" cy="264560"/>
    <xdr:sp macro="" textlink="">
      <xdr:nvSpPr>
        <xdr:cNvPr id="853" name="TextBox 852"/>
        <xdr:cNvSpPr txBox="1"/>
      </xdr:nvSpPr>
      <xdr:spPr>
        <a:xfrm>
          <a:off x="10369602" y="1619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499321</xdr:colOff>
      <xdr:row>261</xdr:row>
      <xdr:rowOff>0</xdr:rowOff>
    </xdr:from>
    <xdr:ext cx="184731" cy="264560"/>
    <xdr:sp macro="" textlink="">
      <xdr:nvSpPr>
        <xdr:cNvPr id="854" name="TextBox 853"/>
        <xdr:cNvSpPr txBox="1"/>
      </xdr:nvSpPr>
      <xdr:spPr>
        <a:xfrm>
          <a:off x="10369602" y="1619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252</xdr:row>
      <xdr:rowOff>0</xdr:rowOff>
    </xdr:from>
    <xdr:ext cx="184731" cy="264560"/>
    <xdr:sp macro="" textlink="">
      <xdr:nvSpPr>
        <xdr:cNvPr id="855" name="TextBox 854"/>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252</xdr:row>
      <xdr:rowOff>0</xdr:rowOff>
    </xdr:from>
    <xdr:ext cx="184731" cy="264560"/>
    <xdr:sp macro="" textlink="">
      <xdr:nvSpPr>
        <xdr:cNvPr id="856" name="TextBox 855"/>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252</xdr:row>
      <xdr:rowOff>0</xdr:rowOff>
    </xdr:from>
    <xdr:ext cx="184731" cy="264560"/>
    <xdr:sp macro="" textlink="">
      <xdr:nvSpPr>
        <xdr:cNvPr id="857" name="TextBox 856"/>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252</xdr:row>
      <xdr:rowOff>0</xdr:rowOff>
    </xdr:from>
    <xdr:ext cx="184731" cy="264560"/>
    <xdr:sp macro="" textlink="">
      <xdr:nvSpPr>
        <xdr:cNvPr id="858" name="TextBox 857"/>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253</xdr:row>
      <xdr:rowOff>0</xdr:rowOff>
    </xdr:from>
    <xdr:ext cx="184731" cy="264560"/>
    <xdr:sp macro="" textlink="">
      <xdr:nvSpPr>
        <xdr:cNvPr id="859" name="TextBox 858"/>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253</xdr:row>
      <xdr:rowOff>0</xdr:rowOff>
    </xdr:from>
    <xdr:ext cx="184731" cy="264560"/>
    <xdr:sp macro="" textlink="">
      <xdr:nvSpPr>
        <xdr:cNvPr id="860" name="TextBox 859"/>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253</xdr:row>
      <xdr:rowOff>0</xdr:rowOff>
    </xdr:from>
    <xdr:ext cx="184731" cy="264560"/>
    <xdr:sp macro="" textlink="">
      <xdr:nvSpPr>
        <xdr:cNvPr id="861" name="TextBox 860"/>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253</xdr:row>
      <xdr:rowOff>0</xdr:rowOff>
    </xdr:from>
    <xdr:ext cx="184731" cy="264560"/>
    <xdr:sp macro="" textlink="">
      <xdr:nvSpPr>
        <xdr:cNvPr id="862" name="TextBox 861"/>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253</xdr:row>
      <xdr:rowOff>0</xdr:rowOff>
    </xdr:from>
    <xdr:ext cx="184731" cy="264560"/>
    <xdr:sp macro="" textlink="">
      <xdr:nvSpPr>
        <xdr:cNvPr id="863" name="TextBox 862"/>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253</xdr:row>
      <xdr:rowOff>0</xdr:rowOff>
    </xdr:from>
    <xdr:ext cx="184731" cy="264560"/>
    <xdr:sp macro="" textlink="">
      <xdr:nvSpPr>
        <xdr:cNvPr id="864" name="TextBox 863"/>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253</xdr:row>
      <xdr:rowOff>0</xdr:rowOff>
    </xdr:from>
    <xdr:ext cx="184731" cy="264560"/>
    <xdr:sp macro="" textlink="">
      <xdr:nvSpPr>
        <xdr:cNvPr id="865" name="TextBox 864"/>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253</xdr:row>
      <xdr:rowOff>0</xdr:rowOff>
    </xdr:from>
    <xdr:ext cx="184731" cy="264560"/>
    <xdr:sp macro="" textlink="">
      <xdr:nvSpPr>
        <xdr:cNvPr id="866" name="TextBox 865"/>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253</xdr:row>
      <xdr:rowOff>0</xdr:rowOff>
    </xdr:from>
    <xdr:ext cx="184731" cy="264560"/>
    <xdr:sp macro="" textlink="">
      <xdr:nvSpPr>
        <xdr:cNvPr id="867" name="TextBox 866"/>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253</xdr:row>
      <xdr:rowOff>0</xdr:rowOff>
    </xdr:from>
    <xdr:ext cx="184731" cy="264560"/>
    <xdr:sp macro="" textlink="">
      <xdr:nvSpPr>
        <xdr:cNvPr id="868" name="TextBox 867"/>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253</xdr:row>
      <xdr:rowOff>0</xdr:rowOff>
    </xdr:from>
    <xdr:ext cx="184731" cy="264560"/>
    <xdr:sp macro="" textlink="">
      <xdr:nvSpPr>
        <xdr:cNvPr id="869" name="TextBox 868"/>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253</xdr:row>
      <xdr:rowOff>0</xdr:rowOff>
    </xdr:from>
    <xdr:ext cx="184731" cy="264560"/>
    <xdr:sp macro="" textlink="">
      <xdr:nvSpPr>
        <xdr:cNvPr id="870" name="TextBox 869"/>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253</xdr:row>
      <xdr:rowOff>0</xdr:rowOff>
    </xdr:from>
    <xdr:ext cx="184731" cy="264560"/>
    <xdr:sp macro="" textlink="">
      <xdr:nvSpPr>
        <xdr:cNvPr id="871" name="TextBox 870"/>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253</xdr:row>
      <xdr:rowOff>0</xdr:rowOff>
    </xdr:from>
    <xdr:ext cx="184731" cy="264560"/>
    <xdr:sp macro="" textlink="">
      <xdr:nvSpPr>
        <xdr:cNvPr id="872" name="TextBox 871"/>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253</xdr:row>
      <xdr:rowOff>0</xdr:rowOff>
    </xdr:from>
    <xdr:ext cx="184731" cy="264560"/>
    <xdr:sp macro="" textlink="">
      <xdr:nvSpPr>
        <xdr:cNvPr id="873" name="TextBox 872"/>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253</xdr:row>
      <xdr:rowOff>0</xdr:rowOff>
    </xdr:from>
    <xdr:ext cx="184731" cy="264560"/>
    <xdr:sp macro="" textlink="">
      <xdr:nvSpPr>
        <xdr:cNvPr id="874" name="TextBox 873"/>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254</xdr:row>
      <xdr:rowOff>0</xdr:rowOff>
    </xdr:from>
    <xdr:ext cx="184731" cy="264560"/>
    <xdr:sp macro="" textlink="">
      <xdr:nvSpPr>
        <xdr:cNvPr id="875" name="TextBox 874"/>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254</xdr:row>
      <xdr:rowOff>0</xdr:rowOff>
    </xdr:from>
    <xdr:ext cx="184731" cy="264560"/>
    <xdr:sp macro="" textlink="">
      <xdr:nvSpPr>
        <xdr:cNvPr id="876" name="TextBox 875"/>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254</xdr:row>
      <xdr:rowOff>0</xdr:rowOff>
    </xdr:from>
    <xdr:ext cx="184731" cy="264560"/>
    <xdr:sp macro="" textlink="">
      <xdr:nvSpPr>
        <xdr:cNvPr id="877" name="TextBox 876"/>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254</xdr:row>
      <xdr:rowOff>0</xdr:rowOff>
    </xdr:from>
    <xdr:ext cx="184731" cy="264560"/>
    <xdr:sp macro="" textlink="">
      <xdr:nvSpPr>
        <xdr:cNvPr id="878" name="TextBox 877"/>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254</xdr:row>
      <xdr:rowOff>0</xdr:rowOff>
    </xdr:from>
    <xdr:ext cx="184731" cy="264560"/>
    <xdr:sp macro="" textlink="">
      <xdr:nvSpPr>
        <xdr:cNvPr id="879" name="TextBox 878"/>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271</xdr:row>
      <xdr:rowOff>0</xdr:rowOff>
    </xdr:from>
    <xdr:ext cx="184731" cy="264560"/>
    <xdr:sp macro="" textlink="">
      <xdr:nvSpPr>
        <xdr:cNvPr id="880" name="TextBox 879"/>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271</xdr:row>
      <xdr:rowOff>0</xdr:rowOff>
    </xdr:from>
    <xdr:ext cx="184731" cy="264560"/>
    <xdr:sp macro="" textlink="">
      <xdr:nvSpPr>
        <xdr:cNvPr id="881" name="TextBox 880"/>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271</xdr:row>
      <xdr:rowOff>0</xdr:rowOff>
    </xdr:from>
    <xdr:ext cx="184731" cy="264560"/>
    <xdr:sp macro="" textlink="">
      <xdr:nvSpPr>
        <xdr:cNvPr id="882" name="TextBox 881"/>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271</xdr:row>
      <xdr:rowOff>0</xdr:rowOff>
    </xdr:from>
    <xdr:ext cx="184731" cy="264560"/>
    <xdr:sp macro="" textlink="">
      <xdr:nvSpPr>
        <xdr:cNvPr id="883" name="TextBox 882"/>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272</xdr:row>
      <xdr:rowOff>0</xdr:rowOff>
    </xdr:from>
    <xdr:ext cx="184731" cy="264560"/>
    <xdr:sp macro="" textlink="">
      <xdr:nvSpPr>
        <xdr:cNvPr id="884" name="TextBox 883"/>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272</xdr:row>
      <xdr:rowOff>0</xdr:rowOff>
    </xdr:from>
    <xdr:ext cx="184731" cy="264560"/>
    <xdr:sp macro="" textlink="">
      <xdr:nvSpPr>
        <xdr:cNvPr id="885" name="TextBox 884"/>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272</xdr:row>
      <xdr:rowOff>0</xdr:rowOff>
    </xdr:from>
    <xdr:ext cx="184731" cy="264560"/>
    <xdr:sp macro="" textlink="">
      <xdr:nvSpPr>
        <xdr:cNvPr id="886" name="TextBox 885"/>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272</xdr:row>
      <xdr:rowOff>0</xdr:rowOff>
    </xdr:from>
    <xdr:ext cx="184731" cy="264560"/>
    <xdr:sp macro="" textlink="">
      <xdr:nvSpPr>
        <xdr:cNvPr id="887" name="TextBox 886"/>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272</xdr:row>
      <xdr:rowOff>0</xdr:rowOff>
    </xdr:from>
    <xdr:ext cx="184731" cy="264560"/>
    <xdr:sp macro="" textlink="">
      <xdr:nvSpPr>
        <xdr:cNvPr id="888" name="TextBox 887"/>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272</xdr:row>
      <xdr:rowOff>0</xdr:rowOff>
    </xdr:from>
    <xdr:ext cx="184731" cy="264560"/>
    <xdr:sp macro="" textlink="">
      <xdr:nvSpPr>
        <xdr:cNvPr id="889" name="TextBox 888"/>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272</xdr:row>
      <xdr:rowOff>0</xdr:rowOff>
    </xdr:from>
    <xdr:ext cx="184731" cy="264560"/>
    <xdr:sp macro="" textlink="">
      <xdr:nvSpPr>
        <xdr:cNvPr id="890" name="TextBox 889"/>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272</xdr:row>
      <xdr:rowOff>0</xdr:rowOff>
    </xdr:from>
    <xdr:ext cx="184731" cy="264560"/>
    <xdr:sp macro="" textlink="">
      <xdr:nvSpPr>
        <xdr:cNvPr id="891" name="TextBox 890"/>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272</xdr:row>
      <xdr:rowOff>0</xdr:rowOff>
    </xdr:from>
    <xdr:ext cx="184731" cy="264560"/>
    <xdr:sp macro="" textlink="">
      <xdr:nvSpPr>
        <xdr:cNvPr id="892" name="TextBox 891"/>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272</xdr:row>
      <xdr:rowOff>0</xdr:rowOff>
    </xdr:from>
    <xdr:ext cx="184731" cy="264560"/>
    <xdr:sp macro="" textlink="">
      <xdr:nvSpPr>
        <xdr:cNvPr id="893" name="TextBox 892"/>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272</xdr:row>
      <xdr:rowOff>0</xdr:rowOff>
    </xdr:from>
    <xdr:ext cx="184731" cy="264560"/>
    <xdr:sp macro="" textlink="">
      <xdr:nvSpPr>
        <xdr:cNvPr id="894" name="TextBox 893"/>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272</xdr:row>
      <xdr:rowOff>0</xdr:rowOff>
    </xdr:from>
    <xdr:ext cx="184731" cy="264560"/>
    <xdr:sp macro="" textlink="">
      <xdr:nvSpPr>
        <xdr:cNvPr id="895" name="TextBox 894"/>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272</xdr:row>
      <xdr:rowOff>0</xdr:rowOff>
    </xdr:from>
    <xdr:ext cx="184731" cy="264560"/>
    <xdr:sp macro="" textlink="">
      <xdr:nvSpPr>
        <xdr:cNvPr id="896" name="TextBox 895"/>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272</xdr:row>
      <xdr:rowOff>0</xdr:rowOff>
    </xdr:from>
    <xdr:ext cx="184731" cy="264560"/>
    <xdr:sp macro="" textlink="">
      <xdr:nvSpPr>
        <xdr:cNvPr id="897" name="TextBox 896"/>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272</xdr:row>
      <xdr:rowOff>0</xdr:rowOff>
    </xdr:from>
    <xdr:ext cx="184731" cy="264560"/>
    <xdr:sp macro="" textlink="">
      <xdr:nvSpPr>
        <xdr:cNvPr id="898" name="TextBox 897"/>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272</xdr:row>
      <xdr:rowOff>0</xdr:rowOff>
    </xdr:from>
    <xdr:ext cx="184731" cy="264560"/>
    <xdr:sp macro="" textlink="">
      <xdr:nvSpPr>
        <xdr:cNvPr id="899" name="TextBox 898"/>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273</xdr:row>
      <xdr:rowOff>0</xdr:rowOff>
    </xdr:from>
    <xdr:ext cx="184731" cy="264560"/>
    <xdr:sp macro="" textlink="">
      <xdr:nvSpPr>
        <xdr:cNvPr id="900" name="TextBox 899"/>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273</xdr:row>
      <xdr:rowOff>0</xdr:rowOff>
    </xdr:from>
    <xdr:ext cx="184731" cy="264560"/>
    <xdr:sp macro="" textlink="">
      <xdr:nvSpPr>
        <xdr:cNvPr id="901" name="TextBox 900"/>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273</xdr:row>
      <xdr:rowOff>0</xdr:rowOff>
    </xdr:from>
    <xdr:ext cx="184731" cy="264560"/>
    <xdr:sp macro="" textlink="">
      <xdr:nvSpPr>
        <xdr:cNvPr id="902" name="TextBox 901"/>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273</xdr:row>
      <xdr:rowOff>0</xdr:rowOff>
    </xdr:from>
    <xdr:ext cx="184731" cy="264560"/>
    <xdr:sp macro="" textlink="">
      <xdr:nvSpPr>
        <xdr:cNvPr id="903" name="TextBox 902"/>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508846</xdr:colOff>
      <xdr:row>273</xdr:row>
      <xdr:rowOff>0</xdr:rowOff>
    </xdr:from>
    <xdr:ext cx="184731" cy="264560"/>
    <xdr:sp macro="" textlink="">
      <xdr:nvSpPr>
        <xdr:cNvPr id="904" name="TextBox 903"/>
        <xdr:cNvSpPr txBox="1"/>
      </xdr:nvSpPr>
      <xdr:spPr>
        <a:xfrm>
          <a:off x="10379127"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499321</xdr:colOff>
      <xdr:row>247</xdr:row>
      <xdr:rowOff>0</xdr:rowOff>
    </xdr:from>
    <xdr:ext cx="184731" cy="264560"/>
    <xdr:sp macro="" textlink="">
      <xdr:nvSpPr>
        <xdr:cNvPr id="905" name="TextBox 904"/>
        <xdr:cNvSpPr txBox="1"/>
      </xdr:nvSpPr>
      <xdr:spPr>
        <a:xfrm>
          <a:off x="10369602"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499321</xdr:colOff>
      <xdr:row>243</xdr:row>
      <xdr:rowOff>0</xdr:rowOff>
    </xdr:from>
    <xdr:ext cx="184731" cy="264560"/>
    <xdr:sp macro="" textlink="">
      <xdr:nvSpPr>
        <xdr:cNvPr id="906" name="TextBox 905"/>
        <xdr:cNvSpPr txBox="1"/>
      </xdr:nvSpPr>
      <xdr:spPr>
        <a:xfrm>
          <a:off x="10369602"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499321</xdr:colOff>
      <xdr:row>243</xdr:row>
      <xdr:rowOff>0</xdr:rowOff>
    </xdr:from>
    <xdr:ext cx="184731" cy="264560"/>
    <xdr:sp macro="" textlink="">
      <xdr:nvSpPr>
        <xdr:cNvPr id="907" name="TextBox 906"/>
        <xdr:cNvSpPr txBox="1"/>
      </xdr:nvSpPr>
      <xdr:spPr>
        <a:xfrm>
          <a:off x="10369602"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499321</xdr:colOff>
      <xdr:row>243</xdr:row>
      <xdr:rowOff>0</xdr:rowOff>
    </xdr:from>
    <xdr:ext cx="184731" cy="264560"/>
    <xdr:sp macro="" textlink="">
      <xdr:nvSpPr>
        <xdr:cNvPr id="908" name="TextBox 907"/>
        <xdr:cNvSpPr txBox="1"/>
      </xdr:nvSpPr>
      <xdr:spPr>
        <a:xfrm>
          <a:off x="10369602"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499321</xdr:colOff>
      <xdr:row>244</xdr:row>
      <xdr:rowOff>0</xdr:rowOff>
    </xdr:from>
    <xdr:ext cx="184731" cy="264560"/>
    <xdr:sp macro="" textlink="">
      <xdr:nvSpPr>
        <xdr:cNvPr id="909" name="TextBox 908"/>
        <xdr:cNvSpPr txBox="1"/>
      </xdr:nvSpPr>
      <xdr:spPr>
        <a:xfrm>
          <a:off x="10369602"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499321</xdr:colOff>
      <xdr:row>245</xdr:row>
      <xdr:rowOff>0</xdr:rowOff>
    </xdr:from>
    <xdr:ext cx="184731" cy="264560"/>
    <xdr:sp macro="" textlink="">
      <xdr:nvSpPr>
        <xdr:cNvPr id="910" name="TextBox 909"/>
        <xdr:cNvSpPr txBox="1"/>
      </xdr:nvSpPr>
      <xdr:spPr>
        <a:xfrm>
          <a:off x="10369602"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499321</xdr:colOff>
      <xdr:row>246</xdr:row>
      <xdr:rowOff>0</xdr:rowOff>
    </xdr:from>
    <xdr:ext cx="184731" cy="264560"/>
    <xdr:sp macro="" textlink="">
      <xdr:nvSpPr>
        <xdr:cNvPr id="911" name="TextBox 910"/>
        <xdr:cNvSpPr txBox="1"/>
      </xdr:nvSpPr>
      <xdr:spPr>
        <a:xfrm>
          <a:off x="10369602"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499321</xdr:colOff>
      <xdr:row>247</xdr:row>
      <xdr:rowOff>0</xdr:rowOff>
    </xdr:from>
    <xdr:ext cx="184731" cy="264560"/>
    <xdr:sp macro="" textlink="">
      <xdr:nvSpPr>
        <xdr:cNvPr id="912" name="TextBox 911"/>
        <xdr:cNvSpPr txBox="1"/>
      </xdr:nvSpPr>
      <xdr:spPr>
        <a:xfrm>
          <a:off x="10369602"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499321</xdr:colOff>
      <xdr:row>247</xdr:row>
      <xdr:rowOff>0</xdr:rowOff>
    </xdr:from>
    <xdr:ext cx="184731" cy="264560"/>
    <xdr:sp macro="" textlink="">
      <xdr:nvSpPr>
        <xdr:cNvPr id="913" name="TextBox 912"/>
        <xdr:cNvSpPr txBox="1"/>
      </xdr:nvSpPr>
      <xdr:spPr>
        <a:xfrm>
          <a:off x="10369602"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6</xdr:col>
      <xdr:colOff>499321</xdr:colOff>
      <xdr:row>246</xdr:row>
      <xdr:rowOff>0</xdr:rowOff>
    </xdr:from>
    <xdr:ext cx="184731" cy="264560"/>
    <xdr:sp macro="" textlink="">
      <xdr:nvSpPr>
        <xdr:cNvPr id="914" name="TextBox 913"/>
        <xdr:cNvSpPr txBox="1"/>
      </xdr:nvSpPr>
      <xdr:spPr>
        <a:xfrm>
          <a:off x="10369602"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8"/>
  <sheetViews>
    <sheetView view="pageBreakPreview" topLeftCell="A169" zoomScaleNormal="80" zoomScaleSheetLayoutView="100" workbookViewId="0">
      <selection activeCell="G202" sqref="G202"/>
    </sheetView>
  </sheetViews>
  <sheetFormatPr defaultRowHeight="15" x14ac:dyDescent="0.25"/>
  <cols>
    <col min="1" max="1" width="6.140625" style="412" customWidth="1"/>
    <col min="2" max="2" width="48.5703125" style="463" customWidth="1"/>
    <col min="3" max="3" width="29.28515625" style="412" customWidth="1"/>
    <col min="4" max="4" width="16.42578125" style="447" customWidth="1"/>
    <col min="5" max="6" width="16.42578125" style="412" customWidth="1"/>
    <col min="7" max="7" width="80.7109375" style="463" customWidth="1"/>
    <col min="8" max="16384" width="9.140625" style="412"/>
  </cols>
  <sheetData>
    <row r="1" spans="1:7" ht="15.75" x14ac:dyDescent="0.25">
      <c r="A1" s="629" t="s">
        <v>0</v>
      </c>
      <c r="B1" s="629"/>
      <c r="C1" s="629"/>
      <c r="D1" s="629"/>
      <c r="E1" s="629"/>
      <c r="F1" s="629"/>
      <c r="G1" s="629"/>
    </row>
    <row r="2" spans="1:7" ht="15.75" x14ac:dyDescent="0.25">
      <c r="A2" s="2"/>
      <c r="B2" s="457"/>
      <c r="C2" s="458"/>
      <c r="D2" s="311"/>
      <c r="E2" s="311"/>
      <c r="F2" s="311"/>
      <c r="G2" s="113"/>
    </row>
    <row r="3" spans="1:7" ht="31.5" customHeight="1" x14ac:dyDescent="0.25">
      <c r="A3" s="630" t="s">
        <v>1</v>
      </c>
      <c r="B3" s="630" t="s">
        <v>2</v>
      </c>
      <c r="C3" s="630" t="s">
        <v>3</v>
      </c>
      <c r="D3" s="631" t="s">
        <v>4</v>
      </c>
      <c r="E3" s="632"/>
      <c r="F3" s="632"/>
      <c r="G3" s="630" t="s">
        <v>5</v>
      </c>
    </row>
    <row r="4" spans="1:7" ht="15.75" x14ac:dyDescent="0.25">
      <c r="A4" s="630"/>
      <c r="B4" s="630"/>
      <c r="C4" s="630"/>
      <c r="D4" s="98" t="s">
        <v>6</v>
      </c>
      <c r="E4" s="98" t="s">
        <v>7</v>
      </c>
      <c r="F4" s="98" t="s">
        <v>8</v>
      </c>
      <c r="G4" s="630"/>
    </row>
    <row r="5" spans="1:7" ht="15.75" x14ac:dyDescent="0.25">
      <c r="A5" s="161">
        <v>1</v>
      </c>
      <c r="B5" s="158">
        <v>2</v>
      </c>
      <c r="C5" s="161">
        <v>3</v>
      </c>
      <c r="D5" s="158">
        <v>4</v>
      </c>
      <c r="E5" s="161">
        <v>5</v>
      </c>
      <c r="F5" s="158">
        <v>6</v>
      </c>
      <c r="G5" s="161">
        <v>7</v>
      </c>
    </row>
    <row r="6" spans="1:7" ht="15.75" x14ac:dyDescent="0.25">
      <c r="A6" s="159"/>
      <c r="B6" s="160" t="s">
        <v>9</v>
      </c>
      <c r="C6" s="203"/>
      <c r="D6" s="203">
        <f>D7+D24+D27+D33+D49+D54+D57+D60+D74+D78+D83+D85+D90+D92+D95+D104+D121+D124+D145+D154+D158+D165+D169+D175+D185+D190+D194+D200+D208+D228+D257+D261+D264+D267+D270+D276+D282</f>
        <v>18160419.800000004</v>
      </c>
      <c r="E6" s="203">
        <f>E7+E24+E27+E33+E49+E54+E57+E60+E74+E78+E83+E85+E90+E92+E95+E104+E121+E124+E145+E154+E158+E165+E169+E175+E185+E190+E194+E200+E208+E228+E257+E261+E264+E267+E270+E276+E282</f>
        <v>3069869.6</v>
      </c>
      <c r="F6" s="203">
        <f>F7+F24+F27+F33+F49+F54+F57+F60+F74+F78+F83+F85+F90+F92+F95+F104+F121+F124+F145+F154+F158+F165+F169+F175+F185+F190+F194+F200+F208+F228+F257+F261+F264+F267+F270+F276+F282</f>
        <v>493602</v>
      </c>
      <c r="G6" s="464"/>
    </row>
    <row r="7" spans="1:7" ht="31.5" x14ac:dyDescent="0.25">
      <c r="A7" s="3">
        <v>1</v>
      </c>
      <c r="B7" s="28" t="s">
        <v>10</v>
      </c>
      <c r="C7" s="11"/>
      <c r="D7" s="11">
        <f t="shared" ref="D7:F7" si="0">SUM(D8:D23)</f>
        <v>3055271.7000000007</v>
      </c>
      <c r="E7" s="11">
        <f t="shared" si="0"/>
        <v>2846788</v>
      </c>
      <c r="F7" s="11">
        <f t="shared" si="0"/>
        <v>360000</v>
      </c>
      <c r="G7" s="167"/>
    </row>
    <row r="8" spans="1:7" s="414" customFormat="1" ht="47.25" x14ac:dyDescent="0.25">
      <c r="A8" s="27"/>
      <c r="B8" s="229" t="s">
        <v>11</v>
      </c>
      <c r="C8" s="47" t="s">
        <v>12</v>
      </c>
      <c r="D8" s="424">
        <v>0</v>
      </c>
      <c r="E8" s="334">
        <v>56063.8</v>
      </c>
      <c r="F8" s="334">
        <v>0</v>
      </c>
      <c r="G8" s="623" t="s">
        <v>1514</v>
      </c>
    </row>
    <row r="9" spans="1:7" s="414" customFormat="1" ht="94.5" x14ac:dyDescent="0.25">
      <c r="A9" s="29"/>
      <c r="B9" s="229" t="s">
        <v>13</v>
      </c>
      <c r="C9" s="47" t="s">
        <v>14</v>
      </c>
      <c r="D9" s="424">
        <v>0</v>
      </c>
      <c r="E9" s="334">
        <v>1909000</v>
      </c>
      <c r="F9" s="334">
        <v>0</v>
      </c>
      <c r="G9" s="624"/>
    </row>
    <row r="10" spans="1:7" s="414" customFormat="1" ht="78.75" x14ac:dyDescent="0.25">
      <c r="A10" s="29"/>
      <c r="B10" s="229" t="s">
        <v>15</v>
      </c>
      <c r="C10" s="47" t="s">
        <v>16</v>
      </c>
      <c r="D10" s="424">
        <v>0</v>
      </c>
      <c r="E10" s="334">
        <v>523436.4</v>
      </c>
      <c r="F10" s="334">
        <v>0</v>
      </c>
      <c r="G10" s="625"/>
    </row>
    <row r="11" spans="1:7" s="414" customFormat="1" ht="173.25" x14ac:dyDescent="0.25">
      <c r="A11" s="29"/>
      <c r="B11" s="441" t="s">
        <v>17</v>
      </c>
      <c r="C11" s="17" t="s">
        <v>18</v>
      </c>
      <c r="D11" s="424">
        <v>15352.1</v>
      </c>
      <c r="E11" s="17">
        <v>0</v>
      </c>
      <c r="F11" s="17">
        <v>0</v>
      </c>
      <c r="G11" s="441" t="s">
        <v>1515</v>
      </c>
    </row>
    <row r="12" spans="1:7" s="414" customFormat="1" ht="236.25" x14ac:dyDescent="0.25">
      <c r="A12" s="27"/>
      <c r="B12" s="442" t="s">
        <v>19</v>
      </c>
      <c r="C12" s="67" t="s">
        <v>20</v>
      </c>
      <c r="D12" s="424">
        <v>0</v>
      </c>
      <c r="E12" s="17">
        <v>240000</v>
      </c>
      <c r="F12" s="334">
        <v>360000</v>
      </c>
      <c r="G12" s="441" t="s">
        <v>1516</v>
      </c>
    </row>
    <row r="13" spans="1:7" s="414" customFormat="1" ht="204.75" x14ac:dyDescent="0.25">
      <c r="A13" s="335"/>
      <c r="B13" s="229" t="s">
        <v>21</v>
      </c>
      <c r="C13" s="47" t="s">
        <v>22</v>
      </c>
      <c r="D13" s="424">
        <v>0</v>
      </c>
      <c r="E13" s="17">
        <v>44976.5</v>
      </c>
      <c r="F13" s="334">
        <v>0</v>
      </c>
      <c r="G13" s="441" t="s">
        <v>1701</v>
      </c>
    </row>
    <row r="14" spans="1:7" s="414" customFormat="1" ht="362.25" x14ac:dyDescent="0.25">
      <c r="A14" s="181"/>
      <c r="B14" s="442" t="s">
        <v>23</v>
      </c>
      <c r="C14" s="67" t="s">
        <v>24</v>
      </c>
      <c r="D14" s="421">
        <v>2601120.5</v>
      </c>
      <c r="E14" s="350">
        <v>0</v>
      </c>
      <c r="F14" s="337">
        <v>0</v>
      </c>
      <c r="G14" s="434" t="s">
        <v>1702</v>
      </c>
    </row>
    <row r="15" spans="1:7" s="414" customFormat="1" ht="157.5" x14ac:dyDescent="0.25">
      <c r="A15" s="183"/>
      <c r="B15" s="444"/>
      <c r="C15" s="68"/>
      <c r="D15" s="423"/>
      <c r="E15" s="351"/>
      <c r="F15" s="336"/>
      <c r="G15" s="435" t="s">
        <v>1699</v>
      </c>
    </row>
    <row r="16" spans="1:7" s="414" customFormat="1" ht="189" x14ac:dyDescent="0.25">
      <c r="A16" s="29"/>
      <c r="B16" s="229" t="s">
        <v>25</v>
      </c>
      <c r="C16" s="47" t="s">
        <v>26</v>
      </c>
      <c r="D16" s="424">
        <v>0</v>
      </c>
      <c r="E16" s="17">
        <v>41111.300000000003</v>
      </c>
      <c r="F16" s="17">
        <v>0</v>
      </c>
      <c r="G16" s="441" t="s">
        <v>1698</v>
      </c>
    </row>
    <row r="17" spans="1:7" s="414" customFormat="1" ht="236.25" x14ac:dyDescent="0.25">
      <c r="A17" s="29"/>
      <c r="B17" s="229" t="s">
        <v>27</v>
      </c>
      <c r="C17" s="47" t="s">
        <v>28</v>
      </c>
      <c r="D17" s="424">
        <v>13800</v>
      </c>
      <c r="E17" s="17">
        <v>32200</v>
      </c>
      <c r="F17" s="17">
        <v>0</v>
      </c>
      <c r="G17" s="441" t="s">
        <v>1517</v>
      </c>
    </row>
    <row r="18" spans="1:7" s="414" customFormat="1" ht="204.75" x14ac:dyDescent="0.25">
      <c r="A18" s="29"/>
      <c r="B18" s="229" t="s">
        <v>29</v>
      </c>
      <c r="C18" s="47" t="s">
        <v>30</v>
      </c>
      <c r="D18" s="424">
        <v>12413.6</v>
      </c>
      <c r="E18" s="17">
        <v>0</v>
      </c>
      <c r="F18" s="17">
        <v>0</v>
      </c>
      <c r="G18" s="441" t="s">
        <v>1696</v>
      </c>
    </row>
    <row r="19" spans="1:7" s="414" customFormat="1" ht="126" x14ac:dyDescent="0.25">
      <c r="A19" s="29"/>
      <c r="B19" s="229" t="s">
        <v>29</v>
      </c>
      <c r="C19" s="47" t="s">
        <v>31</v>
      </c>
      <c r="D19" s="424">
        <v>4540.6000000000004</v>
      </c>
      <c r="E19" s="17">
        <v>0</v>
      </c>
      <c r="F19" s="17">
        <v>0</v>
      </c>
      <c r="G19" s="441" t="s">
        <v>1697</v>
      </c>
    </row>
    <row r="20" spans="1:7" s="414" customFormat="1" ht="126" x14ac:dyDescent="0.25">
      <c r="A20" s="29"/>
      <c r="B20" s="229" t="s">
        <v>29</v>
      </c>
      <c r="C20" s="47" t="s">
        <v>32</v>
      </c>
      <c r="D20" s="424">
        <v>196760.2</v>
      </c>
      <c r="E20" s="17">
        <v>0</v>
      </c>
      <c r="F20" s="17">
        <v>0</v>
      </c>
      <c r="G20" s="441" t="s">
        <v>1700</v>
      </c>
    </row>
    <row r="21" spans="1:7" s="414" customFormat="1" ht="63" x14ac:dyDescent="0.25">
      <c r="A21" s="29"/>
      <c r="B21" s="229" t="s">
        <v>33</v>
      </c>
      <c r="C21" s="47" t="s">
        <v>34</v>
      </c>
      <c r="D21" s="424">
        <v>209729</v>
      </c>
      <c r="E21" s="17">
        <v>0</v>
      </c>
      <c r="F21" s="17">
        <v>0</v>
      </c>
      <c r="G21" s="441" t="s">
        <v>1695</v>
      </c>
    </row>
    <row r="22" spans="1:7" s="414" customFormat="1" ht="78.75" x14ac:dyDescent="0.25">
      <c r="A22" s="29"/>
      <c r="B22" s="229" t="s">
        <v>35</v>
      </c>
      <c r="C22" s="47" t="s">
        <v>36</v>
      </c>
      <c r="D22" s="424">
        <v>955.7</v>
      </c>
      <c r="E22" s="17">
        <v>0</v>
      </c>
      <c r="F22" s="17">
        <v>0</v>
      </c>
      <c r="G22" s="441" t="s">
        <v>1694</v>
      </c>
    </row>
    <row r="23" spans="1:7" ht="63" x14ac:dyDescent="0.25">
      <c r="A23" s="8"/>
      <c r="B23" s="229" t="s">
        <v>37</v>
      </c>
      <c r="C23" s="47" t="s">
        <v>38</v>
      </c>
      <c r="D23" s="424">
        <v>600</v>
      </c>
      <c r="E23" s="17">
        <v>0</v>
      </c>
      <c r="F23" s="17">
        <v>0</v>
      </c>
      <c r="G23" s="441" t="s">
        <v>1518</v>
      </c>
    </row>
    <row r="24" spans="1:7" ht="31.5" x14ac:dyDescent="0.25">
      <c r="A24" s="8">
        <v>2</v>
      </c>
      <c r="B24" s="4" t="s">
        <v>39</v>
      </c>
      <c r="C24" s="8"/>
      <c r="D24" s="419">
        <f t="shared" ref="D24:F24" si="1">SUM(D25:D26)</f>
        <v>294.20000000000005</v>
      </c>
      <c r="E24" s="347">
        <f t="shared" si="1"/>
        <v>0</v>
      </c>
      <c r="F24" s="347">
        <f t="shared" si="1"/>
        <v>0</v>
      </c>
      <c r="G24" s="465"/>
    </row>
    <row r="25" spans="1:7" ht="47.25" x14ac:dyDescent="0.25">
      <c r="A25" s="8"/>
      <c r="B25" s="5" t="s">
        <v>29</v>
      </c>
      <c r="C25" s="205" t="s">
        <v>40</v>
      </c>
      <c r="D25" s="349">
        <v>152.80000000000001</v>
      </c>
      <c r="E25" s="73">
        <v>0</v>
      </c>
      <c r="F25" s="73">
        <v>0</v>
      </c>
      <c r="G25" s="441" t="s">
        <v>1520</v>
      </c>
    </row>
    <row r="26" spans="1:7" ht="47.25" x14ac:dyDescent="0.25">
      <c r="A26" s="8"/>
      <c r="B26" s="46" t="s">
        <v>41</v>
      </c>
      <c r="C26" s="205" t="s">
        <v>42</v>
      </c>
      <c r="D26" s="349">
        <v>141.4</v>
      </c>
      <c r="E26" s="73">
        <v>0</v>
      </c>
      <c r="F26" s="73">
        <v>0</v>
      </c>
      <c r="G26" s="441" t="s">
        <v>1519</v>
      </c>
    </row>
    <row r="27" spans="1:7" ht="15.75" x14ac:dyDescent="0.25">
      <c r="A27" s="8">
        <v>3</v>
      </c>
      <c r="B27" s="85" t="s">
        <v>43</v>
      </c>
      <c r="C27" s="347"/>
      <c r="D27" s="419">
        <f t="shared" ref="D27:F27" si="2">SUM(D28:D32)</f>
        <v>11730.3</v>
      </c>
      <c r="E27" s="347">
        <f t="shared" si="2"/>
        <v>0</v>
      </c>
      <c r="F27" s="347">
        <f t="shared" si="2"/>
        <v>0</v>
      </c>
      <c r="G27" s="465"/>
    </row>
    <row r="28" spans="1:7" ht="31.5" x14ac:dyDescent="0.25">
      <c r="A28" s="8"/>
      <c r="B28" s="46" t="s">
        <v>44</v>
      </c>
      <c r="C28" s="344" t="s">
        <v>45</v>
      </c>
      <c r="D28" s="416">
        <v>909</v>
      </c>
      <c r="E28" s="73">
        <v>0</v>
      </c>
      <c r="F28" s="73">
        <v>0</v>
      </c>
      <c r="G28" s="39" t="s">
        <v>1521</v>
      </c>
    </row>
    <row r="29" spans="1:7" ht="63" x14ac:dyDescent="0.25">
      <c r="A29" s="8"/>
      <c r="B29" s="46" t="s">
        <v>44</v>
      </c>
      <c r="C29" s="344" t="s">
        <v>45</v>
      </c>
      <c r="D29" s="416">
        <v>300</v>
      </c>
      <c r="E29" s="73">
        <v>0</v>
      </c>
      <c r="F29" s="73">
        <v>0</v>
      </c>
      <c r="G29" s="39" t="s">
        <v>1522</v>
      </c>
    </row>
    <row r="30" spans="1:7" ht="47.25" x14ac:dyDescent="0.25">
      <c r="A30" s="8"/>
      <c r="B30" s="165" t="s">
        <v>44</v>
      </c>
      <c r="C30" s="205" t="s">
        <v>46</v>
      </c>
      <c r="D30" s="133">
        <v>9000</v>
      </c>
      <c r="E30" s="133">
        <v>0</v>
      </c>
      <c r="F30" s="133">
        <v>0</v>
      </c>
      <c r="G30" s="39" t="s">
        <v>1523</v>
      </c>
    </row>
    <row r="31" spans="1:7" ht="94.5" x14ac:dyDescent="0.25">
      <c r="A31" s="8"/>
      <c r="B31" s="46" t="s">
        <v>44</v>
      </c>
      <c r="C31" s="344" t="s">
        <v>47</v>
      </c>
      <c r="D31" s="416">
        <v>1255</v>
      </c>
      <c r="E31" s="73">
        <v>0</v>
      </c>
      <c r="F31" s="73">
        <v>0</v>
      </c>
      <c r="G31" s="57" t="s">
        <v>1524</v>
      </c>
    </row>
    <row r="32" spans="1:7" ht="31.5" x14ac:dyDescent="0.25">
      <c r="A32" s="8"/>
      <c r="B32" s="46" t="s">
        <v>44</v>
      </c>
      <c r="C32" s="344" t="s">
        <v>47</v>
      </c>
      <c r="D32" s="416">
        <v>266.3</v>
      </c>
      <c r="E32" s="73">
        <v>0</v>
      </c>
      <c r="F32" s="73">
        <v>0</v>
      </c>
      <c r="G32" s="57" t="s">
        <v>1525</v>
      </c>
    </row>
    <row r="33" spans="1:7" ht="31.5" x14ac:dyDescent="0.25">
      <c r="A33" s="8">
        <v>4</v>
      </c>
      <c r="B33" s="28" t="s">
        <v>48</v>
      </c>
      <c r="C33" s="11"/>
      <c r="D33" s="11">
        <f t="shared" ref="D33:F33" si="3">SUM(D34:D48)</f>
        <v>886634.5</v>
      </c>
      <c r="E33" s="11">
        <f t="shared" si="3"/>
        <v>0</v>
      </c>
      <c r="F33" s="11">
        <f t="shared" si="3"/>
        <v>0</v>
      </c>
      <c r="G33" s="167"/>
    </row>
    <row r="34" spans="1:7" ht="157.5" x14ac:dyDescent="0.25">
      <c r="A34" s="8"/>
      <c r="B34" s="5" t="s">
        <v>49</v>
      </c>
      <c r="C34" s="17" t="s">
        <v>50</v>
      </c>
      <c r="D34" s="424">
        <v>22506.3</v>
      </c>
      <c r="E34" s="17">
        <v>0</v>
      </c>
      <c r="F34" s="17">
        <v>0</v>
      </c>
      <c r="G34" s="441" t="s">
        <v>1526</v>
      </c>
    </row>
    <row r="35" spans="1:7" ht="204.75" x14ac:dyDescent="0.25">
      <c r="A35" s="8"/>
      <c r="B35" s="5" t="s">
        <v>51</v>
      </c>
      <c r="C35" s="17" t="s">
        <v>52</v>
      </c>
      <c r="D35" s="424">
        <v>565782.80000000005</v>
      </c>
      <c r="E35" s="17">
        <v>0</v>
      </c>
      <c r="F35" s="17">
        <v>0</v>
      </c>
      <c r="G35" s="441" t="s">
        <v>1527</v>
      </c>
    </row>
    <row r="36" spans="1:7" ht="141.75" x14ac:dyDescent="0.25">
      <c r="A36" s="8"/>
      <c r="B36" s="5" t="s">
        <v>53</v>
      </c>
      <c r="C36" s="17" t="s">
        <v>54</v>
      </c>
      <c r="D36" s="424">
        <v>42162.2</v>
      </c>
      <c r="E36" s="17">
        <v>0</v>
      </c>
      <c r="F36" s="17">
        <v>0</v>
      </c>
      <c r="G36" s="441" t="s">
        <v>1703</v>
      </c>
    </row>
    <row r="37" spans="1:7" ht="78.75" x14ac:dyDescent="0.25">
      <c r="A37" s="8"/>
      <c r="B37" s="25" t="s">
        <v>55</v>
      </c>
      <c r="C37" s="17" t="s">
        <v>56</v>
      </c>
      <c r="D37" s="424">
        <v>3275.1</v>
      </c>
      <c r="E37" s="17">
        <v>0</v>
      </c>
      <c r="F37" s="17">
        <v>0</v>
      </c>
      <c r="G37" s="441" t="s">
        <v>1528</v>
      </c>
    </row>
    <row r="38" spans="1:7" ht="173.25" x14ac:dyDescent="0.25">
      <c r="A38" s="8"/>
      <c r="B38" s="5" t="s">
        <v>57</v>
      </c>
      <c r="C38" s="17" t="s">
        <v>58</v>
      </c>
      <c r="D38" s="424">
        <v>109035.2</v>
      </c>
      <c r="E38" s="17">
        <v>0</v>
      </c>
      <c r="F38" s="17">
        <v>0</v>
      </c>
      <c r="G38" s="441" t="s">
        <v>1529</v>
      </c>
    </row>
    <row r="39" spans="1:7" ht="94.5" x14ac:dyDescent="0.25">
      <c r="A39" s="8"/>
      <c r="B39" s="80" t="s">
        <v>59</v>
      </c>
      <c r="C39" s="17" t="s">
        <v>60</v>
      </c>
      <c r="D39" s="424">
        <v>22884.1</v>
      </c>
      <c r="E39" s="17">
        <v>0</v>
      </c>
      <c r="F39" s="17">
        <v>0</v>
      </c>
      <c r="G39" s="441" t="s">
        <v>1530</v>
      </c>
    </row>
    <row r="40" spans="1:7" ht="110.25" x14ac:dyDescent="0.25">
      <c r="A40" s="8"/>
      <c r="B40" s="5" t="s">
        <v>61</v>
      </c>
      <c r="C40" s="17" t="s">
        <v>62</v>
      </c>
      <c r="D40" s="424">
        <v>2324</v>
      </c>
      <c r="E40" s="17">
        <v>0</v>
      </c>
      <c r="F40" s="17">
        <v>0</v>
      </c>
      <c r="G40" s="441" t="s">
        <v>1531</v>
      </c>
    </row>
    <row r="41" spans="1:7" ht="94.5" x14ac:dyDescent="0.25">
      <c r="A41" s="8"/>
      <c r="B41" s="5" t="s">
        <v>63</v>
      </c>
      <c r="C41" s="17" t="s">
        <v>64</v>
      </c>
      <c r="D41" s="424">
        <v>37764</v>
      </c>
      <c r="E41" s="17">
        <v>0</v>
      </c>
      <c r="F41" s="17">
        <v>0</v>
      </c>
      <c r="G41" s="5" t="s">
        <v>1532</v>
      </c>
    </row>
    <row r="42" spans="1:7" ht="409.5" x14ac:dyDescent="0.25">
      <c r="A42" s="8"/>
      <c r="B42" s="5" t="s">
        <v>29</v>
      </c>
      <c r="C42" s="17" t="s">
        <v>65</v>
      </c>
      <c r="D42" s="424">
        <v>21027.8</v>
      </c>
      <c r="E42" s="17">
        <v>0</v>
      </c>
      <c r="F42" s="17">
        <v>0</v>
      </c>
      <c r="G42" s="441" t="s">
        <v>1533</v>
      </c>
    </row>
    <row r="43" spans="1:7" ht="47.25" x14ac:dyDescent="0.25">
      <c r="A43" s="8"/>
      <c r="B43" s="5" t="s">
        <v>66</v>
      </c>
      <c r="C43" s="17" t="s">
        <v>67</v>
      </c>
      <c r="D43" s="424">
        <v>8450.2000000000007</v>
      </c>
      <c r="E43" s="17">
        <v>0</v>
      </c>
      <c r="F43" s="17">
        <v>0</v>
      </c>
      <c r="G43" s="441" t="s">
        <v>1704</v>
      </c>
    </row>
    <row r="44" spans="1:7" ht="78.75" x14ac:dyDescent="0.25">
      <c r="A44" s="8"/>
      <c r="B44" s="5" t="s">
        <v>68</v>
      </c>
      <c r="C44" s="81" t="s">
        <v>69</v>
      </c>
      <c r="D44" s="424">
        <v>5000</v>
      </c>
      <c r="E44" s="17">
        <v>0</v>
      </c>
      <c r="F44" s="17">
        <v>0</v>
      </c>
      <c r="G44" s="441" t="s">
        <v>1794</v>
      </c>
    </row>
    <row r="45" spans="1:7" ht="63" x14ac:dyDescent="0.25">
      <c r="A45" s="8"/>
      <c r="B45" s="5" t="s">
        <v>70</v>
      </c>
      <c r="C45" s="21" t="s">
        <v>71</v>
      </c>
      <c r="D45" s="424">
        <v>300</v>
      </c>
      <c r="E45" s="17">
        <v>0</v>
      </c>
      <c r="F45" s="17">
        <v>0</v>
      </c>
      <c r="G45" s="441" t="s">
        <v>1534</v>
      </c>
    </row>
    <row r="46" spans="1:7" ht="83.25" customHeight="1" x14ac:dyDescent="0.25">
      <c r="A46" s="8"/>
      <c r="B46" s="5" t="s">
        <v>61</v>
      </c>
      <c r="C46" s="21" t="s">
        <v>72</v>
      </c>
      <c r="D46" s="424">
        <v>3650</v>
      </c>
      <c r="E46" s="17">
        <v>0</v>
      </c>
      <c r="F46" s="17">
        <v>0</v>
      </c>
      <c r="G46" s="441" t="s">
        <v>1535</v>
      </c>
    </row>
    <row r="47" spans="1:7" ht="63" x14ac:dyDescent="0.25">
      <c r="A47" s="8"/>
      <c r="B47" s="32" t="s">
        <v>61</v>
      </c>
      <c r="C47" s="81" t="s">
        <v>73</v>
      </c>
      <c r="D47" s="424">
        <v>8242.7999999999993</v>
      </c>
      <c r="E47" s="17">
        <v>0</v>
      </c>
      <c r="F47" s="17">
        <v>0</v>
      </c>
      <c r="G47" s="441" t="s">
        <v>1536</v>
      </c>
    </row>
    <row r="48" spans="1:7" ht="94.5" x14ac:dyDescent="0.25">
      <c r="A48" s="8"/>
      <c r="B48" s="229" t="s">
        <v>29</v>
      </c>
      <c r="C48" s="34" t="s">
        <v>1264</v>
      </c>
      <c r="D48" s="424">
        <v>34230</v>
      </c>
      <c r="E48" s="17">
        <v>0</v>
      </c>
      <c r="F48" s="17">
        <v>0</v>
      </c>
      <c r="G48" s="441" t="s">
        <v>1344</v>
      </c>
    </row>
    <row r="49" spans="1:7" ht="47.25" x14ac:dyDescent="0.25">
      <c r="A49" s="37">
        <v>5</v>
      </c>
      <c r="B49" s="38" t="s">
        <v>381</v>
      </c>
      <c r="C49" s="53"/>
      <c r="D49" s="43">
        <f t="shared" ref="D49:F49" si="4">SUM(D50:D53)</f>
        <v>206734.5</v>
      </c>
      <c r="E49" s="43">
        <f t="shared" si="4"/>
        <v>0</v>
      </c>
      <c r="F49" s="43">
        <f t="shared" si="4"/>
        <v>0</v>
      </c>
      <c r="G49" s="69"/>
    </row>
    <row r="50" spans="1:7" ht="63" x14ac:dyDescent="0.25">
      <c r="A50" s="37"/>
      <c r="B50" s="39" t="s">
        <v>74</v>
      </c>
      <c r="C50" s="40" t="s">
        <v>75</v>
      </c>
      <c r="D50" s="44">
        <v>7741.9</v>
      </c>
      <c r="E50" s="44">
        <v>0</v>
      </c>
      <c r="F50" s="44">
        <v>0</v>
      </c>
      <c r="G50" s="39" t="s">
        <v>1537</v>
      </c>
    </row>
    <row r="51" spans="1:7" ht="87.75" customHeight="1" x14ac:dyDescent="0.25">
      <c r="A51" s="41"/>
      <c r="B51" s="39" t="s">
        <v>76</v>
      </c>
      <c r="C51" s="40" t="s">
        <v>77</v>
      </c>
      <c r="D51" s="44">
        <v>190012.5</v>
      </c>
      <c r="E51" s="44">
        <v>0</v>
      </c>
      <c r="F51" s="44">
        <v>0</v>
      </c>
      <c r="G51" s="39" t="s">
        <v>1538</v>
      </c>
    </row>
    <row r="52" spans="1:7" ht="94.5" x14ac:dyDescent="0.25">
      <c r="A52" s="41"/>
      <c r="B52" s="39" t="s">
        <v>1281</v>
      </c>
      <c r="C52" s="56" t="s">
        <v>1280</v>
      </c>
      <c r="D52" s="44">
        <v>8006.6</v>
      </c>
      <c r="E52" s="44">
        <v>0</v>
      </c>
      <c r="F52" s="44">
        <v>0</v>
      </c>
      <c r="G52" s="42" t="s">
        <v>1539</v>
      </c>
    </row>
    <row r="53" spans="1:7" ht="157.5" x14ac:dyDescent="0.25">
      <c r="A53" s="37"/>
      <c r="B53" s="39" t="s">
        <v>78</v>
      </c>
      <c r="C53" s="56" t="s">
        <v>79</v>
      </c>
      <c r="D53" s="44">
        <v>973.5</v>
      </c>
      <c r="E53" s="44">
        <v>0</v>
      </c>
      <c r="F53" s="44">
        <v>0</v>
      </c>
      <c r="G53" s="57" t="s">
        <v>1540</v>
      </c>
    </row>
    <row r="54" spans="1:7" ht="31.5" x14ac:dyDescent="0.25">
      <c r="A54" s="8">
        <v>6</v>
      </c>
      <c r="B54" s="4" t="s">
        <v>80</v>
      </c>
      <c r="C54" s="204"/>
      <c r="D54" s="204">
        <f t="shared" ref="D54:F54" si="5">SUM(D55:D56)</f>
        <v>388.8</v>
      </c>
      <c r="E54" s="204">
        <f t="shared" si="5"/>
        <v>0</v>
      </c>
      <c r="F54" s="204">
        <f t="shared" si="5"/>
        <v>0</v>
      </c>
      <c r="G54" s="166"/>
    </row>
    <row r="55" spans="1:7" ht="31.5" x14ac:dyDescent="0.25">
      <c r="A55" s="37"/>
      <c r="B55" s="46" t="s">
        <v>44</v>
      </c>
      <c r="C55" s="164" t="s">
        <v>81</v>
      </c>
      <c r="D55" s="417">
        <v>82.7</v>
      </c>
      <c r="E55" s="276">
        <v>0</v>
      </c>
      <c r="F55" s="276">
        <v>0</v>
      </c>
      <c r="G55" s="49" t="s">
        <v>1541</v>
      </c>
    </row>
    <row r="56" spans="1:7" ht="78.75" x14ac:dyDescent="0.25">
      <c r="A56" s="37"/>
      <c r="B56" s="46" t="s">
        <v>44</v>
      </c>
      <c r="C56" s="164" t="s">
        <v>82</v>
      </c>
      <c r="D56" s="349">
        <v>306.10000000000002</v>
      </c>
      <c r="E56" s="276">
        <v>0</v>
      </c>
      <c r="F56" s="276">
        <v>0</v>
      </c>
      <c r="G56" s="441" t="s">
        <v>1542</v>
      </c>
    </row>
    <row r="57" spans="1:7" ht="47.25" x14ac:dyDescent="0.25">
      <c r="A57" s="8">
        <v>7</v>
      </c>
      <c r="B57" s="51" t="s">
        <v>83</v>
      </c>
      <c r="C57" s="54"/>
      <c r="D57" s="419">
        <f t="shared" ref="D57:F57" si="6">SUM(D58:D59)</f>
        <v>1041.5</v>
      </c>
      <c r="E57" s="347">
        <f t="shared" si="6"/>
        <v>0</v>
      </c>
      <c r="F57" s="347">
        <f t="shared" si="6"/>
        <v>0</v>
      </c>
      <c r="G57" s="466"/>
    </row>
    <row r="58" spans="1:7" ht="48" customHeight="1" x14ac:dyDescent="0.25">
      <c r="A58" s="635"/>
      <c r="B58" s="620" t="s">
        <v>44</v>
      </c>
      <c r="C58" s="205" t="s">
        <v>84</v>
      </c>
      <c r="D58" s="417">
        <v>959.9</v>
      </c>
      <c r="E58" s="73">
        <v>0</v>
      </c>
      <c r="F58" s="73">
        <v>0</v>
      </c>
      <c r="G58" s="49" t="s">
        <v>1543</v>
      </c>
    </row>
    <row r="59" spans="1:7" ht="31.5" x14ac:dyDescent="0.25">
      <c r="A59" s="636"/>
      <c r="B59" s="621"/>
      <c r="C59" s="205" t="s">
        <v>85</v>
      </c>
      <c r="D59" s="417">
        <v>81.599999999999994</v>
      </c>
      <c r="E59" s="73">
        <v>0</v>
      </c>
      <c r="F59" s="73">
        <v>0</v>
      </c>
      <c r="G59" s="441" t="s">
        <v>1544</v>
      </c>
    </row>
    <row r="60" spans="1:7" ht="31.5" x14ac:dyDescent="0.25">
      <c r="A60" s="3">
        <v>8</v>
      </c>
      <c r="B60" s="51" t="s">
        <v>86</v>
      </c>
      <c r="C60" s="55"/>
      <c r="D60" s="419">
        <f t="shared" ref="D60:F60" si="7">SUM(D61:D73)</f>
        <v>97275.599999999991</v>
      </c>
      <c r="E60" s="347">
        <f t="shared" si="7"/>
        <v>84447.4</v>
      </c>
      <c r="F60" s="347">
        <f t="shared" si="7"/>
        <v>0</v>
      </c>
      <c r="G60" s="465"/>
    </row>
    <row r="61" spans="1:7" ht="63" x14ac:dyDescent="0.25">
      <c r="A61" s="8"/>
      <c r="B61" s="46" t="s">
        <v>44</v>
      </c>
      <c r="C61" s="205" t="s">
        <v>87</v>
      </c>
      <c r="D61" s="417">
        <v>340.5</v>
      </c>
      <c r="E61" s="428">
        <v>0</v>
      </c>
      <c r="F61" s="428">
        <v>0</v>
      </c>
      <c r="G61" s="441" t="s">
        <v>1545</v>
      </c>
    </row>
    <row r="62" spans="1:7" ht="66" customHeight="1" x14ac:dyDescent="0.25">
      <c r="A62" s="635"/>
      <c r="B62" s="626" t="s">
        <v>44</v>
      </c>
      <c r="C62" s="205" t="s">
        <v>88</v>
      </c>
      <c r="D62" s="417">
        <v>62905.7</v>
      </c>
      <c r="E62" s="428">
        <v>0</v>
      </c>
      <c r="F62" s="428">
        <v>0</v>
      </c>
      <c r="G62" s="441" t="s">
        <v>1546</v>
      </c>
    </row>
    <row r="63" spans="1:7" ht="31.5" customHeight="1" x14ac:dyDescent="0.25">
      <c r="A63" s="636"/>
      <c r="B63" s="627"/>
      <c r="C63" s="205" t="s">
        <v>89</v>
      </c>
      <c r="D63" s="417">
        <v>4037.4</v>
      </c>
      <c r="E63" s="428">
        <v>0</v>
      </c>
      <c r="F63" s="428">
        <v>0</v>
      </c>
      <c r="G63" s="49" t="s">
        <v>1547</v>
      </c>
    </row>
    <row r="64" spans="1:7" ht="31.5" x14ac:dyDescent="0.25">
      <c r="A64" s="8"/>
      <c r="B64" s="433" t="s">
        <v>44</v>
      </c>
      <c r="C64" s="193" t="s">
        <v>90</v>
      </c>
      <c r="D64" s="92">
        <v>100</v>
      </c>
      <c r="E64" s="428">
        <v>0</v>
      </c>
      <c r="F64" s="428">
        <v>0</v>
      </c>
      <c r="G64" s="434" t="s">
        <v>1548</v>
      </c>
    </row>
    <row r="65" spans="1:7" ht="47.25" x14ac:dyDescent="0.25">
      <c r="A65" s="8"/>
      <c r="B65" s="433" t="s">
        <v>44</v>
      </c>
      <c r="C65" s="193" t="s">
        <v>91</v>
      </c>
      <c r="D65" s="92">
        <v>1770.3</v>
      </c>
      <c r="E65" s="428">
        <v>0</v>
      </c>
      <c r="F65" s="428">
        <v>0</v>
      </c>
      <c r="G65" s="434" t="s">
        <v>1549</v>
      </c>
    </row>
    <row r="66" spans="1:7" ht="63" x14ac:dyDescent="0.25">
      <c r="A66" s="8"/>
      <c r="B66" s="46" t="s">
        <v>92</v>
      </c>
      <c r="C66" s="205" t="s">
        <v>93</v>
      </c>
      <c r="D66" s="417">
        <v>600</v>
      </c>
      <c r="E66" s="428">
        <v>0</v>
      </c>
      <c r="F66" s="428">
        <v>0</v>
      </c>
      <c r="G66" s="93" t="s">
        <v>1550</v>
      </c>
    </row>
    <row r="67" spans="1:7" ht="83.25" customHeight="1" x14ac:dyDescent="0.25">
      <c r="A67" s="8"/>
      <c r="B67" s="75" t="s">
        <v>94</v>
      </c>
      <c r="C67" s="205" t="s">
        <v>95</v>
      </c>
      <c r="D67" s="417">
        <v>14836.6</v>
      </c>
      <c r="E67" s="73">
        <v>84447.4</v>
      </c>
      <c r="F67" s="73">
        <v>0</v>
      </c>
      <c r="G67" s="49" t="s">
        <v>1551</v>
      </c>
    </row>
    <row r="68" spans="1:7" ht="31.5" x14ac:dyDescent="0.25">
      <c r="A68" s="8"/>
      <c r="B68" s="5" t="s">
        <v>44</v>
      </c>
      <c r="C68" s="205" t="s">
        <v>88</v>
      </c>
      <c r="D68" s="417">
        <v>3521.9</v>
      </c>
      <c r="E68" s="428">
        <v>0</v>
      </c>
      <c r="F68" s="428">
        <v>0</v>
      </c>
      <c r="G68" s="441" t="s">
        <v>1552</v>
      </c>
    </row>
    <row r="69" spans="1:7" ht="47.25" x14ac:dyDescent="0.25">
      <c r="A69" s="8"/>
      <c r="B69" s="5" t="s">
        <v>44</v>
      </c>
      <c r="C69" s="205" t="s">
        <v>96</v>
      </c>
      <c r="D69" s="417">
        <v>156.19999999999999</v>
      </c>
      <c r="E69" s="428">
        <v>0</v>
      </c>
      <c r="F69" s="428">
        <v>0</v>
      </c>
      <c r="G69" s="441" t="s">
        <v>1553</v>
      </c>
    </row>
    <row r="70" spans="1:7" ht="47.25" x14ac:dyDescent="0.25">
      <c r="A70" s="8"/>
      <c r="B70" s="433" t="s">
        <v>44</v>
      </c>
      <c r="C70" s="352" t="s">
        <v>88</v>
      </c>
      <c r="D70" s="417">
        <v>6391.5</v>
      </c>
      <c r="E70" s="428">
        <v>0</v>
      </c>
      <c r="F70" s="428">
        <v>0</v>
      </c>
      <c r="G70" s="441" t="s">
        <v>1554</v>
      </c>
    </row>
    <row r="71" spans="1:7" ht="47.25" x14ac:dyDescent="0.25">
      <c r="A71" s="8"/>
      <c r="B71" s="433" t="s">
        <v>44</v>
      </c>
      <c r="C71" s="313" t="s">
        <v>90</v>
      </c>
      <c r="D71" s="92">
        <v>23.6</v>
      </c>
      <c r="E71" s="428">
        <v>0</v>
      </c>
      <c r="F71" s="428">
        <v>0</v>
      </c>
      <c r="G71" s="434" t="s">
        <v>1555</v>
      </c>
    </row>
    <row r="72" spans="1:7" ht="47.25" x14ac:dyDescent="0.25">
      <c r="A72" s="8"/>
      <c r="B72" s="433" t="s">
        <v>44</v>
      </c>
      <c r="C72" s="313" t="s">
        <v>91</v>
      </c>
      <c r="D72" s="92">
        <v>32</v>
      </c>
      <c r="E72" s="428">
        <v>0</v>
      </c>
      <c r="F72" s="428">
        <v>0</v>
      </c>
      <c r="G72" s="434" t="s">
        <v>1555</v>
      </c>
    </row>
    <row r="73" spans="1:7" ht="47.25" x14ac:dyDescent="0.25">
      <c r="A73" s="8"/>
      <c r="B73" s="229" t="s">
        <v>44</v>
      </c>
      <c r="C73" s="352" t="s">
        <v>96</v>
      </c>
      <c r="D73" s="417">
        <v>2559.9</v>
      </c>
      <c r="E73" s="428">
        <v>0</v>
      </c>
      <c r="F73" s="428">
        <v>0</v>
      </c>
      <c r="G73" s="441" t="s">
        <v>1556</v>
      </c>
    </row>
    <row r="74" spans="1:7" ht="31.5" x14ac:dyDescent="0.25">
      <c r="A74" s="3">
        <v>9</v>
      </c>
      <c r="B74" s="4" t="s">
        <v>97</v>
      </c>
      <c r="C74" s="204"/>
      <c r="D74" s="204">
        <f t="shared" ref="D74:F74" si="8">SUM(D75:D77)</f>
        <v>17305.599999999999</v>
      </c>
      <c r="E74" s="204">
        <f t="shared" si="8"/>
        <v>0</v>
      </c>
      <c r="F74" s="204">
        <f t="shared" si="8"/>
        <v>0</v>
      </c>
      <c r="G74" s="166"/>
    </row>
    <row r="75" spans="1:7" ht="126" x14ac:dyDescent="0.25">
      <c r="A75" s="47"/>
      <c r="B75" s="459" t="s">
        <v>98</v>
      </c>
      <c r="C75" s="16" t="s">
        <v>99</v>
      </c>
      <c r="D75" s="349">
        <v>10650.7</v>
      </c>
      <c r="E75" s="428">
        <v>0</v>
      </c>
      <c r="F75" s="428">
        <v>0</v>
      </c>
      <c r="G75" s="440" t="s">
        <v>1557</v>
      </c>
    </row>
    <row r="76" spans="1:7" ht="63" x14ac:dyDescent="0.25">
      <c r="A76" s="47"/>
      <c r="B76" s="459" t="s">
        <v>98</v>
      </c>
      <c r="C76" s="16" t="s">
        <v>100</v>
      </c>
      <c r="D76" s="349">
        <v>583</v>
      </c>
      <c r="E76" s="428">
        <v>0</v>
      </c>
      <c r="F76" s="428">
        <v>0</v>
      </c>
      <c r="G76" s="441" t="s">
        <v>1558</v>
      </c>
    </row>
    <row r="77" spans="1:7" ht="31.5" x14ac:dyDescent="0.25">
      <c r="A77" s="24"/>
      <c r="B77" s="32" t="s">
        <v>101</v>
      </c>
      <c r="C77" s="16" t="s">
        <v>102</v>
      </c>
      <c r="D77" s="424">
        <v>6071.9</v>
      </c>
      <c r="E77" s="428">
        <v>0</v>
      </c>
      <c r="F77" s="428">
        <v>0</v>
      </c>
      <c r="G77" s="441" t="s">
        <v>1559</v>
      </c>
    </row>
    <row r="78" spans="1:7" ht="31.5" x14ac:dyDescent="0.25">
      <c r="A78" s="3">
        <v>10</v>
      </c>
      <c r="B78" s="4" t="s">
        <v>103</v>
      </c>
      <c r="C78" s="204"/>
      <c r="D78" s="204">
        <f>SUM(D79:D82)</f>
        <v>386272.8</v>
      </c>
      <c r="E78" s="204">
        <f>SUM(E79:E82)</f>
        <v>0</v>
      </c>
      <c r="F78" s="204">
        <f>SUM(F79:F82)</f>
        <v>0</v>
      </c>
      <c r="G78" s="166"/>
    </row>
    <row r="79" spans="1:7" ht="94.5" x14ac:dyDescent="0.25">
      <c r="A79" s="59"/>
      <c r="B79" s="5" t="s">
        <v>104</v>
      </c>
      <c r="C79" s="164" t="s">
        <v>105</v>
      </c>
      <c r="D79" s="349">
        <v>220065.4</v>
      </c>
      <c r="E79" s="428">
        <v>0</v>
      </c>
      <c r="F79" s="428">
        <v>0</v>
      </c>
      <c r="G79" s="440" t="s">
        <v>1814</v>
      </c>
    </row>
    <row r="80" spans="1:7" ht="126" x14ac:dyDescent="0.25">
      <c r="A80" s="59"/>
      <c r="B80" s="460" t="s">
        <v>106</v>
      </c>
      <c r="C80" s="171" t="s">
        <v>107</v>
      </c>
      <c r="D80" s="349">
        <v>122441.3</v>
      </c>
      <c r="E80" s="428">
        <v>0</v>
      </c>
      <c r="F80" s="428">
        <v>0</v>
      </c>
      <c r="G80" s="440" t="s">
        <v>1815</v>
      </c>
    </row>
    <row r="81" spans="1:7" ht="63" x14ac:dyDescent="0.25">
      <c r="A81" s="59"/>
      <c r="B81" s="230" t="s">
        <v>29</v>
      </c>
      <c r="C81" s="47" t="s">
        <v>108</v>
      </c>
      <c r="D81" s="13">
        <v>169.3</v>
      </c>
      <c r="E81" s="428">
        <v>0</v>
      </c>
      <c r="F81" s="428">
        <v>0</v>
      </c>
      <c r="G81" s="441" t="s">
        <v>1560</v>
      </c>
    </row>
    <row r="82" spans="1:7" ht="63" customHeight="1" x14ac:dyDescent="0.25">
      <c r="A82" s="59"/>
      <c r="B82" s="60" t="s">
        <v>109</v>
      </c>
      <c r="C82" s="171" t="s">
        <v>110</v>
      </c>
      <c r="D82" s="349">
        <v>43596.800000000003</v>
      </c>
      <c r="E82" s="428">
        <v>0</v>
      </c>
      <c r="F82" s="428">
        <v>0</v>
      </c>
      <c r="G82" s="440" t="s">
        <v>1816</v>
      </c>
    </row>
    <row r="83" spans="1:7" ht="31.5" x14ac:dyDescent="0.25">
      <c r="A83" s="29">
        <v>11</v>
      </c>
      <c r="B83" s="28" t="s">
        <v>111</v>
      </c>
      <c r="C83" s="28"/>
      <c r="D83" s="11">
        <f t="shared" ref="D83:F83" si="9">SUM(D84)</f>
        <v>269.5</v>
      </c>
      <c r="E83" s="11">
        <f t="shared" si="9"/>
        <v>0</v>
      </c>
      <c r="F83" s="11">
        <f t="shared" si="9"/>
        <v>0</v>
      </c>
      <c r="G83" s="28"/>
    </row>
    <row r="84" spans="1:7" ht="110.25" x14ac:dyDescent="0.25">
      <c r="A84" s="29"/>
      <c r="B84" s="5" t="s">
        <v>112</v>
      </c>
      <c r="C84" s="47" t="s">
        <v>113</v>
      </c>
      <c r="D84" s="424">
        <v>269.5</v>
      </c>
      <c r="E84" s="17">
        <v>0</v>
      </c>
      <c r="F84" s="17">
        <v>0</v>
      </c>
      <c r="G84" s="441" t="s">
        <v>1561</v>
      </c>
    </row>
    <row r="85" spans="1:7" ht="31.5" x14ac:dyDescent="0.25">
      <c r="A85" s="3">
        <v>12</v>
      </c>
      <c r="B85" s="28" t="s">
        <v>114</v>
      </c>
      <c r="C85" s="82"/>
      <c r="D85" s="11">
        <f>SUM(D86:D89)</f>
        <v>78921.8</v>
      </c>
      <c r="E85" s="11">
        <f>SUM(E86:E89)</f>
        <v>0</v>
      </c>
      <c r="F85" s="11">
        <f>SUM(F86:F89)</f>
        <v>0</v>
      </c>
      <c r="G85" s="441"/>
    </row>
    <row r="86" spans="1:7" ht="31.5" x14ac:dyDescent="0.25">
      <c r="A86" s="29"/>
      <c r="B86" s="5" t="s">
        <v>29</v>
      </c>
      <c r="C86" s="34" t="s">
        <v>115</v>
      </c>
      <c r="D86" s="424">
        <v>5909.7</v>
      </c>
      <c r="E86" s="17">
        <v>0</v>
      </c>
      <c r="F86" s="17">
        <v>0</v>
      </c>
      <c r="G86" s="136" t="s">
        <v>1796</v>
      </c>
    </row>
    <row r="87" spans="1:7" ht="267.75" x14ac:dyDescent="0.25">
      <c r="A87" s="29"/>
      <c r="B87" s="431" t="s">
        <v>116</v>
      </c>
      <c r="C87" s="83" t="s">
        <v>117</v>
      </c>
      <c r="D87" s="421">
        <v>47272.4</v>
      </c>
      <c r="E87" s="350">
        <v>0</v>
      </c>
      <c r="F87" s="350">
        <v>0</v>
      </c>
      <c r="G87" s="511" t="s">
        <v>1801</v>
      </c>
    </row>
    <row r="88" spans="1:7" ht="209.25" customHeight="1" x14ac:dyDescent="0.25">
      <c r="A88" s="3"/>
      <c r="B88" s="5" t="s">
        <v>118</v>
      </c>
      <c r="C88" s="34" t="s">
        <v>119</v>
      </c>
      <c r="D88" s="424">
        <v>7650</v>
      </c>
      <c r="E88" s="17">
        <v>0</v>
      </c>
      <c r="F88" s="17">
        <v>0</v>
      </c>
      <c r="G88" s="136" t="s">
        <v>1562</v>
      </c>
    </row>
    <row r="89" spans="1:7" ht="94.5" x14ac:dyDescent="0.25">
      <c r="A89" s="3"/>
      <c r="B89" s="229" t="s">
        <v>29</v>
      </c>
      <c r="C89" s="34" t="s">
        <v>115</v>
      </c>
      <c r="D89" s="424">
        <v>18089.7</v>
      </c>
      <c r="E89" s="17">
        <v>0</v>
      </c>
      <c r="F89" s="17">
        <v>0</v>
      </c>
      <c r="G89" s="441" t="s">
        <v>1344</v>
      </c>
    </row>
    <row r="90" spans="1:7" ht="31.5" x14ac:dyDescent="0.25">
      <c r="A90" s="3">
        <v>13</v>
      </c>
      <c r="B90" s="4" t="s">
        <v>120</v>
      </c>
      <c r="C90" s="204"/>
      <c r="D90" s="204">
        <f t="shared" ref="D90:F90" si="10">SUM(D91)</f>
        <v>46.7</v>
      </c>
      <c r="E90" s="204">
        <f t="shared" si="10"/>
        <v>0</v>
      </c>
      <c r="F90" s="204">
        <f t="shared" si="10"/>
        <v>0</v>
      </c>
      <c r="G90" s="166"/>
    </row>
    <row r="91" spans="1:7" ht="94.5" x14ac:dyDescent="0.25">
      <c r="A91" s="3"/>
      <c r="B91" s="431" t="s">
        <v>121</v>
      </c>
      <c r="C91" s="193" t="s">
        <v>122</v>
      </c>
      <c r="D91" s="415">
        <v>46.7</v>
      </c>
      <c r="E91" s="73">
        <v>0</v>
      </c>
      <c r="F91" s="73">
        <v>0</v>
      </c>
      <c r="G91" s="437" t="s">
        <v>1563</v>
      </c>
    </row>
    <row r="92" spans="1:7" ht="31.5" x14ac:dyDescent="0.25">
      <c r="A92" s="3">
        <v>14</v>
      </c>
      <c r="B92" s="4" t="s">
        <v>123</v>
      </c>
      <c r="C92" s="204"/>
      <c r="D92" s="204">
        <f t="shared" ref="D92:F92" si="11">SUM(D93:D94)</f>
        <v>3618.3</v>
      </c>
      <c r="E92" s="204">
        <f t="shared" si="11"/>
        <v>0</v>
      </c>
      <c r="F92" s="204">
        <f t="shared" si="11"/>
        <v>0</v>
      </c>
      <c r="G92" s="166"/>
    </row>
    <row r="93" spans="1:7" ht="47.25" x14ac:dyDescent="0.25">
      <c r="A93" s="6"/>
      <c r="B93" s="5" t="s">
        <v>44</v>
      </c>
      <c r="C93" s="205" t="s">
        <v>124</v>
      </c>
      <c r="D93" s="349">
        <v>1093.3</v>
      </c>
      <c r="E93" s="349">
        <v>0</v>
      </c>
      <c r="F93" s="349">
        <v>0</v>
      </c>
      <c r="G93" s="440" t="s">
        <v>1564</v>
      </c>
    </row>
    <row r="94" spans="1:7" ht="47.25" x14ac:dyDescent="0.25">
      <c r="A94" s="3"/>
      <c r="B94" s="5" t="s">
        <v>44</v>
      </c>
      <c r="C94" s="205" t="s">
        <v>125</v>
      </c>
      <c r="D94" s="417">
        <v>2525</v>
      </c>
      <c r="E94" s="349">
        <v>0</v>
      </c>
      <c r="F94" s="349">
        <v>0</v>
      </c>
      <c r="G94" s="46" t="s">
        <v>1565</v>
      </c>
    </row>
    <row r="95" spans="1:7" ht="31.5" x14ac:dyDescent="0.25">
      <c r="A95" s="3">
        <v>15</v>
      </c>
      <c r="B95" s="4" t="s">
        <v>648</v>
      </c>
      <c r="C95" s="204"/>
      <c r="D95" s="204">
        <f>SUM(D96:D103)</f>
        <v>54435.6</v>
      </c>
      <c r="E95" s="204">
        <f>SUM(E96:E103)</f>
        <v>5032.2</v>
      </c>
      <c r="F95" s="204">
        <f>SUM(F96:F103)</f>
        <v>0</v>
      </c>
      <c r="G95" s="467"/>
    </row>
    <row r="96" spans="1:7" ht="204.75" x14ac:dyDescent="0.25">
      <c r="A96" s="3"/>
      <c r="B96" s="46" t="s">
        <v>126</v>
      </c>
      <c r="C96" s="34" t="s">
        <v>127</v>
      </c>
      <c r="D96" s="73">
        <v>0</v>
      </c>
      <c r="E96" s="73">
        <v>5032.2</v>
      </c>
      <c r="F96" s="73">
        <v>0</v>
      </c>
      <c r="G96" s="441" t="s">
        <v>1566</v>
      </c>
    </row>
    <row r="97" spans="1:7" ht="409.5" x14ac:dyDescent="0.25">
      <c r="A97" s="36"/>
      <c r="B97" s="94" t="s">
        <v>29</v>
      </c>
      <c r="C97" s="341" t="s">
        <v>128</v>
      </c>
      <c r="D97" s="192">
        <v>17757</v>
      </c>
      <c r="E97" s="192">
        <v>0</v>
      </c>
      <c r="F97" s="192">
        <v>0</v>
      </c>
      <c r="G97" s="441" t="s">
        <v>1797</v>
      </c>
    </row>
    <row r="98" spans="1:7" ht="63" x14ac:dyDescent="0.25">
      <c r="A98" s="36"/>
      <c r="B98" s="46" t="s">
        <v>650</v>
      </c>
      <c r="C98" s="34" t="s">
        <v>651</v>
      </c>
      <c r="D98" s="174">
        <v>3076.9</v>
      </c>
      <c r="E98" s="174">
        <v>0</v>
      </c>
      <c r="F98" s="174">
        <v>0</v>
      </c>
      <c r="G98" s="440" t="s">
        <v>1567</v>
      </c>
    </row>
    <row r="99" spans="1:7" ht="110.25" x14ac:dyDescent="0.25">
      <c r="A99" s="36"/>
      <c r="B99" s="46" t="s">
        <v>61</v>
      </c>
      <c r="C99" s="34" t="s">
        <v>129</v>
      </c>
      <c r="D99" s="174">
        <v>4500</v>
      </c>
      <c r="E99" s="174">
        <v>0</v>
      </c>
      <c r="F99" s="174">
        <v>0</v>
      </c>
      <c r="G99" s="441" t="s">
        <v>1568</v>
      </c>
    </row>
    <row r="100" spans="1:7" ht="47.25" x14ac:dyDescent="0.25">
      <c r="A100" s="36"/>
      <c r="B100" s="46" t="s">
        <v>37</v>
      </c>
      <c r="C100" s="34" t="s">
        <v>130</v>
      </c>
      <c r="D100" s="174">
        <v>2013</v>
      </c>
      <c r="E100" s="174">
        <v>0</v>
      </c>
      <c r="F100" s="174">
        <v>0</v>
      </c>
      <c r="G100" s="440" t="s">
        <v>1569</v>
      </c>
    </row>
    <row r="101" spans="1:7" ht="157.5" x14ac:dyDescent="0.25">
      <c r="A101" s="36"/>
      <c r="B101" s="46" t="s">
        <v>131</v>
      </c>
      <c r="C101" s="34" t="s">
        <v>132</v>
      </c>
      <c r="D101" s="174">
        <v>9000</v>
      </c>
      <c r="E101" s="174">
        <v>0</v>
      </c>
      <c r="F101" s="174">
        <v>0</v>
      </c>
      <c r="G101" s="440" t="s">
        <v>1570</v>
      </c>
    </row>
    <row r="102" spans="1:7" ht="173.25" x14ac:dyDescent="0.25">
      <c r="A102" s="36"/>
      <c r="B102" s="46" t="s">
        <v>29</v>
      </c>
      <c r="C102" s="34" t="s">
        <v>133</v>
      </c>
      <c r="D102" s="174">
        <v>2553.6999999999998</v>
      </c>
      <c r="E102" s="174">
        <v>0</v>
      </c>
      <c r="F102" s="174">
        <v>0</v>
      </c>
      <c r="G102" s="440" t="s">
        <v>1571</v>
      </c>
    </row>
    <row r="103" spans="1:7" ht="63" x14ac:dyDescent="0.25">
      <c r="A103" s="36"/>
      <c r="B103" s="46" t="s">
        <v>61</v>
      </c>
      <c r="C103" s="34" t="s">
        <v>129</v>
      </c>
      <c r="D103" s="174">
        <v>15535</v>
      </c>
      <c r="E103" s="174">
        <v>0</v>
      </c>
      <c r="F103" s="174">
        <v>0</v>
      </c>
      <c r="G103" s="440" t="s">
        <v>1572</v>
      </c>
    </row>
    <row r="104" spans="1:7" ht="31.5" x14ac:dyDescent="0.25">
      <c r="A104" s="27">
        <v>16</v>
      </c>
      <c r="B104" s="28" t="s">
        <v>134</v>
      </c>
      <c r="C104" s="11"/>
      <c r="D104" s="11">
        <f t="shared" ref="D104:F104" si="12">SUM(D105:D120)</f>
        <v>180719.30000000002</v>
      </c>
      <c r="E104" s="11">
        <f t="shared" si="12"/>
        <v>0</v>
      </c>
      <c r="F104" s="11">
        <f t="shared" si="12"/>
        <v>0</v>
      </c>
      <c r="G104" s="167"/>
    </row>
    <row r="105" spans="1:7" ht="31.5" x14ac:dyDescent="0.25">
      <c r="A105" s="36"/>
      <c r="B105" s="5" t="s">
        <v>29</v>
      </c>
      <c r="C105" s="34" t="s">
        <v>135</v>
      </c>
      <c r="D105" s="424">
        <v>1705.5</v>
      </c>
      <c r="E105" s="17">
        <v>0</v>
      </c>
      <c r="F105" s="17">
        <v>0</v>
      </c>
      <c r="G105" s="441" t="s">
        <v>1796</v>
      </c>
    </row>
    <row r="106" spans="1:7" ht="63" x14ac:dyDescent="0.25">
      <c r="A106" s="36"/>
      <c r="B106" s="5" t="s">
        <v>37</v>
      </c>
      <c r="C106" s="34" t="s">
        <v>136</v>
      </c>
      <c r="D106" s="424">
        <v>3030</v>
      </c>
      <c r="E106" s="17">
        <v>0</v>
      </c>
      <c r="F106" s="17">
        <v>0</v>
      </c>
      <c r="G106" s="441" t="s">
        <v>1693</v>
      </c>
    </row>
    <row r="107" spans="1:7" ht="47.25" x14ac:dyDescent="0.25">
      <c r="A107" s="36"/>
      <c r="B107" s="5" t="s">
        <v>137</v>
      </c>
      <c r="C107" s="34" t="s">
        <v>138</v>
      </c>
      <c r="D107" s="424">
        <v>598.79999999999995</v>
      </c>
      <c r="E107" s="21">
        <v>0</v>
      </c>
      <c r="F107" s="21">
        <v>0</v>
      </c>
      <c r="G107" s="441" t="s">
        <v>1795</v>
      </c>
    </row>
    <row r="108" spans="1:7" ht="157.5" x14ac:dyDescent="0.25">
      <c r="A108" s="36"/>
      <c r="B108" s="18" t="s">
        <v>139</v>
      </c>
      <c r="C108" s="47" t="s">
        <v>140</v>
      </c>
      <c r="D108" s="21">
        <v>8960.6</v>
      </c>
      <c r="E108" s="21">
        <v>0</v>
      </c>
      <c r="F108" s="21">
        <v>0</v>
      </c>
      <c r="G108" s="441" t="s">
        <v>1692</v>
      </c>
    </row>
    <row r="109" spans="1:7" ht="47.25" x14ac:dyDescent="0.25">
      <c r="A109" s="36"/>
      <c r="B109" s="18" t="s">
        <v>139</v>
      </c>
      <c r="C109" s="47" t="s">
        <v>141</v>
      </c>
      <c r="D109" s="21">
        <v>440</v>
      </c>
      <c r="E109" s="21">
        <v>0</v>
      </c>
      <c r="F109" s="21">
        <v>0</v>
      </c>
      <c r="G109" s="441" t="s">
        <v>1691</v>
      </c>
    </row>
    <row r="110" spans="1:7" ht="157.5" x14ac:dyDescent="0.25">
      <c r="A110" s="36"/>
      <c r="B110" s="5" t="s">
        <v>29</v>
      </c>
      <c r="C110" s="47" t="s">
        <v>142</v>
      </c>
      <c r="D110" s="21">
        <v>4037.1</v>
      </c>
      <c r="E110" s="21">
        <v>0</v>
      </c>
      <c r="F110" s="21">
        <v>0</v>
      </c>
      <c r="G110" s="441" t="s">
        <v>1798</v>
      </c>
    </row>
    <row r="111" spans="1:7" ht="110.25" x14ac:dyDescent="0.25">
      <c r="A111" s="36"/>
      <c r="B111" s="431" t="s">
        <v>29</v>
      </c>
      <c r="C111" s="67" t="s">
        <v>143</v>
      </c>
      <c r="D111" s="21">
        <v>26013.4</v>
      </c>
      <c r="E111" s="21">
        <v>0</v>
      </c>
      <c r="F111" s="21">
        <v>0</v>
      </c>
      <c r="G111" s="441" t="s">
        <v>1705</v>
      </c>
    </row>
    <row r="112" spans="1:7" ht="162" customHeight="1" x14ac:dyDescent="0.25">
      <c r="A112" s="36"/>
      <c r="B112" s="18" t="s">
        <v>29</v>
      </c>
      <c r="C112" s="47" t="s">
        <v>144</v>
      </c>
      <c r="D112" s="21">
        <v>9426.7999999999993</v>
      </c>
      <c r="E112" s="21">
        <v>0</v>
      </c>
      <c r="F112" s="21">
        <v>0</v>
      </c>
      <c r="G112" s="441" t="s">
        <v>1799</v>
      </c>
    </row>
    <row r="113" spans="1:7" ht="47.25" x14ac:dyDescent="0.25">
      <c r="A113" s="36"/>
      <c r="B113" s="18" t="s">
        <v>61</v>
      </c>
      <c r="C113" s="47" t="s">
        <v>145</v>
      </c>
      <c r="D113" s="21">
        <v>14130</v>
      </c>
      <c r="E113" s="21">
        <v>0</v>
      </c>
      <c r="F113" s="21">
        <v>0</v>
      </c>
      <c r="G113" s="441" t="s">
        <v>1812</v>
      </c>
    </row>
    <row r="114" spans="1:7" ht="47.25" x14ac:dyDescent="0.25">
      <c r="A114" s="36"/>
      <c r="B114" s="18" t="s">
        <v>61</v>
      </c>
      <c r="C114" s="47" t="s">
        <v>146</v>
      </c>
      <c r="D114" s="21">
        <v>2500</v>
      </c>
      <c r="E114" s="21">
        <v>0</v>
      </c>
      <c r="F114" s="21">
        <v>0</v>
      </c>
      <c r="G114" s="441" t="s">
        <v>1573</v>
      </c>
    </row>
    <row r="115" spans="1:7" ht="63" x14ac:dyDescent="0.25">
      <c r="A115" s="36"/>
      <c r="B115" s="18" t="s">
        <v>147</v>
      </c>
      <c r="C115" s="47" t="s">
        <v>148</v>
      </c>
      <c r="D115" s="21">
        <v>5600</v>
      </c>
      <c r="E115" s="21">
        <v>0</v>
      </c>
      <c r="F115" s="21">
        <v>0</v>
      </c>
      <c r="G115" s="18" t="s">
        <v>1574</v>
      </c>
    </row>
    <row r="116" spans="1:7" ht="110.25" x14ac:dyDescent="0.25">
      <c r="A116" s="3"/>
      <c r="B116" s="32" t="s">
        <v>149</v>
      </c>
      <c r="C116" s="47" t="s">
        <v>150</v>
      </c>
      <c r="D116" s="21">
        <v>2235.2999999999997</v>
      </c>
      <c r="E116" s="21">
        <v>0</v>
      </c>
      <c r="F116" s="21">
        <v>0</v>
      </c>
      <c r="G116" s="441" t="s">
        <v>1575</v>
      </c>
    </row>
    <row r="117" spans="1:7" ht="31.5" x14ac:dyDescent="0.25">
      <c r="A117" s="3"/>
      <c r="B117" s="229" t="s">
        <v>29</v>
      </c>
      <c r="C117" s="34" t="s">
        <v>143</v>
      </c>
      <c r="D117" s="424">
        <v>12100</v>
      </c>
      <c r="E117" s="17">
        <v>0</v>
      </c>
      <c r="F117" s="17">
        <v>0</v>
      </c>
      <c r="G117" s="441" t="s">
        <v>1345</v>
      </c>
    </row>
    <row r="118" spans="1:7" ht="141.75" x14ac:dyDescent="0.25">
      <c r="A118" s="3"/>
      <c r="B118" s="229" t="s">
        <v>1263</v>
      </c>
      <c r="C118" s="34" t="s">
        <v>1346</v>
      </c>
      <c r="D118" s="424">
        <v>76242.7</v>
      </c>
      <c r="E118" s="17">
        <v>0</v>
      </c>
      <c r="F118" s="17">
        <v>0</v>
      </c>
      <c r="G118" s="441" t="s">
        <v>1344</v>
      </c>
    </row>
    <row r="119" spans="1:7" ht="94.5" x14ac:dyDescent="0.25">
      <c r="A119" s="3"/>
      <c r="B119" s="229" t="s">
        <v>29</v>
      </c>
      <c r="C119" s="34" t="s">
        <v>142</v>
      </c>
      <c r="D119" s="424">
        <v>2100</v>
      </c>
      <c r="E119" s="17">
        <v>0</v>
      </c>
      <c r="F119" s="17">
        <v>0</v>
      </c>
      <c r="G119" s="229" t="s">
        <v>1344</v>
      </c>
    </row>
    <row r="120" spans="1:7" ht="94.5" x14ac:dyDescent="0.25">
      <c r="A120" s="3"/>
      <c r="B120" s="229" t="s">
        <v>29</v>
      </c>
      <c r="C120" s="34" t="s">
        <v>143</v>
      </c>
      <c r="D120" s="424">
        <v>11599.1</v>
      </c>
      <c r="E120" s="17">
        <v>0</v>
      </c>
      <c r="F120" s="17">
        <v>0</v>
      </c>
      <c r="G120" s="441" t="s">
        <v>1344</v>
      </c>
    </row>
    <row r="121" spans="1:7" ht="31.5" x14ac:dyDescent="0.25">
      <c r="A121" s="27">
        <v>17</v>
      </c>
      <c r="B121" s="4" t="s">
        <v>151</v>
      </c>
      <c r="C121" s="204"/>
      <c r="D121" s="204">
        <f t="shared" ref="D121:F121" si="13">SUM(D122:D123)</f>
        <v>2226.1999999999998</v>
      </c>
      <c r="E121" s="204">
        <f t="shared" si="13"/>
        <v>0</v>
      </c>
      <c r="F121" s="204">
        <f t="shared" si="13"/>
        <v>0</v>
      </c>
      <c r="G121" s="166"/>
    </row>
    <row r="122" spans="1:7" ht="63" x14ac:dyDescent="0.25">
      <c r="A122" s="3"/>
      <c r="B122" s="425" t="s">
        <v>29</v>
      </c>
      <c r="C122" s="164" t="s">
        <v>152</v>
      </c>
      <c r="D122" s="349">
        <v>1646.2</v>
      </c>
      <c r="E122" s="21">
        <v>0</v>
      </c>
      <c r="F122" s="21">
        <v>0</v>
      </c>
      <c r="G122" s="440" t="s">
        <v>1576</v>
      </c>
    </row>
    <row r="123" spans="1:7" ht="31.5" x14ac:dyDescent="0.25">
      <c r="A123" s="3"/>
      <c r="B123" s="338" t="s">
        <v>29</v>
      </c>
      <c r="C123" s="164" t="s">
        <v>662</v>
      </c>
      <c r="D123" s="417">
        <v>580</v>
      </c>
      <c r="E123" s="428">
        <v>0</v>
      </c>
      <c r="F123" s="428">
        <v>0</v>
      </c>
      <c r="G123" s="441" t="s">
        <v>1577</v>
      </c>
    </row>
    <row r="124" spans="1:7" ht="31.5" x14ac:dyDescent="0.25">
      <c r="A124" s="27">
        <v>18</v>
      </c>
      <c r="B124" s="38" t="s">
        <v>153</v>
      </c>
      <c r="C124" s="11"/>
      <c r="D124" s="11">
        <f>SUM(D125:D144)</f>
        <v>50961.399999999994</v>
      </c>
      <c r="E124" s="11">
        <f>SUM(E125:E144)</f>
        <v>0</v>
      </c>
      <c r="F124" s="11">
        <f>SUM(F125:F144)</f>
        <v>0</v>
      </c>
      <c r="G124" s="167"/>
    </row>
    <row r="125" spans="1:7" ht="63" x14ac:dyDescent="0.25">
      <c r="A125" s="3"/>
      <c r="B125" s="86" t="s">
        <v>154</v>
      </c>
      <c r="C125" s="34" t="s">
        <v>1587</v>
      </c>
      <c r="D125" s="424">
        <v>4776.3</v>
      </c>
      <c r="E125" s="17">
        <v>0</v>
      </c>
      <c r="F125" s="17">
        <v>0</v>
      </c>
      <c r="G125" s="441" t="s">
        <v>1578</v>
      </c>
    </row>
    <row r="126" spans="1:7" ht="78.75" x14ac:dyDescent="0.25">
      <c r="A126" s="3"/>
      <c r="B126" s="86" t="s">
        <v>155</v>
      </c>
      <c r="C126" s="34" t="s">
        <v>156</v>
      </c>
      <c r="D126" s="21">
        <v>181.7</v>
      </c>
      <c r="E126" s="17">
        <v>0</v>
      </c>
      <c r="F126" s="17">
        <v>0</v>
      </c>
      <c r="G126" s="32" t="s">
        <v>1579</v>
      </c>
    </row>
    <row r="127" spans="1:7" ht="78.75" x14ac:dyDescent="0.25">
      <c r="A127" s="3"/>
      <c r="B127" s="86" t="s">
        <v>155</v>
      </c>
      <c r="C127" s="34" t="s">
        <v>1588</v>
      </c>
      <c r="D127" s="21">
        <v>60</v>
      </c>
      <c r="E127" s="17">
        <v>0</v>
      </c>
      <c r="F127" s="17">
        <v>0</v>
      </c>
      <c r="G127" s="441" t="s">
        <v>1580</v>
      </c>
    </row>
    <row r="128" spans="1:7" ht="78.75" x14ac:dyDescent="0.25">
      <c r="A128" s="3"/>
      <c r="B128" s="86" t="s">
        <v>157</v>
      </c>
      <c r="C128" s="34" t="s">
        <v>1588</v>
      </c>
      <c r="D128" s="21">
        <v>1000</v>
      </c>
      <c r="E128" s="17">
        <v>0</v>
      </c>
      <c r="F128" s="17">
        <v>0</v>
      </c>
      <c r="G128" s="32" t="s">
        <v>1581</v>
      </c>
    </row>
    <row r="129" spans="1:7" ht="78.75" x14ac:dyDescent="0.25">
      <c r="A129" s="3"/>
      <c r="B129" s="86" t="s">
        <v>157</v>
      </c>
      <c r="C129" s="34" t="s">
        <v>1588</v>
      </c>
      <c r="D129" s="424">
        <v>599.20000000000005</v>
      </c>
      <c r="E129" s="17">
        <v>0</v>
      </c>
      <c r="F129" s="17">
        <v>0</v>
      </c>
      <c r="G129" s="441" t="s">
        <v>1582</v>
      </c>
    </row>
    <row r="130" spans="1:7" ht="78.75" x14ac:dyDescent="0.25">
      <c r="A130" s="3"/>
      <c r="B130" s="86" t="s">
        <v>157</v>
      </c>
      <c r="C130" s="34" t="s">
        <v>1588</v>
      </c>
      <c r="D130" s="21">
        <v>600</v>
      </c>
      <c r="E130" s="17">
        <v>0</v>
      </c>
      <c r="F130" s="17">
        <v>0</v>
      </c>
      <c r="G130" s="32" t="s">
        <v>1583</v>
      </c>
    </row>
    <row r="131" spans="1:7" ht="63" x14ac:dyDescent="0.25">
      <c r="A131" s="3"/>
      <c r="B131" s="86" t="s">
        <v>158</v>
      </c>
      <c r="C131" s="34" t="s">
        <v>1588</v>
      </c>
      <c r="D131" s="21">
        <v>3000</v>
      </c>
      <c r="E131" s="17">
        <v>0</v>
      </c>
      <c r="F131" s="17">
        <v>0</v>
      </c>
      <c r="G131" s="441" t="s">
        <v>1584</v>
      </c>
    </row>
    <row r="132" spans="1:7" ht="110.25" x14ac:dyDescent="0.25">
      <c r="A132" s="3"/>
      <c r="B132" s="86" t="s">
        <v>159</v>
      </c>
      <c r="C132" s="87" t="s">
        <v>1589</v>
      </c>
      <c r="D132" s="21">
        <v>382.7</v>
      </c>
      <c r="E132" s="17">
        <v>0</v>
      </c>
      <c r="F132" s="17">
        <v>0</v>
      </c>
      <c r="G132" s="430" t="s">
        <v>1585</v>
      </c>
    </row>
    <row r="133" spans="1:7" ht="141.75" x14ac:dyDescent="0.25">
      <c r="A133" s="3"/>
      <c r="B133" s="86" t="s">
        <v>160</v>
      </c>
      <c r="C133" s="87" t="s">
        <v>1590</v>
      </c>
      <c r="D133" s="21">
        <v>191.7</v>
      </c>
      <c r="E133" s="17">
        <v>0</v>
      </c>
      <c r="F133" s="17">
        <v>0</v>
      </c>
      <c r="G133" s="89" t="s">
        <v>1586</v>
      </c>
    </row>
    <row r="134" spans="1:7" ht="220.5" x14ac:dyDescent="0.25">
      <c r="A134" s="3"/>
      <c r="B134" s="86" t="s">
        <v>161</v>
      </c>
      <c r="C134" s="87" t="s">
        <v>1591</v>
      </c>
      <c r="D134" s="21">
        <v>48</v>
      </c>
      <c r="E134" s="17">
        <v>0</v>
      </c>
      <c r="F134" s="17">
        <v>0</v>
      </c>
      <c r="G134" s="80" t="s">
        <v>1690</v>
      </c>
    </row>
    <row r="135" spans="1:7" ht="236.25" x14ac:dyDescent="0.25">
      <c r="A135" s="3"/>
      <c r="B135" s="86" t="s">
        <v>162</v>
      </c>
      <c r="C135" s="90" t="s">
        <v>1592</v>
      </c>
      <c r="D135" s="21">
        <v>1751.4</v>
      </c>
      <c r="E135" s="17">
        <v>0</v>
      </c>
      <c r="F135" s="17">
        <v>0</v>
      </c>
      <c r="G135" s="91" t="s">
        <v>1609</v>
      </c>
    </row>
    <row r="136" spans="1:7" ht="173.25" x14ac:dyDescent="0.25">
      <c r="A136" s="3"/>
      <c r="B136" s="86" t="s">
        <v>163</v>
      </c>
      <c r="C136" s="427" t="s">
        <v>1592</v>
      </c>
      <c r="D136" s="420">
        <v>19233.599999999999</v>
      </c>
      <c r="E136" s="348">
        <v>0</v>
      </c>
      <c r="F136" s="348">
        <v>0</v>
      </c>
      <c r="G136" s="429" t="s">
        <v>1608</v>
      </c>
    </row>
    <row r="137" spans="1:7" ht="236.25" x14ac:dyDescent="0.25">
      <c r="A137" s="3"/>
      <c r="B137" s="86" t="s">
        <v>164</v>
      </c>
      <c r="C137" s="56" t="s">
        <v>1593</v>
      </c>
      <c r="D137" s="88">
        <v>4787.7</v>
      </c>
      <c r="E137" s="17">
        <v>0</v>
      </c>
      <c r="F137" s="17">
        <v>0</v>
      </c>
      <c r="G137" s="434" t="s">
        <v>1606</v>
      </c>
    </row>
    <row r="138" spans="1:7" ht="47.25" x14ac:dyDescent="0.25">
      <c r="A138" s="3"/>
      <c r="B138" s="86" t="s">
        <v>165</v>
      </c>
      <c r="C138" s="56" t="s">
        <v>1593</v>
      </c>
      <c r="D138" s="424">
        <v>1283.5</v>
      </c>
      <c r="E138" s="17">
        <v>0</v>
      </c>
      <c r="F138" s="17">
        <v>0</v>
      </c>
      <c r="G138" s="39" t="s">
        <v>1607</v>
      </c>
    </row>
    <row r="139" spans="1:7" ht="78.75" x14ac:dyDescent="0.25">
      <c r="A139" s="3"/>
      <c r="B139" s="86" t="s">
        <v>166</v>
      </c>
      <c r="C139" s="56" t="s">
        <v>1594</v>
      </c>
      <c r="D139" s="21">
        <v>10657.4</v>
      </c>
      <c r="E139" s="17">
        <v>0</v>
      </c>
      <c r="F139" s="17">
        <v>0</v>
      </c>
      <c r="G139" s="441" t="s">
        <v>1605</v>
      </c>
    </row>
    <row r="140" spans="1:7" ht="204.75" x14ac:dyDescent="0.25">
      <c r="A140" s="3"/>
      <c r="B140" s="86" t="s">
        <v>167</v>
      </c>
      <c r="C140" s="34" t="s">
        <v>1595</v>
      </c>
      <c r="D140" s="45">
        <v>487</v>
      </c>
      <c r="E140" s="45">
        <v>0</v>
      </c>
      <c r="F140" s="13">
        <v>0</v>
      </c>
      <c r="G140" s="441" t="s">
        <v>1604</v>
      </c>
    </row>
    <row r="141" spans="1:7" ht="78.75" x14ac:dyDescent="0.25">
      <c r="A141" s="3"/>
      <c r="B141" s="86" t="s">
        <v>168</v>
      </c>
      <c r="C141" s="34" t="s">
        <v>1596</v>
      </c>
      <c r="D141" s="45">
        <v>273</v>
      </c>
      <c r="E141" s="45">
        <v>0</v>
      </c>
      <c r="F141" s="13">
        <v>0</v>
      </c>
      <c r="G141" s="441" t="s">
        <v>1603</v>
      </c>
    </row>
    <row r="142" spans="1:7" ht="110.25" x14ac:dyDescent="0.25">
      <c r="A142" s="3"/>
      <c r="B142" s="86" t="s">
        <v>169</v>
      </c>
      <c r="C142" s="34" t="s">
        <v>1597</v>
      </c>
      <c r="D142" s="45">
        <v>1332.2</v>
      </c>
      <c r="E142" s="45">
        <v>0</v>
      </c>
      <c r="F142" s="13">
        <v>0</v>
      </c>
      <c r="G142" s="441" t="s">
        <v>1600</v>
      </c>
    </row>
    <row r="143" spans="1:7" ht="47.25" x14ac:dyDescent="0.25">
      <c r="A143" s="3"/>
      <c r="B143" s="86" t="s">
        <v>170</v>
      </c>
      <c r="C143" s="34" t="s">
        <v>1598</v>
      </c>
      <c r="D143" s="424">
        <v>140</v>
      </c>
      <c r="E143" s="17">
        <v>0</v>
      </c>
      <c r="F143" s="17">
        <v>0</v>
      </c>
      <c r="G143" s="441" t="s">
        <v>1602</v>
      </c>
    </row>
    <row r="144" spans="1:7" ht="189" x14ac:dyDescent="0.25">
      <c r="A144" s="3"/>
      <c r="B144" s="86" t="s">
        <v>171</v>
      </c>
      <c r="C144" s="30" t="s">
        <v>1599</v>
      </c>
      <c r="D144" s="44">
        <v>176</v>
      </c>
      <c r="E144" s="17">
        <v>0</v>
      </c>
      <c r="F144" s="17">
        <v>0</v>
      </c>
      <c r="G144" s="39" t="s">
        <v>1601</v>
      </c>
    </row>
    <row r="145" spans="1:7" ht="31.5" x14ac:dyDescent="0.25">
      <c r="A145" s="27">
        <v>19</v>
      </c>
      <c r="B145" s="28" t="s">
        <v>172</v>
      </c>
      <c r="C145" s="11"/>
      <c r="D145" s="11">
        <f t="shared" ref="D145:F145" si="14">SUM(D146:D153)</f>
        <v>66762.900000000009</v>
      </c>
      <c r="E145" s="11">
        <f t="shared" si="14"/>
        <v>0</v>
      </c>
      <c r="F145" s="11">
        <f t="shared" si="14"/>
        <v>0</v>
      </c>
      <c r="G145" s="468"/>
    </row>
    <row r="146" spans="1:7" ht="47.25" x14ac:dyDescent="0.25">
      <c r="A146" s="27"/>
      <c r="B146" s="32" t="s">
        <v>173</v>
      </c>
      <c r="C146" s="34" t="s">
        <v>174</v>
      </c>
      <c r="D146" s="44">
        <v>184</v>
      </c>
      <c r="E146" s="44">
        <v>0</v>
      </c>
      <c r="F146" s="44">
        <v>0</v>
      </c>
      <c r="G146" s="441" t="s">
        <v>1610</v>
      </c>
    </row>
    <row r="147" spans="1:7" ht="126" x14ac:dyDescent="0.25">
      <c r="A147" s="6"/>
      <c r="B147" s="5" t="s">
        <v>175</v>
      </c>
      <c r="C147" s="34" t="s">
        <v>176</v>
      </c>
      <c r="D147" s="424">
        <v>1903</v>
      </c>
      <c r="E147" s="21">
        <v>0</v>
      </c>
      <c r="F147" s="21">
        <v>0</v>
      </c>
      <c r="G147" s="441" t="s">
        <v>1611</v>
      </c>
    </row>
    <row r="148" spans="1:7" ht="63" x14ac:dyDescent="0.25">
      <c r="A148" s="27"/>
      <c r="B148" s="5" t="s">
        <v>177</v>
      </c>
      <c r="C148" s="34" t="s">
        <v>178</v>
      </c>
      <c r="D148" s="424">
        <v>7193.6</v>
      </c>
      <c r="E148" s="17">
        <v>0</v>
      </c>
      <c r="F148" s="17">
        <v>0</v>
      </c>
      <c r="G148" s="441" t="s">
        <v>1612</v>
      </c>
    </row>
    <row r="149" spans="1:7" ht="47.25" x14ac:dyDescent="0.25">
      <c r="A149" s="29"/>
      <c r="B149" s="32" t="s">
        <v>173</v>
      </c>
      <c r="C149" s="34" t="s">
        <v>179</v>
      </c>
      <c r="D149" s="424">
        <v>4729.8</v>
      </c>
      <c r="E149" s="17">
        <v>0</v>
      </c>
      <c r="F149" s="17">
        <v>0</v>
      </c>
      <c r="G149" s="441" t="s">
        <v>1613</v>
      </c>
    </row>
    <row r="150" spans="1:7" ht="141.75" x14ac:dyDescent="0.25">
      <c r="A150" s="29"/>
      <c r="B150" s="32" t="s">
        <v>180</v>
      </c>
      <c r="C150" s="34" t="s">
        <v>181</v>
      </c>
      <c r="D150" s="424">
        <v>110</v>
      </c>
      <c r="E150" s="17">
        <v>0</v>
      </c>
      <c r="F150" s="17">
        <v>0</v>
      </c>
      <c r="G150" s="441" t="s">
        <v>1614</v>
      </c>
    </row>
    <row r="151" spans="1:7" ht="47.25" x14ac:dyDescent="0.25">
      <c r="A151" s="29"/>
      <c r="B151" s="32" t="s">
        <v>177</v>
      </c>
      <c r="C151" s="34" t="s">
        <v>182</v>
      </c>
      <c r="D151" s="424">
        <v>3612.9</v>
      </c>
      <c r="E151" s="17">
        <v>0</v>
      </c>
      <c r="F151" s="17">
        <v>0</v>
      </c>
      <c r="G151" s="441" t="s">
        <v>1615</v>
      </c>
    </row>
    <row r="152" spans="1:7" ht="94.5" x14ac:dyDescent="0.25">
      <c r="A152" s="29"/>
      <c r="B152" s="32" t="s">
        <v>177</v>
      </c>
      <c r="C152" s="30" t="s">
        <v>182</v>
      </c>
      <c r="D152" s="424">
        <v>48878</v>
      </c>
      <c r="E152" s="21">
        <v>0</v>
      </c>
      <c r="F152" s="21">
        <v>0</v>
      </c>
      <c r="G152" s="441" t="s">
        <v>1616</v>
      </c>
    </row>
    <row r="153" spans="1:7" ht="47.25" x14ac:dyDescent="0.25">
      <c r="A153" s="29"/>
      <c r="B153" s="32" t="s">
        <v>183</v>
      </c>
      <c r="C153" s="34" t="s">
        <v>184</v>
      </c>
      <c r="D153" s="21">
        <v>151.60000000000002</v>
      </c>
      <c r="E153" s="44">
        <v>0</v>
      </c>
      <c r="F153" s="44">
        <v>0</v>
      </c>
      <c r="G153" s="441" t="s">
        <v>1617</v>
      </c>
    </row>
    <row r="154" spans="1:7" ht="15.75" x14ac:dyDescent="0.25">
      <c r="A154" s="29">
        <v>20</v>
      </c>
      <c r="B154" s="4" t="s">
        <v>185</v>
      </c>
      <c r="C154" s="204"/>
      <c r="D154" s="204">
        <f t="shared" ref="D154:F154" si="15">SUM(D155:D157)</f>
        <v>4177.5</v>
      </c>
      <c r="E154" s="204">
        <f t="shared" si="15"/>
        <v>0</v>
      </c>
      <c r="F154" s="204">
        <f t="shared" si="15"/>
        <v>0</v>
      </c>
      <c r="G154" s="166"/>
    </row>
    <row r="155" spans="1:7" ht="78.75" x14ac:dyDescent="0.25">
      <c r="A155" s="29"/>
      <c r="B155" s="432" t="s">
        <v>186</v>
      </c>
      <c r="C155" s="34" t="s">
        <v>187</v>
      </c>
      <c r="D155" s="349">
        <v>2000</v>
      </c>
      <c r="E155" s="349">
        <v>0</v>
      </c>
      <c r="F155" s="349">
        <v>0</v>
      </c>
      <c r="G155" s="46" t="s">
        <v>1618</v>
      </c>
    </row>
    <row r="156" spans="1:7" ht="220.5" x14ac:dyDescent="0.25">
      <c r="A156" s="29"/>
      <c r="B156" s="425" t="s">
        <v>188</v>
      </c>
      <c r="C156" s="34" t="s">
        <v>189</v>
      </c>
      <c r="D156" s="349">
        <v>377.5</v>
      </c>
      <c r="E156" s="349">
        <v>0</v>
      </c>
      <c r="F156" s="349">
        <v>0</v>
      </c>
      <c r="G156" s="440" t="s">
        <v>1619</v>
      </c>
    </row>
    <row r="157" spans="1:7" ht="126" x14ac:dyDescent="0.25">
      <c r="A157" s="29"/>
      <c r="B157" s="432" t="s">
        <v>190</v>
      </c>
      <c r="C157" s="34" t="s">
        <v>191</v>
      </c>
      <c r="D157" s="349">
        <v>1800</v>
      </c>
      <c r="E157" s="349">
        <v>0</v>
      </c>
      <c r="F157" s="349">
        <v>0</v>
      </c>
      <c r="G157" s="46" t="s">
        <v>1620</v>
      </c>
    </row>
    <row r="158" spans="1:7" ht="47.25" x14ac:dyDescent="0.25">
      <c r="A158" s="29">
        <v>21</v>
      </c>
      <c r="B158" s="4" t="s">
        <v>192</v>
      </c>
      <c r="C158" s="204"/>
      <c r="D158" s="204">
        <f t="shared" ref="D158:F158" si="16">SUM(D159:D164)</f>
        <v>528043.6</v>
      </c>
      <c r="E158" s="204">
        <f t="shared" si="16"/>
        <v>0</v>
      </c>
      <c r="F158" s="204">
        <f t="shared" si="16"/>
        <v>0</v>
      </c>
      <c r="G158" s="166"/>
    </row>
    <row r="159" spans="1:7" ht="47.25" x14ac:dyDescent="0.25">
      <c r="A159" s="29"/>
      <c r="B159" s="5" t="s">
        <v>193</v>
      </c>
      <c r="C159" s="343" t="s">
        <v>194</v>
      </c>
      <c r="D159" s="424">
        <v>12510.5</v>
      </c>
      <c r="E159" s="17">
        <v>0</v>
      </c>
      <c r="F159" s="17">
        <v>0</v>
      </c>
      <c r="G159" s="440" t="s">
        <v>1802</v>
      </c>
    </row>
    <row r="160" spans="1:7" ht="110.25" x14ac:dyDescent="0.25">
      <c r="A160" s="29"/>
      <c r="B160" s="46" t="s">
        <v>195</v>
      </c>
      <c r="C160" s="343" t="s">
        <v>196</v>
      </c>
      <c r="D160" s="417">
        <v>482277.9</v>
      </c>
      <c r="E160" s="17">
        <v>0</v>
      </c>
      <c r="F160" s="17">
        <v>0</v>
      </c>
      <c r="G160" s="46" t="s">
        <v>1621</v>
      </c>
    </row>
    <row r="161" spans="1:7" ht="48.75" customHeight="1" x14ac:dyDescent="0.25">
      <c r="A161" s="29"/>
      <c r="B161" s="46" t="s">
        <v>1321</v>
      </c>
      <c r="C161" s="24" t="s">
        <v>1322</v>
      </c>
      <c r="D161" s="424">
        <v>28372</v>
      </c>
      <c r="E161" s="17">
        <v>0</v>
      </c>
      <c r="F161" s="17">
        <v>0</v>
      </c>
      <c r="G161" s="49" t="s">
        <v>1803</v>
      </c>
    </row>
    <row r="162" spans="1:7" ht="47.25" x14ac:dyDescent="0.25">
      <c r="A162" s="29"/>
      <c r="B162" s="46" t="s">
        <v>197</v>
      </c>
      <c r="C162" s="343" t="s">
        <v>198</v>
      </c>
      <c r="D162" s="417">
        <v>2400</v>
      </c>
      <c r="E162" s="17">
        <v>0</v>
      </c>
      <c r="F162" s="17">
        <v>0</v>
      </c>
      <c r="G162" s="49" t="s">
        <v>1622</v>
      </c>
    </row>
    <row r="163" spans="1:7" ht="78.75" x14ac:dyDescent="0.25">
      <c r="A163" s="29"/>
      <c r="B163" s="46" t="s">
        <v>199</v>
      </c>
      <c r="C163" s="343" t="s">
        <v>200</v>
      </c>
      <c r="D163" s="417">
        <v>1200</v>
      </c>
      <c r="E163" s="17">
        <v>0</v>
      </c>
      <c r="F163" s="17">
        <v>0</v>
      </c>
      <c r="G163" s="441" t="s">
        <v>1623</v>
      </c>
    </row>
    <row r="164" spans="1:7" ht="78.75" x14ac:dyDescent="0.25">
      <c r="A164" s="29"/>
      <c r="B164" s="46" t="s">
        <v>197</v>
      </c>
      <c r="C164" s="343" t="s">
        <v>1275</v>
      </c>
      <c r="D164" s="417">
        <v>1283.2</v>
      </c>
      <c r="E164" s="17">
        <v>0</v>
      </c>
      <c r="F164" s="17">
        <v>0</v>
      </c>
      <c r="G164" s="49" t="s">
        <v>1624</v>
      </c>
    </row>
    <row r="165" spans="1:7" ht="31.5" x14ac:dyDescent="0.25">
      <c r="A165" s="29">
        <v>22</v>
      </c>
      <c r="B165" s="4" t="s">
        <v>201</v>
      </c>
      <c r="C165" s="204"/>
      <c r="D165" s="204">
        <f>SUM(D166:D168)</f>
        <v>1258.9000000000001</v>
      </c>
      <c r="E165" s="204">
        <f>SUM(E166:E168)</f>
        <v>0</v>
      </c>
      <c r="F165" s="204">
        <f>SUM(F166:F168)</f>
        <v>0</v>
      </c>
      <c r="G165" s="166"/>
    </row>
    <row r="166" spans="1:7" ht="47.25" x14ac:dyDescent="0.25">
      <c r="A166" s="29"/>
      <c r="B166" s="5" t="s">
        <v>29</v>
      </c>
      <c r="C166" s="24" t="s">
        <v>202</v>
      </c>
      <c r="D166" s="174">
        <v>374.7</v>
      </c>
      <c r="E166" s="349">
        <v>0</v>
      </c>
      <c r="F166" s="174">
        <v>0</v>
      </c>
      <c r="G166" s="440" t="s">
        <v>1817</v>
      </c>
    </row>
    <row r="167" spans="1:7" ht="31.5" x14ac:dyDescent="0.25">
      <c r="A167" s="29"/>
      <c r="B167" s="175" t="s">
        <v>29</v>
      </c>
      <c r="C167" s="171" t="s">
        <v>203</v>
      </c>
      <c r="D167" s="174">
        <v>602.20000000000005</v>
      </c>
      <c r="E167" s="349">
        <v>0</v>
      </c>
      <c r="F167" s="174">
        <v>0</v>
      </c>
      <c r="G167" s="49" t="s">
        <v>1818</v>
      </c>
    </row>
    <row r="168" spans="1:7" ht="31.5" customHeight="1" x14ac:dyDescent="0.25">
      <c r="A168" s="29"/>
      <c r="B168" s="175" t="s">
        <v>29</v>
      </c>
      <c r="C168" s="171" t="s">
        <v>204</v>
      </c>
      <c r="D168" s="174">
        <v>282</v>
      </c>
      <c r="E168" s="349">
        <v>0</v>
      </c>
      <c r="F168" s="174">
        <v>0</v>
      </c>
      <c r="G168" s="49" t="s">
        <v>1819</v>
      </c>
    </row>
    <row r="169" spans="1:7" ht="47.25" x14ac:dyDescent="0.25">
      <c r="A169" s="3">
        <v>23</v>
      </c>
      <c r="B169" s="28" t="s">
        <v>205</v>
      </c>
      <c r="C169" s="11"/>
      <c r="D169" s="11">
        <f t="shared" ref="D169:F169" si="17">SUM(D170:D174)</f>
        <v>44070.6</v>
      </c>
      <c r="E169" s="11">
        <f t="shared" si="17"/>
        <v>0</v>
      </c>
      <c r="F169" s="11">
        <f t="shared" si="17"/>
        <v>0</v>
      </c>
      <c r="G169" s="167"/>
    </row>
    <row r="170" spans="1:7" ht="78.75" x14ac:dyDescent="0.25">
      <c r="A170" s="47"/>
      <c r="B170" s="5" t="s">
        <v>29</v>
      </c>
      <c r="C170" s="47" t="s">
        <v>206</v>
      </c>
      <c r="D170" s="424">
        <v>220.6</v>
      </c>
      <c r="E170" s="17">
        <v>0</v>
      </c>
      <c r="F170" s="17">
        <v>0</v>
      </c>
      <c r="G170" s="441" t="s">
        <v>1625</v>
      </c>
    </row>
    <row r="171" spans="1:7" ht="63" x14ac:dyDescent="0.25">
      <c r="A171" s="47"/>
      <c r="B171" s="25" t="s">
        <v>207</v>
      </c>
      <c r="C171" s="47" t="s">
        <v>208</v>
      </c>
      <c r="D171" s="424">
        <v>3000</v>
      </c>
      <c r="E171" s="17">
        <v>0</v>
      </c>
      <c r="F171" s="17">
        <v>0</v>
      </c>
      <c r="G171" s="441" t="s">
        <v>1626</v>
      </c>
    </row>
    <row r="172" spans="1:7" ht="78.75" x14ac:dyDescent="0.25">
      <c r="A172" s="47"/>
      <c r="B172" s="5" t="s">
        <v>209</v>
      </c>
      <c r="C172" s="47" t="s">
        <v>210</v>
      </c>
      <c r="D172" s="424">
        <v>5850</v>
      </c>
      <c r="E172" s="17">
        <v>0</v>
      </c>
      <c r="F172" s="17">
        <v>0</v>
      </c>
      <c r="G172" s="441" t="s">
        <v>1627</v>
      </c>
    </row>
    <row r="173" spans="1:7" ht="47.25" x14ac:dyDescent="0.25">
      <c r="A173" s="47"/>
      <c r="B173" s="5" t="s">
        <v>211</v>
      </c>
      <c r="C173" s="47" t="s">
        <v>212</v>
      </c>
      <c r="D173" s="424">
        <v>15000</v>
      </c>
      <c r="E173" s="17">
        <v>0</v>
      </c>
      <c r="F173" s="17">
        <v>0</v>
      </c>
      <c r="G173" s="441" t="s">
        <v>1628</v>
      </c>
    </row>
    <row r="174" spans="1:7" ht="47.25" x14ac:dyDescent="0.25">
      <c r="A174" s="47"/>
      <c r="B174" s="5" t="s">
        <v>213</v>
      </c>
      <c r="C174" s="47" t="s">
        <v>214</v>
      </c>
      <c r="D174" s="424">
        <v>20000</v>
      </c>
      <c r="E174" s="17">
        <v>0</v>
      </c>
      <c r="F174" s="17">
        <v>0</v>
      </c>
      <c r="G174" s="441" t="s">
        <v>1629</v>
      </c>
    </row>
    <row r="175" spans="1:7" ht="31.5" x14ac:dyDescent="0.25">
      <c r="A175" s="3">
        <v>24</v>
      </c>
      <c r="B175" s="70" t="s">
        <v>215</v>
      </c>
      <c r="C175" s="71"/>
      <c r="D175" s="71">
        <f>SUM(D176:D184)</f>
        <v>528942.6</v>
      </c>
      <c r="E175" s="71">
        <f>SUM(E176:E184)</f>
        <v>133602</v>
      </c>
      <c r="F175" s="71">
        <f>SUM(F176:F184)</f>
        <v>133602</v>
      </c>
      <c r="G175" s="439"/>
    </row>
    <row r="176" spans="1:7" ht="78.75" x14ac:dyDescent="0.25">
      <c r="A176" s="72"/>
      <c r="B176" s="432" t="s">
        <v>216</v>
      </c>
      <c r="C176" s="65" t="s">
        <v>217</v>
      </c>
      <c r="D176" s="73">
        <v>0</v>
      </c>
      <c r="E176" s="174">
        <v>0</v>
      </c>
      <c r="F176" s="342">
        <v>133602</v>
      </c>
      <c r="G176" s="49" t="s">
        <v>1630</v>
      </c>
    </row>
    <row r="177" spans="1:7" ht="126" x14ac:dyDescent="0.25">
      <c r="A177" s="72"/>
      <c r="B177" s="432" t="s">
        <v>218</v>
      </c>
      <c r="C177" s="171" t="s">
        <v>219</v>
      </c>
      <c r="D177" s="174">
        <v>306155.5</v>
      </c>
      <c r="E177" s="342">
        <v>0</v>
      </c>
      <c r="F177" s="342">
        <v>0</v>
      </c>
      <c r="G177" s="441" t="s">
        <v>1631</v>
      </c>
    </row>
    <row r="178" spans="1:7" ht="173.25" x14ac:dyDescent="0.25">
      <c r="A178" s="72"/>
      <c r="B178" s="432" t="s">
        <v>221</v>
      </c>
      <c r="C178" s="171" t="s">
        <v>222</v>
      </c>
      <c r="D178" s="174">
        <v>0</v>
      </c>
      <c r="E178" s="342">
        <v>133602</v>
      </c>
      <c r="F178" s="342">
        <v>0</v>
      </c>
      <c r="G178" s="49" t="s">
        <v>1632</v>
      </c>
    </row>
    <row r="179" spans="1:7" ht="94.5" x14ac:dyDescent="0.25">
      <c r="A179" s="74"/>
      <c r="B179" s="46" t="s">
        <v>223</v>
      </c>
      <c r="C179" s="24" t="s">
        <v>224</v>
      </c>
      <c r="D179" s="417">
        <v>4696.2</v>
      </c>
      <c r="E179" s="342">
        <v>0</v>
      </c>
      <c r="F179" s="342">
        <v>0</v>
      </c>
      <c r="G179" s="49" t="s">
        <v>1633</v>
      </c>
    </row>
    <row r="180" spans="1:7" ht="189" x14ac:dyDescent="0.25">
      <c r="A180" s="346"/>
      <c r="B180" s="432" t="s">
        <v>225</v>
      </c>
      <c r="C180" s="344" t="s">
        <v>226</v>
      </c>
      <c r="D180" s="417">
        <v>199709.5</v>
      </c>
      <c r="E180" s="342">
        <v>0</v>
      </c>
      <c r="F180" s="342">
        <v>0</v>
      </c>
      <c r="G180" s="49" t="s">
        <v>1634</v>
      </c>
    </row>
    <row r="181" spans="1:7" x14ac:dyDescent="0.25">
      <c r="A181" s="639"/>
      <c r="B181" s="622" t="s">
        <v>29</v>
      </c>
      <c r="C181" s="612" t="s">
        <v>227</v>
      </c>
      <c r="D181" s="614">
        <v>9306.1</v>
      </c>
      <c r="E181" s="616">
        <v>0</v>
      </c>
      <c r="F181" s="616">
        <v>0</v>
      </c>
      <c r="G181" s="618" t="s">
        <v>1512</v>
      </c>
    </row>
    <row r="182" spans="1:7" x14ac:dyDescent="0.25">
      <c r="A182" s="634"/>
      <c r="B182" s="619"/>
      <c r="C182" s="628"/>
      <c r="D182" s="615"/>
      <c r="E182" s="617"/>
      <c r="F182" s="617"/>
      <c r="G182" s="619"/>
    </row>
    <row r="183" spans="1:7" x14ac:dyDescent="0.25">
      <c r="A183" s="633"/>
      <c r="B183" s="622" t="s">
        <v>29</v>
      </c>
      <c r="C183" s="612" t="s">
        <v>228</v>
      </c>
      <c r="D183" s="614">
        <v>9075.2999999999993</v>
      </c>
      <c r="E183" s="616">
        <v>0</v>
      </c>
      <c r="F183" s="616">
        <v>0</v>
      </c>
      <c r="G183" s="618" t="s">
        <v>1635</v>
      </c>
    </row>
    <row r="184" spans="1:7" x14ac:dyDescent="0.25">
      <c r="A184" s="634"/>
      <c r="B184" s="619"/>
      <c r="C184" s="613"/>
      <c r="D184" s="615"/>
      <c r="E184" s="617"/>
      <c r="F184" s="617"/>
      <c r="G184" s="619"/>
    </row>
    <row r="185" spans="1:7" ht="31.5" x14ac:dyDescent="0.25">
      <c r="A185" s="27">
        <v>25</v>
      </c>
      <c r="B185" s="28" t="s">
        <v>231</v>
      </c>
      <c r="C185" s="11"/>
      <c r="D185" s="11">
        <f>SUM(D186:D189)</f>
        <v>3068.8</v>
      </c>
      <c r="E185" s="11">
        <f>SUM(E186:E189)</f>
        <v>0</v>
      </c>
      <c r="F185" s="11">
        <f>SUM(F186:F189)</f>
        <v>0</v>
      </c>
      <c r="G185" s="33"/>
    </row>
    <row r="186" spans="1:7" ht="63" x14ac:dyDescent="0.25">
      <c r="A186" s="29"/>
      <c r="B186" s="39" t="s">
        <v>232</v>
      </c>
      <c r="C186" s="34" t="s">
        <v>233</v>
      </c>
      <c r="D186" s="424">
        <v>1068.8</v>
      </c>
      <c r="E186" s="17">
        <v>0</v>
      </c>
      <c r="F186" s="17">
        <v>0</v>
      </c>
      <c r="G186" s="18" t="s">
        <v>1804</v>
      </c>
    </row>
    <row r="187" spans="1:7" ht="47.25" customHeight="1" x14ac:dyDescent="0.25">
      <c r="A187" s="29"/>
      <c r="B187" s="5" t="s">
        <v>234</v>
      </c>
      <c r="C187" s="30" t="s">
        <v>235</v>
      </c>
      <c r="D187" s="424">
        <v>1887.5</v>
      </c>
      <c r="E187" s="17">
        <v>0</v>
      </c>
      <c r="F187" s="17">
        <v>0</v>
      </c>
      <c r="G187" s="31" t="s">
        <v>1809</v>
      </c>
    </row>
    <row r="188" spans="1:7" ht="47.25" x14ac:dyDescent="0.25">
      <c r="A188" s="29"/>
      <c r="B188" s="32" t="s">
        <v>234</v>
      </c>
      <c r="C188" s="34" t="s">
        <v>236</v>
      </c>
      <c r="D188" s="424">
        <v>106.1</v>
      </c>
      <c r="E188" s="17">
        <v>0</v>
      </c>
      <c r="F188" s="17">
        <v>0</v>
      </c>
      <c r="G188" s="32" t="s">
        <v>1636</v>
      </c>
    </row>
    <row r="189" spans="1:7" ht="47.25" x14ac:dyDescent="0.25">
      <c r="A189" s="29"/>
      <c r="B189" s="32" t="s">
        <v>232</v>
      </c>
      <c r="C189" s="34" t="s">
        <v>237</v>
      </c>
      <c r="D189" s="424">
        <v>6.4</v>
      </c>
      <c r="E189" s="17">
        <v>0</v>
      </c>
      <c r="F189" s="17">
        <v>0</v>
      </c>
      <c r="G189" s="32" t="s">
        <v>1637</v>
      </c>
    </row>
    <row r="190" spans="1:7" ht="47.25" x14ac:dyDescent="0.25">
      <c r="A190" s="27">
        <v>26</v>
      </c>
      <c r="B190" s="28" t="s">
        <v>238</v>
      </c>
      <c r="C190" s="11"/>
      <c r="D190" s="11">
        <f t="shared" ref="D190:F190" si="18">SUM(D191:D193)</f>
        <v>5974.2999999999993</v>
      </c>
      <c r="E190" s="11">
        <f t="shared" si="18"/>
        <v>0</v>
      </c>
      <c r="F190" s="11">
        <f t="shared" si="18"/>
        <v>0</v>
      </c>
      <c r="G190" s="33"/>
    </row>
    <row r="191" spans="1:7" ht="47.25" x14ac:dyDescent="0.25">
      <c r="A191" s="29"/>
      <c r="B191" s="441" t="s">
        <v>239</v>
      </c>
      <c r="C191" s="34" t="s">
        <v>240</v>
      </c>
      <c r="D191" s="424">
        <v>180.4</v>
      </c>
      <c r="E191" s="17">
        <v>0</v>
      </c>
      <c r="F191" s="17">
        <v>0</v>
      </c>
      <c r="G191" s="441" t="s">
        <v>1805</v>
      </c>
    </row>
    <row r="192" spans="1:7" ht="47.25" x14ac:dyDescent="0.25">
      <c r="A192" s="29"/>
      <c r="B192" s="441" t="s">
        <v>241</v>
      </c>
      <c r="C192" s="34" t="s">
        <v>242</v>
      </c>
      <c r="D192" s="424">
        <v>195</v>
      </c>
      <c r="E192" s="17">
        <v>0</v>
      </c>
      <c r="F192" s="17">
        <v>0</v>
      </c>
      <c r="G192" s="441" t="s">
        <v>1806</v>
      </c>
    </row>
    <row r="193" spans="1:7" ht="47.25" customHeight="1" x14ac:dyDescent="0.25">
      <c r="A193" s="29"/>
      <c r="B193" s="441" t="s">
        <v>243</v>
      </c>
      <c r="C193" s="34" t="s">
        <v>244</v>
      </c>
      <c r="D193" s="424">
        <v>5598.9</v>
      </c>
      <c r="E193" s="17">
        <v>0</v>
      </c>
      <c r="F193" s="17">
        <v>0</v>
      </c>
      <c r="G193" s="441" t="s">
        <v>1638</v>
      </c>
    </row>
    <row r="194" spans="1:7" ht="31.5" x14ac:dyDescent="0.25">
      <c r="A194" s="176">
        <v>27</v>
      </c>
      <c r="B194" s="170" t="s">
        <v>245</v>
      </c>
      <c r="C194" s="177"/>
      <c r="D194" s="204">
        <f>SUM(D195:D199)</f>
        <v>647086.80000000005</v>
      </c>
      <c r="E194" s="204">
        <f>SUM(E195:E199)</f>
        <v>0</v>
      </c>
      <c r="F194" s="204">
        <f>SUM(F195:F199)</f>
        <v>0</v>
      </c>
      <c r="G194" s="166"/>
    </row>
    <row r="195" spans="1:7" ht="94.5" x14ac:dyDescent="0.25">
      <c r="A195" s="171"/>
      <c r="B195" s="175" t="s">
        <v>246</v>
      </c>
      <c r="C195" s="164" t="s">
        <v>247</v>
      </c>
      <c r="D195" s="349">
        <v>367669.4</v>
      </c>
      <c r="E195" s="349">
        <v>0</v>
      </c>
      <c r="F195" s="349">
        <v>0</v>
      </c>
      <c r="G195" s="441" t="s">
        <v>1820</v>
      </c>
    </row>
    <row r="196" spans="1:7" ht="63" customHeight="1" x14ac:dyDescent="0.25">
      <c r="A196" s="171"/>
      <c r="B196" s="165" t="s">
        <v>248</v>
      </c>
      <c r="C196" s="171" t="s">
        <v>249</v>
      </c>
      <c r="D196" s="174">
        <v>6000</v>
      </c>
      <c r="E196" s="349">
        <v>0</v>
      </c>
      <c r="F196" s="349">
        <v>0</v>
      </c>
      <c r="G196" s="440" t="s">
        <v>1821</v>
      </c>
    </row>
    <row r="197" spans="1:7" ht="173.25" x14ac:dyDescent="0.25">
      <c r="A197" s="171"/>
      <c r="B197" s="165" t="s">
        <v>250</v>
      </c>
      <c r="C197" s="171" t="s">
        <v>251</v>
      </c>
      <c r="D197" s="174">
        <v>101289</v>
      </c>
      <c r="E197" s="174">
        <v>0</v>
      </c>
      <c r="F197" s="174">
        <v>0</v>
      </c>
      <c r="G197" s="440" t="s">
        <v>1822</v>
      </c>
    </row>
    <row r="198" spans="1:7" ht="78.75" x14ac:dyDescent="0.25">
      <c r="A198" s="171"/>
      <c r="B198" s="165" t="s">
        <v>252</v>
      </c>
      <c r="C198" s="171" t="s">
        <v>253</v>
      </c>
      <c r="D198" s="174">
        <v>160000</v>
      </c>
      <c r="E198" s="174">
        <v>0</v>
      </c>
      <c r="F198" s="174">
        <v>0</v>
      </c>
      <c r="G198" s="441" t="s">
        <v>1823</v>
      </c>
    </row>
    <row r="199" spans="1:7" ht="78.75" x14ac:dyDescent="0.25">
      <c r="A199" s="171"/>
      <c r="B199" s="165" t="s">
        <v>254</v>
      </c>
      <c r="C199" s="171" t="s">
        <v>1425</v>
      </c>
      <c r="D199" s="174">
        <v>12128.4</v>
      </c>
      <c r="E199" s="174">
        <v>0</v>
      </c>
      <c r="F199" s="174">
        <v>0</v>
      </c>
      <c r="G199" s="440" t="s">
        <v>1824</v>
      </c>
    </row>
    <row r="200" spans="1:7" ht="15.75" x14ac:dyDescent="0.25">
      <c r="A200" s="176">
        <v>28</v>
      </c>
      <c r="B200" s="4" t="s">
        <v>255</v>
      </c>
      <c r="C200" s="204"/>
      <c r="D200" s="204">
        <f t="shared" ref="D200:F200" si="19">SUM(D201:D207)</f>
        <v>6691116.7999999998</v>
      </c>
      <c r="E200" s="204">
        <f t="shared" si="19"/>
        <v>0</v>
      </c>
      <c r="F200" s="204">
        <f t="shared" si="19"/>
        <v>0</v>
      </c>
      <c r="G200" s="166"/>
    </row>
    <row r="201" spans="1:7" ht="47.25" x14ac:dyDescent="0.25">
      <c r="A201" s="176"/>
      <c r="B201" s="184" t="s">
        <v>1267</v>
      </c>
      <c r="C201" s="56" t="s">
        <v>1063</v>
      </c>
      <c r="D201" s="21">
        <v>400000</v>
      </c>
      <c r="E201" s="21">
        <v>0</v>
      </c>
      <c r="F201" s="21">
        <v>0</v>
      </c>
      <c r="G201" s="440" t="s">
        <v>1282</v>
      </c>
    </row>
    <row r="202" spans="1:7" ht="63" x14ac:dyDescent="0.25">
      <c r="A202" s="171"/>
      <c r="B202" s="184" t="s">
        <v>256</v>
      </c>
      <c r="C202" s="161" t="s">
        <v>257</v>
      </c>
      <c r="D202" s="174">
        <f>200000+290000+1397952.5+55173.1+100000</f>
        <v>2043125.6</v>
      </c>
      <c r="E202" s="174">
        <v>0</v>
      </c>
      <c r="F202" s="174">
        <v>0</v>
      </c>
      <c r="G202" s="432" t="s">
        <v>258</v>
      </c>
    </row>
    <row r="203" spans="1:7" ht="63" x14ac:dyDescent="0.25">
      <c r="A203" s="171"/>
      <c r="B203" s="23" t="s">
        <v>259</v>
      </c>
      <c r="C203" s="161" t="s">
        <v>260</v>
      </c>
      <c r="D203" s="174">
        <f>621413+200000+2000000</f>
        <v>2821413</v>
      </c>
      <c r="E203" s="174">
        <v>0</v>
      </c>
      <c r="F203" s="174">
        <v>0</v>
      </c>
      <c r="G203" s="432" t="s">
        <v>261</v>
      </c>
    </row>
    <row r="204" spans="1:7" ht="211.5" customHeight="1" x14ac:dyDescent="0.25">
      <c r="A204" s="171"/>
      <c r="B204" s="100" t="s">
        <v>262</v>
      </c>
      <c r="C204" s="161" t="s">
        <v>263</v>
      </c>
      <c r="D204" s="21">
        <v>1125704.2</v>
      </c>
      <c r="E204" s="21">
        <v>0</v>
      </c>
      <c r="F204" s="21">
        <v>0</v>
      </c>
      <c r="G204" s="39" t="s">
        <v>1287</v>
      </c>
    </row>
    <row r="205" spans="1:7" ht="84" customHeight="1" x14ac:dyDescent="0.25">
      <c r="A205" s="171"/>
      <c r="B205" s="425" t="s">
        <v>264</v>
      </c>
      <c r="C205" s="164" t="s">
        <v>265</v>
      </c>
      <c r="D205" s="174">
        <f>500000-200000</f>
        <v>300000</v>
      </c>
      <c r="E205" s="21">
        <v>0</v>
      </c>
      <c r="F205" s="21">
        <v>0</v>
      </c>
      <c r="G205" s="432" t="s">
        <v>266</v>
      </c>
    </row>
    <row r="206" spans="1:7" ht="78.75" x14ac:dyDescent="0.25">
      <c r="A206" s="637"/>
      <c r="B206" s="642" t="s">
        <v>29</v>
      </c>
      <c r="C206" s="164" t="s">
        <v>267</v>
      </c>
      <c r="D206" s="349">
        <f>415+64.3</f>
        <v>479.3</v>
      </c>
      <c r="E206" s="174">
        <v>0</v>
      </c>
      <c r="F206" s="174">
        <v>0</v>
      </c>
      <c r="G206" s="440" t="s">
        <v>1639</v>
      </c>
    </row>
    <row r="207" spans="1:7" ht="63" x14ac:dyDescent="0.25">
      <c r="A207" s="638"/>
      <c r="B207" s="642"/>
      <c r="C207" s="164" t="s">
        <v>268</v>
      </c>
      <c r="D207" s="417">
        <v>394.7</v>
      </c>
      <c r="E207" s="174">
        <v>0</v>
      </c>
      <c r="F207" s="174">
        <v>0</v>
      </c>
      <c r="G207" s="510" t="s">
        <v>1808</v>
      </c>
    </row>
    <row r="208" spans="1:7" ht="31.5" x14ac:dyDescent="0.25">
      <c r="A208" s="176">
        <v>29</v>
      </c>
      <c r="B208" s="4" t="s">
        <v>269</v>
      </c>
      <c r="C208" s="77"/>
      <c r="D208" s="204">
        <f>SUM(D209:D227)</f>
        <v>976452.9</v>
      </c>
      <c r="E208" s="204">
        <f>SUM(E209:E227)</f>
        <v>0</v>
      </c>
      <c r="F208" s="204">
        <f>SUM(F209:F227)</f>
        <v>0</v>
      </c>
      <c r="G208" s="166"/>
    </row>
    <row r="209" spans="1:7" ht="78.75" x14ac:dyDescent="0.25">
      <c r="A209" s="171"/>
      <c r="B209" s="220" t="s">
        <v>270</v>
      </c>
      <c r="C209" s="78" t="s">
        <v>271</v>
      </c>
      <c r="D209" s="349">
        <v>496607.3</v>
      </c>
      <c r="E209" s="174">
        <v>0</v>
      </c>
      <c r="F209" s="174">
        <v>0</v>
      </c>
      <c r="G209" s="440" t="s">
        <v>1640</v>
      </c>
    </row>
    <row r="210" spans="1:7" ht="63" x14ac:dyDescent="0.25">
      <c r="A210" s="171"/>
      <c r="B210" s="436" t="s">
        <v>1347</v>
      </c>
      <c r="C210" s="340" t="s">
        <v>1348</v>
      </c>
      <c r="D210" s="415">
        <v>50153.1</v>
      </c>
      <c r="E210" s="174">
        <v>0</v>
      </c>
      <c r="F210" s="174">
        <v>0</v>
      </c>
      <c r="G210" s="437" t="s">
        <v>1641</v>
      </c>
    </row>
    <row r="211" spans="1:7" ht="78.75" x14ac:dyDescent="0.25">
      <c r="A211" s="171"/>
      <c r="B211" s="436" t="s">
        <v>1295</v>
      </c>
      <c r="C211" s="78" t="s">
        <v>1327</v>
      </c>
      <c r="D211" s="415">
        <v>40059.5</v>
      </c>
      <c r="E211" s="174">
        <v>0</v>
      </c>
      <c r="F211" s="174">
        <v>0</v>
      </c>
      <c r="G211" s="437" t="s">
        <v>1642</v>
      </c>
    </row>
    <row r="212" spans="1:7" ht="141.75" x14ac:dyDescent="0.25">
      <c r="A212" s="171"/>
      <c r="B212" s="436" t="s">
        <v>1351</v>
      </c>
      <c r="C212" s="340" t="s">
        <v>1352</v>
      </c>
      <c r="D212" s="415">
        <v>12136</v>
      </c>
      <c r="E212" s="174">
        <v>0</v>
      </c>
      <c r="F212" s="174">
        <v>0</v>
      </c>
      <c r="G212" s="437" t="s">
        <v>1643</v>
      </c>
    </row>
    <row r="213" spans="1:7" ht="110.25" x14ac:dyDescent="0.25">
      <c r="A213" s="171"/>
      <c r="B213" s="436" t="s">
        <v>61</v>
      </c>
      <c r="C213" s="78" t="s">
        <v>1349</v>
      </c>
      <c r="D213" s="415">
        <v>130000</v>
      </c>
      <c r="E213" s="174">
        <v>0</v>
      </c>
      <c r="F213" s="174">
        <v>0</v>
      </c>
      <c r="G213" s="437" t="s">
        <v>1644</v>
      </c>
    </row>
    <row r="214" spans="1:7" ht="94.5" x14ac:dyDescent="0.25">
      <c r="A214" s="171"/>
      <c r="B214" s="220" t="s">
        <v>276</v>
      </c>
      <c r="C214" s="78" t="s">
        <v>277</v>
      </c>
      <c r="D214" s="349">
        <v>3026</v>
      </c>
      <c r="E214" s="174">
        <v>0</v>
      </c>
      <c r="F214" s="174">
        <v>0</v>
      </c>
      <c r="G214" s="440" t="s">
        <v>1645</v>
      </c>
    </row>
    <row r="215" spans="1:7" ht="31.5" x14ac:dyDescent="0.25">
      <c r="A215" s="171"/>
      <c r="B215" s="220" t="s">
        <v>278</v>
      </c>
      <c r="C215" s="194" t="s">
        <v>279</v>
      </c>
      <c r="D215" s="349">
        <v>9375</v>
      </c>
      <c r="E215" s="174">
        <v>0</v>
      </c>
      <c r="F215" s="174">
        <v>0</v>
      </c>
      <c r="G215" s="607" t="s">
        <v>1646</v>
      </c>
    </row>
    <row r="216" spans="1:7" ht="47.25" x14ac:dyDescent="0.25">
      <c r="A216" s="171"/>
      <c r="B216" s="220" t="s">
        <v>37</v>
      </c>
      <c r="C216" s="194" t="s">
        <v>280</v>
      </c>
      <c r="D216" s="349">
        <v>17000</v>
      </c>
      <c r="E216" s="174">
        <v>0</v>
      </c>
      <c r="F216" s="174">
        <v>0</v>
      </c>
      <c r="G216" s="611"/>
    </row>
    <row r="217" spans="1:7" ht="94.5" x14ac:dyDescent="0.25">
      <c r="A217" s="171"/>
      <c r="B217" s="220" t="s">
        <v>29</v>
      </c>
      <c r="C217" s="78" t="s">
        <v>1350</v>
      </c>
      <c r="D217" s="349">
        <v>5470</v>
      </c>
      <c r="E217" s="174">
        <v>0</v>
      </c>
      <c r="F217" s="174">
        <v>0</v>
      </c>
      <c r="G217" s="440" t="s">
        <v>1647</v>
      </c>
    </row>
    <row r="218" spans="1:7" ht="15.75" x14ac:dyDescent="0.25">
      <c r="A218" s="637"/>
      <c r="B218" s="609" t="s">
        <v>281</v>
      </c>
      <c r="C218" s="78" t="s">
        <v>282</v>
      </c>
      <c r="D218" s="349">
        <v>210</v>
      </c>
      <c r="E218" s="349">
        <v>0</v>
      </c>
      <c r="F218" s="349">
        <v>0</v>
      </c>
      <c r="G218" s="607" t="s">
        <v>1648</v>
      </c>
    </row>
    <row r="219" spans="1:7" ht="36.75" customHeight="1" x14ac:dyDescent="0.25">
      <c r="A219" s="638"/>
      <c r="B219" s="610"/>
      <c r="C219" s="78" t="s">
        <v>282</v>
      </c>
      <c r="D219" s="349">
        <v>232</v>
      </c>
      <c r="E219" s="349">
        <v>0</v>
      </c>
      <c r="F219" s="349">
        <v>0</v>
      </c>
      <c r="G219" s="611"/>
    </row>
    <row r="220" spans="1:7" ht="15.75" x14ac:dyDescent="0.25">
      <c r="A220" s="637"/>
      <c r="B220" s="609" t="s">
        <v>283</v>
      </c>
      <c r="C220" s="78" t="s">
        <v>284</v>
      </c>
      <c r="D220" s="174">
        <v>540</v>
      </c>
      <c r="E220" s="174">
        <v>0</v>
      </c>
      <c r="F220" s="174">
        <v>0</v>
      </c>
      <c r="G220" s="607" t="s">
        <v>1649</v>
      </c>
    </row>
    <row r="221" spans="1:7" ht="68.25" customHeight="1" x14ac:dyDescent="0.25">
      <c r="A221" s="638"/>
      <c r="B221" s="610"/>
      <c r="C221" s="78" t="s">
        <v>285</v>
      </c>
      <c r="D221" s="174">
        <v>15580</v>
      </c>
      <c r="E221" s="174">
        <v>0</v>
      </c>
      <c r="F221" s="174">
        <v>0</v>
      </c>
      <c r="G221" s="611"/>
    </row>
    <row r="222" spans="1:7" ht="31.5" x14ac:dyDescent="0.25">
      <c r="A222" s="171"/>
      <c r="B222" s="220" t="s">
        <v>29</v>
      </c>
      <c r="C222" s="194" t="s">
        <v>286</v>
      </c>
      <c r="D222" s="174">
        <v>1575</v>
      </c>
      <c r="E222" s="174">
        <v>0</v>
      </c>
      <c r="F222" s="174">
        <v>0</v>
      </c>
      <c r="G222" s="440" t="s">
        <v>1650</v>
      </c>
    </row>
    <row r="223" spans="1:7" ht="15.75" x14ac:dyDescent="0.25">
      <c r="A223" s="637"/>
      <c r="B223" s="640" t="s">
        <v>29</v>
      </c>
      <c r="C223" s="194" t="s">
        <v>287</v>
      </c>
      <c r="D223" s="174">
        <v>105000</v>
      </c>
      <c r="E223" s="174">
        <v>0</v>
      </c>
      <c r="F223" s="174">
        <v>0</v>
      </c>
      <c r="G223" s="607" t="s">
        <v>1651</v>
      </c>
    </row>
    <row r="224" spans="1:7" ht="49.5" customHeight="1" x14ac:dyDescent="0.25">
      <c r="A224" s="638"/>
      <c r="B224" s="641"/>
      <c r="C224" s="194" t="s">
        <v>288</v>
      </c>
      <c r="D224" s="174">
        <v>45000</v>
      </c>
      <c r="E224" s="174">
        <v>0</v>
      </c>
      <c r="F224" s="174">
        <v>0</v>
      </c>
      <c r="G224" s="611"/>
    </row>
    <row r="225" spans="1:7" ht="47.25" x14ac:dyDescent="0.25">
      <c r="A225" s="171"/>
      <c r="B225" s="220" t="s">
        <v>61</v>
      </c>
      <c r="C225" s="78" t="s">
        <v>273</v>
      </c>
      <c r="D225" s="349">
        <v>41478</v>
      </c>
      <c r="E225" s="349">
        <v>0</v>
      </c>
      <c r="F225" s="349">
        <v>0</v>
      </c>
      <c r="G225" s="49" t="s">
        <v>1652</v>
      </c>
    </row>
    <row r="226" spans="1:7" ht="15.75" x14ac:dyDescent="0.25">
      <c r="A226" s="637"/>
      <c r="B226" s="640" t="s">
        <v>281</v>
      </c>
      <c r="C226" s="194" t="s">
        <v>282</v>
      </c>
      <c r="D226" s="174">
        <v>2037.6</v>
      </c>
      <c r="E226" s="174">
        <v>0</v>
      </c>
      <c r="F226" s="174">
        <v>0</v>
      </c>
      <c r="G226" s="607" t="s">
        <v>1653</v>
      </c>
    </row>
    <row r="227" spans="1:7" ht="99" customHeight="1" x14ac:dyDescent="0.25">
      <c r="A227" s="638"/>
      <c r="B227" s="608"/>
      <c r="C227" s="194" t="s">
        <v>282</v>
      </c>
      <c r="D227" s="174">
        <v>973.4</v>
      </c>
      <c r="E227" s="174">
        <v>0</v>
      </c>
      <c r="F227" s="174">
        <v>0</v>
      </c>
      <c r="G227" s="608"/>
    </row>
    <row r="228" spans="1:7" ht="31.5" x14ac:dyDescent="0.25">
      <c r="A228" s="176">
        <v>30</v>
      </c>
      <c r="B228" s="63" t="s">
        <v>289</v>
      </c>
      <c r="C228" s="204"/>
      <c r="D228" s="204">
        <f>SUM(D229:D256)</f>
        <v>3565156.7</v>
      </c>
      <c r="E228" s="204">
        <f>SUM(E229:E256)</f>
        <v>0</v>
      </c>
      <c r="F228" s="204">
        <f>SUM(F229:F256)</f>
        <v>0</v>
      </c>
      <c r="G228" s="166"/>
    </row>
    <row r="229" spans="1:7" ht="63" x14ac:dyDescent="0.25">
      <c r="A229" s="176"/>
      <c r="B229" s="165" t="s">
        <v>290</v>
      </c>
      <c r="C229" s="171" t="s">
        <v>291</v>
      </c>
      <c r="D229" s="201">
        <v>213578</v>
      </c>
      <c r="E229" s="201">
        <v>0</v>
      </c>
      <c r="F229" s="201">
        <v>0</v>
      </c>
      <c r="G229" s="165" t="s">
        <v>1654</v>
      </c>
    </row>
    <row r="230" spans="1:7" ht="47.25" x14ac:dyDescent="0.25">
      <c r="A230" s="176"/>
      <c r="B230" s="165" t="s">
        <v>292</v>
      </c>
      <c r="C230" s="171" t="s">
        <v>293</v>
      </c>
      <c r="D230" s="201">
        <v>9295</v>
      </c>
      <c r="E230" s="201">
        <v>0</v>
      </c>
      <c r="F230" s="201">
        <v>0</v>
      </c>
      <c r="G230" s="165" t="s">
        <v>1655</v>
      </c>
    </row>
    <row r="231" spans="1:7" ht="47.25" x14ac:dyDescent="0.25">
      <c r="A231" s="163"/>
      <c r="B231" s="165" t="s">
        <v>294</v>
      </c>
      <c r="C231" s="171" t="s">
        <v>293</v>
      </c>
      <c r="D231" s="201">
        <v>61000</v>
      </c>
      <c r="E231" s="201">
        <v>0</v>
      </c>
      <c r="F231" s="201">
        <v>0</v>
      </c>
      <c r="G231" s="62" t="s">
        <v>1656</v>
      </c>
    </row>
    <row r="232" spans="1:7" ht="63" x14ac:dyDescent="0.25">
      <c r="A232" s="163"/>
      <c r="B232" s="165" t="s">
        <v>292</v>
      </c>
      <c r="C232" s="171" t="s">
        <v>295</v>
      </c>
      <c r="D232" s="201">
        <v>42963.7</v>
      </c>
      <c r="E232" s="201">
        <v>0</v>
      </c>
      <c r="F232" s="201">
        <v>0</v>
      </c>
      <c r="G232" s="62" t="s">
        <v>1657</v>
      </c>
    </row>
    <row r="233" spans="1:7" ht="63" x14ac:dyDescent="0.25">
      <c r="A233" s="176"/>
      <c r="B233" s="165" t="s">
        <v>296</v>
      </c>
      <c r="C233" s="171" t="s">
        <v>297</v>
      </c>
      <c r="D233" s="201">
        <v>943</v>
      </c>
      <c r="E233" s="201">
        <v>0</v>
      </c>
      <c r="F233" s="201">
        <v>0</v>
      </c>
      <c r="G233" s="165" t="s">
        <v>1658</v>
      </c>
    </row>
    <row r="234" spans="1:7" ht="47.25" x14ac:dyDescent="0.25">
      <c r="A234" s="176"/>
      <c r="B234" s="165" t="s">
        <v>37</v>
      </c>
      <c r="C234" s="171" t="s">
        <v>298</v>
      </c>
      <c r="D234" s="201">
        <v>80.099999999999994</v>
      </c>
      <c r="E234" s="201">
        <v>0</v>
      </c>
      <c r="F234" s="201">
        <v>0</v>
      </c>
      <c r="G234" s="165" t="s">
        <v>1659</v>
      </c>
    </row>
    <row r="235" spans="1:7" ht="78.75" x14ac:dyDescent="0.25">
      <c r="A235" s="176"/>
      <c r="B235" s="165" t="s">
        <v>299</v>
      </c>
      <c r="C235" s="171" t="s">
        <v>300</v>
      </c>
      <c r="D235" s="201">
        <v>545</v>
      </c>
      <c r="E235" s="201">
        <v>0</v>
      </c>
      <c r="F235" s="201">
        <v>0</v>
      </c>
      <c r="G235" s="165" t="s">
        <v>1659</v>
      </c>
    </row>
    <row r="236" spans="1:7" ht="47.25" x14ac:dyDescent="0.25">
      <c r="A236" s="176"/>
      <c r="B236" s="165" t="s">
        <v>301</v>
      </c>
      <c r="C236" s="171" t="s">
        <v>302</v>
      </c>
      <c r="D236" s="201">
        <v>3500</v>
      </c>
      <c r="E236" s="201">
        <v>0</v>
      </c>
      <c r="F236" s="201">
        <v>0</v>
      </c>
      <c r="G236" s="62" t="s">
        <v>1660</v>
      </c>
    </row>
    <row r="237" spans="1:7" ht="78.75" x14ac:dyDescent="0.25">
      <c r="A237" s="176"/>
      <c r="B237" s="165" t="s">
        <v>303</v>
      </c>
      <c r="C237" s="171" t="s">
        <v>304</v>
      </c>
      <c r="D237" s="201">
        <v>1000</v>
      </c>
      <c r="E237" s="201">
        <v>0</v>
      </c>
      <c r="F237" s="201">
        <v>0</v>
      </c>
      <c r="G237" s="184" t="s">
        <v>1661</v>
      </c>
    </row>
    <row r="238" spans="1:7" ht="94.5" x14ac:dyDescent="0.25">
      <c r="A238" s="176"/>
      <c r="B238" s="165" t="s">
        <v>305</v>
      </c>
      <c r="C238" s="171" t="s">
        <v>306</v>
      </c>
      <c r="D238" s="201">
        <v>36091</v>
      </c>
      <c r="E238" s="201">
        <v>0</v>
      </c>
      <c r="F238" s="201">
        <v>0</v>
      </c>
      <c r="G238" s="165" t="s">
        <v>1662</v>
      </c>
    </row>
    <row r="239" spans="1:7" ht="252" x14ac:dyDescent="0.25">
      <c r="A239" s="176"/>
      <c r="B239" s="165" t="s">
        <v>29</v>
      </c>
      <c r="C239" s="171" t="s">
        <v>307</v>
      </c>
      <c r="D239" s="201">
        <v>21480</v>
      </c>
      <c r="E239" s="201">
        <v>0</v>
      </c>
      <c r="F239" s="201">
        <v>0</v>
      </c>
      <c r="G239" s="165" t="s">
        <v>1663</v>
      </c>
    </row>
    <row r="240" spans="1:7" ht="94.5" x14ac:dyDescent="0.25">
      <c r="A240" s="176"/>
      <c r="B240" s="165" t="s">
        <v>29</v>
      </c>
      <c r="C240" s="171" t="s">
        <v>307</v>
      </c>
      <c r="D240" s="201">
        <v>21605.200000000001</v>
      </c>
      <c r="E240" s="201">
        <v>0</v>
      </c>
      <c r="F240" s="201">
        <v>0</v>
      </c>
      <c r="G240" s="165" t="s">
        <v>1664</v>
      </c>
    </row>
    <row r="241" spans="1:7" ht="47.25" x14ac:dyDescent="0.25">
      <c r="A241" s="176"/>
      <c r="B241" s="165" t="s">
        <v>29</v>
      </c>
      <c r="C241" s="171" t="s">
        <v>308</v>
      </c>
      <c r="D241" s="201">
        <v>7230.3</v>
      </c>
      <c r="E241" s="201">
        <v>0</v>
      </c>
      <c r="F241" s="201">
        <v>0</v>
      </c>
      <c r="G241" s="165" t="s">
        <v>1810</v>
      </c>
    </row>
    <row r="242" spans="1:7" ht="31.5" x14ac:dyDescent="0.25">
      <c r="A242" s="176"/>
      <c r="B242" s="165" t="s">
        <v>29</v>
      </c>
      <c r="C242" s="171" t="s">
        <v>309</v>
      </c>
      <c r="D242" s="201">
        <v>215</v>
      </c>
      <c r="E242" s="201">
        <v>0</v>
      </c>
      <c r="F242" s="201">
        <v>0</v>
      </c>
      <c r="G242" s="165" t="s">
        <v>1811</v>
      </c>
    </row>
    <row r="243" spans="1:7" ht="31.5" customHeight="1" x14ac:dyDescent="0.25">
      <c r="A243" s="176"/>
      <c r="B243" s="165" t="s">
        <v>29</v>
      </c>
      <c r="C243" s="171" t="s">
        <v>310</v>
      </c>
      <c r="D243" s="201">
        <v>797.8</v>
      </c>
      <c r="E243" s="201">
        <v>0</v>
      </c>
      <c r="F243" s="201">
        <v>0</v>
      </c>
      <c r="G243" s="165" t="s">
        <v>1665</v>
      </c>
    </row>
    <row r="244" spans="1:7" ht="47.25" x14ac:dyDescent="0.25">
      <c r="A244" s="176"/>
      <c r="B244" s="165" t="s">
        <v>61</v>
      </c>
      <c r="C244" s="171" t="s">
        <v>311</v>
      </c>
      <c r="D244" s="201">
        <v>595</v>
      </c>
      <c r="E244" s="201">
        <v>0</v>
      </c>
      <c r="F244" s="201">
        <v>0</v>
      </c>
      <c r="G244" s="165" t="s">
        <v>1689</v>
      </c>
    </row>
    <row r="245" spans="1:7" ht="63" x14ac:dyDescent="0.25">
      <c r="A245" s="176"/>
      <c r="B245" s="165" t="s">
        <v>312</v>
      </c>
      <c r="C245" s="171" t="s">
        <v>313</v>
      </c>
      <c r="D245" s="201">
        <v>7000</v>
      </c>
      <c r="E245" s="201">
        <v>0</v>
      </c>
      <c r="F245" s="201">
        <v>0</v>
      </c>
      <c r="G245" s="165" t="s">
        <v>1688</v>
      </c>
    </row>
    <row r="246" spans="1:7" ht="409.5" x14ac:dyDescent="0.25">
      <c r="A246" s="95"/>
      <c r="B246" s="438" t="s">
        <v>29</v>
      </c>
      <c r="C246" s="191" t="s">
        <v>314</v>
      </c>
      <c r="D246" s="99">
        <v>39777.199999999997</v>
      </c>
      <c r="E246" s="201">
        <v>0</v>
      </c>
      <c r="F246" s="201">
        <v>0</v>
      </c>
      <c r="G246" s="441" t="s">
        <v>1670</v>
      </c>
    </row>
    <row r="247" spans="1:7" ht="78.75" x14ac:dyDescent="0.25">
      <c r="A247" s="176"/>
      <c r="B247" s="165" t="s">
        <v>315</v>
      </c>
      <c r="C247" s="171" t="s">
        <v>316</v>
      </c>
      <c r="D247" s="201">
        <v>777.3</v>
      </c>
      <c r="E247" s="201">
        <v>0</v>
      </c>
      <c r="F247" s="201">
        <v>0</v>
      </c>
      <c r="G247" s="440" t="s">
        <v>1671</v>
      </c>
    </row>
    <row r="248" spans="1:7" ht="63" x14ac:dyDescent="0.25">
      <c r="A248" s="163"/>
      <c r="B248" s="165" t="s">
        <v>317</v>
      </c>
      <c r="C248" s="171" t="s">
        <v>318</v>
      </c>
      <c r="D248" s="201">
        <v>488208.4</v>
      </c>
      <c r="E248" s="201">
        <v>0</v>
      </c>
      <c r="F248" s="201">
        <v>0</v>
      </c>
      <c r="G248" s="440" t="s">
        <v>1669</v>
      </c>
    </row>
    <row r="249" spans="1:7" ht="283.5" x14ac:dyDescent="0.25">
      <c r="A249" s="163"/>
      <c r="B249" s="165" t="s">
        <v>319</v>
      </c>
      <c r="C249" s="171" t="s">
        <v>320</v>
      </c>
      <c r="D249" s="201">
        <v>3021.9</v>
      </c>
      <c r="E249" s="201">
        <v>0</v>
      </c>
      <c r="F249" s="201">
        <v>0</v>
      </c>
      <c r="G249" s="62" t="s">
        <v>1668</v>
      </c>
    </row>
    <row r="250" spans="1:7" ht="47.25" x14ac:dyDescent="0.25">
      <c r="A250" s="163"/>
      <c r="B250" s="165" t="s">
        <v>29</v>
      </c>
      <c r="C250" s="171" t="s">
        <v>321</v>
      </c>
      <c r="D250" s="201">
        <v>20732</v>
      </c>
      <c r="E250" s="201">
        <v>0</v>
      </c>
      <c r="F250" s="201">
        <v>0</v>
      </c>
      <c r="G250" s="441" t="s">
        <v>1672</v>
      </c>
    </row>
    <row r="251" spans="1:7" ht="157.5" x14ac:dyDescent="0.25">
      <c r="A251" s="163"/>
      <c r="B251" s="165" t="s">
        <v>29</v>
      </c>
      <c r="C251" s="171" t="s">
        <v>322</v>
      </c>
      <c r="D251" s="201">
        <v>9642.9</v>
      </c>
      <c r="E251" s="201">
        <v>0</v>
      </c>
      <c r="F251" s="201">
        <v>0</v>
      </c>
      <c r="G251" s="440" t="s">
        <v>1667</v>
      </c>
    </row>
    <row r="252" spans="1:7" ht="31.5" x14ac:dyDescent="0.25">
      <c r="A252" s="163"/>
      <c r="B252" s="165" t="s">
        <v>323</v>
      </c>
      <c r="C252" s="171" t="s">
        <v>324</v>
      </c>
      <c r="D252" s="201">
        <v>2318.3000000000002</v>
      </c>
      <c r="E252" s="201">
        <v>0</v>
      </c>
      <c r="F252" s="201">
        <v>0</v>
      </c>
      <c r="G252" s="165" t="s">
        <v>1673</v>
      </c>
    </row>
    <row r="253" spans="1:7" ht="126" x14ac:dyDescent="0.25">
      <c r="A253" s="163"/>
      <c r="B253" s="165" t="s">
        <v>37</v>
      </c>
      <c r="C253" s="171" t="s">
        <v>325</v>
      </c>
      <c r="D253" s="201">
        <v>2500000</v>
      </c>
      <c r="E253" s="201">
        <v>0</v>
      </c>
      <c r="F253" s="201">
        <v>0</v>
      </c>
      <c r="G253" s="32" t="s">
        <v>1706</v>
      </c>
    </row>
    <row r="254" spans="1:7" ht="94.5" x14ac:dyDescent="0.25">
      <c r="A254" s="163"/>
      <c r="B254" s="229" t="s">
        <v>29</v>
      </c>
      <c r="C254" s="34" t="s">
        <v>322</v>
      </c>
      <c r="D254" s="424">
        <v>4106.1000000000004</v>
      </c>
      <c r="E254" s="17">
        <v>0</v>
      </c>
      <c r="F254" s="17">
        <v>0</v>
      </c>
      <c r="G254" s="441" t="s">
        <v>1344</v>
      </c>
    </row>
    <row r="255" spans="1:7" ht="94.5" x14ac:dyDescent="0.25">
      <c r="A255" s="163"/>
      <c r="B255" s="229" t="s">
        <v>29</v>
      </c>
      <c r="C255" s="34" t="s">
        <v>314</v>
      </c>
      <c r="D255" s="424">
        <v>66615.7</v>
      </c>
      <c r="E255" s="17">
        <v>0</v>
      </c>
      <c r="F255" s="17">
        <v>0</v>
      </c>
      <c r="G255" s="441" t="s">
        <v>1344</v>
      </c>
    </row>
    <row r="256" spans="1:7" ht="94.5" x14ac:dyDescent="0.25">
      <c r="A256" s="171"/>
      <c r="B256" s="229" t="s">
        <v>29</v>
      </c>
      <c r="C256" s="34" t="s">
        <v>310</v>
      </c>
      <c r="D256" s="424">
        <v>2037.8</v>
      </c>
      <c r="E256" s="17">
        <v>0</v>
      </c>
      <c r="F256" s="17">
        <v>0</v>
      </c>
      <c r="G256" s="441" t="s">
        <v>1344</v>
      </c>
    </row>
    <row r="257" spans="1:7" ht="31.5" x14ac:dyDescent="0.25">
      <c r="A257" s="3">
        <v>31</v>
      </c>
      <c r="B257" s="48" t="s">
        <v>326</v>
      </c>
      <c r="C257" s="6"/>
      <c r="D257" s="50">
        <f t="shared" ref="D257:F257" si="20">SUM(D258:D260)</f>
        <v>2865.7999999999997</v>
      </c>
      <c r="E257" s="50">
        <f t="shared" si="20"/>
        <v>0</v>
      </c>
      <c r="F257" s="50">
        <f t="shared" si="20"/>
        <v>0</v>
      </c>
      <c r="G257" s="468"/>
    </row>
    <row r="258" spans="1:7" ht="47.25" x14ac:dyDescent="0.25">
      <c r="A258" s="171"/>
      <c r="B258" s="46" t="s">
        <v>29</v>
      </c>
      <c r="C258" s="169" t="s">
        <v>327</v>
      </c>
      <c r="D258" s="349">
        <v>76</v>
      </c>
      <c r="E258" s="73">
        <v>0</v>
      </c>
      <c r="F258" s="73">
        <v>0</v>
      </c>
      <c r="G258" s="440" t="s">
        <v>1666</v>
      </c>
    </row>
    <row r="259" spans="1:7" ht="47.25" customHeight="1" x14ac:dyDescent="0.25">
      <c r="A259" s="171"/>
      <c r="B259" s="46" t="s">
        <v>29</v>
      </c>
      <c r="C259" s="169" t="s">
        <v>328</v>
      </c>
      <c r="D259" s="349">
        <f>353.2+161.9</f>
        <v>515.1</v>
      </c>
      <c r="E259" s="73">
        <v>0</v>
      </c>
      <c r="F259" s="73">
        <v>0</v>
      </c>
      <c r="G259" s="440" t="s">
        <v>1674</v>
      </c>
    </row>
    <row r="260" spans="1:7" ht="94.5" x14ac:dyDescent="0.25">
      <c r="A260" s="171"/>
      <c r="B260" s="229" t="s">
        <v>29</v>
      </c>
      <c r="C260" s="34" t="s">
        <v>328</v>
      </c>
      <c r="D260" s="424">
        <v>2274.6999999999998</v>
      </c>
      <c r="E260" s="44">
        <v>0</v>
      </c>
      <c r="F260" s="44">
        <v>0</v>
      </c>
      <c r="G260" s="441" t="s">
        <v>1344</v>
      </c>
    </row>
    <row r="261" spans="1:7" ht="47.25" x14ac:dyDescent="0.25">
      <c r="A261" s="3">
        <v>32</v>
      </c>
      <c r="B261" s="4" t="s">
        <v>329</v>
      </c>
      <c r="C261" s="204"/>
      <c r="D261" s="204">
        <f t="shared" ref="D261:F261" si="21">SUM(D262:D263)</f>
        <v>352.8</v>
      </c>
      <c r="E261" s="204">
        <f t="shared" si="21"/>
        <v>0</v>
      </c>
      <c r="F261" s="204">
        <f t="shared" si="21"/>
        <v>0</v>
      </c>
      <c r="G261" s="166"/>
    </row>
    <row r="262" spans="1:7" ht="31.5" x14ac:dyDescent="0.25">
      <c r="A262" s="171"/>
      <c r="B262" s="425" t="s">
        <v>63</v>
      </c>
      <c r="C262" s="24" t="s">
        <v>330</v>
      </c>
      <c r="D262" s="349">
        <v>202.8</v>
      </c>
      <c r="E262" s="349">
        <v>0</v>
      </c>
      <c r="F262" s="349">
        <v>0</v>
      </c>
      <c r="G262" s="440" t="s">
        <v>1807</v>
      </c>
    </row>
    <row r="263" spans="1:7" ht="48" customHeight="1" x14ac:dyDescent="0.25">
      <c r="A263" s="171"/>
      <c r="B263" s="432" t="s">
        <v>331</v>
      </c>
      <c r="C263" s="24" t="s">
        <v>332</v>
      </c>
      <c r="D263" s="349">
        <v>150</v>
      </c>
      <c r="E263" s="349">
        <v>0</v>
      </c>
      <c r="F263" s="349">
        <v>0</v>
      </c>
      <c r="G263" s="440" t="s">
        <v>1675</v>
      </c>
    </row>
    <row r="264" spans="1:7" ht="63" x14ac:dyDescent="0.25">
      <c r="A264" s="3">
        <v>33</v>
      </c>
      <c r="B264" s="4" t="s">
        <v>333</v>
      </c>
      <c r="C264" s="204"/>
      <c r="D264" s="204">
        <f t="shared" ref="D264:F264" si="22">SUM(D265:D266)</f>
        <v>7555.3</v>
      </c>
      <c r="E264" s="204">
        <f t="shared" si="22"/>
        <v>0</v>
      </c>
      <c r="F264" s="204">
        <f t="shared" si="22"/>
        <v>0</v>
      </c>
      <c r="G264" s="166"/>
    </row>
    <row r="265" spans="1:7" ht="100.5" customHeight="1" x14ac:dyDescent="0.25">
      <c r="A265" s="6"/>
      <c r="B265" s="5" t="s">
        <v>334</v>
      </c>
      <c r="C265" s="164" t="s">
        <v>335</v>
      </c>
      <c r="D265" s="349">
        <v>189.7</v>
      </c>
      <c r="E265" s="13" t="s">
        <v>336</v>
      </c>
      <c r="F265" s="13" t="s">
        <v>336</v>
      </c>
      <c r="G265" s="440" t="s">
        <v>1676</v>
      </c>
    </row>
    <row r="266" spans="1:7" ht="141.75" x14ac:dyDescent="0.25">
      <c r="A266" s="6"/>
      <c r="B266" s="25" t="s">
        <v>29</v>
      </c>
      <c r="C266" s="164" t="s">
        <v>337</v>
      </c>
      <c r="D266" s="349">
        <v>7365.6</v>
      </c>
      <c r="E266" s="13" t="s">
        <v>336</v>
      </c>
      <c r="F266" s="13" t="s">
        <v>336</v>
      </c>
      <c r="G266" s="440" t="s">
        <v>1800</v>
      </c>
    </row>
    <row r="267" spans="1:7" ht="47.25" x14ac:dyDescent="0.25">
      <c r="A267" s="3">
        <v>34</v>
      </c>
      <c r="B267" s="4" t="s">
        <v>338</v>
      </c>
      <c r="C267" s="204"/>
      <c r="D267" s="204">
        <f t="shared" ref="D267:F267" si="23">SUM(D268:D269)</f>
        <v>1506</v>
      </c>
      <c r="E267" s="204">
        <f t="shared" si="23"/>
        <v>0</v>
      </c>
      <c r="F267" s="204">
        <f t="shared" si="23"/>
        <v>0</v>
      </c>
      <c r="G267" s="166"/>
    </row>
    <row r="268" spans="1:7" ht="47.25" x14ac:dyDescent="0.25">
      <c r="A268" s="6"/>
      <c r="B268" s="5" t="s">
        <v>339</v>
      </c>
      <c r="C268" s="164" t="s">
        <v>340</v>
      </c>
      <c r="D268" s="349">
        <v>1500</v>
      </c>
      <c r="E268" s="345">
        <v>0</v>
      </c>
      <c r="F268" s="345">
        <v>0</v>
      </c>
      <c r="G268" s="440" t="s">
        <v>1677</v>
      </c>
    </row>
    <row r="269" spans="1:7" ht="31.5" x14ac:dyDescent="0.25">
      <c r="A269" s="6"/>
      <c r="B269" s="5" t="s">
        <v>339</v>
      </c>
      <c r="C269" s="24" t="s">
        <v>341</v>
      </c>
      <c r="D269" s="417">
        <v>6</v>
      </c>
      <c r="E269" s="345">
        <v>0</v>
      </c>
      <c r="F269" s="345">
        <v>0</v>
      </c>
      <c r="G269" s="46" t="s">
        <v>1678</v>
      </c>
    </row>
    <row r="270" spans="1:7" ht="31.5" x14ac:dyDescent="0.25">
      <c r="A270" s="3">
        <v>35</v>
      </c>
      <c r="B270" s="4" t="s">
        <v>342</v>
      </c>
      <c r="C270" s="204"/>
      <c r="D270" s="204">
        <f>SUM(D271:D275)</f>
        <v>25022.100000000002</v>
      </c>
      <c r="E270" s="204">
        <f>SUM(E271:E275)</f>
        <v>0</v>
      </c>
      <c r="F270" s="204">
        <f>SUM(F271:F275)</f>
        <v>0</v>
      </c>
      <c r="G270" s="166"/>
    </row>
    <row r="271" spans="1:7" ht="371.25" customHeight="1" x14ac:dyDescent="0.25">
      <c r="A271" s="96"/>
      <c r="B271" s="97" t="s">
        <v>343</v>
      </c>
      <c r="C271" s="193" t="s">
        <v>344</v>
      </c>
      <c r="D271" s="92">
        <v>9021.5</v>
      </c>
      <c r="E271" s="201">
        <v>0</v>
      </c>
      <c r="F271" s="201">
        <v>0</v>
      </c>
      <c r="G271" s="46" t="s">
        <v>1511</v>
      </c>
    </row>
    <row r="272" spans="1:7" ht="141.75" x14ac:dyDescent="0.25">
      <c r="A272" s="6"/>
      <c r="B272" s="165" t="s">
        <v>61</v>
      </c>
      <c r="C272" s="205" t="s">
        <v>345</v>
      </c>
      <c r="D272" s="417">
        <v>5634.5</v>
      </c>
      <c r="E272" s="345">
        <v>0</v>
      </c>
      <c r="F272" s="345">
        <v>0</v>
      </c>
      <c r="G272" s="440" t="s">
        <v>1679</v>
      </c>
    </row>
    <row r="273" spans="1:7" ht="165" x14ac:dyDescent="0.25">
      <c r="A273" s="6"/>
      <c r="B273" s="162" t="s">
        <v>343</v>
      </c>
      <c r="C273" s="205" t="s">
        <v>346</v>
      </c>
      <c r="D273" s="349">
        <v>9076.9</v>
      </c>
      <c r="E273" s="345">
        <v>0</v>
      </c>
      <c r="F273" s="345">
        <v>0</v>
      </c>
      <c r="G273" s="84" t="s">
        <v>1687</v>
      </c>
    </row>
    <row r="274" spans="1:7" ht="105" x14ac:dyDescent="0.25">
      <c r="A274" s="6"/>
      <c r="B274" s="162" t="s">
        <v>61</v>
      </c>
      <c r="C274" s="205" t="s">
        <v>347</v>
      </c>
      <c r="D274" s="174">
        <v>1189.2</v>
      </c>
      <c r="E274" s="349">
        <v>0</v>
      </c>
      <c r="F274" s="349">
        <v>0</v>
      </c>
      <c r="G274" s="84" t="s">
        <v>1680</v>
      </c>
    </row>
    <row r="275" spans="1:7" ht="47.25" x14ac:dyDescent="0.25">
      <c r="A275" s="6"/>
      <c r="B275" s="186" t="s">
        <v>348</v>
      </c>
      <c r="C275" s="205" t="s">
        <v>349</v>
      </c>
      <c r="D275" s="174">
        <v>100</v>
      </c>
      <c r="E275" s="349">
        <v>0</v>
      </c>
      <c r="F275" s="349">
        <v>0</v>
      </c>
      <c r="G275" s="469" t="s">
        <v>1681</v>
      </c>
    </row>
    <row r="276" spans="1:7" ht="31.5" x14ac:dyDescent="0.25">
      <c r="A276" s="3">
        <v>36</v>
      </c>
      <c r="B276" s="4" t="s">
        <v>350</v>
      </c>
      <c r="C276" s="204"/>
      <c r="D276" s="204">
        <f t="shared" ref="D276:F276" si="24">SUM(D277:D281)</f>
        <v>26734.3</v>
      </c>
      <c r="E276" s="204">
        <f t="shared" si="24"/>
        <v>0</v>
      </c>
      <c r="F276" s="204">
        <f t="shared" si="24"/>
        <v>0</v>
      </c>
      <c r="G276" s="166"/>
    </row>
    <row r="277" spans="1:7" ht="63" x14ac:dyDescent="0.25">
      <c r="A277" s="6"/>
      <c r="B277" s="5" t="s">
        <v>351</v>
      </c>
      <c r="C277" s="164" t="s">
        <v>352</v>
      </c>
      <c r="D277" s="349">
        <v>1565</v>
      </c>
      <c r="E277" s="349" t="s">
        <v>336</v>
      </c>
      <c r="F277" s="349" t="s">
        <v>336</v>
      </c>
      <c r="G277" s="440" t="s">
        <v>1682</v>
      </c>
    </row>
    <row r="278" spans="1:7" ht="173.25" x14ac:dyDescent="0.25">
      <c r="A278" s="3"/>
      <c r="B278" s="5" t="s">
        <v>353</v>
      </c>
      <c r="C278" s="164" t="s">
        <v>354</v>
      </c>
      <c r="D278" s="349">
        <v>6830</v>
      </c>
      <c r="E278" s="349" t="s">
        <v>336</v>
      </c>
      <c r="F278" s="349" t="s">
        <v>336</v>
      </c>
      <c r="G278" s="441" t="s">
        <v>1683</v>
      </c>
    </row>
    <row r="279" spans="1:7" ht="173.25" x14ac:dyDescent="0.25">
      <c r="A279" s="8"/>
      <c r="B279" s="5" t="s">
        <v>355</v>
      </c>
      <c r="C279" s="164" t="s">
        <v>356</v>
      </c>
      <c r="D279" s="349">
        <v>17067.5</v>
      </c>
      <c r="E279" s="349" t="s">
        <v>336</v>
      </c>
      <c r="F279" s="349" t="s">
        <v>336</v>
      </c>
      <c r="G279" s="18" t="s">
        <v>1684</v>
      </c>
    </row>
    <row r="280" spans="1:7" ht="95.25" customHeight="1" x14ac:dyDescent="0.25">
      <c r="A280" s="8"/>
      <c r="B280" s="5" t="s">
        <v>357</v>
      </c>
      <c r="C280" s="164" t="s">
        <v>358</v>
      </c>
      <c r="D280" s="349">
        <v>171.8</v>
      </c>
      <c r="E280" s="349" t="s">
        <v>336</v>
      </c>
      <c r="F280" s="349" t="s">
        <v>336</v>
      </c>
      <c r="G280" s="440" t="s">
        <v>1685</v>
      </c>
    </row>
    <row r="281" spans="1:7" ht="78.75" x14ac:dyDescent="0.25">
      <c r="A281" s="8"/>
      <c r="B281" s="5" t="s">
        <v>359</v>
      </c>
      <c r="C281" s="19" t="s">
        <v>360</v>
      </c>
      <c r="D281" s="349">
        <v>1100</v>
      </c>
      <c r="E281" s="349" t="s">
        <v>336</v>
      </c>
      <c r="F281" s="349" t="s">
        <v>336</v>
      </c>
      <c r="G281" s="441" t="s">
        <v>1686</v>
      </c>
    </row>
    <row r="282" spans="1:7" ht="31.5" x14ac:dyDescent="0.25">
      <c r="A282" s="3">
        <v>37</v>
      </c>
      <c r="B282" s="4" t="s">
        <v>361</v>
      </c>
      <c r="C282" s="6"/>
      <c r="D282" s="50">
        <f t="shared" ref="D282:F282" si="25">SUM(D283)</f>
        <v>122.8</v>
      </c>
      <c r="E282" s="50">
        <f t="shared" si="25"/>
        <v>0</v>
      </c>
      <c r="F282" s="50">
        <f t="shared" si="25"/>
        <v>0</v>
      </c>
      <c r="G282" s="468"/>
    </row>
    <row r="283" spans="1:7" ht="31.5" x14ac:dyDescent="0.25">
      <c r="A283" s="8"/>
      <c r="B283" s="425" t="s">
        <v>44</v>
      </c>
      <c r="C283" s="349" t="s">
        <v>362</v>
      </c>
      <c r="D283" s="349">
        <v>122.8</v>
      </c>
      <c r="E283" s="73">
        <v>0</v>
      </c>
      <c r="F283" s="73">
        <v>0</v>
      </c>
      <c r="G283" s="440" t="s">
        <v>1513</v>
      </c>
    </row>
    <row r="284" spans="1:7" ht="15.75" x14ac:dyDescent="0.25">
      <c r="A284" s="413"/>
      <c r="B284" s="462"/>
      <c r="C284" s="413"/>
      <c r="D284" s="446"/>
      <c r="E284" s="413"/>
      <c r="F284" s="413"/>
      <c r="G284" s="470"/>
    </row>
    <row r="285" spans="1:7" ht="15.75" x14ac:dyDescent="0.25">
      <c r="A285" s="413"/>
      <c r="B285" s="462"/>
      <c r="C285" s="413"/>
      <c r="D285" s="446"/>
      <c r="E285" s="413"/>
      <c r="F285" s="413"/>
      <c r="G285" s="470"/>
    </row>
    <row r="286" spans="1:7" ht="15.75" x14ac:dyDescent="0.25">
      <c r="A286" s="413"/>
      <c r="B286" s="462"/>
      <c r="C286" s="413"/>
      <c r="D286" s="446"/>
      <c r="E286" s="413"/>
      <c r="F286" s="413"/>
      <c r="G286" s="470"/>
    </row>
    <row r="287" spans="1:7" ht="15.75" x14ac:dyDescent="0.25">
      <c r="A287" s="413"/>
      <c r="B287" s="462"/>
      <c r="C287" s="413"/>
      <c r="D287" s="446"/>
      <c r="E287" s="413"/>
      <c r="F287" s="413"/>
      <c r="G287" s="470"/>
    </row>
    <row r="288" spans="1:7" ht="15.75" x14ac:dyDescent="0.25">
      <c r="G288" s="470"/>
    </row>
    <row r="289" spans="7:7" ht="15.75" x14ac:dyDescent="0.25">
      <c r="G289" s="470"/>
    </row>
    <row r="290" spans="7:7" ht="15.75" x14ac:dyDescent="0.25">
      <c r="G290" s="470"/>
    </row>
    <row r="291" spans="7:7" ht="15.75" x14ac:dyDescent="0.25">
      <c r="G291" s="470"/>
    </row>
    <row r="292" spans="7:7" ht="15.75" x14ac:dyDescent="0.25">
      <c r="G292" s="470"/>
    </row>
    <row r="293" spans="7:7" ht="15.75" x14ac:dyDescent="0.25">
      <c r="G293" s="470"/>
    </row>
    <row r="294" spans="7:7" ht="15.75" x14ac:dyDescent="0.25">
      <c r="G294" s="470"/>
    </row>
    <row r="295" spans="7:7" ht="15.75" x14ac:dyDescent="0.25">
      <c r="G295" s="470"/>
    </row>
    <row r="296" spans="7:7" ht="15.75" x14ac:dyDescent="0.25">
      <c r="G296" s="470"/>
    </row>
    <row r="297" spans="7:7" ht="15.75" x14ac:dyDescent="0.25">
      <c r="G297" s="470"/>
    </row>
    <row r="298" spans="7:7" ht="15.75" x14ac:dyDescent="0.25">
      <c r="G298" s="470"/>
    </row>
    <row r="299" spans="7:7" ht="15.75" x14ac:dyDescent="0.25">
      <c r="G299" s="470"/>
    </row>
    <row r="300" spans="7:7" ht="15.75" x14ac:dyDescent="0.25">
      <c r="G300" s="470"/>
    </row>
    <row r="301" spans="7:7" ht="15.75" x14ac:dyDescent="0.25">
      <c r="G301" s="470"/>
    </row>
    <row r="302" spans="7:7" ht="15.75" x14ac:dyDescent="0.25">
      <c r="G302" s="470"/>
    </row>
    <row r="303" spans="7:7" ht="15.75" x14ac:dyDescent="0.25">
      <c r="G303" s="470"/>
    </row>
    <row r="304" spans="7:7" ht="15.75" x14ac:dyDescent="0.25">
      <c r="G304" s="470"/>
    </row>
    <row r="305" spans="7:7" ht="15.75" x14ac:dyDescent="0.25">
      <c r="G305" s="470"/>
    </row>
    <row r="306" spans="7:7" ht="15.75" x14ac:dyDescent="0.25">
      <c r="G306" s="470"/>
    </row>
    <row r="307" spans="7:7" ht="15.75" x14ac:dyDescent="0.25">
      <c r="G307" s="470"/>
    </row>
    <row r="308" spans="7:7" ht="15.75" x14ac:dyDescent="0.25">
      <c r="G308" s="470"/>
    </row>
    <row r="309" spans="7:7" ht="15.75" x14ac:dyDescent="0.25">
      <c r="G309" s="470"/>
    </row>
    <row r="310" spans="7:7" ht="15.75" x14ac:dyDescent="0.25">
      <c r="G310" s="470"/>
    </row>
    <row r="311" spans="7:7" ht="15.75" x14ac:dyDescent="0.25">
      <c r="G311" s="470"/>
    </row>
    <row r="312" spans="7:7" ht="15.75" x14ac:dyDescent="0.25">
      <c r="G312" s="470"/>
    </row>
    <row r="313" spans="7:7" ht="15.75" x14ac:dyDescent="0.25">
      <c r="G313" s="470"/>
    </row>
    <row r="314" spans="7:7" ht="15.75" x14ac:dyDescent="0.25">
      <c r="G314" s="470"/>
    </row>
    <row r="315" spans="7:7" ht="15.75" x14ac:dyDescent="0.25">
      <c r="G315" s="470"/>
    </row>
    <row r="316" spans="7:7" ht="15.75" x14ac:dyDescent="0.25">
      <c r="G316" s="470"/>
    </row>
    <row r="317" spans="7:7" ht="15.75" x14ac:dyDescent="0.25">
      <c r="G317" s="470"/>
    </row>
    <row r="318" spans="7:7" ht="15.75" x14ac:dyDescent="0.25">
      <c r="G318" s="470"/>
    </row>
    <row r="319" spans="7:7" ht="15.75" x14ac:dyDescent="0.25">
      <c r="G319" s="470"/>
    </row>
    <row r="320" spans="7:7" ht="15.75" x14ac:dyDescent="0.25">
      <c r="G320" s="470"/>
    </row>
    <row r="321" spans="7:7" ht="15.75" x14ac:dyDescent="0.25">
      <c r="G321" s="470"/>
    </row>
    <row r="322" spans="7:7" ht="15.75" x14ac:dyDescent="0.25">
      <c r="G322" s="470"/>
    </row>
    <row r="323" spans="7:7" ht="15.75" x14ac:dyDescent="0.25">
      <c r="G323" s="470"/>
    </row>
    <row r="324" spans="7:7" ht="15.75" x14ac:dyDescent="0.25">
      <c r="G324" s="470"/>
    </row>
    <row r="325" spans="7:7" ht="15.75" x14ac:dyDescent="0.25">
      <c r="G325" s="470"/>
    </row>
    <row r="326" spans="7:7" ht="15.75" x14ac:dyDescent="0.25">
      <c r="G326" s="470"/>
    </row>
    <row r="327" spans="7:7" ht="15.75" x14ac:dyDescent="0.25">
      <c r="G327" s="470"/>
    </row>
    <row r="328" spans="7:7" ht="15.75" x14ac:dyDescent="0.25">
      <c r="G328" s="470"/>
    </row>
    <row r="329" spans="7:7" ht="15.75" x14ac:dyDescent="0.25">
      <c r="G329" s="470"/>
    </row>
    <row r="330" spans="7:7" ht="15.75" x14ac:dyDescent="0.25">
      <c r="G330" s="470"/>
    </row>
    <row r="331" spans="7:7" ht="15.75" x14ac:dyDescent="0.25">
      <c r="G331" s="470"/>
    </row>
    <row r="332" spans="7:7" ht="15.75" x14ac:dyDescent="0.25">
      <c r="G332" s="470"/>
    </row>
    <row r="333" spans="7:7" ht="15.75" x14ac:dyDescent="0.25">
      <c r="G333" s="470"/>
    </row>
    <row r="334" spans="7:7" ht="15.75" x14ac:dyDescent="0.25">
      <c r="G334" s="470"/>
    </row>
    <row r="335" spans="7:7" ht="15.75" x14ac:dyDescent="0.25">
      <c r="G335" s="470"/>
    </row>
    <row r="336" spans="7:7" ht="15.75" x14ac:dyDescent="0.25">
      <c r="G336" s="470"/>
    </row>
    <row r="337" spans="7:7" ht="15.75" x14ac:dyDescent="0.25">
      <c r="G337" s="470"/>
    </row>
    <row r="338" spans="7:7" ht="15.75" x14ac:dyDescent="0.25">
      <c r="G338" s="470"/>
    </row>
    <row r="339" spans="7:7" ht="15.75" x14ac:dyDescent="0.25">
      <c r="G339" s="470"/>
    </row>
    <row r="340" spans="7:7" ht="15.75" x14ac:dyDescent="0.25">
      <c r="G340" s="470"/>
    </row>
    <row r="341" spans="7:7" ht="15.75" x14ac:dyDescent="0.25">
      <c r="G341" s="470"/>
    </row>
    <row r="342" spans="7:7" ht="15.75" x14ac:dyDescent="0.25">
      <c r="G342" s="470"/>
    </row>
    <row r="343" spans="7:7" ht="15.75" x14ac:dyDescent="0.25">
      <c r="G343" s="470"/>
    </row>
    <row r="344" spans="7:7" ht="15.75" x14ac:dyDescent="0.25">
      <c r="G344" s="470"/>
    </row>
    <row r="345" spans="7:7" ht="15.75" x14ac:dyDescent="0.25">
      <c r="G345" s="470"/>
    </row>
    <row r="346" spans="7:7" ht="15.75" x14ac:dyDescent="0.25">
      <c r="G346" s="470"/>
    </row>
    <row r="347" spans="7:7" ht="15.75" x14ac:dyDescent="0.25">
      <c r="G347" s="470"/>
    </row>
    <row r="348" spans="7:7" ht="15.75" x14ac:dyDescent="0.25">
      <c r="G348" s="470"/>
    </row>
    <row r="349" spans="7:7" ht="15.75" x14ac:dyDescent="0.25">
      <c r="G349" s="470"/>
    </row>
    <row r="350" spans="7:7" ht="15.75" x14ac:dyDescent="0.25">
      <c r="G350" s="470"/>
    </row>
    <row r="351" spans="7:7" ht="15.75" x14ac:dyDescent="0.25">
      <c r="G351" s="470"/>
    </row>
    <row r="352" spans="7:7" ht="15.75" x14ac:dyDescent="0.25">
      <c r="G352" s="470"/>
    </row>
    <row r="353" spans="7:7" ht="15.75" x14ac:dyDescent="0.25">
      <c r="G353" s="470"/>
    </row>
    <row r="354" spans="7:7" ht="15.75" x14ac:dyDescent="0.25">
      <c r="G354" s="470"/>
    </row>
    <row r="355" spans="7:7" ht="15.75" x14ac:dyDescent="0.25">
      <c r="G355" s="470"/>
    </row>
    <row r="356" spans="7:7" ht="15.75" x14ac:dyDescent="0.25">
      <c r="G356" s="470"/>
    </row>
    <row r="357" spans="7:7" ht="15.75" x14ac:dyDescent="0.25">
      <c r="G357" s="470"/>
    </row>
    <row r="358" spans="7:7" ht="15.75" x14ac:dyDescent="0.25">
      <c r="G358" s="470"/>
    </row>
  </sheetData>
  <autoFilter ref="A6:G283"/>
  <mergeCells count="40">
    <mergeCell ref="A183:A184"/>
    <mergeCell ref="B183:B184"/>
    <mergeCell ref="A58:A59"/>
    <mergeCell ref="A226:A227"/>
    <mergeCell ref="A218:A219"/>
    <mergeCell ref="A220:A221"/>
    <mergeCell ref="A223:A224"/>
    <mergeCell ref="A181:A182"/>
    <mergeCell ref="B223:B224"/>
    <mergeCell ref="B206:B207"/>
    <mergeCell ref="B226:B227"/>
    <mergeCell ref="A206:A207"/>
    <mergeCell ref="A62:A63"/>
    <mergeCell ref="A1:G1"/>
    <mergeCell ref="A3:A4"/>
    <mergeCell ref="B3:B4"/>
    <mergeCell ref="C3:C4"/>
    <mergeCell ref="G3:G4"/>
    <mergeCell ref="D3:F3"/>
    <mergeCell ref="D181:D182"/>
    <mergeCell ref="E181:E182"/>
    <mergeCell ref="B58:B59"/>
    <mergeCell ref="B181:B182"/>
    <mergeCell ref="G8:G10"/>
    <mergeCell ref="G181:G182"/>
    <mergeCell ref="F181:F182"/>
    <mergeCell ref="B62:B63"/>
    <mergeCell ref="C181:C182"/>
    <mergeCell ref="G215:G216"/>
    <mergeCell ref="C183:C184"/>
    <mergeCell ref="D183:D184"/>
    <mergeCell ref="E183:E184"/>
    <mergeCell ref="F183:F184"/>
    <mergeCell ref="G183:G184"/>
    <mergeCell ref="G226:G227"/>
    <mergeCell ref="B218:B219"/>
    <mergeCell ref="G218:G219"/>
    <mergeCell ref="B220:B221"/>
    <mergeCell ref="G220:G221"/>
    <mergeCell ref="G223:G224"/>
  </mergeCells>
  <pageMargins left="0.78740157480314965" right="0.39370078740157483" top="0.78740157480314965" bottom="0.78740157480314965" header="0.31496062992125984" footer="0.31496062992125984"/>
  <pageSetup paperSize="9" scale="63" fitToHeight="0" orientation="landscape" horizontalDpi="300" verticalDpi="300" r:id="rId1"/>
  <headerFooter>
    <oddHeader>&amp;R&amp;P</oddHeader>
  </headerFooter>
  <rowBreaks count="5" manualBreakCount="5">
    <brk id="155" max="6" man="1"/>
    <brk id="163" max="6" man="1"/>
    <brk id="176" max="6" man="1"/>
    <brk id="182" max="6" man="1"/>
    <brk id="222"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1"/>
  <sheetViews>
    <sheetView topLeftCell="A84" zoomScale="110" zoomScaleNormal="110" workbookViewId="0">
      <selection activeCell="G86" sqref="G86"/>
    </sheetView>
  </sheetViews>
  <sheetFormatPr defaultRowHeight="15" x14ac:dyDescent="0.25"/>
  <cols>
    <col min="1" max="1" width="6.140625" customWidth="1"/>
    <col min="2" max="2" width="48.42578125" customWidth="1"/>
    <col min="3" max="3" width="29.28515625" customWidth="1"/>
    <col min="4" max="6" width="16.42578125" style="317" customWidth="1"/>
    <col min="7" max="7" width="61.42578125" customWidth="1"/>
  </cols>
  <sheetData>
    <row r="1" spans="1:7" ht="15.75" x14ac:dyDescent="0.25">
      <c r="A1" s="629" t="s">
        <v>363</v>
      </c>
      <c r="B1" s="629"/>
      <c r="C1" s="629"/>
      <c r="D1" s="629"/>
      <c r="E1" s="629"/>
      <c r="F1" s="629"/>
      <c r="G1" s="629"/>
    </row>
    <row r="2" spans="1:7" ht="15.75" x14ac:dyDescent="0.25">
      <c r="A2" s="2"/>
      <c r="B2" s="113"/>
      <c r="C2" s="106"/>
      <c r="D2" s="106"/>
      <c r="E2" s="199"/>
      <c r="F2" s="199"/>
      <c r="G2" s="104"/>
    </row>
    <row r="3" spans="1:7" ht="32.25" customHeight="1" x14ac:dyDescent="0.25">
      <c r="A3" s="630" t="s">
        <v>1</v>
      </c>
      <c r="B3" s="630" t="s">
        <v>364</v>
      </c>
      <c r="C3" s="630" t="s">
        <v>3</v>
      </c>
      <c r="D3" s="647" t="s">
        <v>4</v>
      </c>
      <c r="E3" s="648"/>
      <c r="F3" s="648"/>
      <c r="G3" s="630" t="s">
        <v>5</v>
      </c>
    </row>
    <row r="4" spans="1:7" ht="15.75" x14ac:dyDescent="0.25">
      <c r="A4" s="630"/>
      <c r="B4" s="630"/>
      <c r="C4" s="630"/>
      <c r="D4" s="98" t="s">
        <v>6</v>
      </c>
      <c r="E4" s="98" t="s">
        <v>7</v>
      </c>
      <c r="F4" s="98" t="s">
        <v>8</v>
      </c>
      <c r="G4" s="630"/>
    </row>
    <row r="5" spans="1:7" ht="15.75" x14ac:dyDescent="0.25">
      <c r="A5" s="116">
        <v>1</v>
      </c>
      <c r="B5" s="108">
        <v>2</v>
      </c>
      <c r="C5" s="109">
        <v>3</v>
      </c>
      <c r="D5" s="194">
        <v>4</v>
      </c>
      <c r="E5" s="202">
        <v>5</v>
      </c>
      <c r="F5" s="194">
        <v>6</v>
      </c>
      <c r="G5" s="109">
        <v>7</v>
      </c>
    </row>
    <row r="6" spans="1:7" ht="15.75" x14ac:dyDescent="0.25">
      <c r="A6" s="110"/>
      <c r="B6" s="111" t="s">
        <v>9</v>
      </c>
      <c r="C6" s="112"/>
      <c r="D6" s="203">
        <f>D7+D10+D19+D32+D35+D37+D41+D43+D45+D49+D51+D55+D58+D60+D64+D70+D72+D80+D88+D90</f>
        <v>3074219.6</v>
      </c>
      <c r="E6" s="203">
        <f>E7+E10+E19+E32+E35+E37+E41+E43+E45+E49+E51+E55+E58+E60+E64+E70+E72+E80+E88+E90</f>
        <v>32835.9</v>
      </c>
      <c r="F6" s="203">
        <f>F7+F10+F19+F32+F35+F37+F41+F43+F45+F49+F51+F55+F58+F60+F64+F70+F72+F80+F88+F90</f>
        <v>-17877.000000000004</v>
      </c>
      <c r="G6" s="112"/>
    </row>
    <row r="7" spans="1:7" ht="31.5" x14ac:dyDescent="0.25">
      <c r="A7" s="8">
        <v>1</v>
      </c>
      <c r="B7" s="51" t="s">
        <v>43</v>
      </c>
      <c r="C7" s="55"/>
      <c r="D7" s="419">
        <f>SUM(D8:D9)</f>
        <v>3493.5</v>
      </c>
      <c r="E7" s="9">
        <f>SUM(E8:E9)</f>
        <v>0</v>
      </c>
      <c r="F7" s="9">
        <f>SUM(F8:F9)</f>
        <v>0</v>
      </c>
      <c r="G7" s="20"/>
    </row>
    <row r="8" spans="1:7" ht="47.25" x14ac:dyDescent="0.25">
      <c r="A8" s="8"/>
      <c r="B8" s="46" t="s">
        <v>365</v>
      </c>
      <c r="C8" s="137" t="s">
        <v>366</v>
      </c>
      <c r="D8" s="138">
        <v>3009.9</v>
      </c>
      <c r="E8" s="138">
        <v>0</v>
      </c>
      <c r="F8" s="138">
        <v>0</v>
      </c>
      <c r="G8" s="623" t="s">
        <v>1286</v>
      </c>
    </row>
    <row r="9" spans="1:7" ht="47.25" x14ac:dyDescent="0.25">
      <c r="A9" s="8"/>
      <c r="B9" s="46" t="s">
        <v>365</v>
      </c>
      <c r="C9" s="137" t="s">
        <v>368</v>
      </c>
      <c r="D9" s="138">
        <v>483.6</v>
      </c>
      <c r="E9" s="138">
        <v>0</v>
      </c>
      <c r="F9" s="138">
        <v>0</v>
      </c>
      <c r="G9" s="625"/>
    </row>
    <row r="10" spans="1:7" ht="31.5" x14ac:dyDescent="0.25">
      <c r="A10" s="3">
        <v>2</v>
      </c>
      <c r="B10" s="125" t="s">
        <v>48</v>
      </c>
      <c r="C10" s="114"/>
      <c r="D10" s="204">
        <f>SUM(D11:D18)</f>
        <v>587344.69999999995</v>
      </c>
      <c r="E10" s="204">
        <f>SUM(E11:E18)</f>
        <v>0</v>
      </c>
      <c r="F10" s="204">
        <f>SUM(F11:F18)</f>
        <v>0</v>
      </c>
      <c r="G10" s="114"/>
    </row>
    <row r="11" spans="1:7" ht="15.75" x14ac:dyDescent="0.25">
      <c r="A11" s="635"/>
      <c r="B11" s="649" t="s">
        <v>369</v>
      </c>
      <c r="C11" s="115" t="s">
        <v>370</v>
      </c>
      <c r="D11" s="349">
        <v>498721.1</v>
      </c>
      <c r="E11" s="312">
        <v>0</v>
      </c>
      <c r="F11" s="312">
        <v>0</v>
      </c>
      <c r="G11" s="649" t="s">
        <v>1856</v>
      </c>
    </row>
    <row r="12" spans="1:7" ht="15.75" x14ac:dyDescent="0.25">
      <c r="A12" s="650"/>
      <c r="B12" s="649"/>
      <c r="C12" s="115" t="s">
        <v>371</v>
      </c>
      <c r="D12" s="349">
        <v>28836.2</v>
      </c>
      <c r="E12" s="312">
        <v>0</v>
      </c>
      <c r="F12" s="312">
        <v>0</v>
      </c>
      <c r="G12" s="649"/>
    </row>
    <row r="13" spans="1:7" ht="48.75" customHeight="1" x14ac:dyDescent="0.25">
      <c r="A13" s="636"/>
      <c r="B13" s="649"/>
      <c r="C13" s="115" t="s">
        <v>372</v>
      </c>
      <c r="D13" s="349">
        <v>833.3</v>
      </c>
      <c r="E13" s="312">
        <v>0</v>
      </c>
      <c r="F13" s="312">
        <v>0</v>
      </c>
      <c r="G13" s="649"/>
    </row>
    <row r="14" spans="1:7" ht="173.25" x14ac:dyDescent="0.25">
      <c r="A14" s="8"/>
      <c r="B14" s="135" t="s">
        <v>373</v>
      </c>
      <c r="C14" s="115" t="s">
        <v>374</v>
      </c>
      <c r="D14" s="349">
        <v>48275.199999999997</v>
      </c>
      <c r="E14" s="312">
        <v>0</v>
      </c>
      <c r="F14" s="312">
        <v>0</v>
      </c>
      <c r="G14" s="127" t="s">
        <v>1857</v>
      </c>
    </row>
    <row r="15" spans="1:7" ht="15.75" x14ac:dyDescent="0.25">
      <c r="A15" s="635"/>
      <c r="B15" s="649" t="s">
        <v>375</v>
      </c>
      <c r="C15" s="149" t="s">
        <v>376</v>
      </c>
      <c r="D15" s="150">
        <v>9713</v>
      </c>
      <c r="E15" s="312">
        <v>0</v>
      </c>
      <c r="F15" s="312">
        <v>0</v>
      </c>
      <c r="G15" s="649" t="s">
        <v>1858</v>
      </c>
    </row>
    <row r="16" spans="1:7" ht="15.75" x14ac:dyDescent="0.25">
      <c r="A16" s="650"/>
      <c r="B16" s="649"/>
      <c r="C16" s="149" t="s">
        <v>377</v>
      </c>
      <c r="D16" s="150">
        <v>677</v>
      </c>
      <c r="E16" s="312">
        <v>0</v>
      </c>
      <c r="F16" s="312">
        <v>0</v>
      </c>
      <c r="G16" s="649"/>
    </row>
    <row r="17" spans="1:7" ht="162" customHeight="1" x14ac:dyDescent="0.25">
      <c r="A17" s="636"/>
      <c r="B17" s="649"/>
      <c r="C17" s="149" t="s">
        <v>378</v>
      </c>
      <c r="D17" s="150">
        <v>598.9</v>
      </c>
      <c r="E17" s="312">
        <v>0</v>
      </c>
      <c r="F17" s="312">
        <v>0</v>
      </c>
      <c r="G17" s="649"/>
    </row>
    <row r="18" spans="1:7" ht="94.5" x14ac:dyDescent="0.25">
      <c r="A18" s="8"/>
      <c r="B18" s="129" t="s">
        <v>379</v>
      </c>
      <c r="C18" s="128" t="s">
        <v>380</v>
      </c>
      <c r="D18" s="349">
        <v>-310</v>
      </c>
      <c r="E18" s="312">
        <v>0</v>
      </c>
      <c r="F18" s="312">
        <v>0</v>
      </c>
      <c r="G18" s="131" t="s">
        <v>1859</v>
      </c>
    </row>
    <row r="19" spans="1:7" ht="47.25" x14ac:dyDescent="0.25">
      <c r="A19" s="3">
        <v>3</v>
      </c>
      <c r="B19" s="28" t="s">
        <v>381</v>
      </c>
      <c r="C19" s="114"/>
      <c r="D19" s="204">
        <f>SUM(D20:D31)</f>
        <v>-4583.2999999999993</v>
      </c>
      <c r="E19" s="204">
        <f>SUM(E20:E31)</f>
        <v>0</v>
      </c>
      <c r="F19" s="204">
        <f>SUM(F20:F31)</f>
        <v>-47753.8</v>
      </c>
      <c r="G19" s="114"/>
    </row>
    <row r="20" spans="1:7" ht="110.25" x14ac:dyDescent="0.25">
      <c r="A20" s="3"/>
      <c r="B20" s="5" t="s">
        <v>382</v>
      </c>
      <c r="C20" s="122" t="s">
        <v>383</v>
      </c>
      <c r="D20" s="349">
        <v>-4430.3999999999996</v>
      </c>
      <c r="E20" s="312">
        <v>0</v>
      </c>
      <c r="F20" s="123">
        <v>0</v>
      </c>
      <c r="G20" s="5" t="s">
        <v>1854</v>
      </c>
    </row>
    <row r="21" spans="1:7" ht="78.75" x14ac:dyDescent="0.25">
      <c r="A21" s="3"/>
      <c r="B21" s="5" t="s">
        <v>384</v>
      </c>
      <c r="C21" s="115" t="s">
        <v>385</v>
      </c>
      <c r="D21" s="349">
        <v>-152.9</v>
      </c>
      <c r="E21" s="312">
        <v>0</v>
      </c>
      <c r="F21" s="312">
        <v>0</v>
      </c>
      <c r="G21" s="20" t="s">
        <v>1855</v>
      </c>
    </row>
    <row r="22" spans="1:7" ht="78.75" x14ac:dyDescent="0.25">
      <c r="A22" s="6"/>
      <c r="B22" s="5" t="s">
        <v>1780</v>
      </c>
      <c r="C22" s="117"/>
      <c r="D22" s="349"/>
      <c r="E22" s="12"/>
      <c r="F22" s="320"/>
      <c r="G22" s="127" t="s">
        <v>1779</v>
      </c>
    </row>
    <row r="23" spans="1:7" ht="47.25" x14ac:dyDescent="0.25">
      <c r="A23" s="3"/>
      <c r="B23" s="5" t="s">
        <v>386</v>
      </c>
      <c r="C23" s="117" t="s">
        <v>387</v>
      </c>
      <c r="D23" s="417">
        <v>0</v>
      </c>
      <c r="E23" s="10">
        <v>0</v>
      </c>
      <c r="F23" s="312">
        <v>-914.9</v>
      </c>
      <c r="G23" s="486"/>
    </row>
    <row r="24" spans="1:7" ht="15.75" x14ac:dyDescent="0.25">
      <c r="A24" s="8"/>
      <c r="B24" s="5" t="s">
        <v>388</v>
      </c>
      <c r="C24" s="117" t="s">
        <v>389</v>
      </c>
      <c r="D24" s="417">
        <v>0</v>
      </c>
      <c r="E24" s="10">
        <v>0</v>
      </c>
      <c r="F24" s="312">
        <v>-233.6</v>
      </c>
      <c r="G24" s="486"/>
    </row>
    <row r="25" spans="1:7" ht="15.75" x14ac:dyDescent="0.25">
      <c r="A25" s="8"/>
      <c r="B25" s="5" t="s">
        <v>390</v>
      </c>
      <c r="C25" s="117" t="s">
        <v>391</v>
      </c>
      <c r="D25" s="417">
        <v>0</v>
      </c>
      <c r="E25" s="10">
        <v>0</v>
      </c>
      <c r="F25" s="312">
        <v>-1045.9000000000001</v>
      </c>
      <c r="G25" s="486"/>
    </row>
    <row r="26" spans="1:7" ht="47.25" x14ac:dyDescent="0.25">
      <c r="A26" s="8"/>
      <c r="B26" s="5" t="s">
        <v>392</v>
      </c>
      <c r="C26" s="117" t="s">
        <v>393</v>
      </c>
      <c r="D26" s="417">
        <v>0</v>
      </c>
      <c r="E26" s="10">
        <v>0</v>
      </c>
      <c r="F26" s="312">
        <v>-4000</v>
      </c>
      <c r="G26" s="486"/>
    </row>
    <row r="27" spans="1:7" ht="63" x14ac:dyDescent="0.25">
      <c r="A27" s="8"/>
      <c r="B27" s="5" t="s">
        <v>394</v>
      </c>
      <c r="C27" s="117" t="s">
        <v>395</v>
      </c>
      <c r="D27" s="417">
        <v>0</v>
      </c>
      <c r="E27" s="10">
        <v>0</v>
      </c>
      <c r="F27" s="312">
        <v>-938</v>
      </c>
      <c r="G27" s="486"/>
    </row>
    <row r="28" spans="1:7" ht="15.75" x14ac:dyDescent="0.25">
      <c r="A28" s="487"/>
      <c r="B28" s="5" t="s">
        <v>396</v>
      </c>
      <c r="C28" s="117" t="s">
        <v>397</v>
      </c>
      <c r="D28" s="417">
        <v>0</v>
      </c>
      <c r="E28" s="10">
        <v>0</v>
      </c>
      <c r="F28" s="312">
        <v>-26231.1</v>
      </c>
      <c r="G28" s="486"/>
    </row>
    <row r="29" spans="1:7" ht="78.75" x14ac:dyDescent="0.25">
      <c r="A29" s="487"/>
      <c r="B29" s="5" t="s">
        <v>398</v>
      </c>
      <c r="C29" s="117" t="s">
        <v>399</v>
      </c>
      <c r="D29" s="417">
        <v>0</v>
      </c>
      <c r="E29" s="10">
        <v>0</v>
      </c>
      <c r="F29" s="312">
        <v>-2.9</v>
      </c>
      <c r="G29" s="486"/>
    </row>
    <row r="30" spans="1:7" ht="78.75" x14ac:dyDescent="0.25">
      <c r="A30" s="8"/>
      <c r="B30" s="5" t="s">
        <v>400</v>
      </c>
      <c r="C30" s="117" t="s">
        <v>401</v>
      </c>
      <c r="D30" s="417">
        <v>0</v>
      </c>
      <c r="E30" s="10">
        <v>0</v>
      </c>
      <c r="F30" s="312">
        <v>-311.39999999999998</v>
      </c>
      <c r="G30" s="486"/>
    </row>
    <row r="31" spans="1:7" ht="31.5" x14ac:dyDescent="0.25">
      <c r="A31" s="8"/>
      <c r="B31" s="5" t="s">
        <v>402</v>
      </c>
      <c r="C31" s="117" t="s">
        <v>403</v>
      </c>
      <c r="D31" s="417">
        <v>0</v>
      </c>
      <c r="E31" s="10">
        <v>0</v>
      </c>
      <c r="F31" s="312">
        <v>-14076</v>
      </c>
      <c r="G31" s="485"/>
    </row>
    <row r="32" spans="1:7" ht="31.5" x14ac:dyDescent="0.25">
      <c r="A32" s="8">
        <v>4</v>
      </c>
      <c r="B32" s="51" t="s">
        <v>80</v>
      </c>
      <c r="C32" s="140"/>
      <c r="D32" s="418">
        <v>3018.7</v>
      </c>
      <c r="E32" s="103">
        <v>0</v>
      </c>
      <c r="F32" s="103">
        <v>0</v>
      </c>
      <c r="G32" s="20"/>
    </row>
    <row r="33" spans="1:7" ht="47.25" x14ac:dyDescent="0.25">
      <c r="A33" s="8"/>
      <c r="B33" s="14" t="s">
        <v>365</v>
      </c>
      <c r="C33" s="137" t="s">
        <v>404</v>
      </c>
      <c r="D33" s="138">
        <v>2642.5</v>
      </c>
      <c r="E33" s="138">
        <v>0</v>
      </c>
      <c r="F33" s="138">
        <v>0</v>
      </c>
      <c r="G33" s="623" t="s">
        <v>367</v>
      </c>
    </row>
    <row r="34" spans="1:7" ht="47.25" x14ac:dyDescent="0.25">
      <c r="A34" s="8"/>
      <c r="B34" s="14" t="s">
        <v>365</v>
      </c>
      <c r="C34" s="137" t="s">
        <v>405</v>
      </c>
      <c r="D34" s="138">
        <v>376.2</v>
      </c>
      <c r="E34" s="138">
        <v>0</v>
      </c>
      <c r="F34" s="138">
        <v>0</v>
      </c>
      <c r="G34" s="625"/>
    </row>
    <row r="35" spans="1:7" ht="47.25" x14ac:dyDescent="0.25">
      <c r="A35" s="8">
        <v>5</v>
      </c>
      <c r="B35" s="51" t="s">
        <v>83</v>
      </c>
      <c r="C35" s="139"/>
      <c r="D35" s="418">
        <f>SUM(D36)</f>
        <v>638.70000000000005</v>
      </c>
      <c r="E35" s="103">
        <f>SUM(E36)</f>
        <v>0</v>
      </c>
      <c r="F35" s="103">
        <f>SUM(F36)</f>
        <v>0</v>
      </c>
      <c r="G35" s="138"/>
    </row>
    <row r="36" spans="1:7" ht="63" x14ac:dyDescent="0.25">
      <c r="A36" s="8"/>
      <c r="B36" s="46" t="s">
        <v>365</v>
      </c>
      <c r="C36" s="137" t="s">
        <v>406</v>
      </c>
      <c r="D36" s="138">
        <v>638.70000000000005</v>
      </c>
      <c r="E36" s="138">
        <v>0</v>
      </c>
      <c r="F36" s="138">
        <v>0</v>
      </c>
      <c r="G36" s="20" t="s">
        <v>367</v>
      </c>
    </row>
    <row r="37" spans="1:7" ht="31.5" x14ac:dyDescent="0.25">
      <c r="A37" s="8">
        <v>6</v>
      </c>
      <c r="B37" s="51" t="s">
        <v>86</v>
      </c>
      <c r="C37" s="141"/>
      <c r="D37" s="418">
        <f>SUM(D38:D40)</f>
        <v>108059.7</v>
      </c>
      <c r="E37" s="103">
        <f>SUM(E38:E40)</f>
        <v>0</v>
      </c>
      <c r="F37" s="103">
        <f>SUM(F38:F40)</f>
        <v>0</v>
      </c>
      <c r="G37" s="20"/>
    </row>
    <row r="38" spans="1:7" ht="47.25" x14ac:dyDescent="0.25">
      <c r="A38" s="8"/>
      <c r="B38" s="46" t="s">
        <v>365</v>
      </c>
      <c r="C38" s="137" t="s">
        <v>407</v>
      </c>
      <c r="D38" s="138">
        <v>417.9</v>
      </c>
      <c r="E38" s="138">
        <v>0</v>
      </c>
      <c r="F38" s="138">
        <v>0</v>
      </c>
      <c r="G38" s="623" t="s">
        <v>367</v>
      </c>
    </row>
    <row r="39" spans="1:7" ht="47.25" x14ac:dyDescent="0.25">
      <c r="A39" s="8"/>
      <c r="B39" s="46" t="s">
        <v>365</v>
      </c>
      <c r="C39" s="137" t="s">
        <v>408</v>
      </c>
      <c r="D39" s="138">
        <v>106779.7</v>
      </c>
      <c r="E39" s="138">
        <v>0</v>
      </c>
      <c r="F39" s="138">
        <v>0</v>
      </c>
      <c r="G39" s="624"/>
    </row>
    <row r="40" spans="1:7" ht="47.25" x14ac:dyDescent="0.25">
      <c r="A40" s="8"/>
      <c r="B40" s="46" t="s">
        <v>365</v>
      </c>
      <c r="C40" s="137" t="s">
        <v>409</v>
      </c>
      <c r="D40" s="138">
        <v>862.1</v>
      </c>
      <c r="E40" s="138">
        <v>0</v>
      </c>
      <c r="F40" s="138">
        <v>0</v>
      </c>
      <c r="G40" s="625"/>
    </row>
    <row r="41" spans="1:7" ht="31.5" x14ac:dyDescent="0.25">
      <c r="A41" s="8">
        <v>7</v>
      </c>
      <c r="B41" s="152" t="s">
        <v>410</v>
      </c>
      <c r="C41" s="30"/>
      <c r="D41" s="204">
        <f>SUM(D42)</f>
        <v>55853.5</v>
      </c>
      <c r="E41" s="204">
        <f>SUM(E42)</f>
        <v>0</v>
      </c>
      <c r="F41" s="204">
        <f>SUM(F42)</f>
        <v>0</v>
      </c>
      <c r="G41" s="124"/>
    </row>
    <row r="42" spans="1:7" ht="94.5" x14ac:dyDescent="0.25">
      <c r="A42" s="8"/>
      <c r="B42" s="136" t="s">
        <v>411</v>
      </c>
      <c r="C42" s="119" t="s">
        <v>412</v>
      </c>
      <c r="D42" s="349">
        <v>55853.5</v>
      </c>
      <c r="E42" s="312">
        <v>0</v>
      </c>
      <c r="F42" s="312">
        <v>0</v>
      </c>
      <c r="G42" s="120" t="s">
        <v>1860</v>
      </c>
    </row>
    <row r="43" spans="1:7" ht="47.25" x14ac:dyDescent="0.25">
      <c r="A43" s="8">
        <v>8</v>
      </c>
      <c r="B43" s="51" t="s">
        <v>413</v>
      </c>
      <c r="C43" s="55"/>
      <c r="D43" s="418">
        <f>SUM(D44)</f>
        <v>416.3</v>
      </c>
      <c r="E43" s="103">
        <f>SUM(E44)</f>
        <v>0</v>
      </c>
      <c r="F43" s="103">
        <f>SUM(F44)</f>
        <v>0</v>
      </c>
      <c r="G43" s="49"/>
    </row>
    <row r="44" spans="1:7" ht="63" x14ac:dyDescent="0.25">
      <c r="A44" s="8"/>
      <c r="B44" s="46" t="s">
        <v>365</v>
      </c>
      <c r="C44" s="137" t="s">
        <v>414</v>
      </c>
      <c r="D44" s="138">
        <v>416.3</v>
      </c>
      <c r="E44" s="138">
        <v>0</v>
      </c>
      <c r="F44" s="138">
        <v>0</v>
      </c>
      <c r="G44" s="49" t="s">
        <v>367</v>
      </c>
    </row>
    <row r="45" spans="1:7" ht="31.5" x14ac:dyDescent="0.25">
      <c r="A45" s="3">
        <v>9</v>
      </c>
      <c r="B45" s="4" t="s">
        <v>123</v>
      </c>
      <c r="C45" s="114"/>
      <c r="D45" s="204">
        <f>SUM(D46:D48)</f>
        <v>12694.400000000001</v>
      </c>
      <c r="E45" s="204">
        <f>SUM(E46:E48)</f>
        <v>0</v>
      </c>
      <c r="F45" s="204">
        <f>SUM(F46:F48)</f>
        <v>0</v>
      </c>
      <c r="G45" s="114"/>
    </row>
    <row r="46" spans="1:7" ht="47.25" x14ac:dyDescent="0.25">
      <c r="A46" s="6"/>
      <c r="B46" s="5" t="s">
        <v>365</v>
      </c>
      <c r="C46" s="119" t="s">
        <v>415</v>
      </c>
      <c r="D46" s="349">
        <v>7033.3</v>
      </c>
      <c r="E46" s="138">
        <v>0</v>
      </c>
      <c r="F46" s="138">
        <v>0</v>
      </c>
      <c r="G46" s="607" t="s">
        <v>367</v>
      </c>
    </row>
    <row r="47" spans="1:7" ht="47.25" x14ac:dyDescent="0.25">
      <c r="A47" s="3"/>
      <c r="B47" s="46" t="s">
        <v>365</v>
      </c>
      <c r="C47" s="137" t="s">
        <v>416</v>
      </c>
      <c r="D47" s="138">
        <v>170.6</v>
      </c>
      <c r="E47" s="138">
        <v>0</v>
      </c>
      <c r="F47" s="138">
        <v>0</v>
      </c>
      <c r="G47" s="653"/>
    </row>
    <row r="48" spans="1:7" ht="47.25" x14ac:dyDescent="0.25">
      <c r="A48" s="8"/>
      <c r="B48" s="46" t="s">
        <v>365</v>
      </c>
      <c r="C48" s="137" t="s">
        <v>417</v>
      </c>
      <c r="D48" s="138">
        <v>5490.5</v>
      </c>
      <c r="E48" s="138">
        <v>0</v>
      </c>
      <c r="F48" s="138">
        <v>0</v>
      </c>
      <c r="G48" s="611"/>
    </row>
    <row r="49" spans="1:7" ht="31.5" x14ac:dyDescent="0.25">
      <c r="A49" s="3">
        <v>10</v>
      </c>
      <c r="B49" s="48" t="s">
        <v>418</v>
      </c>
      <c r="C49" s="114"/>
      <c r="D49" s="204">
        <f>SUM(D50)</f>
        <v>13599.4</v>
      </c>
      <c r="E49" s="204">
        <f>SUM(E50)</f>
        <v>0</v>
      </c>
      <c r="F49" s="204">
        <f>SUM(F50)</f>
        <v>0</v>
      </c>
      <c r="G49" s="114"/>
    </row>
    <row r="50" spans="1:7" ht="63" customHeight="1" x14ac:dyDescent="0.25">
      <c r="A50" s="8"/>
      <c r="B50" s="134" t="s">
        <v>419</v>
      </c>
      <c r="C50" s="119" t="s">
        <v>420</v>
      </c>
      <c r="D50" s="349">
        <v>13599.4</v>
      </c>
      <c r="E50" s="349">
        <v>0</v>
      </c>
      <c r="F50" s="349">
        <v>0</v>
      </c>
      <c r="G50" s="118" t="s">
        <v>1861</v>
      </c>
    </row>
    <row r="51" spans="1:7" ht="31.5" x14ac:dyDescent="0.25">
      <c r="A51" s="3">
        <v>11</v>
      </c>
      <c r="B51" s="4" t="s">
        <v>134</v>
      </c>
      <c r="C51" s="114"/>
      <c r="D51" s="204">
        <f>SUM(D52:D54)</f>
        <v>-9219.7000000000007</v>
      </c>
      <c r="E51" s="204">
        <f>SUM(E52:E54)</f>
        <v>0</v>
      </c>
      <c r="F51" s="204">
        <f>SUM(F52:F54)</f>
        <v>0</v>
      </c>
      <c r="G51" s="114"/>
    </row>
    <row r="52" spans="1:7" ht="78.75" x14ac:dyDescent="0.25">
      <c r="A52" s="8"/>
      <c r="B52" s="134" t="s">
        <v>421</v>
      </c>
      <c r="C52" s="64" t="s">
        <v>422</v>
      </c>
      <c r="D52" s="349">
        <v>-1506.4</v>
      </c>
      <c r="E52" s="312">
        <v>0</v>
      </c>
      <c r="F52" s="312">
        <v>0</v>
      </c>
      <c r="G52" s="20" t="s">
        <v>1862</v>
      </c>
    </row>
    <row r="53" spans="1:7" ht="63" x14ac:dyDescent="0.25">
      <c r="A53" s="8"/>
      <c r="B53" s="5" t="s">
        <v>423</v>
      </c>
      <c r="C53" s="115" t="s">
        <v>424</v>
      </c>
      <c r="D53" s="349">
        <v>-7739.3</v>
      </c>
      <c r="E53" s="349">
        <v>0</v>
      </c>
      <c r="F53" s="349">
        <v>0</v>
      </c>
      <c r="G53" s="58" t="s">
        <v>1863</v>
      </c>
    </row>
    <row r="54" spans="1:7" ht="189" customHeight="1" x14ac:dyDescent="0.25">
      <c r="A54" s="8"/>
      <c r="B54" s="46" t="s">
        <v>375</v>
      </c>
      <c r="C54" s="24" t="s">
        <v>425</v>
      </c>
      <c r="D54" s="417">
        <v>26</v>
      </c>
      <c r="E54" s="349">
        <v>0</v>
      </c>
      <c r="F54" s="349">
        <v>0</v>
      </c>
      <c r="G54" s="58" t="s">
        <v>1864</v>
      </c>
    </row>
    <row r="55" spans="1:7" ht="31.5" x14ac:dyDescent="0.25">
      <c r="A55" s="3">
        <v>12</v>
      </c>
      <c r="B55" s="4" t="s">
        <v>426</v>
      </c>
      <c r="C55" s="114"/>
      <c r="D55" s="204">
        <f>SUM(D56:D57)</f>
        <v>1470.5</v>
      </c>
      <c r="E55" s="204">
        <f>SUM(E56:E57)</f>
        <v>0</v>
      </c>
      <c r="F55" s="204">
        <f>SUM(F56:F57)</f>
        <v>0</v>
      </c>
      <c r="G55" s="114"/>
    </row>
    <row r="56" spans="1:7" ht="47.25" x14ac:dyDescent="0.25">
      <c r="A56" s="6"/>
      <c r="B56" s="35" t="s">
        <v>427</v>
      </c>
      <c r="C56" s="117" t="s">
        <v>428</v>
      </c>
      <c r="D56" s="349">
        <v>450</v>
      </c>
      <c r="E56" s="178">
        <v>0</v>
      </c>
      <c r="F56" s="178">
        <v>0</v>
      </c>
      <c r="G56" s="121" t="s">
        <v>1851</v>
      </c>
    </row>
    <row r="57" spans="1:7" ht="47.25" x14ac:dyDescent="0.25">
      <c r="A57" s="3"/>
      <c r="B57" s="35" t="s">
        <v>429</v>
      </c>
      <c r="C57" s="117" t="s">
        <v>430</v>
      </c>
      <c r="D57" s="417">
        <v>1020.5</v>
      </c>
      <c r="E57" s="178">
        <v>0</v>
      </c>
      <c r="F57" s="178">
        <v>0</v>
      </c>
      <c r="G57" s="121" t="s">
        <v>1852</v>
      </c>
    </row>
    <row r="58" spans="1:7" ht="31.5" x14ac:dyDescent="0.25">
      <c r="A58" s="3">
        <v>13</v>
      </c>
      <c r="B58" s="4" t="s">
        <v>201</v>
      </c>
      <c r="C58" s="114"/>
      <c r="D58" s="204">
        <f>SUM(D59)</f>
        <v>-487.9</v>
      </c>
      <c r="E58" s="204">
        <f>SUM(E59)</f>
        <v>0</v>
      </c>
      <c r="F58" s="204">
        <f>SUM(F59)</f>
        <v>0</v>
      </c>
      <c r="G58" s="114"/>
    </row>
    <row r="59" spans="1:7" ht="47.25" x14ac:dyDescent="0.25">
      <c r="A59" s="130"/>
      <c r="B59" s="35" t="s">
        <v>384</v>
      </c>
      <c r="C59" s="119" t="s">
        <v>431</v>
      </c>
      <c r="D59" s="349">
        <v>-487.9</v>
      </c>
      <c r="E59" s="178">
        <v>0</v>
      </c>
      <c r="F59" s="178">
        <v>0</v>
      </c>
      <c r="G59" s="118" t="s">
        <v>1781</v>
      </c>
    </row>
    <row r="60" spans="1:7" ht="31.5" x14ac:dyDescent="0.25">
      <c r="A60" s="3">
        <v>14</v>
      </c>
      <c r="B60" s="4" t="s">
        <v>432</v>
      </c>
      <c r="C60" s="114"/>
      <c r="D60" s="204">
        <f>SUM(D61:D63)</f>
        <v>1637723.3</v>
      </c>
      <c r="E60" s="204">
        <f>SUM(E61:E63)</f>
        <v>0</v>
      </c>
      <c r="F60" s="204">
        <f>SUM(F61:F63)</f>
        <v>0</v>
      </c>
      <c r="G60" s="114"/>
    </row>
    <row r="61" spans="1:7" ht="157.5" x14ac:dyDescent="0.25">
      <c r="A61" s="47"/>
      <c r="B61" s="118" t="s">
        <v>433</v>
      </c>
      <c r="C61" s="126" t="s">
        <v>434</v>
      </c>
      <c r="D61" s="424">
        <v>813511</v>
      </c>
      <c r="E61" s="133">
        <v>0</v>
      </c>
      <c r="F61" s="148">
        <v>0</v>
      </c>
      <c r="G61" s="118" t="s">
        <v>1865</v>
      </c>
    </row>
    <row r="62" spans="1:7" ht="15.75" x14ac:dyDescent="0.25">
      <c r="A62" s="643"/>
      <c r="B62" s="645" t="s">
        <v>1846</v>
      </c>
      <c r="C62" s="47" t="s">
        <v>435</v>
      </c>
      <c r="D62" s="424">
        <v>822412.3</v>
      </c>
      <c r="E62" s="17">
        <v>0</v>
      </c>
      <c r="F62" s="17">
        <v>0</v>
      </c>
      <c r="G62" s="623" t="s">
        <v>1866</v>
      </c>
    </row>
    <row r="63" spans="1:7" ht="319.5" customHeight="1" x14ac:dyDescent="0.25">
      <c r="A63" s="644"/>
      <c r="B63" s="646"/>
      <c r="C63" s="47" t="s">
        <v>436</v>
      </c>
      <c r="D63" s="424">
        <v>1800</v>
      </c>
      <c r="E63" s="17">
        <v>0</v>
      </c>
      <c r="F63" s="17">
        <v>0</v>
      </c>
      <c r="G63" s="625"/>
    </row>
    <row r="64" spans="1:7" ht="31.5" x14ac:dyDescent="0.25">
      <c r="A64" s="3">
        <v>15</v>
      </c>
      <c r="B64" s="4" t="s">
        <v>437</v>
      </c>
      <c r="C64" s="132"/>
      <c r="D64" s="204">
        <f>SUM(D65:D69)</f>
        <v>442291.7</v>
      </c>
      <c r="E64" s="204">
        <f t="shared" ref="E64:F64" si="0">SUM(E65:E69)</f>
        <v>0</v>
      </c>
      <c r="F64" s="204">
        <f t="shared" si="0"/>
        <v>0</v>
      </c>
      <c r="G64" s="114"/>
    </row>
    <row r="65" spans="1:7" ht="31.5" x14ac:dyDescent="0.25">
      <c r="A65" s="126"/>
      <c r="B65" s="129" t="s">
        <v>438</v>
      </c>
      <c r="C65" s="119" t="s">
        <v>439</v>
      </c>
      <c r="D65" s="349">
        <v>-5907.6</v>
      </c>
      <c r="E65" s="178">
        <v>0</v>
      </c>
      <c r="F65" s="178">
        <v>0</v>
      </c>
      <c r="G65" s="512" t="s">
        <v>1867</v>
      </c>
    </row>
    <row r="66" spans="1:7" ht="78.75" x14ac:dyDescent="0.25">
      <c r="A66" s="126"/>
      <c r="B66" s="5" t="s">
        <v>440</v>
      </c>
      <c r="C66" s="119" t="s">
        <v>441</v>
      </c>
      <c r="D66" s="349">
        <v>-51585.8</v>
      </c>
      <c r="E66" s="13">
        <v>0</v>
      </c>
      <c r="F66" s="13">
        <v>0</v>
      </c>
      <c r="G66" s="76" t="s">
        <v>1848</v>
      </c>
    </row>
    <row r="67" spans="1:7" ht="126" x14ac:dyDescent="0.25">
      <c r="A67" s="126"/>
      <c r="B67" s="5" t="s">
        <v>442</v>
      </c>
      <c r="C67" s="24" t="s">
        <v>443</v>
      </c>
      <c r="D67" s="349">
        <v>5316.9</v>
      </c>
      <c r="E67" s="13">
        <v>0</v>
      </c>
      <c r="F67" s="13">
        <v>0</v>
      </c>
      <c r="G67" s="20" t="s">
        <v>1850</v>
      </c>
    </row>
    <row r="68" spans="1:7" ht="126" x14ac:dyDescent="0.25">
      <c r="A68" s="126"/>
      <c r="B68" s="46" t="s">
        <v>442</v>
      </c>
      <c r="C68" s="24" t="s">
        <v>443</v>
      </c>
      <c r="D68" s="417">
        <v>-5531.8</v>
      </c>
      <c r="E68" s="10">
        <v>0</v>
      </c>
      <c r="F68" s="10">
        <v>0</v>
      </c>
      <c r="G68" s="5" t="s">
        <v>1849</v>
      </c>
    </row>
    <row r="69" spans="1:7" ht="157.5" x14ac:dyDescent="0.25">
      <c r="A69" s="171"/>
      <c r="B69" s="229" t="s">
        <v>1420</v>
      </c>
      <c r="C69" s="164" t="s">
        <v>1421</v>
      </c>
      <c r="D69" s="349">
        <v>500000</v>
      </c>
      <c r="E69" s="259">
        <v>0</v>
      </c>
      <c r="F69" s="259">
        <v>0</v>
      </c>
      <c r="G69" s="241" t="s">
        <v>1847</v>
      </c>
    </row>
    <row r="70" spans="1:7" ht="15.75" x14ac:dyDescent="0.25">
      <c r="A70" s="3">
        <v>16</v>
      </c>
      <c r="B70" s="4" t="s">
        <v>444</v>
      </c>
      <c r="C70" s="11"/>
      <c r="D70" s="11">
        <f>SUM(D71)</f>
        <v>55431.6</v>
      </c>
      <c r="E70" s="11">
        <f>SUM(E71)</f>
        <v>0</v>
      </c>
      <c r="F70" s="11">
        <f>SUM(F71)</f>
        <v>0</v>
      </c>
      <c r="G70" s="11"/>
    </row>
    <row r="71" spans="1:7" ht="141.75" x14ac:dyDescent="0.25">
      <c r="A71" s="8"/>
      <c r="B71" s="5" t="s">
        <v>365</v>
      </c>
      <c r="C71" s="115" t="s">
        <v>445</v>
      </c>
      <c r="D71" s="349">
        <v>55431.6</v>
      </c>
      <c r="E71" s="13">
        <v>0</v>
      </c>
      <c r="F71" s="13">
        <v>0</v>
      </c>
      <c r="G71" s="118" t="s">
        <v>1782</v>
      </c>
    </row>
    <row r="72" spans="1:7" ht="31.5" x14ac:dyDescent="0.25">
      <c r="A72" s="3">
        <v>17</v>
      </c>
      <c r="B72" s="153" t="s">
        <v>269</v>
      </c>
      <c r="C72" s="114"/>
      <c r="D72" s="204">
        <f>SUM(D73:D79)</f>
        <v>76967.7</v>
      </c>
      <c r="E72" s="204">
        <f>SUM(E73:E79)</f>
        <v>32835.9</v>
      </c>
      <c r="F72" s="204">
        <f>SUM(F73:F79)</f>
        <v>29876.799999999999</v>
      </c>
      <c r="G72" s="114"/>
    </row>
    <row r="73" spans="1:7" ht="173.25" x14ac:dyDescent="0.25">
      <c r="A73" s="8"/>
      <c r="B73" s="154" t="s">
        <v>373</v>
      </c>
      <c r="C73" s="115" t="s">
        <v>446</v>
      </c>
      <c r="D73" s="349">
        <v>5979.2</v>
      </c>
      <c r="E73" s="349">
        <v>0</v>
      </c>
      <c r="F73" s="349">
        <v>0</v>
      </c>
      <c r="G73" s="154" t="s">
        <v>1857</v>
      </c>
    </row>
    <row r="74" spans="1:7" ht="275.25" customHeight="1" x14ac:dyDescent="0.25">
      <c r="A74" s="8"/>
      <c r="B74" s="154" t="s">
        <v>447</v>
      </c>
      <c r="C74" s="115" t="s">
        <v>448</v>
      </c>
      <c r="D74" s="349">
        <v>5979.2</v>
      </c>
      <c r="E74" s="349">
        <v>0</v>
      </c>
      <c r="F74" s="349">
        <v>0</v>
      </c>
      <c r="G74" s="118" t="s">
        <v>1868</v>
      </c>
    </row>
    <row r="75" spans="1:7" ht="94.5" x14ac:dyDescent="0.25">
      <c r="A75" s="8"/>
      <c r="B75" s="154" t="s">
        <v>449</v>
      </c>
      <c r="C75" s="151" t="s">
        <v>450</v>
      </c>
      <c r="D75" s="349">
        <v>34009.9</v>
      </c>
      <c r="E75" s="312">
        <v>32835.9</v>
      </c>
      <c r="F75" s="312">
        <v>29876.799999999999</v>
      </c>
      <c r="G75" s="118" t="s">
        <v>1869</v>
      </c>
    </row>
    <row r="76" spans="1:7" ht="141.75" x14ac:dyDescent="0.25">
      <c r="A76" s="8"/>
      <c r="B76" s="155" t="s">
        <v>451</v>
      </c>
      <c r="C76" s="151" t="s">
        <v>452</v>
      </c>
      <c r="D76" s="415">
        <v>21346</v>
      </c>
      <c r="E76" s="349">
        <v>0</v>
      </c>
      <c r="F76" s="349">
        <v>0</v>
      </c>
      <c r="G76" s="118" t="s">
        <v>1870</v>
      </c>
    </row>
    <row r="77" spans="1:7" ht="15.75" x14ac:dyDescent="0.25">
      <c r="A77" s="635"/>
      <c r="B77" s="651" t="s">
        <v>453</v>
      </c>
      <c r="C77" s="115" t="s">
        <v>454</v>
      </c>
      <c r="D77" s="349">
        <v>2329</v>
      </c>
      <c r="E77" s="349">
        <v>0</v>
      </c>
      <c r="F77" s="349">
        <v>0</v>
      </c>
      <c r="G77" s="607" t="s">
        <v>1871</v>
      </c>
    </row>
    <row r="78" spans="1:7" ht="15.75" x14ac:dyDescent="0.25">
      <c r="A78" s="636"/>
      <c r="B78" s="652"/>
      <c r="C78" s="115" t="s">
        <v>455</v>
      </c>
      <c r="D78" s="349">
        <v>7298.4</v>
      </c>
      <c r="E78" s="349">
        <v>0</v>
      </c>
      <c r="F78" s="349">
        <v>0</v>
      </c>
      <c r="G78" s="611"/>
    </row>
    <row r="79" spans="1:7" ht="204.75" x14ac:dyDescent="0.25">
      <c r="A79" s="8"/>
      <c r="B79" s="154" t="s">
        <v>375</v>
      </c>
      <c r="C79" s="115" t="s">
        <v>456</v>
      </c>
      <c r="D79" s="349">
        <v>26</v>
      </c>
      <c r="E79" s="349">
        <v>0</v>
      </c>
      <c r="F79" s="349">
        <v>0</v>
      </c>
      <c r="G79" s="154" t="s">
        <v>1864</v>
      </c>
    </row>
    <row r="80" spans="1:7" ht="31.5" x14ac:dyDescent="0.25">
      <c r="A80" s="3">
        <v>18</v>
      </c>
      <c r="B80" s="142" t="s">
        <v>289</v>
      </c>
      <c r="C80" s="143"/>
      <c r="D80" s="204">
        <f>SUM(D81:D87)</f>
        <v>88487.799999999988</v>
      </c>
      <c r="E80" s="204">
        <f t="shared" ref="E80:F80" si="1">SUM(E81:E87)</f>
        <v>0</v>
      </c>
      <c r="F80" s="204">
        <f t="shared" si="1"/>
        <v>0</v>
      </c>
      <c r="G80" s="114"/>
    </row>
    <row r="81" spans="1:7" ht="63" x14ac:dyDescent="0.25">
      <c r="A81" s="36"/>
      <c r="B81" s="144" t="s">
        <v>457</v>
      </c>
      <c r="C81" s="115" t="s">
        <v>458</v>
      </c>
      <c r="D81" s="156">
        <v>46472.7</v>
      </c>
      <c r="E81" s="178">
        <v>0</v>
      </c>
      <c r="F81" s="178">
        <v>0</v>
      </c>
      <c r="G81" s="118" t="s">
        <v>1777</v>
      </c>
    </row>
    <row r="82" spans="1:7" ht="47.25" x14ac:dyDescent="0.25">
      <c r="A82" s="36"/>
      <c r="B82" s="145" t="s">
        <v>459</v>
      </c>
      <c r="C82" s="34" t="s">
        <v>460</v>
      </c>
      <c r="D82" s="157">
        <v>149.19999999999999</v>
      </c>
      <c r="E82" s="178">
        <v>0</v>
      </c>
      <c r="F82" s="178">
        <v>0</v>
      </c>
      <c r="G82" s="5" t="s">
        <v>1778</v>
      </c>
    </row>
    <row r="83" spans="1:7" ht="78.75" x14ac:dyDescent="0.25">
      <c r="A83" s="7"/>
      <c r="B83" s="146" t="s">
        <v>461</v>
      </c>
      <c r="C83" s="119" t="s">
        <v>462</v>
      </c>
      <c r="D83" s="156">
        <v>778.3</v>
      </c>
      <c r="E83" s="178">
        <v>0</v>
      </c>
      <c r="F83" s="178">
        <v>0</v>
      </c>
      <c r="G83" s="471" t="s">
        <v>1777</v>
      </c>
    </row>
    <row r="84" spans="1:7" ht="126" x14ac:dyDescent="0.25">
      <c r="A84" s="7"/>
      <c r="B84" s="147" t="s">
        <v>463</v>
      </c>
      <c r="C84" s="119" t="s">
        <v>464</v>
      </c>
      <c r="D84" s="156">
        <v>0.2</v>
      </c>
      <c r="E84" s="178">
        <v>0</v>
      </c>
      <c r="F84" s="178">
        <v>0</v>
      </c>
      <c r="G84" s="471" t="s">
        <v>1777</v>
      </c>
    </row>
    <row r="85" spans="1:7" ht="31.5" x14ac:dyDescent="0.25">
      <c r="A85" s="7"/>
      <c r="B85" s="146" t="s">
        <v>465</v>
      </c>
      <c r="C85" s="119" t="s">
        <v>466</v>
      </c>
      <c r="D85" s="156">
        <v>61911.9</v>
      </c>
      <c r="E85" s="178">
        <v>0</v>
      </c>
      <c r="F85" s="178">
        <v>0</v>
      </c>
      <c r="G85" s="471" t="s">
        <v>1777</v>
      </c>
    </row>
    <row r="86" spans="1:7" ht="63" x14ac:dyDescent="0.25">
      <c r="A86" s="27"/>
      <c r="B86" s="32" t="s">
        <v>467</v>
      </c>
      <c r="C86" s="47" t="s">
        <v>468</v>
      </c>
      <c r="D86" s="156">
        <v>4989.8999999999996</v>
      </c>
      <c r="E86" s="178">
        <v>0</v>
      </c>
      <c r="F86" s="178">
        <v>0</v>
      </c>
      <c r="G86" s="32" t="s">
        <v>1783</v>
      </c>
    </row>
    <row r="87" spans="1:7" ht="63" x14ac:dyDescent="0.25">
      <c r="A87" s="27"/>
      <c r="B87" s="62" t="s">
        <v>1353</v>
      </c>
      <c r="C87" s="164" t="s">
        <v>1354</v>
      </c>
      <c r="D87" s="424">
        <v>-25814.400000000001</v>
      </c>
      <c r="E87" s="178">
        <v>0</v>
      </c>
      <c r="F87" s="178">
        <v>0</v>
      </c>
      <c r="G87" s="20" t="s">
        <v>1853</v>
      </c>
    </row>
    <row r="88" spans="1:7" ht="31.5" x14ac:dyDescent="0.25">
      <c r="A88" s="8">
        <v>19</v>
      </c>
      <c r="B88" s="51" t="s">
        <v>469</v>
      </c>
      <c r="C88" s="55"/>
      <c r="D88" s="418">
        <f>SUM(D89)</f>
        <v>544.29999999999995</v>
      </c>
      <c r="E88" s="103">
        <f>SUM(E89)</f>
        <v>0</v>
      </c>
      <c r="F88" s="103">
        <f>SUM(F89)</f>
        <v>0</v>
      </c>
      <c r="G88" s="49"/>
    </row>
    <row r="89" spans="1:7" ht="63" x14ac:dyDescent="0.25">
      <c r="A89" s="3"/>
      <c r="B89" s="46" t="s">
        <v>365</v>
      </c>
      <c r="C89" s="137" t="s">
        <v>470</v>
      </c>
      <c r="D89" s="138">
        <v>544.29999999999995</v>
      </c>
      <c r="E89" s="178">
        <v>0</v>
      </c>
      <c r="F89" s="178">
        <v>0</v>
      </c>
      <c r="G89" s="49" t="s">
        <v>367</v>
      </c>
    </row>
    <row r="90" spans="1:7" ht="31.5" x14ac:dyDescent="0.25">
      <c r="A90" s="8">
        <v>20</v>
      </c>
      <c r="B90" s="51" t="s">
        <v>361</v>
      </c>
      <c r="C90" s="55"/>
      <c r="D90" s="418">
        <f>SUM(D91)</f>
        <v>474.7</v>
      </c>
      <c r="E90" s="103">
        <f>SUM(E91)</f>
        <v>0</v>
      </c>
      <c r="F90" s="103">
        <f>SUM(F91)</f>
        <v>0</v>
      </c>
      <c r="G90" s="49"/>
    </row>
    <row r="91" spans="1:7" ht="63" x14ac:dyDescent="0.25">
      <c r="A91" s="3"/>
      <c r="B91" s="46" t="s">
        <v>365</v>
      </c>
      <c r="C91" s="137" t="s">
        <v>471</v>
      </c>
      <c r="D91" s="138">
        <v>474.7</v>
      </c>
      <c r="E91" s="178">
        <v>0</v>
      </c>
      <c r="F91" s="178">
        <v>0</v>
      </c>
      <c r="G91" s="49" t="s">
        <v>367</v>
      </c>
    </row>
    <row r="92" spans="1:7" ht="15.75" x14ac:dyDescent="0.25">
      <c r="A92" s="1"/>
      <c r="B92" s="1"/>
      <c r="C92" s="1"/>
      <c r="D92" s="321"/>
      <c r="E92" s="322"/>
      <c r="F92" s="322"/>
      <c r="G92" s="107"/>
    </row>
    <row r="93" spans="1:7" ht="15.75" x14ac:dyDescent="0.25">
      <c r="C93" s="314" t="s">
        <v>1283</v>
      </c>
      <c r="D93" s="318">
        <f>D8+D9+D11+D12+D13+D14+D15+D16+D17+D18+D20+D21+D23+D24+D25+D26+D27+D28+D29+D30+D31+D33+D34+D36+D38+D39+D40+D44+D46+D47+D48+D50+D52+D53+D54+D56+D57+D59+D65+D66+D67+D68+D69+D71+D73+D74+D75+D76+D77+D78+D79+D81+D83+D84+D85+D87+D89+D91</f>
        <v>1375503.6999999995</v>
      </c>
      <c r="E93" s="318">
        <f t="shared" ref="E93:F93" si="2">E8+E9+E11+E12+E13+E14+E15+E16+E17+E18+E20+E21+E23+E24+E25+E26+E27+E28+E29+E30+E31+E33+E34+E36+E38+E39+E40+E44+E46+E47+E48+E50+E52+E53+E54+E56+E57+E59+E65+E66+E67+E68+E69+E71+E73+E74+E75+E76+E77+E78+E79+E81+E83+E84+E85+E87+E89+E91</f>
        <v>32835.9</v>
      </c>
      <c r="F93" s="318">
        <f t="shared" si="2"/>
        <v>-17877.000000000004</v>
      </c>
      <c r="G93" s="1"/>
    </row>
    <row r="94" spans="1:7" ht="31.5" x14ac:dyDescent="0.25">
      <c r="C94" s="315" t="s">
        <v>1284</v>
      </c>
      <c r="D94" s="318">
        <f>D61+D62+D63</f>
        <v>1637723.3</v>
      </c>
      <c r="E94" s="318">
        <f>E61+E62+E63</f>
        <v>0</v>
      </c>
      <c r="F94" s="318">
        <f>F61+F62+F63</f>
        <v>0</v>
      </c>
      <c r="G94" s="1"/>
    </row>
    <row r="95" spans="1:7" ht="47.25" x14ac:dyDescent="0.25">
      <c r="C95" s="315" t="s">
        <v>1285</v>
      </c>
      <c r="D95" s="318">
        <f>D82</f>
        <v>149.19999999999999</v>
      </c>
      <c r="E95" s="318">
        <f>E82</f>
        <v>0</v>
      </c>
      <c r="F95" s="318">
        <f>F82</f>
        <v>0</v>
      </c>
      <c r="G95" s="1"/>
    </row>
    <row r="96" spans="1:7" ht="15.75" x14ac:dyDescent="0.25">
      <c r="C96" s="315" t="s">
        <v>1784</v>
      </c>
      <c r="D96" s="318">
        <f>D42+D86</f>
        <v>60843.4</v>
      </c>
      <c r="E96" s="318">
        <f>E42+E86</f>
        <v>0</v>
      </c>
      <c r="F96" s="318">
        <f>F42+F86</f>
        <v>0</v>
      </c>
      <c r="G96" s="1"/>
    </row>
    <row r="97" spans="3:7" ht="15.75" x14ac:dyDescent="0.25">
      <c r="C97" s="105"/>
      <c r="E97" s="322"/>
      <c r="F97" s="322"/>
      <c r="G97" s="1"/>
    </row>
    <row r="98" spans="3:7" ht="15.75" x14ac:dyDescent="0.25">
      <c r="C98" s="316" t="s">
        <v>9</v>
      </c>
      <c r="D98" s="319">
        <f>SUM(D93:D96)</f>
        <v>3074219.5999999996</v>
      </c>
      <c r="E98" s="319">
        <f>SUM(E93:E96)</f>
        <v>32835.9</v>
      </c>
      <c r="F98" s="319">
        <f>SUM(F93:F96)</f>
        <v>-17877.000000000004</v>
      </c>
      <c r="G98" s="1"/>
    </row>
    <row r="99" spans="3:7" ht="15.75" x14ac:dyDescent="0.25">
      <c r="E99" s="322"/>
      <c r="F99" s="322"/>
      <c r="G99" s="1"/>
    </row>
    <row r="100" spans="3:7" ht="15.75" x14ac:dyDescent="0.25">
      <c r="D100" s="318">
        <f>D6-D98</f>
        <v>0</v>
      </c>
      <c r="E100" s="318">
        <f>E6-E98</f>
        <v>0</v>
      </c>
      <c r="F100" s="318">
        <f>F6-F98</f>
        <v>0</v>
      </c>
      <c r="G100" s="107"/>
    </row>
    <row r="101" spans="3:7" ht="15.75" x14ac:dyDescent="0.25">
      <c r="E101" s="321"/>
      <c r="F101" s="321"/>
      <c r="G101" s="107"/>
    </row>
    <row r="102" spans="3:7" ht="15.75" x14ac:dyDescent="0.25">
      <c r="E102" s="321"/>
      <c r="F102" s="321"/>
      <c r="G102" s="107"/>
    </row>
    <row r="103" spans="3:7" ht="15.75" x14ac:dyDescent="0.25">
      <c r="E103" s="321"/>
      <c r="F103" s="321"/>
      <c r="G103" s="107"/>
    </row>
    <row r="104" spans="3:7" ht="15.75" x14ac:dyDescent="0.25">
      <c r="E104" s="321"/>
      <c r="F104" s="321"/>
      <c r="G104" s="107"/>
    </row>
    <row r="105" spans="3:7" ht="15.75" x14ac:dyDescent="0.25">
      <c r="E105" s="321"/>
      <c r="F105" s="321"/>
      <c r="G105" s="107"/>
    </row>
    <row r="106" spans="3:7" ht="15.75" x14ac:dyDescent="0.25">
      <c r="E106" s="321"/>
      <c r="F106" s="321"/>
      <c r="G106" s="107"/>
    </row>
    <row r="107" spans="3:7" ht="15.75" x14ac:dyDescent="0.25">
      <c r="G107" s="107"/>
    </row>
    <row r="108" spans="3:7" ht="15.75" x14ac:dyDescent="0.25">
      <c r="G108" s="107"/>
    </row>
    <row r="109" spans="3:7" ht="15.75" x14ac:dyDescent="0.25">
      <c r="G109" s="107"/>
    </row>
    <row r="110" spans="3:7" ht="15.75" x14ac:dyDescent="0.25">
      <c r="G110" s="107"/>
    </row>
    <row r="111" spans="3:7" ht="15.75" x14ac:dyDescent="0.25">
      <c r="G111" s="107"/>
    </row>
    <row r="112" spans="3:7" ht="15.75" x14ac:dyDescent="0.25">
      <c r="G112" s="107"/>
    </row>
    <row r="113" spans="4:7" ht="15.75" x14ac:dyDescent="0.25">
      <c r="G113" s="107"/>
    </row>
    <row r="114" spans="4:7" ht="15.75" x14ac:dyDescent="0.25">
      <c r="G114" s="107"/>
    </row>
    <row r="115" spans="4:7" ht="15.75" x14ac:dyDescent="0.25">
      <c r="G115" s="107"/>
    </row>
    <row r="116" spans="4:7" ht="15.75" x14ac:dyDescent="0.25">
      <c r="G116" s="107"/>
    </row>
    <row r="117" spans="4:7" ht="15.75" x14ac:dyDescent="0.25">
      <c r="G117" s="107"/>
    </row>
    <row r="118" spans="4:7" ht="15.75" x14ac:dyDescent="0.25">
      <c r="G118" s="107"/>
    </row>
    <row r="119" spans="4:7" ht="15.75" x14ac:dyDescent="0.25">
      <c r="G119" s="107"/>
    </row>
    <row r="120" spans="4:7" ht="15.75" x14ac:dyDescent="0.25">
      <c r="G120" s="107"/>
    </row>
    <row r="121" spans="4:7" ht="15.75" x14ac:dyDescent="0.25">
      <c r="G121" s="107"/>
    </row>
    <row r="122" spans="4:7" ht="15.75" x14ac:dyDescent="0.25">
      <c r="G122" s="107"/>
    </row>
    <row r="123" spans="4:7" ht="15.75" x14ac:dyDescent="0.25">
      <c r="D123" s="321"/>
      <c r="E123" s="321"/>
      <c r="F123" s="321"/>
      <c r="G123" s="107"/>
    </row>
    <row r="124" spans="4:7" ht="15.75" x14ac:dyDescent="0.25">
      <c r="D124" s="321"/>
      <c r="E124" s="321"/>
      <c r="F124" s="321"/>
      <c r="G124" s="107"/>
    </row>
    <row r="125" spans="4:7" ht="15.75" x14ac:dyDescent="0.25">
      <c r="D125" s="105"/>
      <c r="E125" s="105"/>
      <c r="F125" s="105"/>
      <c r="G125" s="107"/>
    </row>
    <row r="126" spans="4:7" ht="15.75" x14ac:dyDescent="0.25">
      <c r="D126" s="321"/>
      <c r="E126" s="321"/>
      <c r="F126" s="321"/>
      <c r="G126" s="107"/>
    </row>
    <row r="127" spans="4:7" ht="15.75" x14ac:dyDescent="0.25">
      <c r="D127" s="321"/>
      <c r="E127" s="321"/>
      <c r="F127" s="321"/>
      <c r="G127" s="107"/>
    </row>
    <row r="128" spans="4:7" ht="15.75" x14ac:dyDescent="0.25">
      <c r="D128" s="321"/>
      <c r="E128" s="105"/>
      <c r="F128" s="105"/>
      <c r="G128" s="107"/>
    </row>
    <row r="129" spans="4:7" ht="15.75" x14ac:dyDescent="0.25">
      <c r="D129" s="321"/>
      <c r="E129" s="321"/>
      <c r="F129" s="321"/>
      <c r="G129" s="107"/>
    </row>
    <row r="130" spans="4:7" ht="15.75" x14ac:dyDescent="0.25">
      <c r="D130" s="321"/>
      <c r="E130" s="321"/>
      <c r="F130" s="321"/>
      <c r="G130" s="107"/>
    </row>
    <row r="131" spans="4:7" ht="15.75" x14ac:dyDescent="0.25">
      <c r="D131" s="321"/>
      <c r="E131" s="321"/>
      <c r="F131" s="321"/>
      <c r="G131" s="107"/>
    </row>
    <row r="132" spans="4:7" ht="15.75" x14ac:dyDescent="0.25">
      <c r="D132" s="321"/>
      <c r="E132" s="321"/>
      <c r="F132" s="321"/>
      <c r="G132" s="107"/>
    </row>
    <row r="133" spans="4:7" ht="15.75" x14ac:dyDescent="0.25">
      <c r="D133" s="321"/>
      <c r="E133" s="321"/>
      <c r="F133" s="321"/>
      <c r="G133" s="107"/>
    </row>
    <row r="134" spans="4:7" ht="15.75" x14ac:dyDescent="0.25">
      <c r="D134" s="321"/>
      <c r="E134" s="321"/>
      <c r="F134" s="321"/>
      <c r="G134" s="107"/>
    </row>
    <row r="135" spans="4:7" ht="15.75" x14ac:dyDescent="0.25">
      <c r="D135" s="321"/>
      <c r="E135" s="321"/>
      <c r="F135" s="321"/>
      <c r="G135" s="107"/>
    </row>
    <row r="136" spans="4:7" ht="15.75" x14ac:dyDescent="0.25">
      <c r="D136" s="321"/>
      <c r="E136" s="321"/>
      <c r="F136" s="321"/>
      <c r="G136" s="107"/>
    </row>
    <row r="137" spans="4:7" ht="15.75" x14ac:dyDescent="0.25">
      <c r="D137" s="321"/>
      <c r="E137" s="321"/>
      <c r="F137" s="321"/>
      <c r="G137" s="107"/>
    </row>
    <row r="138" spans="4:7" ht="15.75" x14ac:dyDescent="0.25">
      <c r="D138" s="321"/>
      <c r="E138" s="321"/>
      <c r="F138" s="321"/>
      <c r="G138" s="107"/>
    </row>
    <row r="139" spans="4:7" ht="15.75" x14ac:dyDescent="0.25">
      <c r="G139" s="107"/>
    </row>
    <row r="140" spans="4:7" ht="15.75" x14ac:dyDescent="0.25">
      <c r="G140" s="107"/>
    </row>
    <row r="141" spans="4:7" ht="15.75" x14ac:dyDescent="0.25">
      <c r="G141" s="107"/>
    </row>
    <row r="142" spans="4:7" ht="15.75" x14ac:dyDescent="0.25">
      <c r="G142" s="107"/>
    </row>
    <row r="143" spans="4:7" ht="15.75" x14ac:dyDescent="0.25">
      <c r="G143" s="107"/>
    </row>
    <row r="144" spans="4:7" ht="15.75" x14ac:dyDescent="0.25">
      <c r="G144" s="107"/>
    </row>
    <row r="145" spans="7:7" ht="15.75" x14ac:dyDescent="0.25">
      <c r="G145" s="107"/>
    </row>
    <row r="146" spans="7:7" ht="15.75" x14ac:dyDescent="0.25">
      <c r="G146" s="107"/>
    </row>
    <row r="147" spans="7:7" ht="15.75" x14ac:dyDescent="0.25">
      <c r="G147" s="107"/>
    </row>
    <row r="148" spans="7:7" ht="15.75" x14ac:dyDescent="0.25">
      <c r="G148" s="107"/>
    </row>
    <row r="149" spans="7:7" ht="15.75" x14ac:dyDescent="0.25">
      <c r="G149" s="107"/>
    </row>
    <row r="150" spans="7:7" ht="15.75" x14ac:dyDescent="0.25">
      <c r="G150" s="107"/>
    </row>
    <row r="151" spans="7:7" ht="15.75" x14ac:dyDescent="0.25">
      <c r="G151" s="107"/>
    </row>
    <row r="152" spans="7:7" ht="15.75" x14ac:dyDescent="0.25">
      <c r="G152" s="107"/>
    </row>
    <row r="153" spans="7:7" ht="15.75" x14ac:dyDescent="0.25">
      <c r="G153" s="107"/>
    </row>
    <row r="154" spans="7:7" ht="15.75" x14ac:dyDescent="0.25">
      <c r="G154" s="107"/>
    </row>
    <row r="155" spans="7:7" ht="15.75" x14ac:dyDescent="0.25">
      <c r="G155" s="107"/>
    </row>
    <row r="156" spans="7:7" ht="15.75" x14ac:dyDescent="0.25">
      <c r="G156" s="107"/>
    </row>
    <row r="157" spans="7:7" ht="15.75" x14ac:dyDescent="0.25">
      <c r="G157" s="107"/>
    </row>
    <row r="158" spans="7:7" ht="15.75" x14ac:dyDescent="0.25">
      <c r="G158" s="107"/>
    </row>
    <row r="159" spans="7:7" ht="15.75" x14ac:dyDescent="0.25">
      <c r="G159" s="107"/>
    </row>
    <row r="160" spans="7:7" ht="15.75" x14ac:dyDescent="0.25">
      <c r="G160" s="107"/>
    </row>
    <row r="161" spans="7:7" ht="15.75" x14ac:dyDescent="0.25">
      <c r="G161" s="107"/>
    </row>
    <row r="162" spans="7:7" ht="15.75" x14ac:dyDescent="0.25">
      <c r="G162" s="107"/>
    </row>
    <row r="163" spans="7:7" ht="15.75" x14ac:dyDescent="0.25">
      <c r="G163" s="107"/>
    </row>
    <row r="164" spans="7:7" ht="15.75" x14ac:dyDescent="0.25">
      <c r="G164" s="107"/>
    </row>
    <row r="165" spans="7:7" ht="15.75" x14ac:dyDescent="0.25">
      <c r="G165" s="107"/>
    </row>
    <row r="166" spans="7:7" ht="15.75" x14ac:dyDescent="0.25">
      <c r="G166" s="107"/>
    </row>
    <row r="167" spans="7:7" ht="15.75" x14ac:dyDescent="0.25">
      <c r="G167" s="107"/>
    </row>
    <row r="168" spans="7:7" ht="15.75" x14ac:dyDescent="0.25">
      <c r="G168" s="107"/>
    </row>
    <row r="169" spans="7:7" ht="15.75" x14ac:dyDescent="0.25">
      <c r="G169" s="107"/>
    </row>
    <row r="170" spans="7:7" ht="15.75" x14ac:dyDescent="0.25">
      <c r="G170" s="107"/>
    </row>
    <row r="171" spans="7:7" ht="15.75" x14ac:dyDescent="0.25">
      <c r="G171" s="107"/>
    </row>
  </sheetData>
  <autoFilter ref="A6:G91"/>
  <mergeCells count="22">
    <mergeCell ref="A77:A78"/>
    <mergeCell ref="B11:B13"/>
    <mergeCell ref="G11:G13"/>
    <mergeCell ref="B15:B17"/>
    <mergeCell ref="G15:G17"/>
    <mergeCell ref="A15:A17"/>
    <mergeCell ref="A11:A13"/>
    <mergeCell ref="B77:B78"/>
    <mergeCell ref="G77:G78"/>
    <mergeCell ref="G46:G48"/>
    <mergeCell ref="G33:G34"/>
    <mergeCell ref="A1:G1"/>
    <mergeCell ref="A3:A4"/>
    <mergeCell ref="B3:B4"/>
    <mergeCell ref="C3:C4"/>
    <mergeCell ref="D3:F3"/>
    <mergeCell ref="G3:G4"/>
    <mergeCell ref="G8:G9"/>
    <mergeCell ref="G38:G40"/>
    <mergeCell ref="A62:A63"/>
    <mergeCell ref="B62:B63"/>
    <mergeCell ref="G62:G63"/>
  </mergeCells>
  <pageMargins left="0.78740157480314965" right="0.39370078740157483" top="0.78740157480314965" bottom="0.78740157480314965" header="0.31496062992125984" footer="0.31496062992125984"/>
  <pageSetup paperSize="9" scale="68" fitToHeight="0" orientation="landscape" horizontalDpi="4294967295" verticalDpi="4294967295" r:id="rId1"/>
  <headerFooter>
    <oddHeader>&amp;R&amp;P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9"/>
  <sheetViews>
    <sheetView workbookViewId="0">
      <selection activeCell="F11" sqref="F11"/>
    </sheetView>
  </sheetViews>
  <sheetFormatPr defaultRowHeight="15" x14ac:dyDescent="0.25"/>
  <cols>
    <col min="1" max="1" width="6.140625" style="516" customWidth="1"/>
    <col min="2" max="2" width="48.5703125" style="516" customWidth="1"/>
    <col min="3" max="3" width="29.28515625" style="516" customWidth="1"/>
    <col min="4" max="4" width="16.42578125" style="606" customWidth="1"/>
    <col min="5" max="6" width="16.42578125" style="516" customWidth="1"/>
    <col min="7" max="7" width="61.42578125" style="516" customWidth="1"/>
    <col min="8" max="16384" width="9.140625" style="516"/>
  </cols>
  <sheetData>
    <row r="1" spans="1:7" ht="15.75" x14ac:dyDescent="0.25">
      <c r="A1" s="655" t="s">
        <v>472</v>
      </c>
      <c r="B1" s="655"/>
      <c r="C1" s="655"/>
      <c r="D1" s="655"/>
      <c r="E1" s="655"/>
      <c r="F1" s="655"/>
      <c r="G1" s="655"/>
    </row>
    <row r="2" spans="1:7" ht="15.75" x14ac:dyDescent="0.25">
      <c r="A2" s="517"/>
      <c r="B2" s="518"/>
      <c r="C2" s="519"/>
      <c r="D2" s="519"/>
      <c r="E2" s="520"/>
      <c r="F2" s="520"/>
      <c r="G2" s="521"/>
    </row>
    <row r="3" spans="1:7" ht="31.5" customHeight="1" x14ac:dyDescent="0.25">
      <c r="A3" s="656" t="s">
        <v>1</v>
      </c>
      <c r="B3" s="656" t="s">
        <v>473</v>
      </c>
      <c r="C3" s="656" t="s">
        <v>3</v>
      </c>
      <c r="D3" s="657" t="s">
        <v>4</v>
      </c>
      <c r="E3" s="658"/>
      <c r="F3" s="658"/>
      <c r="G3" s="656" t="s">
        <v>5</v>
      </c>
    </row>
    <row r="4" spans="1:7" ht="15.75" x14ac:dyDescent="0.25">
      <c r="A4" s="656"/>
      <c r="B4" s="656"/>
      <c r="C4" s="656"/>
      <c r="D4" s="522" t="s">
        <v>6</v>
      </c>
      <c r="E4" s="522" t="s">
        <v>7</v>
      </c>
      <c r="F4" s="522" t="s">
        <v>8</v>
      </c>
      <c r="G4" s="656"/>
    </row>
    <row r="5" spans="1:7" ht="15.75" x14ac:dyDescent="0.25">
      <c r="A5" s="523">
        <v>1</v>
      </c>
      <c r="B5" s="524">
        <v>2</v>
      </c>
      <c r="C5" s="525">
        <v>3</v>
      </c>
      <c r="D5" s="524">
        <v>4</v>
      </c>
      <c r="E5" s="525">
        <v>5</v>
      </c>
      <c r="F5" s="524">
        <v>6</v>
      </c>
      <c r="G5" s="525">
        <v>7</v>
      </c>
    </row>
    <row r="6" spans="1:7" ht="15.75" x14ac:dyDescent="0.25">
      <c r="A6" s="526"/>
      <c r="B6" s="527" t="s">
        <v>9</v>
      </c>
      <c r="C6" s="528"/>
      <c r="D6" s="528">
        <f>D7+D23+D25+D28+D54+D76+D80+D86+D89+D94+D103+D107+D110+D113+D118+D121+D128+D131+D134+D143+D151+D155+D163+D174+D179+D192+D195+D200+D209+D216+D218+D241+D243+D252</f>
        <v>-5773691.1000000006</v>
      </c>
      <c r="E6" s="528">
        <f>E7+E23+E25+E28+E54+E76+E80+E86+E89+E94+E103+E107+E110+E113+E118+E121+E128+E131+E134+E143+E151+E155+E163+E174+E179+E192+E195+E200+E209+E216+E218+E241+E243+E252</f>
        <v>-549278.80000000005</v>
      </c>
      <c r="F6" s="528">
        <f>F7+F23+F25+F28+F54+F76+F80+F86+F89+F94+F103+F107+F110+F113+F118+F121+F128+F131+F134+F143+F151+F155+F163+F174+F179+F192+F195+F200+F209+F216+F218+F241+F243+F252</f>
        <v>-577372.30000000005</v>
      </c>
      <c r="G6" s="528"/>
    </row>
    <row r="7" spans="1:7" ht="31.5" x14ac:dyDescent="0.25">
      <c r="A7" s="27">
        <v>1</v>
      </c>
      <c r="B7" s="529" t="s">
        <v>10</v>
      </c>
      <c r="C7" s="530"/>
      <c r="D7" s="530">
        <f>SUM(D8:D22)</f>
        <v>-4071032.6000000006</v>
      </c>
      <c r="E7" s="530">
        <f>SUM(E8:E22)</f>
        <v>-358287.80000000005</v>
      </c>
      <c r="F7" s="530">
        <f>SUM(F8:F22)</f>
        <v>-360000</v>
      </c>
      <c r="G7" s="530"/>
    </row>
    <row r="8" spans="1:7" ht="47.25" x14ac:dyDescent="0.25">
      <c r="A8" s="59"/>
      <c r="B8" s="459" t="s">
        <v>11</v>
      </c>
      <c r="C8" s="47" t="s">
        <v>12</v>
      </c>
      <c r="D8" s="515">
        <v>-56063.8</v>
      </c>
      <c r="E8" s="515">
        <v>0</v>
      </c>
      <c r="F8" s="515">
        <v>0</v>
      </c>
      <c r="G8" s="654" t="s">
        <v>1707</v>
      </c>
    </row>
    <row r="9" spans="1:7" ht="94.5" x14ac:dyDescent="0.25">
      <c r="A9" s="27"/>
      <c r="B9" s="459" t="s">
        <v>13</v>
      </c>
      <c r="C9" s="47" t="s">
        <v>14</v>
      </c>
      <c r="D9" s="515">
        <v>-1909000</v>
      </c>
      <c r="E9" s="515">
        <v>0</v>
      </c>
      <c r="F9" s="515">
        <v>0</v>
      </c>
      <c r="G9" s="654"/>
    </row>
    <row r="10" spans="1:7" ht="78.75" x14ac:dyDescent="0.25">
      <c r="A10" s="29"/>
      <c r="B10" s="459" t="s">
        <v>15</v>
      </c>
      <c r="C10" s="47" t="s">
        <v>16</v>
      </c>
      <c r="D10" s="515">
        <v>-523436.4</v>
      </c>
      <c r="E10" s="515">
        <v>0</v>
      </c>
      <c r="F10" s="515">
        <v>0</v>
      </c>
      <c r="G10" s="654"/>
    </row>
    <row r="11" spans="1:7" ht="409.5" x14ac:dyDescent="0.25">
      <c r="A11" s="29"/>
      <c r="B11" s="459" t="s">
        <v>19</v>
      </c>
      <c r="C11" s="47" t="s">
        <v>20</v>
      </c>
      <c r="D11" s="515">
        <v>-614126.1</v>
      </c>
      <c r="E11" s="515">
        <v>0</v>
      </c>
      <c r="F11" s="515">
        <v>0</v>
      </c>
      <c r="G11" s="514" t="s">
        <v>474</v>
      </c>
    </row>
    <row r="12" spans="1:7" ht="331.5" x14ac:dyDescent="0.25">
      <c r="A12" s="182"/>
      <c r="B12" s="531"/>
      <c r="C12" s="102"/>
      <c r="D12" s="443"/>
      <c r="E12" s="443"/>
      <c r="F12" s="443"/>
      <c r="G12" s="488" t="s">
        <v>475</v>
      </c>
    </row>
    <row r="13" spans="1:7" ht="216.75" x14ac:dyDescent="0.25">
      <c r="A13" s="183"/>
      <c r="B13" s="532"/>
      <c r="C13" s="68"/>
      <c r="D13" s="445"/>
      <c r="E13" s="445"/>
      <c r="F13" s="445"/>
      <c r="G13" s="489" t="s">
        <v>1708</v>
      </c>
    </row>
    <row r="14" spans="1:7" ht="157.5" x14ac:dyDescent="0.25">
      <c r="A14" s="29"/>
      <c r="B14" s="459" t="s">
        <v>15</v>
      </c>
      <c r="C14" s="47" t="s">
        <v>476</v>
      </c>
      <c r="D14" s="515">
        <v>-13100.5</v>
      </c>
      <c r="E14" s="515">
        <v>0</v>
      </c>
      <c r="F14" s="515">
        <v>0</v>
      </c>
      <c r="G14" s="514" t="s">
        <v>1709</v>
      </c>
    </row>
    <row r="15" spans="1:7" ht="110.25" x14ac:dyDescent="0.25">
      <c r="A15" s="29"/>
      <c r="B15" s="459" t="s">
        <v>13</v>
      </c>
      <c r="C15" s="47" t="s">
        <v>477</v>
      </c>
      <c r="D15" s="515">
        <v>-4049.5</v>
      </c>
      <c r="E15" s="515">
        <v>0</v>
      </c>
      <c r="F15" s="515">
        <v>0</v>
      </c>
      <c r="G15" s="514" t="s">
        <v>1710</v>
      </c>
    </row>
    <row r="16" spans="1:7" ht="409.5" x14ac:dyDescent="0.25">
      <c r="A16" s="29"/>
      <c r="B16" s="459" t="s">
        <v>21</v>
      </c>
      <c r="C16" s="47" t="s">
        <v>22</v>
      </c>
      <c r="D16" s="515">
        <v>-44976.5</v>
      </c>
      <c r="E16" s="515">
        <v>0</v>
      </c>
      <c r="F16" s="515">
        <v>-5000</v>
      </c>
      <c r="G16" s="514" t="s">
        <v>1711</v>
      </c>
    </row>
    <row r="17" spans="1:7" ht="236.25" x14ac:dyDescent="0.25">
      <c r="A17" s="29"/>
      <c r="B17" s="459" t="s">
        <v>478</v>
      </c>
      <c r="C17" s="47" t="s">
        <v>479</v>
      </c>
      <c r="D17" s="515">
        <v>-11412.5</v>
      </c>
      <c r="E17" s="515">
        <v>0</v>
      </c>
      <c r="F17" s="515">
        <v>0</v>
      </c>
      <c r="G17" s="514" t="s">
        <v>1712</v>
      </c>
    </row>
    <row r="18" spans="1:7" ht="47.25" x14ac:dyDescent="0.25">
      <c r="A18" s="29"/>
      <c r="B18" s="459" t="s">
        <v>480</v>
      </c>
      <c r="C18" s="47" t="s">
        <v>481</v>
      </c>
      <c r="D18" s="515">
        <v>-600</v>
      </c>
      <c r="E18" s="515">
        <v>0</v>
      </c>
      <c r="F18" s="515">
        <v>0</v>
      </c>
      <c r="G18" s="514" t="s">
        <v>1764</v>
      </c>
    </row>
    <row r="19" spans="1:7" ht="189" x14ac:dyDescent="0.25">
      <c r="A19" s="29"/>
      <c r="B19" s="459" t="s">
        <v>25</v>
      </c>
      <c r="C19" s="47" t="s">
        <v>26</v>
      </c>
      <c r="D19" s="515">
        <v>-47994.5</v>
      </c>
      <c r="E19" s="515">
        <v>0</v>
      </c>
      <c r="F19" s="515">
        <v>0</v>
      </c>
      <c r="G19" s="514" t="s">
        <v>1765</v>
      </c>
    </row>
    <row r="20" spans="1:7" ht="78.75" x14ac:dyDescent="0.25">
      <c r="A20" s="29"/>
      <c r="B20" s="459" t="s">
        <v>35</v>
      </c>
      <c r="C20" s="47" t="s">
        <v>482</v>
      </c>
      <c r="D20" s="515">
        <v>-955.7</v>
      </c>
      <c r="E20" s="515">
        <v>0</v>
      </c>
      <c r="F20" s="515">
        <v>0</v>
      </c>
      <c r="G20" s="514" t="s">
        <v>1766</v>
      </c>
    </row>
    <row r="21" spans="1:7" ht="378" x14ac:dyDescent="0.25">
      <c r="A21" s="29"/>
      <c r="B21" s="459" t="s">
        <v>483</v>
      </c>
      <c r="C21" s="47" t="s">
        <v>484</v>
      </c>
      <c r="D21" s="515">
        <v>-283791.59999999998</v>
      </c>
      <c r="E21" s="515">
        <v>-358287.80000000005</v>
      </c>
      <c r="F21" s="515">
        <v>-355000</v>
      </c>
      <c r="G21" s="514" t="s">
        <v>1734</v>
      </c>
    </row>
    <row r="22" spans="1:7" ht="409.5" x14ac:dyDescent="0.25">
      <c r="A22" s="29"/>
      <c r="B22" s="459" t="s">
        <v>485</v>
      </c>
      <c r="C22" s="47" t="s">
        <v>486</v>
      </c>
      <c r="D22" s="515">
        <v>-561525.5</v>
      </c>
      <c r="E22" s="515">
        <v>0</v>
      </c>
      <c r="F22" s="515">
        <v>0</v>
      </c>
      <c r="G22" s="514" t="s">
        <v>1713</v>
      </c>
    </row>
    <row r="23" spans="1:7" ht="31.5" x14ac:dyDescent="0.25">
      <c r="A23" s="27">
        <v>2</v>
      </c>
      <c r="B23" s="529" t="s">
        <v>39</v>
      </c>
      <c r="C23" s="323"/>
      <c r="D23" s="50">
        <f>D24</f>
        <v>-294.2</v>
      </c>
      <c r="E23" s="50">
        <f>E24</f>
        <v>0</v>
      </c>
      <c r="F23" s="50">
        <f>F24</f>
        <v>0</v>
      </c>
      <c r="G23" s="533"/>
    </row>
    <row r="24" spans="1:7" ht="267.75" x14ac:dyDescent="0.25">
      <c r="A24" s="29"/>
      <c r="B24" s="534" t="s">
        <v>41</v>
      </c>
      <c r="C24" s="535" t="s">
        <v>487</v>
      </c>
      <c r="D24" s="536">
        <v>-294.2</v>
      </c>
      <c r="E24" s="21">
        <v>0</v>
      </c>
      <c r="F24" s="21">
        <v>0</v>
      </c>
      <c r="G24" s="514" t="s">
        <v>1735</v>
      </c>
    </row>
    <row r="25" spans="1:7" ht="31.5" x14ac:dyDescent="0.25">
      <c r="A25" s="27">
        <v>3</v>
      </c>
      <c r="B25" s="529" t="s">
        <v>43</v>
      </c>
      <c r="C25" s="537"/>
      <c r="D25" s="538">
        <f>SUM(D26:D27)</f>
        <v>-8410.2999999999993</v>
      </c>
      <c r="E25" s="538">
        <f>SUM(E26:E27)</f>
        <v>0</v>
      </c>
      <c r="F25" s="538">
        <f>SUM(F26:F27)</f>
        <v>0</v>
      </c>
      <c r="G25" s="465"/>
    </row>
    <row r="26" spans="1:7" ht="47.25" x14ac:dyDescent="0.25">
      <c r="A26" s="29"/>
      <c r="B26" s="25" t="s">
        <v>488</v>
      </c>
      <c r="C26" s="30" t="s">
        <v>489</v>
      </c>
      <c r="D26" s="420">
        <v>-8174.9</v>
      </c>
      <c r="E26" s="21">
        <v>0</v>
      </c>
      <c r="F26" s="21">
        <v>0</v>
      </c>
      <c r="G26" s="25" t="s">
        <v>1714</v>
      </c>
    </row>
    <row r="27" spans="1:7" ht="47.25" x14ac:dyDescent="0.25">
      <c r="A27" s="29"/>
      <c r="B27" s="25" t="s">
        <v>490</v>
      </c>
      <c r="C27" s="30" t="s">
        <v>491</v>
      </c>
      <c r="D27" s="45">
        <v>-235.4</v>
      </c>
      <c r="E27" s="21">
        <v>0</v>
      </c>
      <c r="F27" s="21">
        <v>0</v>
      </c>
      <c r="G27" s="39" t="s">
        <v>1715</v>
      </c>
    </row>
    <row r="28" spans="1:7" ht="31.5" x14ac:dyDescent="0.25">
      <c r="A28" s="27">
        <v>4</v>
      </c>
      <c r="B28" s="539" t="s">
        <v>48</v>
      </c>
      <c r="C28" s="530"/>
      <c r="D28" s="530">
        <f>SUM(D29:D53)</f>
        <v>-406607.49999999994</v>
      </c>
      <c r="E28" s="530">
        <f>SUM(E29:E53)</f>
        <v>0</v>
      </c>
      <c r="F28" s="530">
        <f>SUM(F29:F53)</f>
        <v>0</v>
      </c>
      <c r="G28" s="540"/>
    </row>
    <row r="29" spans="1:7" ht="78.75" x14ac:dyDescent="0.25">
      <c r="A29" s="29"/>
      <c r="B29" s="541" t="s">
        <v>492</v>
      </c>
      <c r="C29" s="536" t="s">
        <v>493</v>
      </c>
      <c r="D29" s="536">
        <v>-54542.8</v>
      </c>
      <c r="E29" s="536">
        <v>0</v>
      </c>
      <c r="F29" s="536">
        <v>0</v>
      </c>
      <c r="G29" s="542" t="s">
        <v>494</v>
      </c>
    </row>
    <row r="30" spans="1:7" ht="78.75" x14ac:dyDescent="0.25">
      <c r="A30" s="29"/>
      <c r="B30" s="543" t="s">
        <v>495</v>
      </c>
      <c r="C30" s="536" t="s">
        <v>496</v>
      </c>
      <c r="D30" s="536">
        <v>-55965.5</v>
      </c>
      <c r="E30" s="536">
        <v>0</v>
      </c>
      <c r="F30" s="536">
        <v>0</v>
      </c>
      <c r="G30" s="542" t="s">
        <v>497</v>
      </c>
    </row>
    <row r="31" spans="1:7" ht="173.25" x14ac:dyDescent="0.25">
      <c r="A31" s="29"/>
      <c r="B31" s="541" t="s">
        <v>498</v>
      </c>
      <c r="C31" s="536" t="s">
        <v>499</v>
      </c>
      <c r="D31" s="536">
        <v>-86276</v>
      </c>
      <c r="E31" s="536">
        <v>0</v>
      </c>
      <c r="F31" s="536">
        <v>0</v>
      </c>
      <c r="G31" s="542" t="s">
        <v>500</v>
      </c>
    </row>
    <row r="32" spans="1:7" ht="78.75" x14ac:dyDescent="0.25">
      <c r="A32" s="29"/>
      <c r="B32" s="543" t="s">
        <v>501</v>
      </c>
      <c r="C32" s="536" t="s">
        <v>502</v>
      </c>
      <c r="D32" s="536">
        <v>-1222.5999999999999</v>
      </c>
      <c r="E32" s="536">
        <v>0</v>
      </c>
      <c r="F32" s="536">
        <v>0</v>
      </c>
      <c r="G32" s="542" t="s">
        <v>503</v>
      </c>
    </row>
    <row r="33" spans="1:7" ht="94.5" x14ac:dyDescent="0.25">
      <c r="A33" s="29"/>
      <c r="B33" s="541" t="s">
        <v>504</v>
      </c>
      <c r="C33" s="536" t="s">
        <v>505</v>
      </c>
      <c r="D33" s="536">
        <v>-62668.5</v>
      </c>
      <c r="E33" s="536">
        <v>0</v>
      </c>
      <c r="F33" s="536">
        <v>0</v>
      </c>
      <c r="G33" s="542" t="s">
        <v>506</v>
      </c>
    </row>
    <row r="34" spans="1:7" ht="94.5" x14ac:dyDescent="0.25">
      <c r="A34" s="29"/>
      <c r="B34" s="544" t="s">
        <v>507</v>
      </c>
      <c r="C34" s="545" t="s">
        <v>508</v>
      </c>
      <c r="D34" s="536">
        <v>-11590.6</v>
      </c>
      <c r="E34" s="536">
        <v>0</v>
      </c>
      <c r="F34" s="536">
        <v>0</v>
      </c>
      <c r="G34" s="542" t="s">
        <v>509</v>
      </c>
    </row>
    <row r="35" spans="1:7" ht="94.5" x14ac:dyDescent="0.25">
      <c r="A35" s="29"/>
      <c r="B35" s="543" t="s">
        <v>510</v>
      </c>
      <c r="C35" s="545" t="s">
        <v>511</v>
      </c>
      <c r="D35" s="536">
        <v>-11293.5</v>
      </c>
      <c r="E35" s="536">
        <v>0</v>
      </c>
      <c r="F35" s="536">
        <v>0</v>
      </c>
      <c r="G35" s="542" t="s">
        <v>512</v>
      </c>
    </row>
    <row r="36" spans="1:7" ht="47.25" x14ac:dyDescent="0.25">
      <c r="A36" s="29"/>
      <c r="B36" s="546" t="s">
        <v>513</v>
      </c>
      <c r="C36" s="545" t="s">
        <v>514</v>
      </c>
      <c r="D36" s="547">
        <v>-2324</v>
      </c>
      <c r="E36" s="547">
        <v>0</v>
      </c>
      <c r="F36" s="547">
        <v>0</v>
      </c>
      <c r="G36" s="546" t="s">
        <v>515</v>
      </c>
    </row>
    <row r="37" spans="1:7" ht="110.25" x14ac:dyDescent="0.25">
      <c r="A37" s="29"/>
      <c r="B37" s="543" t="s">
        <v>516</v>
      </c>
      <c r="C37" s="548" t="s">
        <v>517</v>
      </c>
      <c r="D37" s="536">
        <v>-3328.5</v>
      </c>
      <c r="E37" s="536">
        <v>0</v>
      </c>
      <c r="F37" s="536">
        <v>0</v>
      </c>
      <c r="G37" s="542" t="s">
        <v>518</v>
      </c>
    </row>
    <row r="38" spans="1:7" ht="78.75" x14ac:dyDescent="0.25">
      <c r="A38" s="29"/>
      <c r="B38" s="543" t="s">
        <v>519</v>
      </c>
      <c r="C38" s="548" t="s">
        <v>520</v>
      </c>
      <c r="D38" s="536">
        <v>-18841.3</v>
      </c>
      <c r="E38" s="536">
        <v>0</v>
      </c>
      <c r="F38" s="536">
        <v>0</v>
      </c>
      <c r="G38" s="542" t="s">
        <v>521</v>
      </c>
    </row>
    <row r="39" spans="1:7" ht="126" x14ac:dyDescent="0.25">
      <c r="A39" s="29"/>
      <c r="B39" s="549" t="s">
        <v>522</v>
      </c>
      <c r="C39" s="548" t="s">
        <v>523</v>
      </c>
      <c r="D39" s="536">
        <v>-2578.1</v>
      </c>
      <c r="E39" s="536">
        <v>0</v>
      </c>
      <c r="F39" s="536">
        <v>0</v>
      </c>
      <c r="G39" s="542" t="s">
        <v>524</v>
      </c>
    </row>
    <row r="40" spans="1:7" ht="299.25" x14ac:dyDescent="0.25">
      <c r="A40" s="29"/>
      <c r="B40" s="543" t="s">
        <v>525</v>
      </c>
      <c r="C40" s="548" t="s">
        <v>526</v>
      </c>
      <c r="D40" s="536">
        <v>-2143</v>
      </c>
      <c r="E40" s="536">
        <v>0</v>
      </c>
      <c r="F40" s="536">
        <v>0</v>
      </c>
      <c r="G40" s="542" t="s">
        <v>527</v>
      </c>
    </row>
    <row r="41" spans="1:7" ht="94.5" x14ac:dyDescent="0.25">
      <c r="A41" s="29"/>
      <c r="B41" s="543" t="s">
        <v>379</v>
      </c>
      <c r="C41" s="547" t="s">
        <v>380</v>
      </c>
      <c r="D41" s="536">
        <v>-152.69999999999999</v>
      </c>
      <c r="E41" s="536">
        <v>0</v>
      </c>
      <c r="F41" s="536">
        <v>0</v>
      </c>
      <c r="G41" s="546" t="s">
        <v>528</v>
      </c>
    </row>
    <row r="42" spans="1:7" ht="63" x14ac:dyDescent="0.25">
      <c r="A42" s="29"/>
      <c r="B42" s="546" t="s">
        <v>37</v>
      </c>
      <c r="C42" s="548" t="s">
        <v>529</v>
      </c>
      <c r="D42" s="536">
        <v>-26951.1</v>
      </c>
      <c r="E42" s="536">
        <v>0</v>
      </c>
      <c r="F42" s="536">
        <v>0</v>
      </c>
      <c r="G42" s="542" t="s">
        <v>530</v>
      </c>
    </row>
    <row r="43" spans="1:7" ht="63" x14ac:dyDescent="0.25">
      <c r="A43" s="29"/>
      <c r="B43" s="546" t="s">
        <v>531</v>
      </c>
      <c r="C43" s="547" t="s">
        <v>532</v>
      </c>
      <c r="D43" s="536">
        <v>-210</v>
      </c>
      <c r="E43" s="536">
        <v>0</v>
      </c>
      <c r="F43" s="536">
        <v>0</v>
      </c>
      <c r="G43" s="546" t="s">
        <v>533</v>
      </c>
    </row>
    <row r="44" spans="1:7" ht="63" x14ac:dyDescent="0.25">
      <c r="A44" s="29"/>
      <c r="B44" s="546" t="s">
        <v>534</v>
      </c>
      <c r="C44" s="547" t="s">
        <v>535</v>
      </c>
      <c r="D44" s="536">
        <v>-47589.200000000004</v>
      </c>
      <c r="E44" s="536">
        <v>0</v>
      </c>
      <c r="F44" s="536">
        <v>0</v>
      </c>
      <c r="G44" s="546" t="s">
        <v>536</v>
      </c>
    </row>
    <row r="45" spans="1:7" ht="110.25" x14ac:dyDescent="0.25">
      <c r="A45" s="29"/>
      <c r="B45" s="546" t="s">
        <v>537</v>
      </c>
      <c r="C45" s="547" t="s">
        <v>538</v>
      </c>
      <c r="D45" s="536">
        <v>-2000</v>
      </c>
      <c r="E45" s="536">
        <v>0</v>
      </c>
      <c r="F45" s="536">
        <v>0</v>
      </c>
      <c r="G45" s="546" t="s">
        <v>539</v>
      </c>
    </row>
    <row r="46" spans="1:7" ht="173.25" x14ac:dyDescent="0.25">
      <c r="A46" s="29"/>
      <c r="B46" s="550" t="s">
        <v>540</v>
      </c>
      <c r="C46" s="536" t="s">
        <v>1276</v>
      </c>
      <c r="D46" s="536">
        <f>-3902.9-4352.9</f>
        <v>-8255.7999999999993</v>
      </c>
      <c r="E46" s="536">
        <v>0</v>
      </c>
      <c r="F46" s="536">
        <v>0</v>
      </c>
      <c r="G46" s="514" t="s">
        <v>1277</v>
      </c>
    </row>
    <row r="47" spans="1:7" ht="78.75" x14ac:dyDescent="0.25">
      <c r="A47" s="29"/>
      <c r="B47" s="546" t="s">
        <v>541</v>
      </c>
      <c r="C47" s="547" t="s">
        <v>542</v>
      </c>
      <c r="D47" s="536">
        <v>-280.8</v>
      </c>
      <c r="E47" s="536">
        <v>0</v>
      </c>
      <c r="F47" s="536">
        <v>0</v>
      </c>
      <c r="G47" s="546" t="s">
        <v>543</v>
      </c>
    </row>
    <row r="48" spans="1:7" ht="78.75" x14ac:dyDescent="0.25">
      <c r="A48" s="29"/>
      <c r="B48" s="546" t="s">
        <v>544</v>
      </c>
      <c r="C48" s="547" t="s">
        <v>545</v>
      </c>
      <c r="D48" s="536">
        <v>-620.4</v>
      </c>
      <c r="E48" s="536">
        <v>0</v>
      </c>
      <c r="F48" s="536">
        <v>0</v>
      </c>
      <c r="G48" s="546" t="s">
        <v>546</v>
      </c>
    </row>
    <row r="49" spans="1:7" ht="47.25" x14ac:dyDescent="0.25">
      <c r="A49" s="29"/>
      <c r="B49" s="546" t="s">
        <v>547</v>
      </c>
      <c r="C49" s="547" t="s">
        <v>548</v>
      </c>
      <c r="D49" s="536">
        <v>-26</v>
      </c>
      <c r="E49" s="536">
        <v>0</v>
      </c>
      <c r="F49" s="536">
        <v>0</v>
      </c>
      <c r="G49" s="546" t="s">
        <v>549</v>
      </c>
    </row>
    <row r="50" spans="1:7" ht="94.5" x14ac:dyDescent="0.25">
      <c r="A50" s="29"/>
      <c r="B50" s="546" t="s">
        <v>550</v>
      </c>
      <c r="C50" s="547" t="s">
        <v>551</v>
      </c>
      <c r="D50" s="536">
        <v>-60.4</v>
      </c>
      <c r="E50" s="536">
        <v>0</v>
      </c>
      <c r="F50" s="536">
        <v>0</v>
      </c>
      <c r="G50" s="546" t="s">
        <v>552</v>
      </c>
    </row>
    <row r="51" spans="1:7" ht="126" x14ac:dyDescent="0.25">
      <c r="A51" s="29"/>
      <c r="B51" s="546" t="s">
        <v>553</v>
      </c>
      <c r="C51" s="547" t="s">
        <v>554</v>
      </c>
      <c r="D51" s="536">
        <v>-499.1</v>
      </c>
      <c r="E51" s="536">
        <v>0</v>
      </c>
      <c r="F51" s="536">
        <v>0</v>
      </c>
      <c r="G51" s="546" t="s">
        <v>555</v>
      </c>
    </row>
    <row r="52" spans="1:7" ht="126" x14ac:dyDescent="0.25">
      <c r="A52" s="29"/>
      <c r="B52" s="551" t="s">
        <v>1269</v>
      </c>
      <c r="C52" s="536" t="s">
        <v>1270</v>
      </c>
      <c r="D52" s="536">
        <f>-822.3-376.2</f>
        <v>-1198.5</v>
      </c>
      <c r="E52" s="536">
        <v>0</v>
      </c>
      <c r="F52" s="536">
        <v>0</v>
      </c>
      <c r="G52" s="542" t="s">
        <v>1271</v>
      </c>
    </row>
    <row r="53" spans="1:7" ht="110.25" x14ac:dyDescent="0.25">
      <c r="A53" s="29"/>
      <c r="B53" s="551" t="s">
        <v>1272</v>
      </c>
      <c r="C53" s="536" t="s">
        <v>1273</v>
      </c>
      <c r="D53" s="536">
        <v>-5989.1</v>
      </c>
      <c r="E53" s="536">
        <v>0</v>
      </c>
      <c r="F53" s="536">
        <v>0</v>
      </c>
      <c r="G53" s="542" t="s">
        <v>1274</v>
      </c>
    </row>
    <row r="54" spans="1:7" ht="47.25" x14ac:dyDescent="0.25">
      <c r="A54" s="27">
        <v>5</v>
      </c>
      <c r="B54" s="529" t="s">
        <v>381</v>
      </c>
      <c r="C54" s="11"/>
      <c r="D54" s="11">
        <f>SUM(D55:D75)</f>
        <v>-143918.59999999998</v>
      </c>
      <c r="E54" s="11">
        <f>SUM(E55:E75)</f>
        <v>-28855.3</v>
      </c>
      <c r="F54" s="11">
        <f>SUM(F55:F75)</f>
        <v>-64065.80000000001</v>
      </c>
      <c r="G54" s="167"/>
    </row>
    <row r="55" spans="1:7" ht="220.5" x14ac:dyDescent="0.25">
      <c r="A55" s="27"/>
      <c r="B55" s="552" t="s">
        <v>916</v>
      </c>
      <c r="C55" s="535" t="s">
        <v>917</v>
      </c>
      <c r="D55" s="536">
        <v>-25281</v>
      </c>
      <c r="E55" s="536">
        <v>0</v>
      </c>
      <c r="F55" s="536">
        <v>0</v>
      </c>
      <c r="G55" s="542" t="s">
        <v>918</v>
      </c>
    </row>
    <row r="56" spans="1:7" ht="63" x14ac:dyDescent="0.25">
      <c r="A56" s="27"/>
      <c r="B56" s="552" t="s">
        <v>919</v>
      </c>
      <c r="C56" s="535" t="s">
        <v>75</v>
      </c>
      <c r="D56" s="536">
        <v>-8407.6</v>
      </c>
      <c r="E56" s="536">
        <v>0</v>
      </c>
      <c r="F56" s="536">
        <v>0</v>
      </c>
      <c r="G56" s="542" t="s">
        <v>920</v>
      </c>
    </row>
    <row r="57" spans="1:7" ht="63" x14ac:dyDescent="0.25">
      <c r="A57" s="27"/>
      <c r="B57" s="552" t="s">
        <v>556</v>
      </c>
      <c r="C57" s="535" t="s">
        <v>557</v>
      </c>
      <c r="D57" s="45">
        <v>-240</v>
      </c>
      <c r="E57" s="536">
        <v>0</v>
      </c>
      <c r="F57" s="536">
        <v>0</v>
      </c>
      <c r="G57" s="32" t="s">
        <v>558</v>
      </c>
    </row>
    <row r="58" spans="1:7" ht="63" x14ac:dyDescent="0.25">
      <c r="A58" s="27"/>
      <c r="B58" s="552" t="s">
        <v>559</v>
      </c>
      <c r="C58" s="535" t="s">
        <v>560</v>
      </c>
      <c r="D58" s="45">
        <v>-6194.9</v>
      </c>
      <c r="E58" s="536">
        <v>0</v>
      </c>
      <c r="F58" s="536">
        <v>0</v>
      </c>
      <c r="G58" s="32" t="s">
        <v>558</v>
      </c>
    </row>
    <row r="59" spans="1:7" ht="94.5" x14ac:dyDescent="0.25">
      <c r="A59" s="27"/>
      <c r="B59" s="552" t="s">
        <v>561</v>
      </c>
      <c r="C59" s="535" t="s">
        <v>562</v>
      </c>
      <c r="D59" s="45">
        <v>-69275.600000000006</v>
      </c>
      <c r="E59" s="536">
        <v>0</v>
      </c>
      <c r="F59" s="536">
        <v>0</v>
      </c>
      <c r="G59" s="32" t="s">
        <v>563</v>
      </c>
    </row>
    <row r="60" spans="1:7" ht="105" customHeight="1" x14ac:dyDescent="0.25">
      <c r="A60" s="27"/>
      <c r="B60" s="32" t="s">
        <v>564</v>
      </c>
      <c r="C60" s="535" t="s">
        <v>565</v>
      </c>
      <c r="D60" s="45">
        <v>-7480.8</v>
      </c>
      <c r="E60" s="515">
        <v>0</v>
      </c>
      <c r="F60" s="515">
        <v>0</v>
      </c>
      <c r="G60" s="32" t="s">
        <v>566</v>
      </c>
    </row>
    <row r="61" spans="1:7" ht="63" x14ac:dyDescent="0.25">
      <c r="A61" s="27"/>
      <c r="B61" s="552" t="s">
        <v>567</v>
      </c>
      <c r="C61" s="535" t="s">
        <v>568</v>
      </c>
      <c r="D61" s="45">
        <v>-3562.4</v>
      </c>
      <c r="E61" s="536">
        <v>-5.2</v>
      </c>
      <c r="F61" s="536">
        <v>0</v>
      </c>
      <c r="G61" s="32" t="s">
        <v>569</v>
      </c>
    </row>
    <row r="62" spans="1:7" ht="47.25" x14ac:dyDescent="0.25">
      <c r="A62" s="27"/>
      <c r="B62" s="32" t="s">
        <v>570</v>
      </c>
      <c r="C62" s="30" t="s">
        <v>1299</v>
      </c>
      <c r="D62" s="45">
        <v>-1570</v>
      </c>
      <c r="E62" s="515">
        <v>0</v>
      </c>
      <c r="F62" s="515">
        <v>0</v>
      </c>
      <c r="G62" s="32" t="s">
        <v>1716</v>
      </c>
    </row>
    <row r="63" spans="1:7" ht="149.25" customHeight="1" x14ac:dyDescent="0.25">
      <c r="A63" s="27"/>
      <c r="B63" s="32" t="s">
        <v>571</v>
      </c>
      <c r="C63" s="30" t="s">
        <v>1300</v>
      </c>
      <c r="D63" s="45">
        <v>-21348</v>
      </c>
      <c r="E63" s="515">
        <v>-28850.1</v>
      </c>
      <c r="F63" s="515">
        <v>-764.3</v>
      </c>
      <c r="G63" s="32" t="s">
        <v>1717</v>
      </c>
    </row>
    <row r="64" spans="1:7" ht="63.75" customHeight="1" x14ac:dyDescent="0.25">
      <c r="A64" s="553"/>
      <c r="B64" s="32" t="s">
        <v>29</v>
      </c>
      <c r="C64" s="535" t="s">
        <v>572</v>
      </c>
      <c r="D64" s="45">
        <v>-463.4</v>
      </c>
      <c r="E64" s="536">
        <v>0</v>
      </c>
      <c r="F64" s="536">
        <v>0</v>
      </c>
      <c r="G64" s="32" t="s">
        <v>573</v>
      </c>
    </row>
    <row r="65" spans="1:7" ht="47.25" x14ac:dyDescent="0.25">
      <c r="A65" s="553"/>
      <c r="B65" s="32" t="s">
        <v>574</v>
      </c>
      <c r="C65" s="535" t="s">
        <v>575</v>
      </c>
      <c r="D65" s="45">
        <v>-94.9</v>
      </c>
      <c r="E65" s="536">
        <v>0</v>
      </c>
      <c r="F65" s="536">
        <v>0</v>
      </c>
      <c r="G65" s="32" t="s">
        <v>576</v>
      </c>
    </row>
    <row r="66" spans="1:7" ht="114" customHeight="1" x14ac:dyDescent="0.25">
      <c r="A66" s="553"/>
      <c r="B66" s="459" t="s">
        <v>1785</v>
      </c>
      <c r="C66" s="535"/>
      <c r="D66" s="45"/>
      <c r="E66" s="536"/>
      <c r="F66" s="536"/>
      <c r="G66" s="554" t="s">
        <v>1786</v>
      </c>
    </row>
    <row r="67" spans="1:7" ht="47.25" x14ac:dyDescent="0.25">
      <c r="A67" s="553"/>
      <c r="B67" s="459" t="s">
        <v>577</v>
      </c>
      <c r="C67" s="535" t="s">
        <v>387</v>
      </c>
      <c r="D67" s="45">
        <v>0</v>
      </c>
      <c r="E67" s="536">
        <v>0</v>
      </c>
      <c r="F67" s="536">
        <v>-1212.8</v>
      </c>
      <c r="G67" s="555"/>
    </row>
    <row r="68" spans="1:7" ht="15.75" x14ac:dyDescent="0.25">
      <c r="A68" s="553"/>
      <c r="B68" s="459" t="s">
        <v>578</v>
      </c>
      <c r="C68" s="535" t="s">
        <v>389</v>
      </c>
      <c r="D68" s="45">
        <v>0</v>
      </c>
      <c r="E68" s="536">
        <v>0</v>
      </c>
      <c r="F68" s="536">
        <v>-309.60000000000002</v>
      </c>
      <c r="G68" s="555"/>
    </row>
    <row r="69" spans="1:7" ht="15.75" x14ac:dyDescent="0.25">
      <c r="A69" s="553"/>
      <c r="B69" s="459" t="s">
        <v>390</v>
      </c>
      <c r="C69" s="535" t="s">
        <v>391</v>
      </c>
      <c r="D69" s="45">
        <v>0</v>
      </c>
      <c r="E69" s="536">
        <v>0</v>
      </c>
      <c r="F69" s="536">
        <v>-1386.4</v>
      </c>
      <c r="G69" s="555"/>
    </row>
    <row r="70" spans="1:7" ht="47.25" x14ac:dyDescent="0.25">
      <c r="A70" s="553"/>
      <c r="B70" s="459" t="s">
        <v>392</v>
      </c>
      <c r="C70" s="535" t="s">
        <v>393</v>
      </c>
      <c r="D70" s="45">
        <v>0</v>
      </c>
      <c r="E70" s="536">
        <v>0</v>
      </c>
      <c r="F70" s="536">
        <v>-5302.3</v>
      </c>
      <c r="G70" s="555"/>
    </row>
    <row r="71" spans="1:7" ht="63" x14ac:dyDescent="0.25">
      <c r="A71" s="553"/>
      <c r="B71" s="459" t="s">
        <v>394</v>
      </c>
      <c r="C71" s="535" t="s">
        <v>395</v>
      </c>
      <c r="D71" s="45">
        <v>0</v>
      </c>
      <c r="E71" s="536">
        <v>0</v>
      </c>
      <c r="F71" s="536">
        <v>-1243.4000000000001</v>
      </c>
      <c r="G71" s="555"/>
    </row>
    <row r="72" spans="1:7" ht="15.75" x14ac:dyDescent="0.25">
      <c r="A72" s="553"/>
      <c r="B72" s="459" t="s">
        <v>396</v>
      </c>
      <c r="C72" s="535" t="s">
        <v>397</v>
      </c>
      <c r="D72" s="45">
        <v>0</v>
      </c>
      <c r="E72" s="536">
        <v>0</v>
      </c>
      <c r="F72" s="536">
        <v>-34771.5</v>
      </c>
      <c r="G72" s="555"/>
    </row>
    <row r="73" spans="1:7" ht="78.75" x14ac:dyDescent="0.25">
      <c r="A73" s="553"/>
      <c r="B73" s="459" t="s">
        <v>398</v>
      </c>
      <c r="C73" s="535" t="s">
        <v>399</v>
      </c>
      <c r="D73" s="45">
        <v>0</v>
      </c>
      <c r="E73" s="536">
        <v>0</v>
      </c>
      <c r="F73" s="536">
        <v>-3.8</v>
      </c>
      <c r="G73" s="555"/>
    </row>
    <row r="74" spans="1:7" ht="78.75" x14ac:dyDescent="0.25">
      <c r="A74" s="553"/>
      <c r="B74" s="459" t="s">
        <v>400</v>
      </c>
      <c r="C74" s="535" t="s">
        <v>401</v>
      </c>
      <c r="D74" s="45">
        <v>0</v>
      </c>
      <c r="E74" s="536">
        <v>0</v>
      </c>
      <c r="F74" s="536">
        <v>-412.8</v>
      </c>
      <c r="G74" s="555"/>
    </row>
    <row r="75" spans="1:7" ht="31.5" x14ac:dyDescent="0.25">
      <c r="A75" s="553"/>
      <c r="B75" s="459" t="s">
        <v>402</v>
      </c>
      <c r="C75" s="535" t="s">
        <v>403</v>
      </c>
      <c r="D75" s="45">
        <v>0</v>
      </c>
      <c r="E75" s="536">
        <v>0</v>
      </c>
      <c r="F75" s="536">
        <v>-18658.900000000001</v>
      </c>
      <c r="G75" s="555"/>
    </row>
    <row r="76" spans="1:7" ht="31.5" x14ac:dyDescent="0.25">
      <c r="A76" s="27">
        <v>6</v>
      </c>
      <c r="B76" s="529" t="s">
        <v>80</v>
      </c>
      <c r="C76" s="556"/>
      <c r="D76" s="530">
        <f>SUM(D77:D79)</f>
        <v>-258.7</v>
      </c>
      <c r="E76" s="530">
        <f>SUM(E77:E79)</f>
        <v>0</v>
      </c>
      <c r="F76" s="530">
        <f>SUM(F77:F79)</f>
        <v>0</v>
      </c>
      <c r="G76" s="540"/>
    </row>
    <row r="77" spans="1:7" ht="31.5" x14ac:dyDescent="0.25">
      <c r="A77" s="27"/>
      <c r="B77" s="459" t="s">
        <v>44</v>
      </c>
      <c r="C77" s="548" t="s">
        <v>579</v>
      </c>
      <c r="D77" s="536">
        <v>-176</v>
      </c>
      <c r="E77" s="557" t="s">
        <v>336</v>
      </c>
      <c r="F77" s="557" t="s">
        <v>336</v>
      </c>
      <c r="G77" s="514" t="s">
        <v>1787</v>
      </c>
    </row>
    <row r="78" spans="1:7" ht="31.5" x14ac:dyDescent="0.25">
      <c r="A78" s="27"/>
      <c r="B78" s="459" t="s">
        <v>44</v>
      </c>
      <c r="C78" s="548" t="s">
        <v>580</v>
      </c>
      <c r="D78" s="536">
        <v>-30</v>
      </c>
      <c r="E78" s="557" t="s">
        <v>336</v>
      </c>
      <c r="F78" s="557" t="s">
        <v>336</v>
      </c>
      <c r="G78" s="514" t="s">
        <v>1718</v>
      </c>
    </row>
    <row r="79" spans="1:7" ht="63" x14ac:dyDescent="0.25">
      <c r="A79" s="27"/>
      <c r="B79" s="32" t="s">
        <v>581</v>
      </c>
      <c r="C79" s="548" t="s">
        <v>582</v>
      </c>
      <c r="D79" s="21">
        <v>-52.7</v>
      </c>
      <c r="E79" s="557" t="s">
        <v>336</v>
      </c>
      <c r="F79" s="557" t="s">
        <v>336</v>
      </c>
      <c r="G79" s="514" t="s">
        <v>1719</v>
      </c>
    </row>
    <row r="80" spans="1:7" ht="31.5" x14ac:dyDescent="0.25">
      <c r="A80" s="27">
        <v>7</v>
      </c>
      <c r="B80" s="529" t="s">
        <v>97</v>
      </c>
      <c r="C80" s="530"/>
      <c r="D80" s="530">
        <f>SUM(D81:D85)</f>
        <v>-8112.7999999999993</v>
      </c>
      <c r="E80" s="530">
        <f>SUM(E81:E85)</f>
        <v>0</v>
      </c>
      <c r="F80" s="530">
        <f>SUM(F81:F85)</f>
        <v>0</v>
      </c>
      <c r="G80" s="540"/>
    </row>
    <row r="81" spans="1:7" ht="110.25" x14ac:dyDescent="0.25">
      <c r="A81" s="558"/>
      <c r="B81" s="559" t="s">
        <v>583</v>
      </c>
      <c r="C81" s="560" t="s">
        <v>584</v>
      </c>
      <c r="D81" s="515">
        <v>-1555.2</v>
      </c>
      <c r="E81" s="515">
        <v>0</v>
      </c>
      <c r="F81" s="515">
        <v>0</v>
      </c>
      <c r="G81" s="514" t="s">
        <v>1720</v>
      </c>
    </row>
    <row r="82" spans="1:7" ht="31.5" x14ac:dyDescent="0.25">
      <c r="A82" s="558"/>
      <c r="B82" s="172" t="s">
        <v>98</v>
      </c>
      <c r="C82" s="560" t="s">
        <v>585</v>
      </c>
      <c r="D82" s="515">
        <v>-35.700000000000003</v>
      </c>
      <c r="E82" s="515">
        <v>0</v>
      </c>
      <c r="F82" s="515">
        <v>0</v>
      </c>
      <c r="G82" s="514" t="s">
        <v>1721</v>
      </c>
    </row>
    <row r="83" spans="1:7" ht="63" x14ac:dyDescent="0.25">
      <c r="A83" s="558"/>
      <c r="B83" s="559" t="s">
        <v>586</v>
      </c>
      <c r="C83" s="560" t="s">
        <v>587</v>
      </c>
      <c r="D83" s="515">
        <v>-50</v>
      </c>
      <c r="E83" s="515">
        <v>0</v>
      </c>
      <c r="F83" s="515">
        <v>0</v>
      </c>
      <c r="G83" s="514" t="s">
        <v>1722</v>
      </c>
    </row>
    <row r="84" spans="1:7" ht="66" customHeight="1" x14ac:dyDescent="0.25">
      <c r="A84" s="558"/>
      <c r="B84" s="559" t="s">
        <v>588</v>
      </c>
      <c r="C84" s="560" t="s">
        <v>589</v>
      </c>
      <c r="D84" s="515">
        <v>-6071.9</v>
      </c>
      <c r="E84" s="515">
        <v>0</v>
      </c>
      <c r="F84" s="515">
        <v>0</v>
      </c>
      <c r="G84" s="514" t="s">
        <v>1723</v>
      </c>
    </row>
    <row r="85" spans="1:7" ht="47.25" x14ac:dyDescent="0.25">
      <c r="A85" s="558"/>
      <c r="B85" s="26" t="s">
        <v>37</v>
      </c>
      <c r="C85" s="560" t="s">
        <v>590</v>
      </c>
      <c r="D85" s="515">
        <v>-400</v>
      </c>
      <c r="E85" s="515">
        <v>0</v>
      </c>
      <c r="F85" s="515">
        <v>0</v>
      </c>
      <c r="G85" s="514" t="s">
        <v>1724</v>
      </c>
    </row>
    <row r="86" spans="1:7" ht="31.5" x14ac:dyDescent="0.25">
      <c r="A86" s="27">
        <v>8</v>
      </c>
      <c r="B86" s="38" t="s">
        <v>591</v>
      </c>
      <c r="C86" s="530"/>
      <c r="D86" s="530">
        <f>SUM(D87:D88)</f>
        <v>-10307.200000000001</v>
      </c>
      <c r="E86" s="530">
        <f>SUM(E87:E88)</f>
        <v>0</v>
      </c>
      <c r="F86" s="530">
        <f>SUM(F87:F88)</f>
        <v>0</v>
      </c>
      <c r="G86" s="468"/>
    </row>
    <row r="87" spans="1:7" ht="47.25" x14ac:dyDescent="0.25">
      <c r="A87" s="6"/>
      <c r="B87" s="561" t="s">
        <v>592</v>
      </c>
      <c r="C87" s="47" t="s">
        <v>593</v>
      </c>
      <c r="D87" s="536">
        <v>-1222.2</v>
      </c>
      <c r="E87" s="536" t="s">
        <v>336</v>
      </c>
      <c r="F87" s="536">
        <v>0</v>
      </c>
      <c r="G87" s="561" t="s">
        <v>594</v>
      </c>
    </row>
    <row r="88" spans="1:7" ht="68.25" customHeight="1" x14ac:dyDescent="0.25">
      <c r="A88" s="27"/>
      <c r="B88" s="561" t="s">
        <v>595</v>
      </c>
      <c r="C88" s="47" t="s">
        <v>596</v>
      </c>
      <c r="D88" s="536">
        <v>-9085</v>
      </c>
      <c r="E88" s="536">
        <v>0</v>
      </c>
      <c r="F88" s="536">
        <v>0</v>
      </c>
      <c r="G88" s="561" t="s">
        <v>597</v>
      </c>
    </row>
    <row r="89" spans="1:7" ht="31.5" x14ac:dyDescent="0.25">
      <c r="A89" s="29">
        <v>9</v>
      </c>
      <c r="B89" s="529" t="s">
        <v>103</v>
      </c>
      <c r="C89" s="530"/>
      <c r="D89" s="530">
        <f>SUM(D90:D93)</f>
        <v>-44254.700000000004</v>
      </c>
      <c r="E89" s="530">
        <f>SUM(E90:E93)</f>
        <v>0</v>
      </c>
      <c r="F89" s="530">
        <f>SUM(F90:F93)</f>
        <v>0</v>
      </c>
      <c r="G89" s="540"/>
    </row>
    <row r="90" spans="1:7" ht="141.75" x14ac:dyDescent="0.25">
      <c r="A90" s="29"/>
      <c r="B90" s="459" t="s">
        <v>598</v>
      </c>
      <c r="C90" s="548" t="s">
        <v>599</v>
      </c>
      <c r="D90" s="21">
        <v>-1.8</v>
      </c>
      <c r="E90" s="21">
        <v>0</v>
      </c>
      <c r="F90" s="21">
        <v>0</v>
      </c>
      <c r="G90" s="542" t="s">
        <v>1825</v>
      </c>
    </row>
    <row r="91" spans="1:7" ht="96" customHeight="1" x14ac:dyDescent="0.25">
      <c r="A91" s="29"/>
      <c r="B91" s="534" t="s">
        <v>600</v>
      </c>
      <c r="C91" s="535" t="s">
        <v>601</v>
      </c>
      <c r="D91" s="21">
        <v>-43596.800000000003</v>
      </c>
      <c r="E91" s="21">
        <v>0</v>
      </c>
      <c r="F91" s="21">
        <v>0</v>
      </c>
      <c r="G91" s="542" t="s">
        <v>1826</v>
      </c>
    </row>
    <row r="92" spans="1:7" ht="51" customHeight="1" x14ac:dyDescent="0.25">
      <c r="A92" s="29"/>
      <c r="B92" s="459" t="s">
        <v>602</v>
      </c>
      <c r="C92" s="535" t="s">
        <v>603</v>
      </c>
      <c r="D92" s="21">
        <v>-655.9</v>
      </c>
      <c r="E92" s="21">
        <v>0</v>
      </c>
      <c r="F92" s="21">
        <v>0</v>
      </c>
      <c r="G92" s="542" t="s">
        <v>1725</v>
      </c>
    </row>
    <row r="93" spans="1:7" ht="47.25" x14ac:dyDescent="0.25">
      <c r="A93" s="29"/>
      <c r="B93" s="459" t="s">
        <v>604</v>
      </c>
      <c r="C93" s="562" t="s">
        <v>605</v>
      </c>
      <c r="D93" s="547">
        <v>-0.2</v>
      </c>
      <c r="E93" s="21">
        <v>0</v>
      </c>
      <c r="F93" s="21">
        <v>0</v>
      </c>
      <c r="G93" s="542" t="s">
        <v>1725</v>
      </c>
    </row>
    <row r="94" spans="1:7" ht="31.5" x14ac:dyDescent="0.25">
      <c r="A94" s="563">
        <v>10</v>
      </c>
      <c r="B94" s="564" t="s">
        <v>111</v>
      </c>
      <c r="C94" s="530"/>
      <c r="D94" s="530">
        <f>SUM(D95:D102)</f>
        <v>-2266.6</v>
      </c>
      <c r="E94" s="530">
        <f>SUM(E95:E102)</f>
        <v>0</v>
      </c>
      <c r="F94" s="530">
        <f>SUM(F95:F102)</f>
        <v>0</v>
      </c>
      <c r="G94" s="465"/>
    </row>
    <row r="95" spans="1:7" ht="63" x14ac:dyDescent="0.25">
      <c r="A95" s="29"/>
      <c r="B95" s="32" t="s">
        <v>606</v>
      </c>
      <c r="C95" s="565" t="s">
        <v>607</v>
      </c>
      <c r="D95" s="515">
        <v>-12.9</v>
      </c>
      <c r="E95" s="566">
        <v>0</v>
      </c>
      <c r="F95" s="566">
        <v>0</v>
      </c>
      <c r="G95" s="465" t="s">
        <v>608</v>
      </c>
    </row>
    <row r="96" spans="1:7" ht="15.75" x14ac:dyDescent="0.25">
      <c r="A96" s="29"/>
      <c r="B96" s="32" t="s">
        <v>609</v>
      </c>
      <c r="C96" s="565" t="s">
        <v>610</v>
      </c>
      <c r="D96" s="515">
        <v>-198.5</v>
      </c>
      <c r="E96" s="566">
        <v>0</v>
      </c>
      <c r="F96" s="566">
        <v>0</v>
      </c>
      <c r="G96" s="465" t="s">
        <v>611</v>
      </c>
    </row>
    <row r="97" spans="1:7" ht="31.5" x14ac:dyDescent="0.25">
      <c r="A97" s="29"/>
      <c r="B97" s="32" t="s">
        <v>612</v>
      </c>
      <c r="C97" s="535" t="s">
        <v>613</v>
      </c>
      <c r="D97" s="515">
        <v>-173.4</v>
      </c>
      <c r="E97" s="566">
        <v>0</v>
      </c>
      <c r="F97" s="566">
        <v>0</v>
      </c>
      <c r="G97" s="465" t="s">
        <v>608</v>
      </c>
    </row>
    <row r="98" spans="1:7" ht="67.5" customHeight="1" x14ac:dyDescent="0.25">
      <c r="A98" s="29"/>
      <c r="B98" s="32" t="s">
        <v>614</v>
      </c>
      <c r="C98" s="565" t="s">
        <v>615</v>
      </c>
      <c r="D98" s="515">
        <v>-458.2</v>
      </c>
      <c r="E98" s="566">
        <v>0</v>
      </c>
      <c r="F98" s="566">
        <v>0</v>
      </c>
      <c r="G98" s="514" t="s">
        <v>616</v>
      </c>
    </row>
    <row r="99" spans="1:7" ht="47.25" x14ac:dyDescent="0.25">
      <c r="A99" s="29"/>
      <c r="B99" s="32" t="s">
        <v>617</v>
      </c>
      <c r="C99" s="565" t="s">
        <v>618</v>
      </c>
      <c r="D99" s="515">
        <v>-390</v>
      </c>
      <c r="E99" s="566">
        <v>0</v>
      </c>
      <c r="F99" s="566">
        <v>0</v>
      </c>
      <c r="G99" s="514" t="s">
        <v>619</v>
      </c>
    </row>
    <row r="100" spans="1:7" ht="31.5" x14ac:dyDescent="0.25">
      <c r="A100" s="29"/>
      <c r="B100" s="32" t="s">
        <v>620</v>
      </c>
      <c r="C100" s="565" t="s">
        <v>621</v>
      </c>
      <c r="D100" s="515">
        <v>-385.7</v>
      </c>
      <c r="E100" s="566">
        <v>0</v>
      </c>
      <c r="F100" s="566">
        <v>0</v>
      </c>
      <c r="G100" s="465" t="s">
        <v>622</v>
      </c>
    </row>
    <row r="101" spans="1:7" ht="31.5" x14ac:dyDescent="0.25">
      <c r="A101" s="29"/>
      <c r="B101" s="32" t="s">
        <v>623</v>
      </c>
      <c r="C101" s="565" t="s">
        <v>624</v>
      </c>
      <c r="D101" s="515">
        <v>-632.20000000000005</v>
      </c>
      <c r="E101" s="566">
        <v>0</v>
      </c>
      <c r="F101" s="566">
        <v>0</v>
      </c>
      <c r="G101" s="465" t="s">
        <v>608</v>
      </c>
    </row>
    <row r="102" spans="1:7" ht="47.25" x14ac:dyDescent="0.25">
      <c r="A102" s="29"/>
      <c r="B102" s="552" t="s">
        <v>480</v>
      </c>
      <c r="C102" s="535" t="s">
        <v>625</v>
      </c>
      <c r="D102" s="515">
        <v>-15.7</v>
      </c>
      <c r="E102" s="566">
        <v>0</v>
      </c>
      <c r="F102" s="566">
        <v>0</v>
      </c>
      <c r="G102" s="465" t="s">
        <v>608</v>
      </c>
    </row>
    <row r="103" spans="1:7" ht="31.5" x14ac:dyDescent="0.25">
      <c r="A103" s="563">
        <v>11</v>
      </c>
      <c r="B103" s="567" t="s">
        <v>626</v>
      </c>
      <c r="C103" s="556"/>
      <c r="D103" s="530">
        <f>SUM(D104:D106)</f>
        <v>-1407.7</v>
      </c>
      <c r="E103" s="530">
        <f>SUM(E104:E106)</f>
        <v>0</v>
      </c>
      <c r="F103" s="530">
        <f>SUM(F104:F106)</f>
        <v>0</v>
      </c>
      <c r="G103" s="540"/>
    </row>
    <row r="104" spans="1:7" ht="69" customHeight="1" x14ac:dyDescent="0.25">
      <c r="A104" s="29"/>
      <c r="B104" s="568" t="s">
        <v>627</v>
      </c>
      <c r="C104" s="548" t="s">
        <v>628</v>
      </c>
      <c r="D104" s="536">
        <v>-1121.2</v>
      </c>
      <c r="E104" s="515">
        <v>0</v>
      </c>
      <c r="F104" s="515">
        <v>0</v>
      </c>
      <c r="G104" s="542" t="s">
        <v>629</v>
      </c>
    </row>
    <row r="105" spans="1:7" ht="63" x14ac:dyDescent="0.25">
      <c r="A105" s="59"/>
      <c r="B105" s="146" t="s">
        <v>630</v>
      </c>
      <c r="C105" s="548" t="s">
        <v>631</v>
      </c>
      <c r="D105" s="536">
        <v>-280.3</v>
      </c>
      <c r="E105" s="515">
        <v>0</v>
      </c>
      <c r="F105" s="515">
        <v>0</v>
      </c>
      <c r="G105" s="542" t="s">
        <v>632</v>
      </c>
    </row>
    <row r="106" spans="1:7" ht="47.25" x14ac:dyDescent="0.25">
      <c r="A106" s="59"/>
      <c r="B106" s="146" t="s">
        <v>633</v>
      </c>
      <c r="C106" s="47" t="s">
        <v>634</v>
      </c>
      <c r="D106" s="21">
        <v>-6.2</v>
      </c>
      <c r="E106" s="515">
        <v>0</v>
      </c>
      <c r="F106" s="515">
        <v>0</v>
      </c>
      <c r="G106" s="32" t="s">
        <v>635</v>
      </c>
    </row>
    <row r="107" spans="1:7" ht="31.5" x14ac:dyDescent="0.25">
      <c r="A107" s="563">
        <v>12</v>
      </c>
      <c r="B107" s="529" t="s">
        <v>114</v>
      </c>
      <c r="C107" s="548"/>
      <c r="D107" s="530">
        <f>SUM(D108:D109)</f>
        <v>-37624.699999999997</v>
      </c>
      <c r="E107" s="530">
        <f>SUM(E108:E109)</f>
        <v>0</v>
      </c>
      <c r="F107" s="530">
        <f>SUM(F108:F109)</f>
        <v>0</v>
      </c>
      <c r="G107" s="569"/>
    </row>
    <row r="108" spans="1:7" ht="63" x14ac:dyDescent="0.25">
      <c r="A108" s="59"/>
      <c r="B108" s="542" t="s">
        <v>29</v>
      </c>
      <c r="C108" s="548" t="s">
        <v>1058</v>
      </c>
      <c r="D108" s="536">
        <v>-33400</v>
      </c>
      <c r="E108" s="515">
        <v>0</v>
      </c>
      <c r="F108" s="515">
        <v>0</v>
      </c>
      <c r="G108" s="514" t="s">
        <v>1788</v>
      </c>
    </row>
    <row r="109" spans="1:7" ht="31.5" x14ac:dyDescent="0.25">
      <c r="A109" s="59"/>
      <c r="B109" s="542" t="s">
        <v>636</v>
      </c>
      <c r="C109" s="548" t="s">
        <v>637</v>
      </c>
      <c r="D109" s="536">
        <v>-4224.7</v>
      </c>
      <c r="E109" s="515">
        <v>0</v>
      </c>
      <c r="F109" s="515">
        <v>0</v>
      </c>
      <c r="G109" s="32" t="s">
        <v>638</v>
      </c>
    </row>
    <row r="110" spans="1:7" ht="31.5" x14ac:dyDescent="0.25">
      <c r="A110" s="563">
        <v>13</v>
      </c>
      <c r="B110" s="529" t="s">
        <v>410</v>
      </c>
      <c r="C110" s="530"/>
      <c r="D110" s="530">
        <f>SUM(D111:D112)</f>
        <v>-46.7</v>
      </c>
      <c r="E110" s="530">
        <f>SUM(E111:E112)</f>
        <v>0</v>
      </c>
      <c r="F110" s="530">
        <f>SUM(F111:F112)</f>
        <v>0</v>
      </c>
      <c r="G110" s="540"/>
    </row>
    <row r="111" spans="1:7" ht="110.25" x14ac:dyDescent="0.25">
      <c r="A111" s="59"/>
      <c r="B111" s="529"/>
      <c r="C111" s="562" t="s">
        <v>122</v>
      </c>
      <c r="D111" s="536">
        <v>-0.5</v>
      </c>
      <c r="E111" s="536">
        <v>0</v>
      </c>
      <c r="F111" s="536">
        <v>0</v>
      </c>
      <c r="G111" s="39" t="s">
        <v>1726</v>
      </c>
    </row>
    <row r="112" spans="1:7" ht="153.75" customHeight="1" x14ac:dyDescent="0.25">
      <c r="A112" s="59"/>
      <c r="B112" s="546" t="s">
        <v>639</v>
      </c>
      <c r="C112" s="562" t="s">
        <v>640</v>
      </c>
      <c r="D112" s="21">
        <v>-46.2</v>
      </c>
      <c r="E112" s="536">
        <v>0</v>
      </c>
      <c r="F112" s="536">
        <v>0</v>
      </c>
      <c r="G112" s="39" t="s">
        <v>1727</v>
      </c>
    </row>
    <row r="113" spans="1:7" ht="31.5" x14ac:dyDescent="0.25">
      <c r="A113" s="563">
        <v>14</v>
      </c>
      <c r="B113" s="529" t="s">
        <v>641</v>
      </c>
      <c r="C113" s="570"/>
      <c r="D113" s="571">
        <f>SUM(D114:D117)</f>
        <v>-297.2</v>
      </c>
      <c r="E113" s="571">
        <f>SUM(E114:E117)</f>
        <v>0</v>
      </c>
      <c r="F113" s="571">
        <f>SUM(F114:F117)</f>
        <v>0</v>
      </c>
      <c r="G113" s="572"/>
    </row>
    <row r="114" spans="1:7" ht="31.5" x14ac:dyDescent="0.25">
      <c r="A114" s="573"/>
      <c r="B114" s="552" t="s">
        <v>29</v>
      </c>
      <c r="C114" s="574" t="s">
        <v>642</v>
      </c>
      <c r="D114" s="575">
        <v>-56.2</v>
      </c>
      <c r="E114" s="557">
        <v>0</v>
      </c>
      <c r="F114" s="557">
        <v>0</v>
      </c>
      <c r="G114" s="576" t="s">
        <v>1728</v>
      </c>
    </row>
    <row r="115" spans="1:7" ht="63" x14ac:dyDescent="0.25">
      <c r="A115" s="573"/>
      <c r="B115" s="552" t="s">
        <v>29</v>
      </c>
      <c r="C115" s="574" t="s">
        <v>643</v>
      </c>
      <c r="D115" s="577">
        <v>-190.7</v>
      </c>
      <c r="E115" s="44">
        <v>0</v>
      </c>
      <c r="F115" s="44">
        <v>0</v>
      </c>
      <c r="G115" s="576" t="s">
        <v>1729</v>
      </c>
    </row>
    <row r="116" spans="1:7" ht="31.5" x14ac:dyDescent="0.25">
      <c r="A116" s="578"/>
      <c r="B116" s="552" t="s">
        <v>29</v>
      </c>
      <c r="C116" s="189" t="s">
        <v>644</v>
      </c>
      <c r="D116" s="577">
        <v>-0.3</v>
      </c>
      <c r="E116" s="44">
        <v>0</v>
      </c>
      <c r="F116" s="44">
        <v>0</v>
      </c>
      <c r="G116" s="576" t="s">
        <v>1732</v>
      </c>
    </row>
    <row r="117" spans="1:7" ht="47.25" x14ac:dyDescent="0.25">
      <c r="A117" s="578"/>
      <c r="B117" s="579" t="s">
        <v>480</v>
      </c>
      <c r="C117" s="577" t="s">
        <v>645</v>
      </c>
      <c r="D117" s="577">
        <v>-50</v>
      </c>
      <c r="E117" s="44">
        <v>0</v>
      </c>
      <c r="F117" s="44">
        <v>0</v>
      </c>
      <c r="G117" s="580" t="s">
        <v>1730</v>
      </c>
    </row>
    <row r="118" spans="1:7" ht="31.5" x14ac:dyDescent="0.25">
      <c r="A118" s="27">
        <v>15</v>
      </c>
      <c r="B118" s="529" t="s">
        <v>123</v>
      </c>
      <c r="C118" s="530"/>
      <c r="D118" s="530">
        <f>SUM(D119:D120)</f>
        <v>-3618.3</v>
      </c>
      <c r="E118" s="530">
        <f>SUM(E119:E120)</f>
        <v>0</v>
      </c>
      <c r="F118" s="530">
        <f>SUM(F119:F120)</f>
        <v>0</v>
      </c>
      <c r="G118" s="540"/>
    </row>
    <row r="119" spans="1:7" ht="47.25" x14ac:dyDescent="0.25">
      <c r="A119" s="6"/>
      <c r="B119" s="459" t="s">
        <v>44</v>
      </c>
      <c r="C119" s="535" t="s">
        <v>646</v>
      </c>
      <c r="D119" s="536">
        <v>-1093.3</v>
      </c>
      <c r="E119" s="536">
        <v>0</v>
      </c>
      <c r="F119" s="536">
        <v>0</v>
      </c>
      <c r="G119" s="542" t="s">
        <v>1731</v>
      </c>
    </row>
    <row r="120" spans="1:7" ht="31.5" x14ac:dyDescent="0.25">
      <c r="A120" s="27"/>
      <c r="B120" s="459" t="s">
        <v>44</v>
      </c>
      <c r="C120" s="562" t="s">
        <v>647</v>
      </c>
      <c r="D120" s="515">
        <v>-2525</v>
      </c>
      <c r="E120" s="536">
        <v>0</v>
      </c>
      <c r="F120" s="536">
        <v>0</v>
      </c>
      <c r="G120" s="32" t="s">
        <v>1733</v>
      </c>
    </row>
    <row r="121" spans="1:7" ht="31.5" x14ac:dyDescent="0.25">
      <c r="A121" s="27">
        <v>16</v>
      </c>
      <c r="B121" s="529" t="s">
        <v>648</v>
      </c>
      <c r="C121" s="530"/>
      <c r="D121" s="530">
        <f>SUM(D122:D127)</f>
        <v>-38783.200000000004</v>
      </c>
      <c r="E121" s="530">
        <f>SUM(E122:E127)</f>
        <v>-5032.2</v>
      </c>
      <c r="F121" s="530">
        <f>SUM(F122:F127)</f>
        <v>0</v>
      </c>
      <c r="G121" s="540"/>
    </row>
    <row r="122" spans="1:7" ht="78.75" x14ac:dyDescent="0.25">
      <c r="A122" s="27"/>
      <c r="B122" s="459" t="s">
        <v>126</v>
      </c>
      <c r="C122" s="47" t="s">
        <v>127</v>
      </c>
      <c r="D122" s="21">
        <v>-349.2</v>
      </c>
      <c r="E122" s="21">
        <v>0</v>
      </c>
      <c r="F122" s="21">
        <v>0</v>
      </c>
      <c r="G122" s="542" t="s">
        <v>649</v>
      </c>
    </row>
    <row r="123" spans="1:7" ht="63" x14ac:dyDescent="0.25">
      <c r="A123" s="27"/>
      <c r="B123" s="459" t="s">
        <v>650</v>
      </c>
      <c r="C123" s="548" t="s">
        <v>651</v>
      </c>
      <c r="D123" s="536">
        <v>-1690.5</v>
      </c>
      <c r="E123" s="21">
        <v>0</v>
      </c>
      <c r="F123" s="21">
        <v>0</v>
      </c>
      <c r="G123" s="581" t="s">
        <v>652</v>
      </c>
    </row>
    <row r="124" spans="1:7" ht="78.75" x14ac:dyDescent="0.25">
      <c r="A124" s="27"/>
      <c r="B124" s="459" t="s">
        <v>29</v>
      </c>
      <c r="C124" s="548" t="s">
        <v>653</v>
      </c>
      <c r="D124" s="536">
        <v>-15537.2</v>
      </c>
      <c r="E124" s="21">
        <v>0</v>
      </c>
      <c r="F124" s="21">
        <v>0</v>
      </c>
      <c r="G124" s="581" t="s">
        <v>654</v>
      </c>
    </row>
    <row r="125" spans="1:7" ht="126" x14ac:dyDescent="0.25">
      <c r="A125" s="27"/>
      <c r="B125" s="459" t="s">
        <v>655</v>
      </c>
      <c r="C125" s="548" t="s">
        <v>656</v>
      </c>
      <c r="D125" s="536">
        <f>-17224.4-3076.9</f>
        <v>-20301.300000000003</v>
      </c>
      <c r="E125" s="21">
        <v>0</v>
      </c>
      <c r="F125" s="21">
        <v>0</v>
      </c>
      <c r="G125" s="581" t="s">
        <v>1303</v>
      </c>
    </row>
    <row r="126" spans="1:7" ht="141.75" x14ac:dyDescent="0.25">
      <c r="A126" s="27"/>
      <c r="B126" s="459" t="s">
        <v>655</v>
      </c>
      <c r="C126" s="548" t="s">
        <v>657</v>
      </c>
      <c r="D126" s="536">
        <v>-905</v>
      </c>
      <c r="E126" s="21">
        <v>0</v>
      </c>
      <c r="F126" s="21">
        <v>0</v>
      </c>
      <c r="G126" s="542" t="s">
        <v>658</v>
      </c>
    </row>
    <row r="127" spans="1:7" ht="66.75" customHeight="1" x14ac:dyDescent="0.25">
      <c r="A127" s="27"/>
      <c r="B127" s="582" t="s">
        <v>61</v>
      </c>
      <c r="C127" s="34" t="s">
        <v>1426</v>
      </c>
      <c r="D127" s="515">
        <v>0</v>
      </c>
      <c r="E127" s="515">
        <v>-5032.2</v>
      </c>
      <c r="F127" s="515">
        <v>0</v>
      </c>
      <c r="G127" s="514" t="s">
        <v>1427</v>
      </c>
    </row>
    <row r="128" spans="1:7" ht="31.5" x14ac:dyDescent="0.25">
      <c r="A128" s="27">
        <v>17</v>
      </c>
      <c r="B128" s="529" t="s">
        <v>134</v>
      </c>
      <c r="C128" s="530"/>
      <c r="D128" s="530">
        <f>SUM(D129:D130)</f>
        <v>-45000.3</v>
      </c>
      <c r="E128" s="530">
        <f>SUM(E129:E130)</f>
        <v>0</v>
      </c>
      <c r="F128" s="530">
        <f>SUM(F129:F130)</f>
        <v>0</v>
      </c>
      <c r="G128" s="540"/>
    </row>
    <row r="129" spans="1:7" ht="339" customHeight="1" x14ac:dyDescent="0.25">
      <c r="A129" s="27"/>
      <c r="B129" s="583" t="s">
        <v>139</v>
      </c>
      <c r="C129" s="67" t="s">
        <v>140</v>
      </c>
      <c r="D129" s="536">
        <v>-45000</v>
      </c>
      <c r="E129" s="536">
        <v>0</v>
      </c>
      <c r="F129" s="536">
        <v>0</v>
      </c>
      <c r="G129" s="542" t="s">
        <v>659</v>
      </c>
    </row>
    <row r="130" spans="1:7" ht="63" x14ac:dyDescent="0.25">
      <c r="A130" s="27"/>
      <c r="B130" s="136" t="s">
        <v>660</v>
      </c>
      <c r="C130" s="47" t="s">
        <v>1312</v>
      </c>
      <c r="D130" s="21">
        <v>-0.3</v>
      </c>
      <c r="E130" s="536">
        <v>0</v>
      </c>
      <c r="F130" s="536">
        <v>0</v>
      </c>
      <c r="G130" s="32" t="s">
        <v>661</v>
      </c>
    </row>
    <row r="131" spans="1:7" ht="31.5" x14ac:dyDescent="0.25">
      <c r="A131" s="27">
        <v>18</v>
      </c>
      <c r="B131" s="529" t="s">
        <v>151</v>
      </c>
      <c r="C131" s="530"/>
      <c r="D131" s="530">
        <f>SUM(D132:D133)</f>
        <v>-5.6999999999999993</v>
      </c>
      <c r="E131" s="530">
        <f>SUM(E132:E133)</f>
        <v>0</v>
      </c>
      <c r="F131" s="530">
        <f>SUM(F132:F133)</f>
        <v>0</v>
      </c>
      <c r="G131" s="540"/>
    </row>
    <row r="132" spans="1:7" ht="31.5" x14ac:dyDescent="0.25">
      <c r="A132" s="27"/>
      <c r="B132" s="552" t="s">
        <v>29</v>
      </c>
      <c r="C132" s="548" t="s">
        <v>662</v>
      </c>
      <c r="D132" s="21">
        <v>-4.5999999999999996</v>
      </c>
      <c r="E132" s="536">
        <v>0</v>
      </c>
      <c r="F132" s="536">
        <v>0</v>
      </c>
      <c r="G132" s="542" t="s">
        <v>663</v>
      </c>
    </row>
    <row r="133" spans="1:7" ht="31.5" x14ac:dyDescent="0.25">
      <c r="A133" s="27"/>
      <c r="B133" s="32" t="s">
        <v>664</v>
      </c>
      <c r="C133" s="548" t="s">
        <v>1479</v>
      </c>
      <c r="D133" s="21">
        <v>-1.1000000000000001</v>
      </c>
      <c r="E133" s="536">
        <v>0</v>
      </c>
      <c r="F133" s="536">
        <v>0</v>
      </c>
      <c r="G133" s="542" t="s">
        <v>663</v>
      </c>
    </row>
    <row r="134" spans="1:7" ht="31.5" x14ac:dyDescent="0.25">
      <c r="A134" s="27">
        <v>19</v>
      </c>
      <c r="B134" s="197" t="s">
        <v>153</v>
      </c>
      <c r="C134" s="198"/>
      <c r="D134" s="11">
        <f>SUM(D135:D142)</f>
        <v>-21504.199999999997</v>
      </c>
      <c r="E134" s="11">
        <f>SUM(E135:E142)</f>
        <v>0</v>
      </c>
      <c r="F134" s="11">
        <f>SUM(F135:F142)</f>
        <v>0</v>
      </c>
      <c r="G134" s="167"/>
    </row>
    <row r="135" spans="1:7" ht="31.5" customHeight="1" x14ac:dyDescent="0.25">
      <c r="A135" s="27"/>
      <c r="B135" s="461" t="s">
        <v>1767</v>
      </c>
      <c r="C135" s="34" t="s">
        <v>1313</v>
      </c>
      <c r="D135" s="515">
        <v>-130.9</v>
      </c>
      <c r="E135" s="515">
        <v>0</v>
      </c>
      <c r="F135" s="515">
        <v>0</v>
      </c>
      <c r="G135" s="514" t="s">
        <v>1736</v>
      </c>
    </row>
    <row r="136" spans="1:7" ht="63" x14ac:dyDescent="0.25">
      <c r="A136" s="27"/>
      <c r="B136" s="426" t="s">
        <v>1768</v>
      </c>
      <c r="C136" s="168" t="s">
        <v>1314</v>
      </c>
      <c r="D136" s="45">
        <v>-250</v>
      </c>
      <c r="E136" s="515">
        <v>0</v>
      </c>
      <c r="F136" s="515">
        <v>0</v>
      </c>
      <c r="G136" s="200" t="s">
        <v>1738</v>
      </c>
    </row>
    <row r="137" spans="1:7" ht="94.5" x14ac:dyDescent="0.25">
      <c r="A137" s="27"/>
      <c r="B137" s="39" t="s">
        <v>1769</v>
      </c>
      <c r="C137" s="56" t="s">
        <v>1315</v>
      </c>
      <c r="D137" s="515">
        <v>-3387.5</v>
      </c>
      <c r="E137" s="45">
        <v>0</v>
      </c>
      <c r="F137" s="45">
        <v>0</v>
      </c>
      <c r="G137" s="39" t="s">
        <v>1737</v>
      </c>
    </row>
    <row r="138" spans="1:7" ht="80.25" customHeight="1" x14ac:dyDescent="0.25">
      <c r="A138" s="27"/>
      <c r="B138" s="32" t="s">
        <v>1770</v>
      </c>
      <c r="C138" s="56" t="s">
        <v>1316</v>
      </c>
      <c r="D138" s="515">
        <v>-12803.4</v>
      </c>
      <c r="E138" s="45">
        <v>0</v>
      </c>
      <c r="F138" s="45">
        <v>0</v>
      </c>
      <c r="G138" s="39" t="s">
        <v>1739</v>
      </c>
    </row>
    <row r="139" spans="1:7" ht="126" x14ac:dyDescent="0.25">
      <c r="A139" s="27"/>
      <c r="B139" s="552" t="s">
        <v>1771</v>
      </c>
      <c r="C139" s="34" t="s">
        <v>1317</v>
      </c>
      <c r="D139" s="515">
        <v>-26.6</v>
      </c>
      <c r="E139" s="515">
        <v>0</v>
      </c>
      <c r="F139" s="515">
        <v>0</v>
      </c>
      <c r="G139" s="514" t="s">
        <v>1740</v>
      </c>
    </row>
    <row r="140" spans="1:7" ht="141.75" x14ac:dyDescent="0.25">
      <c r="A140" s="27"/>
      <c r="B140" s="552" t="s">
        <v>1772</v>
      </c>
      <c r="C140" s="34" t="s">
        <v>1242</v>
      </c>
      <c r="D140" s="515">
        <v>-231</v>
      </c>
      <c r="E140" s="557">
        <v>0</v>
      </c>
      <c r="F140" s="557">
        <v>0</v>
      </c>
      <c r="G140" s="514" t="s">
        <v>1740</v>
      </c>
    </row>
    <row r="141" spans="1:7" ht="110.25" x14ac:dyDescent="0.25">
      <c r="A141" s="27"/>
      <c r="B141" s="552" t="s">
        <v>1773</v>
      </c>
      <c r="C141" s="30" t="s">
        <v>1318</v>
      </c>
      <c r="D141" s="45">
        <v>-4574.8</v>
      </c>
      <c r="E141" s="557">
        <v>0</v>
      </c>
      <c r="F141" s="557">
        <v>0</v>
      </c>
      <c r="G141" s="514" t="s">
        <v>1740</v>
      </c>
    </row>
    <row r="142" spans="1:7" ht="47.25" x14ac:dyDescent="0.25">
      <c r="A142" s="27"/>
      <c r="B142" s="552" t="s">
        <v>1774</v>
      </c>
      <c r="C142" s="584" t="s">
        <v>1319</v>
      </c>
      <c r="D142" s="196">
        <v>-100</v>
      </c>
      <c r="E142" s="585">
        <v>0</v>
      </c>
      <c r="F142" s="585">
        <v>0</v>
      </c>
      <c r="G142" s="32" t="s">
        <v>1775</v>
      </c>
    </row>
    <row r="143" spans="1:7" ht="31.5" x14ac:dyDescent="0.25">
      <c r="A143" s="27">
        <v>20</v>
      </c>
      <c r="B143" s="529" t="s">
        <v>172</v>
      </c>
      <c r="C143" s="530"/>
      <c r="D143" s="530">
        <f>SUM(D144:D150)</f>
        <v>-57335.3</v>
      </c>
      <c r="E143" s="530">
        <f>SUM(E144:E150)</f>
        <v>0</v>
      </c>
      <c r="F143" s="530">
        <f>SUM(F144:F150)</f>
        <v>0</v>
      </c>
      <c r="G143" s="540"/>
    </row>
    <row r="144" spans="1:7" ht="63" x14ac:dyDescent="0.25">
      <c r="A144" s="6"/>
      <c r="B144" s="459" t="s">
        <v>665</v>
      </c>
      <c r="C144" s="34" t="s">
        <v>178</v>
      </c>
      <c r="D144" s="515">
        <v>-2965.9</v>
      </c>
      <c r="E144" s="21">
        <v>0</v>
      </c>
      <c r="F144" s="21">
        <v>0</v>
      </c>
      <c r="G144" s="514" t="s">
        <v>1741</v>
      </c>
    </row>
    <row r="145" spans="1:7" ht="47.25" x14ac:dyDescent="0.25">
      <c r="A145" s="27"/>
      <c r="B145" s="26" t="s">
        <v>173</v>
      </c>
      <c r="C145" s="34" t="s">
        <v>666</v>
      </c>
      <c r="D145" s="21">
        <v>-229.8</v>
      </c>
      <c r="E145" s="21">
        <v>0</v>
      </c>
      <c r="F145" s="21">
        <v>0</v>
      </c>
      <c r="G145" s="514" t="s">
        <v>1742</v>
      </c>
    </row>
    <row r="146" spans="1:7" ht="47.25" x14ac:dyDescent="0.25">
      <c r="A146" s="29"/>
      <c r="B146" s="26" t="s">
        <v>667</v>
      </c>
      <c r="C146" s="34" t="s">
        <v>668</v>
      </c>
      <c r="D146" s="21">
        <v>-110</v>
      </c>
      <c r="E146" s="21">
        <v>0</v>
      </c>
      <c r="F146" s="21">
        <v>0</v>
      </c>
      <c r="G146" s="546" t="s">
        <v>1743</v>
      </c>
    </row>
    <row r="147" spans="1:7" ht="31.5" x14ac:dyDescent="0.25">
      <c r="A147" s="29"/>
      <c r="B147" s="172" t="s">
        <v>669</v>
      </c>
      <c r="C147" s="30" t="s">
        <v>670</v>
      </c>
      <c r="D147" s="21">
        <v>-149.30000000000001</v>
      </c>
      <c r="E147" s="21">
        <v>0</v>
      </c>
      <c r="F147" s="21">
        <v>0</v>
      </c>
      <c r="G147" s="514" t="s">
        <v>1742</v>
      </c>
    </row>
    <row r="148" spans="1:7" ht="31.5" x14ac:dyDescent="0.25">
      <c r="A148" s="29"/>
      <c r="B148" s="586" t="s">
        <v>671</v>
      </c>
      <c r="C148" s="30" t="s">
        <v>672</v>
      </c>
      <c r="D148" s="21">
        <v>-2.2999999999999998</v>
      </c>
      <c r="E148" s="21">
        <v>0</v>
      </c>
      <c r="F148" s="21">
        <v>0</v>
      </c>
      <c r="G148" s="514" t="s">
        <v>1742</v>
      </c>
    </row>
    <row r="149" spans="1:7" ht="47.25" x14ac:dyDescent="0.25">
      <c r="A149" s="29"/>
      <c r="B149" s="586" t="s">
        <v>673</v>
      </c>
      <c r="C149" s="30" t="s">
        <v>674</v>
      </c>
      <c r="D149" s="515">
        <v>-48878</v>
      </c>
      <c r="E149" s="21">
        <v>0</v>
      </c>
      <c r="F149" s="21">
        <v>0</v>
      </c>
      <c r="G149" s="514" t="s">
        <v>1744</v>
      </c>
    </row>
    <row r="150" spans="1:7" ht="78.75" x14ac:dyDescent="0.25">
      <c r="A150" s="29"/>
      <c r="B150" s="32" t="s">
        <v>675</v>
      </c>
      <c r="C150" s="535" t="s">
        <v>676</v>
      </c>
      <c r="D150" s="21">
        <v>-5000</v>
      </c>
      <c r="E150" s="536">
        <v>0</v>
      </c>
      <c r="F150" s="536">
        <v>0</v>
      </c>
      <c r="G150" s="514" t="s">
        <v>1742</v>
      </c>
    </row>
    <row r="151" spans="1:7" ht="15.75" x14ac:dyDescent="0.25">
      <c r="A151" s="29">
        <v>21</v>
      </c>
      <c r="B151" s="529" t="s">
        <v>185</v>
      </c>
      <c r="C151" s="530"/>
      <c r="D151" s="530">
        <f>SUM(D152:D154)</f>
        <v>-523.70000000000005</v>
      </c>
      <c r="E151" s="530">
        <f>SUM(E152:E154)</f>
        <v>0</v>
      </c>
      <c r="F151" s="530">
        <f>SUM(F152:F154)</f>
        <v>0</v>
      </c>
      <c r="G151" s="540"/>
    </row>
    <row r="152" spans="1:7" ht="275.25" customHeight="1" x14ac:dyDescent="0.25">
      <c r="A152" s="29"/>
      <c r="B152" s="552" t="s">
        <v>188</v>
      </c>
      <c r="C152" s="34" t="s">
        <v>677</v>
      </c>
      <c r="D152" s="536">
        <v>-377.5</v>
      </c>
      <c r="E152" s="536">
        <v>0</v>
      </c>
      <c r="F152" s="536">
        <v>0</v>
      </c>
      <c r="G152" s="542" t="s">
        <v>678</v>
      </c>
    </row>
    <row r="153" spans="1:7" ht="63" x14ac:dyDescent="0.25">
      <c r="A153" s="29"/>
      <c r="B153" s="32" t="s">
        <v>679</v>
      </c>
      <c r="C153" s="34" t="s">
        <v>680</v>
      </c>
      <c r="D153" s="21">
        <v>-0.1</v>
      </c>
      <c r="E153" s="536">
        <v>0</v>
      </c>
      <c r="F153" s="536">
        <v>0</v>
      </c>
      <c r="G153" s="32" t="s">
        <v>681</v>
      </c>
    </row>
    <row r="154" spans="1:7" ht="63" x14ac:dyDescent="0.25">
      <c r="A154" s="29"/>
      <c r="B154" s="32" t="s">
        <v>682</v>
      </c>
      <c r="C154" s="34" t="s">
        <v>683</v>
      </c>
      <c r="D154" s="21">
        <v>-146.1</v>
      </c>
      <c r="E154" s="536">
        <v>0</v>
      </c>
      <c r="F154" s="536">
        <v>0</v>
      </c>
      <c r="G154" s="514" t="s">
        <v>684</v>
      </c>
    </row>
    <row r="155" spans="1:7" ht="47.25" x14ac:dyDescent="0.25">
      <c r="A155" s="29">
        <v>22</v>
      </c>
      <c r="B155" s="529" t="s">
        <v>192</v>
      </c>
      <c r="C155" s="587"/>
      <c r="D155" s="530">
        <f>SUM(D156:D162)</f>
        <v>-34972</v>
      </c>
      <c r="E155" s="530">
        <f>SUM(E156:E162)</f>
        <v>0</v>
      </c>
      <c r="F155" s="530">
        <f>SUM(F156:F162)</f>
        <v>0</v>
      </c>
      <c r="G155" s="540"/>
    </row>
    <row r="156" spans="1:7" ht="141.75" x14ac:dyDescent="0.25">
      <c r="A156" s="29"/>
      <c r="B156" s="459" t="s">
        <v>685</v>
      </c>
      <c r="C156" s="536" t="s">
        <v>686</v>
      </c>
      <c r="D156" s="536">
        <v>-20000</v>
      </c>
      <c r="E156" s="536">
        <v>0</v>
      </c>
      <c r="F156" s="536">
        <v>0</v>
      </c>
      <c r="G156" s="542" t="s">
        <v>1745</v>
      </c>
    </row>
    <row r="157" spans="1:7" ht="47.25" x14ac:dyDescent="0.25">
      <c r="A157" s="29"/>
      <c r="B157" s="32" t="s">
        <v>687</v>
      </c>
      <c r="C157" s="536" t="s">
        <v>688</v>
      </c>
      <c r="D157" s="21">
        <v>-927.9</v>
      </c>
      <c r="E157" s="536">
        <v>0</v>
      </c>
      <c r="F157" s="536">
        <v>0</v>
      </c>
      <c r="G157" s="465" t="s">
        <v>608</v>
      </c>
    </row>
    <row r="158" spans="1:7" ht="47.25" x14ac:dyDescent="0.25">
      <c r="A158" s="29"/>
      <c r="B158" s="32" t="s">
        <v>689</v>
      </c>
      <c r="C158" s="227" t="s">
        <v>690</v>
      </c>
      <c r="D158" s="21">
        <v>-4365</v>
      </c>
      <c r="E158" s="536">
        <v>0</v>
      </c>
      <c r="F158" s="536">
        <v>0</v>
      </c>
      <c r="G158" s="465" t="s">
        <v>608</v>
      </c>
    </row>
    <row r="159" spans="1:7" ht="126" x14ac:dyDescent="0.25">
      <c r="A159" s="29"/>
      <c r="B159" s="32" t="s">
        <v>691</v>
      </c>
      <c r="C159" s="227" t="s">
        <v>692</v>
      </c>
      <c r="D159" s="21">
        <v>-3744</v>
      </c>
      <c r="E159" s="536">
        <v>0</v>
      </c>
      <c r="F159" s="536">
        <v>0</v>
      </c>
      <c r="G159" s="514" t="s">
        <v>693</v>
      </c>
    </row>
    <row r="160" spans="1:7" ht="126" x14ac:dyDescent="0.25">
      <c r="A160" s="29"/>
      <c r="B160" s="32" t="s">
        <v>694</v>
      </c>
      <c r="C160" s="21" t="s">
        <v>695</v>
      </c>
      <c r="D160" s="21">
        <v>-3000</v>
      </c>
      <c r="E160" s="536">
        <v>0</v>
      </c>
      <c r="F160" s="536">
        <v>0</v>
      </c>
      <c r="G160" s="514" t="s">
        <v>696</v>
      </c>
    </row>
    <row r="161" spans="1:7" ht="31.5" x14ac:dyDescent="0.25">
      <c r="A161" s="29"/>
      <c r="B161" s="32" t="s">
        <v>697</v>
      </c>
      <c r="C161" s="21" t="s">
        <v>698</v>
      </c>
      <c r="D161" s="21">
        <v>-2400</v>
      </c>
      <c r="E161" s="536">
        <v>0</v>
      </c>
      <c r="F161" s="536">
        <v>0</v>
      </c>
      <c r="G161" s="465" t="s">
        <v>608</v>
      </c>
    </row>
    <row r="162" spans="1:7" ht="126" x14ac:dyDescent="0.25">
      <c r="A162" s="29"/>
      <c r="B162" s="32" t="s">
        <v>699</v>
      </c>
      <c r="C162" s="588" t="s">
        <v>700</v>
      </c>
      <c r="D162" s="21">
        <v>-535.1</v>
      </c>
      <c r="E162" s="536">
        <v>0</v>
      </c>
      <c r="F162" s="536">
        <v>0</v>
      </c>
      <c r="G162" s="514" t="s">
        <v>701</v>
      </c>
    </row>
    <row r="163" spans="1:7" ht="31.5" x14ac:dyDescent="0.25">
      <c r="A163" s="589">
        <v>23</v>
      </c>
      <c r="B163" s="539" t="s">
        <v>201</v>
      </c>
      <c r="C163" s="530"/>
      <c r="D163" s="590">
        <f>SUM(D164:D173)</f>
        <v>-218591.2</v>
      </c>
      <c r="E163" s="590">
        <f>SUM(E164:E173)</f>
        <v>-17836.3</v>
      </c>
      <c r="F163" s="590">
        <f>SUM(F164:F173)</f>
        <v>0</v>
      </c>
      <c r="G163" s="540"/>
    </row>
    <row r="164" spans="1:7" ht="47.25" x14ac:dyDescent="0.25">
      <c r="A164" s="589"/>
      <c r="B164" s="543" t="s">
        <v>702</v>
      </c>
      <c r="C164" s="548" t="s">
        <v>703</v>
      </c>
      <c r="D164" s="536">
        <v>-2208.9</v>
      </c>
      <c r="E164" s="536">
        <v>0</v>
      </c>
      <c r="F164" s="536">
        <v>0</v>
      </c>
      <c r="G164" s="542" t="s">
        <v>1746</v>
      </c>
    </row>
    <row r="165" spans="1:7" ht="116.25" customHeight="1" x14ac:dyDescent="0.25">
      <c r="A165" s="589"/>
      <c r="B165" s="25" t="s">
        <v>704</v>
      </c>
      <c r="C165" s="34" t="s">
        <v>1101</v>
      </c>
      <c r="D165" s="515">
        <v>-19686</v>
      </c>
      <c r="E165" s="515">
        <v>0</v>
      </c>
      <c r="F165" s="515">
        <v>0</v>
      </c>
      <c r="G165" s="514" t="s">
        <v>1747</v>
      </c>
    </row>
    <row r="166" spans="1:7" ht="63" x14ac:dyDescent="0.25">
      <c r="A166" s="591"/>
      <c r="B166" s="543" t="s">
        <v>37</v>
      </c>
      <c r="C166" s="535" t="s">
        <v>705</v>
      </c>
      <c r="D166" s="592">
        <v>-400</v>
      </c>
      <c r="E166" s="515">
        <v>0</v>
      </c>
      <c r="F166" s="515">
        <v>0</v>
      </c>
      <c r="G166" s="542" t="s">
        <v>1748</v>
      </c>
    </row>
    <row r="167" spans="1:7" ht="63" x14ac:dyDescent="0.25">
      <c r="A167" s="591"/>
      <c r="B167" s="543" t="s">
        <v>706</v>
      </c>
      <c r="C167" s="535" t="s">
        <v>707</v>
      </c>
      <c r="D167" s="592">
        <v>-115655.5</v>
      </c>
      <c r="E167" s="515">
        <v>0</v>
      </c>
      <c r="F167" s="515">
        <v>0</v>
      </c>
      <c r="G167" s="542" t="s">
        <v>1827</v>
      </c>
    </row>
    <row r="168" spans="1:7" ht="63" x14ac:dyDescent="0.25">
      <c r="A168" s="591"/>
      <c r="B168" s="543" t="s">
        <v>708</v>
      </c>
      <c r="C168" s="535" t="s">
        <v>709</v>
      </c>
      <c r="D168" s="592">
        <v>0</v>
      </c>
      <c r="E168" s="592">
        <v>-17836.3</v>
      </c>
      <c r="F168" s="592">
        <v>0</v>
      </c>
      <c r="G168" s="542" t="s">
        <v>1832</v>
      </c>
    </row>
    <row r="169" spans="1:7" ht="78.75" x14ac:dyDescent="0.25">
      <c r="A169" s="591"/>
      <c r="B169" s="543" t="s">
        <v>710</v>
      </c>
      <c r="C169" s="535" t="s">
        <v>711</v>
      </c>
      <c r="D169" s="592">
        <v>-5937.6</v>
      </c>
      <c r="E169" s="592">
        <v>0</v>
      </c>
      <c r="F169" s="592">
        <v>0</v>
      </c>
      <c r="G169" s="542" t="s">
        <v>1828</v>
      </c>
    </row>
    <row r="170" spans="1:7" ht="63" x14ac:dyDescent="0.25">
      <c r="A170" s="591"/>
      <c r="B170" s="543" t="s">
        <v>712</v>
      </c>
      <c r="C170" s="535" t="s">
        <v>713</v>
      </c>
      <c r="D170" s="592">
        <v>-1854.5</v>
      </c>
      <c r="E170" s="592">
        <v>0</v>
      </c>
      <c r="F170" s="592">
        <v>0</v>
      </c>
      <c r="G170" s="542" t="s">
        <v>1829</v>
      </c>
    </row>
    <row r="171" spans="1:7" ht="31.5" x14ac:dyDescent="0.25">
      <c r="A171" s="591"/>
      <c r="B171" s="543" t="s">
        <v>29</v>
      </c>
      <c r="C171" s="535" t="s">
        <v>203</v>
      </c>
      <c r="D171" s="592">
        <v>-958.5</v>
      </c>
      <c r="E171" s="592">
        <v>0</v>
      </c>
      <c r="F171" s="592">
        <v>0</v>
      </c>
      <c r="G171" s="542" t="s">
        <v>1830</v>
      </c>
    </row>
    <row r="172" spans="1:7" ht="47.25" x14ac:dyDescent="0.25">
      <c r="A172" s="591"/>
      <c r="B172" s="543" t="s">
        <v>714</v>
      </c>
      <c r="C172" s="535" t="s">
        <v>715</v>
      </c>
      <c r="D172" s="592">
        <v>-90.2</v>
      </c>
      <c r="E172" s="592">
        <v>0</v>
      </c>
      <c r="F172" s="592">
        <v>0</v>
      </c>
      <c r="G172" s="542" t="s">
        <v>1833</v>
      </c>
    </row>
    <row r="173" spans="1:7" ht="47.25" customHeight="1" x14ac:dyDescent="0.25">
      <c r="A173" s="593"/>
      <c r="B173" s="543" t="s">
        <v>716</v>
      </c>
      <c r="C173" s="535" t="s">
        <v>717</v>
      </c>
      <c r="D173" s="592">
        <v>-71800</v>
      </c>
      <c r="E173" s="592">
        <v>0</v>
      </c>
      <c r="F173" s="592">
        <v>0</v>
      </c>
      <c r="G173" s="542" t="s">
        <v>1831</v>
      </c>
    </row>
    <row r="174" spans="1:7" ht="47.25" x14ac:dyDescent="0.25">
      <c r="A174" s="27">
        <v>24</v>
      </c>
      <c r="B174" s="539" t="s">
        <v>205</v>
      </c>
      <c r="C174" s="530"/>
      <c r="D174" s="530">
        <f>SUM(D175:D178)</f>
        <v>-2996</v>
      </c>
      <c r="E174" s="530">
        <f>SUM(E175:E178)</f>
        <v>0</v>
      </c>
      <c r="F174" s="530">
        <f>SUM(F175:F178)</f>
        <v>0</v>
      </c>
      <c r="G174" s="540"/>
    </row>
    <row r="175" spans="1:7" ht="110.25" x14ac:dyDescent="0.25">
      <c r="A175" s="47"/>
      <c r="B175" s="459" t="s">
        <v>718</v>
      </c>
      <c r="C175" s="562" t="s">
        <v>719</v>
      </c>
      <c r="D175" s="536">
        <v>-1097.2</v>
      </c>
      <c r="E175" s="536">
        <v>0</v>
      </c>
      <c r="F175" s="536">
        <v>0</v>
      </c>
      <c r="G175" s="542" t="s">
        <v>720</v>
      </c>
    </row>
    <row r="176" spans="1:7" ht="78.75" x14ac:dyDescent="0.25">
      <c r="A176" s="47"/>
      <c r="B176" s="459" t="s">
        <v>721</v>
      </c>
      <c r="C176" s="562" t="s">
        <v>722</v>
      </c>
      <c r="D176" s="536">
        <v>-1143</v>
      </c>
      <c r="E176" s="536">
        <v>0</v>
      </c>
      <c r="F176" s="536">
        <v>0</v>
      </c>
      <c r="G176" s="542" t="s">
        <v>723</v>
      </c>
    </row>
    <row r="177" spans="1:7" ht="94.5" x14ac:dyDescent="0.25">
      <c r="A177" s="47"/>
      <c r="B177" s="459" t="s">
        <v>724</v>
      </c>
      <c r="C177" s="562" t="s">
        <v>725</v>
      </c>
      <c r="D177" s="536">
        <v>-3.9</v>
      </c>
      <c r="E177" s="536">
        <v>0</v>
      </c>
      <c r="F177" s="536">
        <v>0</v>
      </c>
      <c r="G177" s="465" t="s">
        <v>726</v>
      </c>
    </row>
    <row r="178" spans="1:7" ht="63" x14ac:dyDescent="0.25">
      <c r="A178" s="47"/>
      <c r="B178" s="459" t="s">
        <v>727</v>
      </c>
      <c r="C178" s="562" t="s">
        <v>728</v>
      </c>
      <c r="D178" s="536">
        <v>-751.9</v>
      </c>
      <c r="E178" s="536">
        <v>0</v>
      </c>
      <c r="F178" s="536">
        <v>0</v>
      </c>
      <c r="G178" s="465" t="s">
        <v>726</v>
      </c>
    </row>
    <row r="179" spans="1:7" ht="31.5" x14ac:dyDescent="0.25">
      <c r="A179" s="27">
        <v>25</v>
      </c>
      <c r="B179" s="529" t="s">
        <v>215</v>
      </c>
      <c r="C179" s="530"/>
      <c r="D179" s="530">
        <f>SUM(D180:D191)</f>
        <v>-147214.1</v>
      </c>
      <c r="E179" s="530">
        <f>SUM(E180:E191)</f>
        <v>-133602</v>
      </c>
      <c r="F179" s="530">
        <f>SUM(F180:F191)</f>
        <v>-133602</v>
      </c>
      <c r="G179" s="542"/>
    </row>
    <row r="180" spans="1:7" ht="157.5" x14ac:dyDescent="0.25">
      <c r="A180" s="185"/>
      <c r="B180" s="543" t="s">
        <v>729</v>
      </c>
      <c r="C180" s="536" t="s">
        <v>730</v>
      </c>
      <c r="D180" s="536">
        <v>-4950</v>
      </c>
      <c r="E180" s="594" t="s">
        <v>336</v>
      </c>
      <c r="F180" s="594" t="s">
        <v>336</v>
      </c>
      <c r="G180" s="542" t="s">
        <v>1749</v>
      </c>
    </row>
    <row r="181" spans="1:7" ht="110.25" x14ac:dyDescent="0.25">
      <c r="A181" s="588"/>
      <c r="B181" s="546" t="s">
        <v>731</v>
      </c>
      <c r="C181" s="523" t="s">
        <v>732</v>
      </c>
      <c r="D181" s="547">
        <v>-3089.2</v>
      </c>
      <c r="E181" s="594" t="s">
        <v>336</v>
      </c>
      <c r="F181" s="594" t="s">
        <v>336</v>
      </c>
      <c r="G181" s="546" t="s">
        <v>1750</v>
      </c>
    </row>
    <row r="182" spans="1:7" ht="141.75" x14ac:dyDescent="0.25">
      <c r="A182" s="227"/>
      <c r="B182" s="546" t="s">
        <v>216</v>
      </c>
      <c r="C182" s="562" t="s">
        <v>733</v>
      </c>
      <c r="D182" s="547">
        <v>-5026.8</v>
      </c>
      <c r="E182" s="594" t="s">
        <v>336</v>
      </c>
      <c r="F182" s="594" t="s">
        <v>336</v>
      </c>
      <c r="G182" s="514" t="s">
        <v>1751</v>
      </c>
    </row>
    <row r="183" spans="1:7" ht="78.75" x14ac:dyDescent="0.25">
      <c r="A183" s="227"/>
      <c r="B183" s="546" t="s">
        <v>218</v>
      </c>
      <c r="C183" s="562" t="s">
        <v>219</v>
      </c>
      <c r="D183" s="547">
        <v>-91421.6</v>
      </c>
      <c r="E183" s="594" t="s">
        <v>336</v>
      </c>
      <c r="F183" s="594" t="s">
        <v>336</v>
      </c>
      <c r="G183" s="514" t="s">
        <v>1760</v>
      </c>
    </row>
    <row r="184" spans="1:7" ht="78.75" x14ac:dyDescent="0.25">
      <c r="A184" s="227"/>
      <c r="B184" s="546" t="s">
        <v>216</v>
      </c>
      <c r="C184" s="562" t="s">
        <v>734</v>
      </c>
      <c r="D184" s="547">
        <v>-949.7</v>
      </c>
      <c r="E184" s="594" t="s">
        <v>336</v>
      </c>
      <c r="F184" s="45" t="s">
        <v>336</v>
      </c>
      <c r="G184" s="514" t="s">
        <v>1761</v>
      </c>
    </row>
    <row r="185" spans="1:7" ht="220.5" customHeight="1" x14ac:dyDescent="0.25">
      <c r="A185" s="227"/>
      <c r="B185" s="546" t="s">
        <v>216</v>
      </c>
      <c r="C185" s="562" t="s">
        <v>217</v>
      </c>
      <c r="D185" s="547">
        <v>-10000</v>
      </c>
      <c r="E185" s="45">
        <v>-133602</v>
      </c>
      <c r="F185" s="45">
        <v>0</v>
      </c>
      <c r="G185" s="514" t="s">
        <v>1762</v>
      </c>
    </row>
    <row r="186" spans="1:7" ht="141.75" x14ac:dyDescent="0.25">
      <c r="A186" s="227"/>
      <c r="B186" s="546" t="s">
        <v>735</v>
      </c>
      <c r="C186" s="562" t="s">
        <v>736</v>
      </c>
      <c r="D186" s="547">
        <v>-1500</v>
      </c>
      <c r="E186" s="45">
        <v>0</v>
      </c>
      <c r="F186" s="45">
        <v>0</v>
      </c>
      <c r="G186" s="514" t="s">
        <v>1752</v>
      </c>
    </row>
    <row r="187" spans="1:7" ht="129.75" customHeight="1" x14ac:dyDescent="0.25">
      <c r="A187" s="227"/>
      <c r="B187" s="546" t="s">
        <v>216</v>
      </c>
      <c r="C187" s="562" t="s">
        <v>737</v>
      </c>
      <c r="D187" s="547">
        <v>-2619.8000000000002</v>
      </c>
      <c r="E187" s="45">
        <v>0</v>
      </c>
      <c r="F187" s="45">
        <v>0</v>
      </c>
      <c r="G187" s="514" t="s">
        <v>1753</v>
      </c>
    </row>
    <row r="188" spans="1:7" ht="47.25" x14ac:dyDescent="0.25">
      <c r="A188" s="227"/>
      <c r="B188" s="546" t="s">
        <v>738</v>
      </c>
      <c r="C188" s="562" t="s">
        <v>739</v>
      </c>
      <c r="D188" s="547">
        <v>-4553.7</v>
      </c>
      <c r="E188" s="45">
        <v>0</v>
      </c>
      <c r="F188" s="45">
        <v>0</v>
      </c>
      <c r="G188" s="514" t="s">
        <v>1839</v>
      </c>
    </row>
    <row r="189" spans="1:7" ht="349.5" customHeight="1" x14ac:dyDescent="0.25">
      <c r="A189" s="227"/>
      <c r="B189" s="595" t="s">
        <v>740</v>
      </c>
      <c r="C189" s="596" t="s">
        <v>741</v>
      </c>
      <c r="D189" s="597">
        <v>-20409.3</v>
      </c>
      <c r="E189" s="420">
        <v>0</v>
      </c>
      <c r="F189" s="420">
        <v>0</v>
      </c>
      <c r="G189" s="513" t="s">
        <v>1754</v>
      </c>
    </row>
    <row r="190" spans="1:7" ht="283.5" x14ac:dyDescent="0.25">
      <c r="A190" s="227"/>
      <c r="B190" s="546" t="s">
        <v>221</v>
      </c>
      <c r="C190" s="562" t="s">
        <v>222</v>
      </c>
      <c r="D190" s="547">
        <v>-898.2</v>
      </c>
      <c r="E190" s="45">
        <v>0</v>
      </c>
      <c r="F190" s="45">
        <v>-133602</v>
      </c>
      <c r="G190" s="514" t="s">
        <v>1763</v>
      </c>
    </row>
    <row r="191" spans="1:7" ht="47.25" customHeight="1" x14ac:dyDescent="0.25">
      <c r="A191" s="227"/>
      <c r="B191" s="546" t="s">
        <v>742</v>
      </c>
      <c r="C191" s="562" t="s">
        <v>743</v>
      </c>
      <c r="D191" s="547">
        <v>-1795.8</v>
      </c>
      <c r="E191" s="45">
        <v>0</v>
      </c>
      <c r="F191" s="45">
        <v>0</v>
      </c>
      <c r="G191" s="598" t="s">
        <v>1776</v>
      </c>
    </row>
    <row r="192" spans="1:7" ht="31.5" x14ac:dyDescent="0.25">
      <c r="A192" s="27">
        <v>26</v>
      </c>
      <c r="B192" s="529" t="s">
        <v>231</v>
      </c>
      <c r="C192" s="11"/>
      <c r="D192" s="11">
        <f>SUM(D193:D194)</f>
        <v>-2300</v>
      </c>
      <c r="E192" s="11">
        <f>SUM(E193:E194)</f>
        <v>0</v>
      </c>
      <c r="F192" s="11">
        <f>SUM(F193:F194)</f>
        <v>0</v>
      </c>
      <c r="G192" s="540"/>
    </row>
    <row r="193" spans="1:7" ht="63" x14ac:dyDescent="0.25">
      <c r="A193" s="29"/>
      <c r="B193" s="459" t="s">
        <v>744</v>
      </c>
      <c r="C193" s="30" t="s">
        <v>745</v>
      </c>
      <c r="D193" s="515">
        <v>-2000</v>
      </c>
      <c r="E193" s="515">
        <v>0</v>
      </c>
      <c r="F193" s="515">
        <v>0</v>
      </c>
      <c r="G193" s="514" t="s">
        <v>1742</v>
      </c>
    </row>
    <row r="194" spans="1:7" ht="78.75" x14ac:dyDescent="0.25">
      <c r="A194" s="29"/>
      <c r="B194" s="32" t="s">
        <v>675</v>
      </c>
      <c r="C194" s="34" t="s">
        <v>746</v>
      </c>
      <c r="D194" s="515">
        <v>-300</v>
      </c>
      <c r="E194" s="515">
        <v>0</v>
      </c>
      <c r="F194" s="515">
        <v>0</v>
      </c>
      <c r="G194" s="514" t="s">
        <v>1742</v>
      </c>
    </row>
    <row r="195" spans="1:7" ht="47.25" x14ac:dyDescent="0.25">
      <c r="A195" s="27">
        <v>27</v>
      </c>
      <c r="B195" s="529" t="s">
        <v>238</v>
      </c>
      <c r="C195" s="11"/>
      <c r="D195" s="11">
        <f>SUM(D196:D199)</f>
        <v>-5610.0000000000009</v>
      </c>
      <c r="E195" s="11">
        <f>SUM(E196:E199)</f>
        <v>0</v>
      </c>
      <c r="F195" s="11">
        <f>SUM(F196:F199)</f>
        <v>0</v>
      </c>
      <c r="G195" s="167"/>
    </row>
    <row r="196" spans="1:7" ht="47.25" x14ac:dyDescent="0.25">
      <c r="A196" s="29"/>
      <c r="B196" s="459" t="s">
        <v>61</v>
      </c>
      <c r="C196" s="34" t="s">
        <v>747</v>
      </c>
      <c r="D196" s="515">
        <v>-5291.8</v>
      </c>
      <c r="E196" s="515">
        <v>0</v>
      </c>
      <c r="F196" s="515">
        <v>0</v>
      </c>
      <c r="G196" s="546" t="s">
        <v>1755</v>
      </c>
    </row>
    <row r="197" spans="1:7" ht="47.25" x14ac:dyDescent="0.25">
      <c r="A197" s="29"/>
      <c r="B197" s="459" t="s">
        <v>243</v>
      </c>
      <c r="C197" s="34" t="s">
        <v>748</v>
      </c>
      <c r="D197" s="21">
        <v>-184.6</v>
      </c>
      <c r="E197" s="515">
        <v>0</v>
      </c>
      <c r="F197" s="515">
        <v>0</v>
      </c>
      <c r="G197" s="514" t="s">
        <v>1742</v>
      </c>
    </row>
    <row r="198" spans="1:7" ht="78.75" x14ac:dyDescent="0.25">
      <c r="A198" s="29"/>
      <c r="B198" s="459" t="s">
        <v>749</v>
      </c>
      <c r="C198" s="34" t="s">
        <v>750</v>
      </c>
      <c r="D198" s="21">
        <v>-74.5</v>
      </c>
      <c r="E198" s="515">
        <v>0</v>
      </c>
      <c r="F198" s="515">
        <v>0</v>
      </c>
      <c r="G198" s="514" t="s">
        <v>1742</v>
      </c>
    </row>
    <row r="199" spans="1:7" ht="31.5" x14ac:dyDescent="0.25">
      <c r="A199" s="29"/>
      <c r="B199" s="459" t="s">
        <v>239</v>
      </c>
      <c r="C199" s="34" t="s">
        <v>751</v>
      </c>
      <c r="D199" s="21">
        <v>-59.1</v>
      </c>
      <c r="E199" s="515">
        <v>0</v>
      </c>
      <c r="F199" s="515">
        <v>0</v>
      </c>
      <c r="G199" s="546" t="s">
        <v>1743</v>
      </c>
    </row>
    <row r="200" spans="1:7" ht="31.5" x14ac:dyDescent="0.25">
      <c r="A200" s="27">
        <v>28</v>
      </c>
      <c r="B200" s="529" t="s">
        <v>245</v>
      </c>
      <c r="C200" s="556"/>
      <c r="D200" s="530">
        <f>SUM(D201:D208)</f>
        <v>-17058.5</v>
      </c>
      <c r="E200" s="530">
        <f t="shared" ref="E200:F200" si="0">SUM(E201:E208)</f>
        <v>0</v>
      </c>
      <c r="F200" s="530">
        <f t="shared" si="0"/>
        <v>0</v>
      </c>
      <c r="G200" s="540"/>
    </row>
    <row r="201" spans="1:7" ht="31.5" x14ac:dyDescent="0.25">
      <c r="A201" s="27"/>
      <c r="B201" s="459" t="s">
        <v>752</v>
      </c>
      <c r="C201" s="548" t="s">
        <v>1323</v>
      </c>
      <c r="D201" s="536">
        <v>-241.4</v>
      </c>
      <c r="E201" s="557">
        <v>0</v>
      </c>
      <c r="F201" s="557">
        <v>0</v>
      </c>
      <c r="G201" s="542" t="s">
        <v>1756</v>
      </c>
    </row>
    <row r="202" spans="1:7" ht="63" x14ac:dyDescent="0.25">
      <c r="A202" s="27"/>
      <c r="B202" s="32" t="s">
        <v>753</v>
      </c>
      <c r="C202" s="47" t="s">
        <v>754</v>
      </c>
      <c r="D202" s="21">
        <v>-9755</v>
      </c>
      <c r="E202" s="21">
        <v>0</v>
      </c>
      <c r="F202" s="21">
        <v>0</v>
      </c>
      <c r="G202" s="32" t="s">
        <v>1757</v>
      </c>
    </row>
    <row r="203" spans="1:7" ht="63" x14ac:dyDescent="0.25">
      <c r="A203" s="47"/>
      <c r="B203" s="459" t="s">
        <v>755</v>
      </c>
      <c r="C203" s="548" t="s">
        <v>756</v>
      </c>
      <c r="D203" s="536">
        <v>-12.5</v>
      </c>
      <c r="E203" s="21">
        <v>0</v>
      </c>
      <c r="F203" s="21">
        <v>0</v>
      </c>
      <c r="G203" s="542" t="s">
        <v>1834</v>
      </c>
    </row>
    <row r="204" spans="1:7" ht="47.25" x14ac:dyDescent="0.25">
      <c r="A204" s="47"/>
      <c r="B204" s="32" t="s">
        <v>757</v>
      </c>
      <c r="C204" s="47" t="s">
        <v>758</v>
      </c>
      <c r="D204" s="21">
        <v>-1.6</v>
      </c>
      <c r="E204" s="21">
        <v>0</v>
      </c>
      <c r="F204" s="21">
        <v>0</v>
      </c>
      <c r="G204" s="514" t="s">
        <v>1838</v>
      </c>
    </row>
    <row r="205" spans="1:7" ht="63" x14ac:dyDescent="0.25">
      <c r="A205" s="562"/>
      <c r="B205" s="546" t="s">
        <v>759</v>
      </c>
      <c r="C205" s="562" t="s">
        <v>760</v>
      </c>
      <c r="D205" s="547">
        <v>-943.7</v>
      </c>
      <c r="E205" s="21">
        <v>0</v>
      </c>
      <c r="F205" s="21">
        <v>0</v>
      </c>
      <c r="G205" s="542" t="s">
        <v>1835</v>
      </c>
    </row>
    <row r="206" spans="1:7" ht="110.25" x14ac:dyDescent="0.25">
      <c r="A206" s="47"/>
      <c r="B206" s="32" t="s">
        <v>761</v>
      </c>
      <c r="C206" s="47" t="s">
        <v>762</v>
      </c>
      <c r="D206" s="21">
        <v>-1349.4</v>
      </c>
      <c r="E206" s="21">
        <v>0</v>
      </c>
      <c r="F206" s="21">
        <v>0</v>
      </c>
      <c r="G206" s="514" t="s">
        <v>1836</v>
      </c>
    </row>
    <row r="207" spans="1:7" ht="94.5" x14ac:dyDescent="0.25">
      <c r="A207" s="47"/>
      <c r="B207" s="459" t="s">
        <v>246</v>
      </c>
      <c r="C207" s="34" t="s">
        <v>763</v>
      </c>
      <c r="D207" s="515">
        <v>-1224.2</v>
      </c>
      <c r="E207" s="21">
        <v>0</v>
      </c>
      <c r="F207" s="21">
        <v>0</v>
      </c>
      <c r="G207" s="514" t="s">
        <v>1837</v>
      </c>
    </row>
    <row r="208" spans="1:7" ht="78.75" x14ac:dyDescent="0.25">
      <c r="A208" s="47"/>
      <c r="B208" s="32" t="s">
        <v>1324</v>
      </c>
      <c r="C208" s="47" t="s">
        <v>1325</v>
      </c>
      <c r="D208" s="21">
        <v>-3530.7</v>
      </c>
      <c r="E208" s="599">
        <v>0</v>
      </c>
      <c r="F208" s="599">
        <v>0</v>
      </c>
      <c r="G208" s="542" t="s">
        <v>1758</v>
      </c>
    </row>
    <row r="209" spans="1:7" ht="15.75" x14ac:dyDescent="0.25">
      <c r="A209" s="27">
        <v>29</v>
      </c>
      <c r="B209" s="529" t="s">
        <v>444</v>
      </c>
      <c r="C209" s="530"/>
      <c r="D209" s="530">
        <f>SUM(D210:D215)</f>
        <v>-323229.7</v>
      </c>
      <c r="E209" s="530">
        <f>SUM(E210:E215)</f>
        <v>-5665.2</v>
      </c>
      <c r="F209" s="530">
        <f>SUM(F210:F215)</f>
        <v>-19704.5</v>
      </c>
      <c r="G209" s="540"/>
    </row>
    <row r="210" spans="1:7" ht="126" x14ac:dyDescent="0.25">
      <c r="A210" s="27"/>
      <c r="B210" s="600" t="s">
        <v>764</v>
      </c>
      <c r="C210" s="523" t="s">
        <v>765</v>
      </c>
      <c r="D210" s="536">
        <v>-9014.6</v>
      </c>
      <c r="E210" s="536">
        <v>0</v>
      </c>
      <c r="F210" s="536">
        <v>0</v>
      </c>
      <c r="G210" s="542" t="s">
        <v>766</v>
      </c>
    </row>
    <row r="211" spans="1:7" ht="63" x14ac:dyDescent="0.25">
      <c r="A211" s="27"/>
      <c r="B211" s="561" t="s">
        <v>767</v>
      </c>
      <c r="C211" s="523" t="s">
        <v>768</v>
      </c>
      <c r="D211" s="536">
        <v>-181372.79999999999</v>
      </c>
      <c r="E211" s="536">
        <v>-5665.2</v>
      </c>
      <c r="F211" s="536">
        <v>-19704.5</v>
      </c>
      <c r="G211" s="39" t="s">
        <v>769</v>
      </c>
    </row>
    <row r="212" spans="1:7" ht="189" x14ac:dyDescent="0.25">
      <c r="A212" s="29"/>
      <c r="B212" s="459" t="s">
        <v>770</v>
      </c>
      <c r="C212" s="536" t="s">
        <v>1408</v>
      </c>
      <c r="D212" s="536">
        <v>-3472.4</v>
      </c>
      <c r="E212" s="536">
        <v>0</v>
      </c>
      <c r="F212" s="536">
        <v>0</v>
      </c>
      <c r="G212" s="542" t="s">
        <v>771</v>
      </c>
    </row>
    <row r="213" spans="1:7" ht="31.5" x14ac:dyDescent="0.25">
      <c r="A213" s="29"/>
      <c r="B213" s="39" t="s">
        <v>772</v>
      </c>
      <c r="C213" s="30" t="s">
        <v>773</v>
      </c>
      <c r="D213" s="45">
        <v>-129355.1</v>
      </c>
      <c r="E213" s="45">
        <v>0</v>
      </c>
      <c r="F213" s="45">
        <v>0</v>
      </c>
      <c r="G213" s="601" t="s">
        <v>774</v>
      </c>
    </row>
    <row r="214" spans="1:7" ht="63" x14ac:dyDescent="0.25">
      <c r="A214" s="29"/>
      <c r="B214" s="39" t="s">
        <v>775</v>
      </c>
      <c r="C214" s="30" t="s">
        <v>1302</v>
      </c>
      <c r="D214" s="45">
        <v>-8.8000000000000007</v>
      </c>
      <c r="E214" s="45">
        <v>0</v>
      </c>
      <c r="F214" s="45">
        <v>0</v>
      </c>
      <c r="G214" s="514" t="s">
        <v>776</v>
      </c>
    </row>
    <row r="215" spans="1:7" ht="31.5" x14ac:dyDescent="0.25">
      <c r="A215" s="29"/>
      <c r="B215" s="459" t="s">
        <v>29</v>
      </c>
      <c r="C215" s="548" t="s">
        <v>1409</v>
      </c>
      <c r="D215" s="536">
        <v>-6</v>
      </c>
      <c r="E215" s="536">
        <v>0</v>
      </c>
      <c r="F215" s="536">
        <v>0</v>
      </c>
      <c r="G215" s="542" t="s">
        <v>777</v>
      </c>
    </row>
    <row r="216" spans="1:7" ht="31.5" x14ac:dyDescent="0.25">
      <c r="A216" s="27">
        <v>30</v>
      </c>
      <c r="B216" s="529" t="s">
        <v>269</v>
      </c>
      <c r="C216" s="530"/>
      <c r="D216" s="530">
        <f>SUM(D217)</f>
        <v>-19556.099999999999</v>
      </c>
      <c r="E216" s="530">
        <f>SUM(E217)</f>
        <v>0</v>
      </c>
      <c r="F216" s="530">
        <f>SUM(F217)</f>
        <v>0</v>
      </c>
      <c r="G216" s="540"/>
    </row>
    <row r="217" spans="1:7" ht="63" x14ac:dyDescent="0.25">
      <c r="A217" s="29"/>
      <c r="B217" s="195" t="s">
        <v>778</v>
      </c>
      <c r="C217" s="602" t="s">
        <v>779</v>
      </c>
      <c r="D217" s="603">
        <v>-19556.099999999999</v>
      </c>
      <c r="E217" s="603">
        <v>0</v>
      </c>
      <c r="F217" s="603">
        <v>0</v>
      </c>
      <c r="G217" s="581" t="s">
        <v>780</v>
      </c>
    </row>
    <row r="218" spans="1:7" ht="31.5" x14ac:dyDescent="0.25">
      <c r="A218" s="27">
        <v>31</v>
      </c>
      <c r="B218" s="179" t="s">
        <v>289</v>
      </c>
      <c r="C218" s="515"/>
      <c r="D218" s="11">
        <f>SUM(D219:D240)</f>
        <v>-93569</v>
      </c>
      <c r="E218" s="11">
        <f>SUM(E219:E240)</f>
        <v>0</v>
      </c>
      <c r="F218" s="11">
        <f>SUM(F219:F240)</f>
        <v>0</v>
      </c>
      <c r="G218" s="167"/>
    </row>
    <row r="219" spans="1:7" ht="31.5" x14ac:dyDescent="0.25">
      <c r="A219" s="27"/>
      <c r="B219" s="248" t="s">
        <v>323</v>
      </c>
      <c r="C219" s="515" t="s">
        <v>784</v>
      </c>
      <c r="D219" s="515">
        <v>-4</v>
      </c>
      <c r="E219" s="515">
        <v>0</v>
      </c>
      <c r="F219" s="515">
        <v>0</v>
      </c>
      <c r="G219" s="514" t="s">
        <v>783</v>
      </c>
    </row>
    <row r="220" spans="1:7" ht="15.75" x14ac:dyDescent="0.25">
      <c r="A220" s="27"/>
      <c r="B220" s="248" t="s">
        <v>787</v>
      </c>
      <c r="C220" s="34" t="s">
        <v>788</v>
      </c>
      <c r="D220" s="515">
        <v>-30</v>
      </c>
      <c r="E220" s="515">
        <v>0</v>
      </c>
      <c r="F220" s="515">
        <v>0</v>
      </c>
      <c r="G220" s="514" t="s">
        <v>783</v>
      </c>
    </row>
    <row r="221" spans="1:7" ht="94.5" x14ac:dyDescent="0.25">
      <c r="A221" s="27"/>
      <c r="B221" s="248" t="s">
        <v>791</v>
      </c>
      <c r="C221" s="34" t="s">
        <v>792</v>
      </c>
      <c r="D221" s="515">
        <v>-9</v>
      </c>
      <c r="E221" s="515">
        <v>0</v>
      </c>
      <c r="F221" s="515">
        <v>0</v>
      </c>
      <c r="G221" s="514" t="s">
        <v>783</v>
      </c>
    </row>
    <row r="222" spans="1:7" ht="63" x14ac:dyDescent="0.25">
      <c r="A222" s="27"/>
      <c r="B222" s="248" t="s">
        <v>796</v>
      </c>
      <c r="C222" s="34" t="s">
        <v>797</v>
      </c>
      <c r="D222" s="515">
        <v>-27</v>
      </c>
      <c r="E222" s="515">
        <v>0</v>
      </c>
      <c r="F222" s="515">
        <v>0</v>
      </c>
      <c r="G222" s="514" t="s">
        <v>783</v>
      </c>
    </row>
    <row r="223" spans="1:7" ht="47.25" x14ac:dyDescent="0.25">
      <c r="A223" s="27"/>
      <c r="B223" s="248" t="s">
        <v>798</v>
      </c>
      <c r="C223" s="34" t="s">
        <v>799</v>
      </c>
      <c r="D223" s="515">
        <v>-27</v>
      </c>
      <c r="E223" s="515">
        <v>0</v>
      </c>
      <c r="F223" s="515">
        <v>0</v>
      </c>
      <c r="G223" s="514" t="s">
        <v>783</v>
      </c>
    </row>
    <row r="224" spans="1:7" ht="63" x14ac:dyDescent="0.25">
      <c r="A224" s="27"/>
      <c r="B224" s="248" t="s">
        <v>802</v>
      </c>
      <c r="C224" s="34" t="s">
        <v>803</v>
      </c>
      <c r="D224" s="21">
        <v>-2.5</v>
      </c>
      <c r="E224" s="515">
        <v>0</v>
      </c>
      <c r="F224" s="515">
        <v>0</v>
      </c>
      <c r="G224" s="514" t="s">
        <v>783</v>
      </c>
    </row>
    <row r="225" spans="1:7" ht="63" x14ac:dyDescent="0.25">
      <c r="A225" s="27"/>
      <c r="B225" s="248" t="s">
        <v>804</v>
      </c>
      <c r="C225" s="34" t="s">
        <v>805</v>
      </c>
      <c r="D225" s="21">
        <v>-1.8</v>
      </c>
      <c r="E225" s="515">
        <v>0</v>
      </c>
      <c r="F225" s="515">
        <v>0</v>
      </c>
      <c r="G225" s="514" t="s">
        <v>783</v>
      </c>
    </row>
    <row r="226" spans="1:7" ht="78.75" x14ac:dyDescent="0.25">
      <c r="A226" s="27"/>
      <c r="B226" s="248" t="s">
        <v>806</v>
      </c>
      <c r="C226" s="34" t="s">
        <v>807</v>
      </c>
      <c r="D226" s="515">
        <v>-6</v>
      </c>
      <c r="E226" s="515">
        <v>0</v>
      </c>
      <c r="F226" s="515">
        <v>0</v>
      </c>
      <c r="G226" s="514" t="s">
        <v>783</v>
      </c>
    </row>
    <row r="227" spans="1:7" ht="126" x14ac:dyDescent="0.25">
      <c r="A227" s="27"/>
      <c r="B227" s="248" t="s">
        <v>817</v>
      </c>
      <c r="C227" s="34" t="s">
        <v>818</v>
      </c>
      <c r="D227" s="515">
        <v>-30</v>
      </c>
      <c r="E227" s="515">
        <v>0</v>
      </c>
      <c r="F227" s="515">
        <v>0</v>
      </c>
      <c r="G227" s="514" t="s">
        <v>783</v>
      </c>
    </row>
    <row r="228" spans="1:7" ht="31.5" x14ac:dyDescent="0.25">
      <c r="A228" s="27"/>
      <c r="B228" s="248" t="s">
        <v>821</v>
      </c>
      <c r="C228" s="34" t="s">
        <v>822</v>
      </c>
      <c r="D228" s="515">
        <v>-24.6</v>
      </c>
      <c r="E228" s="515">
        <v>0</v>
      </c>
      <c r="F228" s="515">
        <v>0</v>
      </c>
      <c r="G228" s="514" t="s">
        <v>783</v>
      </c>
    </row>
    <row r="229" spans="1:7" ht="31.5" x14ac:dyDescent="0.25">
      <c r="A229" s="27"/>
      <c r="B229" s="248" t="s">
        <v>825</v>
      </c>
      <c r="C229" s="34" t="s">
        <v>826</v>
      </c>
      <c r="D229" s="515">
        <v>-65</v>
      </c>
      <c r="E229" s="515">
        <v>0</v>
      </c>
      <c r="F229" s="515">
        <v>0</v>
      </c>
      <c r="G229" s="514" t="s">
        <v>783</v>
      </c>
    </row>
    <row r="230" spans="1:7" ht="47.25" x14ac:dyDescent="0.25">
      <c r="A230" s="27"/>
      <c r="B230" s="248" t="s">
        <v>846</v>
      </c>
      <c r="C230" s="34" t="s">
        <v>847</v>
      </c>
      <c r="D230" s="515">
        <v>-31300.1</v>
      </c>
      <c r="E230" s="515">
        <v>0</v>
      </c>
      <c r="F230" s="515">
        <v>0</v>
      </c>
      <c r="G230" s="180" t="s">
        <v>848</v>
      </c>
    </row>
    <row r="231" spans="1:7" ht="47.25" x14ac:dyDescent="0.25">
      <c r="A231" s="27"/>
      <c r="B231" s="248" t="s">
        <v>849</v>
      </c>
      <c r="C231" s="34" t="s">
        <v>850</v>
      </c>
      <c r="D231" s="515">
        <v>-6904.7</v>
      </c>
      <c r="E231" s="515">
        <v>0</v>
      </c>
      <c r="F231" s="515">
        <v>0</v>
      </c>
      <c r="G231" s="180" t="s">
        <v>848</v>
      </c>
    </row>
    <row r="232" spans="1:7" ht="173.25" x14ac:dyDescent="0.25">
      <c r="A232" s="27"/>
      <c r="B232" s="248" t="s">
        <v>851</v>
      </c>
      <c r="C232" s="34" t="s">
        <v>852</v>
      </c>
      <c r="D232" s="515">
        <v>-41046.5</v>
      </c>
      <c r="E232" s="515">
        <v>0</v>
      </c>
      <c r="F232" s="515">
        <v>0</v>
      </c>
      <c r="G232" s="180" t="s">
        <v>848</v>
      </c>
    </row>
    <row r="233" spans="1:7" ht="173.25" x14ac:dyDescent="0.25">
      <c r="A233" s="27"/>
      <c r="B233" s="248" t="s">
        <v>853</v>
      </c>
      <c r="C233" s="34" t="s">
        <v>854</v>
      </c>
      <c r="D233" s="515">
        <v>-510</v>
      </c>
      <c r="E233" s="515">
        <v>0</v>
      </c>
      <c r="F233" s="515">
        <v>0</v>
      </c>
      <c r="G233" s="180" t="s">
        <v>848</v>
      </c>
    </row>
    <row r="234" spans="1:7" ht="189" x14ac:dyDescent="0.25">
      <c r="A234" s="27"/>
      <c r="B234" s="248" t="s">
        <v>855</v>
      </c>
      <c r="C234" s="34" t="s">
        <v>856</v>
      </c>
      <c r="D234" s="515">
        <v>-560</v>
      </c>
      <c r="E234" s="515">
        <v>0</v>
      </c>
      <c r="F234" s="515">
        <v>0</v>
      </c>
      <c r="G234" s="180" t="s">
        <v>848</v>
      </c>
    </row>
    <row r="235" spans="1:7" ht="94.5" x14ac:dyDescent="0.25">
      <c r="A235" s="27"/>
      <c r="B235" s="248" t="s">
        <v>857</v>
      </c>
      <c r="C235" s="34" t="s">
        <v>858</v>
      </c>
      <c r="D235" s="515">
        <v>-11076.4</v>
      </c>
      <c r="E235" s="515">
        <v>0</v>
      </c>
      <c r="F235" s="515">
        <v>0</v>
      </c>
      <c r="G235" s="180" t="s">
        <v>848</v>
      </c>
    </row>
    <row r="236" spans="1:7" ht="47.25" x14ac:dyDescent="0.25">
      <c r="A236" s="27"/>
      <c r="B236" s="248" t="s">
        <v>859</v>
      </c>
      <c r="C236" s="34" t="s">
        <v>860</v>
      </c>
      <c r="D236" s="515">
        <v>-424.5</v>
      </c>
      <c r="E236" s="515">
        <v>0</v>
      </c>
      <c r="F236" s="515">
        <v>0</v>
      </c>
      <c r="G236" s="180" t="s">
        <v>848</v>
      </c>
    </row>
    <row r="237" spans="1:7" ht="31.5" x14ac:dyDescent="0.25">
      <c r="A237" s="27"/>
      <c r="B237" s="248" t="s">
        <v>861</v>
      </c>
      <c r="C237" s="34" t="s">
        <v>1320</v>
      </c>
      <c r="D237" s="515">
        <v>-1326.1</v>
      </c>
      <c r="E237" s="515">
        <v>0</v>
      </c>
      <c r="F237" s="515">
        <v>0</v>
      </c>
      <c r="G237" s="180" t="s">
        <v>848</v>
      </c>
    </row>
    <row r="238" spans="1:7" ht="189" x14ac:dyDescent="0.25">
      <c r="A238" s="27"/>
      <c r="B238" s="248" t="s">
        <v>829</v>
      </c>
      <c r="C238" s="34" t="s">
        <v>830</v>
      </c>
      <c r="D238" s="515">
        <v>-86.6</v>
      </c>
      <c r="E238" s="515">
        <v>0</v>
      </c>
      <c r="F238" s="515">
        <v>0</v>
      </c>
      <c r="G238" s="514" t="s">
        <v>862</v>
      </c>
    </row>
    <row r="239" spans="1:7" ht="78.75" x14ac:dyDescent="0.25">
      <c r="A239" s="27"/>
      <c r="B239" s="248" t="s">
        <v>749</v>
      </c>
      <c r="C239" s="34" t="s">
        <v>863</v>
      </c>
      <c r="D239" s="515">
        <v>-97.2</v>
      </c>
      <c r="E239" s="515">
        <v>0</v>
      </c>
      <c r="F239" s="515">
        <v>0</v>
      </c>
      <c r="G239" s="514" t="s">
        <v>833</v>
      </c>
    </row>
    <row r="240" spans="1:7" ht="63" x14ac:dyDescent="0.25">
      <c r="A240" s="27"/>
      <c r="B240" s="248" t="s">
        <v>802</v>
      </c>
      <c r="C240" s="34" t="s">
        <v>876</v>
      </c>
      <c r="D240" s="515">
        <v>-10</v>
      </c>
      <c r="E240" s="515">
        <v>0</v>
      </c>
      <c r="F240" s="515">
        <v>0</v>
      </c>
      <c r="G240" s="180" t="s">
        <v>877</v>
      </c>
    </row>
    <row r="241" spans="1:7" ht="15.75" customHeight="1" x14ac:dyDescent="0.25">
      <c r="A241" s="27">
        <v>32</v>
      </c>
      <c r="B241" s="564" t="s">
        <v>326</v>
      </c>
      <c r="C241" s="22"/>
      <c r="D241" s="50">
        <f>SUM(D242)</f>
        <v>-76</v>
      </c>
      <c r="E241" s="50">
        <f>SUM(E242)</f>
        <v>0</v>
      </c>
      <c r="F241" s="50">
        <f>SUM(F242)</f>
        <v>0</v>
      </c>
      <c r="G241" s="468"/>
    </row>
    <row r="242" spans="1:7" ht="47.25" x14ac:dyDescent="0.25">
      <c r="A242" s="27"/>
      <c r="B242" s="604" t="s">
        <v>29</v>
      </c>
      <c r="C242" s="565" t="s">
        <v>328</v>
      </c>
      <c r="D242" s="536">
        <v>-76</v>
      </c>
      <c r="E242" s="536">
        <v>0</v>
      </c>
      <c r="F242" s="536">
        <v>0</v>
      </c>
      <c r="G242" s="39" t="s">
        <v>1759</v>
      </c>
    </row>
    <row r="243" spans="1:7" ht="63" x14ac:dyDescent="0.25">
      <c r="A243" s="27">
        <v>33</v>
      </c>
      <c r="B243" s="529" t="s">
        <v>333</v>
      </c>
      <c r="C243" s="530"/>
      <c r="D243" s="530">
        <f>SUM(D244:D251)</f>
        <v>-2768.7</v>
      </c>
      <c r="E243" s="530">
        <f>SUM(E244:E251)</f>
        <v>0</v>
      </c>
      <c r="F243" s="530">
        <f>SUM(F244:F251)</f>
        <v>0</v>
      </c>
      <c r="G243" s="540"/>
    </row>
    <row r="244" spans="1:7" ht="94.5" x14ac:dyDescent="0.25">
      <c r="A244" s="27"/>
      <c r="B244" s="459" t="s">
        <v>883</v>
      </c>
      <c r="C244" s="47" t="s">
        <v>884</v>
      </c>
      <c r="D244" s="536">
        <v>-988.8</v>
      </c>
      <c r="E244" s="557" t="s">
        <v>336</v>
      </c>
      <c r="F244" s="557" t="s">
        <v>336</v>
      </c>
      <c r="G244" s="542" t="s">
        <v>885</v>
      </c>
    </row>
    <row r="245" spans="1:7" ht="63" x14ac:dyDescent="0.25">
      <c r="A245" s="27"/>
      <c r="B245" s="459" t="s">
        <v>886</v>
      </c>
      <c r="C245" s="47" t="s">
        <v>887</v>
      </c>
      <c r="D245" s="536">
        <v>-189.7</v>
      </c>
      <c r="E245" s="557" t="s">
        <v>336</v>
      </c>
      <c r="F245" s="557" t="s">
        <v>336</v>
      </c>
      <c r="G245" s="542" t="s">
        <v>885</v>
      </c>
    </row>
    <row r="246" spans="1:7" ht="126" x14ac:dyDescent="0.25">
      <c r="A246" s="27"/>
      <c r="B246" s="32" t="s">
        <v>888</v>
      </c>
      <c r="C246" s="47" t="s">
        <v>889</v>
      </c>
      <c r="D246" s="536">
        <v>-473.1</v>
      </c>
      <c r="E246" s="557" t="s">
        <v>336</v>
      </c>
      <c r="F246" s="557" t="s">
        <v>336</v>
      </c>
      <c r="G246" s="542" t="s">
        <v>890</v>
      </c>
    </row>
    <row r="247" spans="1:7" ht="141.75" x14ac:dyDescent="0.25">
      <c r="A247" s="27"/>
      <c r="B247" s="32" t="s">
        <v>891</v>
      </c>
      <c r="C247" s="47" t="s">
        <v>892</v>
      </c>
      <c r="D247" s="536">
        <v>-596.9</v>
      </c>
      <c r="E247" s="557" t="s">
        <v>336</v>
      </c>
      <c r="F247" s="557" t="s">
        <v>336</v>
      </c>
      <c r="G247" s="542" t="s">
        <v>890</v>
      </c>
    </row>
    <row r="248" spans="1:7" ht="47.25" x14ac:dyDescent="0.25">
      <c r="A248" s="27"/>
      <c r="B248" s="459" t="s">
        <v>893</v>
      </c>
      <c r="C248" s="47" t="s">
        <v>894</v>
      </c>
      <c r="D248" s="536">
        <v>-434</v>
      </c>
      <c r="E248" s="557" t="s">
        <v>336</v>
      </c>
      <c r="F248" s="557" t="s">
        <v>336</v>
      </c>
      <c r="G248" s="542" t="s">
        <v>895</v>
      </c>
    </row>
    <row r="249" spans="1:7" ht="47.25" x14ac:dyDescent="0.25">
      <c r="A249" s="27"/>
      <c r="B249" s="459" t="s">
        <v>896</v>
      </c>
      <c r="C249" s="47" t="s">
        <v>897</v>
      </c>
      <c r="D249" s="536">
        <v>-15</v>
      </c>
      <c r="E249" s="557" t="s">
        <v>336</v>
      </c>
      <c r="F249" s="557" t="s">
        <v>336</v>
      </c>
      <c r="G249" s="542" t="s">
        <v>895</v>
      </c>
    </row>
    <row r="250" spans="1:7" ht="47.25" x14ac:dyDescent="0.25">
      <c r="A250" s="27"/>
      <c r="B250" s="32" t="s">
        <v>898</v>
      </c>
      <c r="C250" s="47" t="s">
        <v>899</v>
      </c>
      <c r="D250" s="536">
        <v>-71.099999999999994</v>
      </c>
      <c r="E250" s="557" t="s">
        <v>336</v>
      </c>
      <c r="F250" s="557" t="s">
        <v>336</v>
      </c>
      <c r="G250" s="542" t="s">
        <v>895</v>
      </c>
    </row>
    <row r="251" spans="1:7" ht="47.25" x14ac:dyDescent="0.25">
      <c r="A251" s="27"/>
      <c r="B251" s="32" t="s">
        <v>898</v>
      </c>
      <c r="C251" s="47" t="s">
        <v>900</v>
      </c>
      <c r="D251" s="536">
        <v>-0.1</v>
      </c>
      <c r="E251" s="557" t="s">
        <v>336</v>
      </c>
      <c r="F251" s="557" t="s">
        <v>336</v>
      </c>
      <c r="G251" s="542" t="s">
        <v>901</v>
      </c>
    </row>
    <row r="252" spans="1:7" ht="31.5" x14ac:dyDescent="0.25">
      <c r="A252" s="27">
        <v>34</v>
      </c>
      <c r="B252" s="529" t="s">
        <v>342</v>
      </c>
      <c r="C252" s="556"/>
      <c r="D252" s="530">
        <f>SUM(D253:D259)</f>
        <v>-4139.5999999999995</v>
      </c>
      <c r="E252" s="530">
        <f>SUM(E253:E259)</f>
        <v>0</v>
      </c>
      <c r="F252" s="530">
        <f>SUM(F253:F259)</f>
        <v>0</v>
      </c>
      <c r="G252" s="540"/>
    </row>
    <row r="253" spans="1:7" ht="47.25" x14ac:dyDescent="0.25">
      <c r="A253" s="29"/>
      <c r="B253" s="544" t="s">
        <v>902</v>
      </c>
      <c r="C253" s="548" t="s">
        <v>903</v>
      </c>
      <c r="D253" s="536">
        <v>-162</v>
      </c>
      <c r="E253" s="603">
        <v>0</v>
      </c>
      <c r="F253" s="603">
        <v>0</v>
      </c>
      <c r="G253" s="543" t="s">
        <v>904</v>
      </c>
    </row>
    <row r="254" spans="1:7" ht="47.25" x14ac:dyDescent="0.25">
      <c r="A254" s="29"/>
      <c r="B254" s="544" t="s">
        <v>905</v>
      </c>
      <c r="C254" s="548" t="s">
        <v>906</v>
      </c>
      <c r="D254" s="21">
        <v>-2034.7</v>
      </c>
      <c r="E254" s="603">
        <v>0</v>
      </c>
      <c r="F254" s="603">
        <v>0</v>
      </c>
      <c r="G254" s="543" t="s">
        <v>904</v>
      </c>
    </row>
    <row r="255" spans="1:7" ht="47.25" x14ac:dyDescent="0.25">
      <c r="A255" s="29"/>
      <c r="B255" s="544" t="s">
        <v>907</v>
      </c>
      <c r="C255" s="535" t="s">
        <v>908</v>
      </c>
      <c r="D255" s="21">
        <v>-903.6</v>
      </c>
      <c r="E255" s="603">
        <v>0</v>
      </c>
      <c r="F255" s="603">
        <v>0</v>
      </c>
      <c r="G255" s="543" t="s">
        <v>904</v>
      </c>
    </row>
    <row r="256" spans="1:7" ht="47.25" x14ac:dyDescent="0.25">
      <c r="A256" s="29"/>
      <c r="B256" s="546" t="s">
        <v>909</v>
      </c>
      <c r="C256" s="535" t="s">
        <v>910</v>
      </c>
      <c r="D256" s="21">
        <v>-556.70000000000005</v>
      </c>
      <c r="E256" s="603">
        <v>0</v>
      </c>
      <c r="F256" s="603">
        <v>0</v>
      </c>
      <c r="G256" s="543" t="s">
        <v>904</v>
      </c>
    </row>
    <row r="257" spans="1:7" ht="47.25" x14ac:dyDescent="0.25">
      <c r="A257" s="29"/>
      <c r="B257" s="546" t="s">
        <v>911</v>
      </c>
      <c r="C257" s="535" t="s">
        <v>1470</v>
      </c>
      <c r="D257" s="21">
        <v>-379.2</v>
      </c>
      <c r="E257" s="603">
        <v>0</v>
      </c>
      <c r="F257" s="603">
        <v>0</v>
      </c>
      <c r="G257" s="543" t="s">
        <v>904</v>
      </c>
    </row>
    <row r="258" spans="1:7" ht="47.25" x14ac:dyDescent="0.25">
      <c r="A258" s="29"/>
      <c r="B258" s="546" t="s">
        <v>907</v>
      </c>
      <c r="C258" s="535" t="s">
        <v>912</v>
      </c>
      <c r="D258" s="21">
        <v>-100</v>
      </c>
      <c r="E258" s="603">
        <v>0</v>
      </c>
      <c r="F258" s="603">
        <v>0</v>
      </c>
      <c r="G258" s="543" t="s">
        <v>904</v>
      </c>
    </row>
    <row r="259" spans="1:7" ht="126" x14ac:dyDescent="0.25">
      <c r="A259" s="29"/>
      <c r="B259" s="605" t="s">
        <v>913</v>
      </c>
      <c r="C259" s="535" t="s">
        <v>914</v>
      </c>
      <c r="D259" s="21">
        <v>-3.4</v>
      </c>
      <c r="E259" s="536">
        <v>0</v>
      </c>
      <c r="F259" s="536">
        <v>0</v>
      </c>
      <c r="G259" s="543" t="s">
        <v>915</v>
      </c>
    </row>
  </sheetData>
  <mergeCells count="7">
    <mergeCell ref="G8:G10"/>
    <mergeCell ref="A1:G1"/>
    <mergeCell ref="A3:A4"/>
    <mergeCell ref="B3:B4"/>
    <mergeCell ref="C3:C4"/>
    <mergeCell ref="D3:F3"/>
    <mergeCell ref="G3:G4"/>
  </mergeCells>
  <pageMargins left="0.78740157480314965" right="0.39370078740157483" top="0.78740157480314965" bottom="0.78740157480314965" header="0.31496062992125984" footer="0.31496062992125984"/>
  <pageSetup paperSize="9" scale="68" fitToHeight="0" orientation="landscape" r:id="rId1"/>
  <headerFooter>
    <oddHeader>&amp;R&amp;P</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72"/>
  <sheetViews>
    <sheetView tabSelected="1" view="pageBreakPreview" topLeftCell="A167" zoomScale="90" zoomScaleNormal="80" zoomScaleSheetLayoutView="90" workbookViewId="0">
      <selection activeCell="B167" sqref="B167"/>
    </sheetView>
  </sheetViews>
  <sheetFormatPr defaultRowHeight="15.75" x14ac:dyDescent="0.25"/>
  <cols>
    <col min="1" max="1" width="4.85546875" style="207" customWidth="1"/>
    <col min="2" max="2" width="57.5703125" style="208" customWidth="1"/>
    <col min="3" max="3" width="28.7109375" style="209" customWidth="1"/>
    <col min="4" max="6" width="16.5703125" style="66" customWidth="1"/>
    <col min="7" max="7" width="57.5703125" style="208" customWidth="1"/>
    <col min="8" max="8" width="28.7109375" style="209" customWidth="1"/>
    <col min="9" max="11" width="16.5703125" style="66" customWidth="1"/>
    <col min="12" max="12" width="12" style="206" customWidth="1"/>
    <col min="13" max="16384" width="9.140625" style="206"/>
  </cols>
  <sheetData>
    <row r="1" spans="1:11" x14ac:dyDescent="0.25">
      <c r="A1" s="685" t="s">
        <v>921</v>
      </c>
      <c r="B1" s="685"/>
      <c r="C1" s="685"/>
      <c r="D1" s="685"/>
      <c r="E1" s="685"/>
      <c r="F1" s="685"/>
      <c r="G1" s="685"/>
      <c r="H1" s="685"/>
      <c r="I1" s="685"/>
      <c r="J1" s="685"/>
      <c r="K1" s="685"/>
    </row>
    <row r="2" spans="1:11" x14ac:dyDescent="0.25">
      <c r="D2" s="52"/>
      <c r="E2" s="52"/>
      <c r="F2" s="52"/>
      <c r="I2" s="52">
        <f>D7+I7</f>
        <v>0</v>
      </c>
      <c r="J2" s="52">
        <f>E7+J7</f>
        <v>0</v>
      </c>
      <c r="K2" s="52">
        <f>F7+K7</f>
        <v>0</v>
      </c>
    </row>
    <row r="3" spans="1:11" ht="15.75" customHeight="1" x14ac:dyDescent="0.25">
      <c r="A3" s="686" t="s">
        <v>1</v>
      </c>
      <c r="B3" s="687" t="s">
        <v>922</v>
      </c>
      <c r="C3" s="688"/>
      <c r="D3" s="688"/>
      <c r="E3" s="688"/>
      <c r="F3" s="689"/>
      <c r="G3" s="690" t="s">
        <v>923</v>
      </c>
      <c r="H3" s="690"/>
      <c r="I3" s="690"/>
      <c r="J3" s="690"/>
      <c r="K3" s="690"/>
    </row>
    <row r="4" spans="1:11" s="210" customFormat="1" ht="32.25" customHeight="1" x14ac:dyDescent="0.25">
      <c r="A4" s="686"/>
      <c r="B4" s="691" t="s">
        <v>924</v>
      </c>
      <c r="C4" s="691" t="s">
        <v>925</v>
      </c>
      <c r="D4" s="693" t="s">
        <v>4</v>
      </c>
      <c r="E4" s="694"/>
      <c r="F4" s="695"/>
      <c r="G4" s="691" t="s">
        <v>924</v>
      </c>
      <c r="H4" s="691" t="s">
        <v>925</v>
      </c>
      <c r="I4" s="693" t="s">
        <v>4</v>
      </c>
      <c r="J4" s="694"/>
      <c r="K4" s="695"/>
    </row>
    <row r="5" spans="1:11" s="210" customFormat="1" ht="15.75" customHeight="1" x14ac:dyDescent="0.25">
      <c r="A5" s="686"/>
      <c r="B5" s="692"/>
      <c r="C5" s="692"/>
      <c r="D5" s="449" t="s">
        <v>6</v>
      </c>
      <c r="E5" s="449" t="s">
        <v>7</v>
      </c>
      <c r="F5" s="449" t="s">
        <v>8</v>
      </c>
      <c r="G5" s="692"/>
      <c r="H5" s="692"/>
      <c r="I5" s="449" t="s">
        <v>6</v>
      </c>
      <c r="J5" s="449" t="s">
        <v>7</v>
      </c>
      <c r="K5" s="449" t="s">
        <v>8</v>
      </c>
    </row>
    <row r="6" spans="1:11" s="213" customFormat="1" x14ac:dyDescent="0.25">
      <c r="A6" s="211">
        <v>1</v>
      </c>
      <c r="B6" s="212">
        <v>2</v>
      </c>
      <c r="C6" s="211">
        <v>3</v>
      </c>
      <c r="D6" s="448">
        <v>4</v>
      </c>
      <c r="E6" s="450">
        <v>5</v>
      </c>
      <c r="F6" s="448">
        <v>6</v>
      </c>
      <c r="G6" s="211">
        <v>7</v>
      </c>
      <c r="H6" s="212">
        <v>8</v>
      </c>
      <c r="I6" s="450">
        <v>9</v>
      </c>
      <c r="J6" s="448">
        <v>10</v>
      </c>
      <c r="K6" s="450">
        <v>11</v>
      </c>
    </row>
    <row r="7" spans="1:11" s="210" customFormat="1" x14ac:dyDescent="0.25">
      <c r="A7" s="214"/>
      <c r="B7" s="215" t="s">
        <v>9</v>
      </c>
      <c r="C7" s="216"/>
      <c r="D7" s="203">
        <f>D8+D10+D23+D26+D28+D49+D51+D57+D59+D61+D63+D65+D67+D69+D71+D73+D75+D77+D79+D81+D83+D86+D92+D94+D96+D99+D101+D104+D110+D112+D114+D116+D119+D121+D124+D126+D129+D148+D168+D171+D221+D223+D227+D229+D231+D234+D238+D241+D243+D245+D247+D250+D252+D255+D257+D262+D264+D278+D280+D282+D284+D286+D288+D291+D298+D300+D304+D306+D309+D312+D317+D319+D323+D327+D330+D332+D341+D344+D348+D350+D352+D354+D356+D359+D363+D365+D367+D371</f>
        <v>16444139.200000005</v>
      </c>
      <c r="E7" s="203">
        <f>E8+E10+E23+E26+E28+E49+E51+E57+E59+E61+E63+E65+E67+E69+E71+E73+E75+E77+E79+E81+E83+E86+E92+E94+E96+E99+E101+E104+E110+E112+E114+E116+E119+E121+E124+E126+E129+E148+E168+E171+E221+E223+E227+E229+E231+E234+E238+E241+E243+E245+E247+E250+E252+E255+E257+E262+E264+E278+E280+E282+E284+E286+E288+E291+E298+E300+E304+E306+E309+E312+E317+E319+E323+E327+E330+E332+E341+E344+E348+E350+E352+E354+E356+E359+E363+E365+E367+E371</f>
        <v>4966412.5999999996</v>
      </c>
      <c r="F7" s="203">
        <f>F8+F10+F23+F26+F28+F49+F51+F57+F59+F61+F63+F65+F67+F69+F71+F73+F75+F77+F79+F81+F83+F86+F92+F94+F96+F99+F101+F104+F110+F112+F114+F116+F119+F121+F124+F126+F129+F148+F168+F171+F221+F223+F227+F229+F231+F234+F238+F241+F243+F245+F247+F250+F252+F255+F257+F262+F264+F278+F280+F282+F284+F286+F288+F291+F298+F300+F304+F306+F309+F312+F317+F319+F323+F327+F330+F332+F341+F344+F348+F350+F352+F354+F356+F359+F363+F365+F367+F371</f>
        <v>2937299.0999999996</v>
      </c>
      <c r="G7" s="217"/>
      <c r="H7" s="218"/>
      <c r="I7" s="203">
        <f>I8+I10+I23+I26+I28+I49+I51+I57+I59+I61+I63+I65+I67+I69+I71+I73+I75+I77+I79+I81+I83+I86+I92+I94+I96+I99+I101+I104+I110+I112+I114+I116+I119+I121+I124+I126+I129+I148+I168+I171+I221+I223+I227+I229+I231+I234+I238+I241+I243+I245+I247+I250+I252+I255+I257+I262+I264+I278+I280+I282+I284+I286+I288+I291+I298+I300+I304+I306+I309+I312+I317+I319+I323+I327+I330+I332+I341+I344+I348+I350+I352+I354+I356+I359+I363+I365+I367+I371</f>
        <v>-16444139.200000005</v>
      </c>
      <c r="J7" s="203">
        <f>J8+J10+J23+J26+J28+J49+J51+J57+J59+J61+J63+J65+J67+J69+J71+J73+J75+J77+J79+J81+J83+J86+J92+J94+J96+J99+J101+J104+J110+J112+J114+J116+J119+J121+J124+J126+J129+J148+J168+J171+J221+J223+J227+J229+J231+J234+J238+J241+J243+J245+J247+J250+J252+J255+J257+J262+J264+J278+J280+J282+J284+J286+J288+J291+J298+J300+J304+J306+J309+J312+J317+J319+J323+J327+J330+J332+J341+J344+J348+J350+J352+J354+J356+J359+J363+J365+J367+J371</f>
        <v>-4966412.5999999996</v>
      </c>
      <c r="K7" s="203">
        <f>K8+K10+K23+K26+K28+K49+K51+K57+K59+K61+K63+K65+K67+K69+K71+K73+K75+K77+K79+K81+K83+K86+K92+K94+K96+K99+K101+K104+K110+K112+K114+K116+K119+K121+K124+K126+K129+K148+K168+K171+K221+K223+K227+K229+K231+K234+K238+K241+K243+K245+K247+K250+K252+K255+K257+K262+K264+K278+K280+K282+K284+K286+K288+K291+K298+K300+K304+K306+K309+K312+K317+K319+K323+K327+K330+K332+K341+K344+K348+K350+K352+K354+K356+K359+K363+K365+K367+K371</f>
        <v>-2937299.0999999996</v>
      </c>
    </row>
    <row r="8" spans="1:11" s="219" customFormat="1" ht="31.5" x14ac:dyDescent="0.25">
      <c r="A8" s="326" t="s">
        <v>1304</v>
      </c>
      <c r="B8" s="374" t="s">
        <v>926</v>
      </c>
      <c r="C8" s="227"/>
      <c r="D8" s="50">
        <f>SUM(D9)</f>
        <v>50000</v>
      </c>
      <c r="E8" s="50">
        <f>SUM(E9)</f>
        <v>0</v>
      </c>
      <c r="F8" s="50">
        <f>SUM(F9)</f>
        <v>0</v>
      </c>
      <c r="G8" s="221" t="s">
        <v>201</v>
      </c>
      <c r="H8" s="227"/>
      <c r="I8" s="50">
        <f>SUM(I9)</f>
        <v>-50000</v>
      </c>
      <c r="J8" s="50">
        <f>SUM(J9)</f>
        <v>0</v>
      </c>
      <c r="K8" s="50">
        <f>SUM(K9)</f>
        <v>0</v>
      </c>
    </row>
    <row r="9" spans="1:11" s="219" customFormat="1" ht="94.5" x14ac:dyDescent="0.25">
      <c r="A9" s="326"/>
      <c r="B9" s="478" t="s">
        <v>1506</v>
      </c>
      <c r="C9" s="240" t="s">
        <v>927</v>
      </c>
      <c r="D9" s="21">
        <v>50000</v>
      </c>
      <c r="E9" s="21">
        <v>0</v>
      </c>
      <c r="F9" s="21">
        <v>0</v>
      </c>
      <c r="G9" s="229" t="s">
        <v>1505</v>
      </c>
      <c r="H9" s="240" t="s">
        <v>707</v>
      </c>
      <c r="I9" s="451">
        <v>-50000</v>
      </c>
      <c r="J9" s="21">
        <v>0</v>
      </c>
      <c r="K9" s="21">
        <v>0</v>
      </c>
    </row>
    <row r="10" spans="1:11" s="219" customFormat="1" ht="31.5" x14ac:dyDescent="0.25">
      <c r="A10" s="353" t="s">
        <v>1305</v>
      </c>
      <c r="B10" s="221" t="s">
        <v>48</v>
      </c>
      <c r="C10" s="222"/>
      <c r="D10" s="11">
        <f>SUM(D11:D22)</f>
        <v>154420.69999999998</v>
      </c>
      <c r="E10" s="11">
        <f>SUM(E11:E22)</f>
        <v>18800.400000000001</v>
      </c>
      <c r="F10" s="11">
        <f>SUM(F11:F22)</f>
        <v>18800.400000000001</v>
      </c>
      <c r="G10" s="221" t="s">
        <v>48</v>
      </c>
      <c r="H10" s="223"/>
      <c r="I10" s="11">
        <f>SUM(I11:I22)</f>
        <v>-154420.69999999998</v>
      </c>
      <c r="J10" s="11">
        <f>SUM(J11:J22)</f>
        <v>-18800.400000000001</v>
      </c>
      <c r="K10" s="11">
        <f>SUM(K11:K22)</f>
        <v>-18800.400000000001</v>
      </c>
    </row>
    <row r="11" spans="1:11" s="219" customFormat="1" ht="207" customHeight="1" x14ac:dyDescent="0.25">
      <c r="A11" s="224"/>
      <c r="B11" s="472" t="s">
        <v>928</v>
      </c>
      <c r="C11" s="81" t="s">
        <v>71</v>
      </c>
      <c r="D11" s="225">
        <v>2000</v>
      </c>
      <c r="E11" s="225">
        <v>0</v>
      </c>
      <c r="F11" s="225">
        <v>0</v>
      </c>
      <c r="G11" s="472" t="s">
        <v>929</v>
      </c>
      <c r="H11" s="81" t="s">
        <v>930</v>
      </c>
      <c r="I11" s="225">
        <v>-2000</v>
      </c>
      <c r="J11" s="225">
        <v>0</v>
      </c>
      <c r="K11" s="225">
        <v>0</v>
      </c>
    </row>
    <row r="12" spans="1:11" s="219" customFormat="1" ht="63" x14ac:dyDescent="0.25">
      <c r="A12" s="224"/>
      <c r="B12" s="226" t="s">
        <v>931</v>
      </c>
      <c r="C12" s="81" t="s">
        <v>932</v>
      </c>
      <c r="D12" s="225">
        <v>90</v>
      </c>
      <c r="E12" s="225">
        <v>0</v>
      </c>
      <c r="F12" s="225">
        <v>0</v>
      </c>
      <c r="G12" s="226" t="s">
        <v>931</v>
      </c>
      <c r="H12" s="81" t="s">
        <v>933</v>
      </c>
      <c r="I12" s="225">
        <v>-90</v>
      </c>
      <c r="J12" s="225">
        <v>0</v>
      </c>
      <c r="K12" s="225">
        <v>0</v>
      </c>
    </row>
    <row r="13" spans="1:11" s="219" customFormat="1" ht="47.25" x14ac:dyDescent="0.25">
      <c r="A13" s="224"/>
      <c r="B13" s="472" t="s">
        <v>934</v>
      </c>
      <c r="C13" s="17" t="s">
        <v>935</v>
      </c>
      <c r="D13" s="424">
        <f>18800.4+1349.8</f>
        <v>20150.2</v>
      </c>
      <c r="E13" s="225">
        <v>18800.400000000001</v>
      </c>
      <c r="F13" s="225">
        <v>18800.400000000001</v>
      </c>
      <c r="G13" s="226" t="s">
        <v>936</v>
      </c>
      <c r="H13" s="81" t="s">
        <v>937</v>
      </c>
      <c r="I13" s="21">
        <v>-18800.400000000001</v>
      </c>
      <c r="J13" s="225">
        <v>-18800.400000000001</v>
      </c>
      <c r="K13" s="225">
        <v>-18800.400000000001</v>
      </c>
    </row>
    <row r="14" spans="1:11" s="219" customFormat="1" ht="78.75" x14ac:dyDescent="0.25">
      <c r="A14" s="224"/>
      <c r="B14" s="472"/>
      <c r="C14" s="17"/>
      <c r="D14" s="424"/>
      <c r="E14" s="225"/>
      <c r="F14" s="225"/>
      <c r="G14" s="226" t="s">
        <v>938</v>
      </c>
      <c r="H14" s="81" t="s">
        <v>939</v>
      </c>
      <c r="I14" s="225">
        <v>-1977.1</v>
      </c>
      <c r="J14" s="225">
        <v>0</v>
      </c>
      <c r="K14" s="225">
        <v>0</v>
      </c>
    </row>
    <row r="15" spans="1:11" s="219" customFormat="1" ht="63" x14ac:dyDescent="0.25">
      <c r="A15" s="224"/>
      <c r="B15" s="472" t="s">
        <v>940</v>
      </c>
      <c r="C15" s="81" t="s">
        <v>941</v>
      </c>
      <c r="D15" s="424">
        <f>5759.5+627.3+756.9</f>
        <v>7143.7</v>
      </c>
      <c r="E15" s="225">
        <v>0</v>
      </c>
      <c r="F15" s="225">
        <v>0</v>
      </c>
      <c r="G15" s="301" t="s">
        <v>942</v>
      </c>
      <c r="H15" s="81" t="s">
        <v>943</v>
      </c>
      <c r="I15" s="225">
        <f>-5759.5-756.9</f>
        <v>-6516.4</v>
      </c>
      <c r="J15" s="225">
        <v>0</v>
      </c>
      <c r="K15" s="225">
        <v>0</v>
      </c>
    </row>
    <row r="16" spans="1:11" s="219" customFormat="1" ht="78.75" x14ac:dyDescent="0.25">
      <c r="A16" s="224"/>
      <c r="B16" s="472" t="s">
        <v>944</v>
      </c>
      <c r="C16" s="17" t="s">
        <v>945</v>
      </c>
      <c r="D16" s="424">
        <v>432.7</v>
      </c>
      <c r="E16" s="225">
        <v>0</v>
      </c>
      <c r="F16" s="225">
        <v>0</v>
      </c>
      <c r="G16" s="301" t="s">
        <v>944</v>
      </c>
      <c r="H16" s="81" t="s">
        <v>946</v>
      </c>
      <c r="I16" s="225">
        <v>-432.7</v>
      </c>
      <c r="J16" s="225">
        <v>0</v>
      </c>
      <c r="K16" s="225">
        <v>0</v>
      </c>
    </row>
    <row r="17" spans="1:11" s="219" customFormat="1" ht="63" x14ac:dyDescent="0.25">
      <c r="A17" s="224"/>
      <c r="B17" s="301" t="s">
        <v>947</v>
      </c>
      <c r="C17" s="17" t="s">
        <v>932</v>
      </c>
      <c r="D17" s="225">
        <v>430</v>
      </c>
      <c r="E17" s="225">
        <v>0</v>
      </c>
      <c r="F17" s="225">
        <v>0</v>
      </c>
      <c r="G17" s="301" t="s">
        <v>947</v>
      </c>
      <c r="H17" s="227" t="s">
        <v>948</v>
      </c>
      <c r="I17" s="225">
        <v>-430</v>
      </c>
      <c r="J17" s="225">
        <v>0</v>
      </c>
      <c r="K17" s="225">
        <v>0</v>
      </c>
    </row>
    <row r="18" spans="1:11" s="219" customFormat="1" ht="94.5" x14ac:dyDescent="0.25">
      <c r="A18" s="224"/>
      <c r="B18" s="134" t="s">
        <v>949</v>
      </c>
      <c r="C18" s="17" t="s">
        <v>950</v>
      </c>
      <c r="D18" s="225">
        <v>36334.1</v>
      </c>
      <c r="E18" s="225">
        <v>0</v>
      </c>
      <c r="F18" s="225">
        <v>0</v>
      </c>
      <c r="G18" s="134" t="s">
        <v>951</v>
      </c>
      <c r="H18" s="17" t="s">
        <v>952</v>
      </c>
      <c r="I18" s="225">
        <v>-116224.29999999999</v>
      </c>
      <c r="J18" s="225">
        <v>0</v>
      </c>
      <c r="K18" s="225">
        <v>0</v>
      </c>
    </row>
    <row r="19" spans="1:11" s="219" customFormat="1" ht="78.75" x14ac:dyDescent="0.25">
      <c r="A19" s="224"/>
      <c r="B19" s="134" t="s">
        <v>953</v>
      </c>
      <c r="C19" s="228" t="s">
        <v>954</v>
      </c>
      <c r="D19" s="424">
        <v>4000</v>
      </c>
      <c r="E19" s="225">
        <v>0</v>
      </c>
      <c r="F19" s="225">
        <v>0</v>
      </c>
      <c r="G19" s="226" t="s">
        <v>955</v>
      </c>
      <c r="H19" s="81" t="s">
        <v>956</v>
      </c>
      <c r="I19" s="225">
        <v>-7949.8</v>
      </c>
      <c r="J19" s="225">
        <v>0</v>
      </c>
      <c r="K19" s="225">
        <v>0</v>
      </c>
    </row>
    <row r="20" spans="1:11" s="219" customFormat="1" ht="78.75" x14ac:dyDescent="0.25">
      <c r="A20" s="224"/>
      <c r="B20" s="229" t="s">
        <v>953</v>
      </c>
      <c r="C20" s="228" t="s">
        <v>957</v>
      </c>
      <c r="D20" s="424">
        <v>47840.6</v>
      </c>
      <c r="E20" s="225">
        <v>0</v>
      </c>
      <c r="F20" s="225">
        <v>0</v>
      </c>
      <c r="G20" s="230"/>
      <c r="H20" s="323"/>
      <c r="I20" s="61"/>
      <c r="J20" s="61"/>
      <c r="K20" s="61"/>
    </row>
    <row r="21" spans="1:11" s="219" customFormat="1" ht="78.75" x14ac:dyDescent="0.25">
      <c r="A21" s="224"/>
      <c r="B21" s="134" t="s">
        <v>953</v>
      </c>
      <c r="C21" s="47" t="s">
        <v>958</v>
      </c>
      <c r="D21" s="424">
        <v>15830.3</v>
      </c>
      <c r="E21" s="225">
        <v>0</v>
      </c>
      <c r="F21" s="225">
        <v>0</v>
      </c>
      <c r="G21" s="230"/>
      <c r="H21" s="227"/>
      <c r="I21" s="61"/>
      <c r="J21" s="61"/>
      <c r="K21" s="61"/>
    </row>
    <row r="22" spans="1:11" s="219" customFormat="1" ht="78.75" x14ac:dyDescent="0.25">
      <c r="A22" s="224"/>
      <c r="B22" s="134" t="s">
        <v>953</v>
      </c>
      <c r="C22" s="47" t="s">
        <v>959</v>
      </c>
      <c r="D22" s="424">
        <v>20169.099999999999</v>
      </c>
      <c r="E22" s="225">
        <v>0</v>
      </c>
      <c r="F22" s="225">
        <v>0</v>
      </c>
      <c r="G22" s="230"/>
      <c r="H22" s="227"/>
      <c r="I22" s="61"/>
      <c r="J22" s="61"/>
      <c r="K22" s="61"/>
    </row>
    <row r="23" spans="1:11" s="219" customFormat="1" ht="31.5" x14ac:dyDescent="0.25">
      <c r="A23" s="353" t="s">
        <v>960</v>
      </c>
      <c r="B23" s="231" t="s">
        <v>48</v>
      </c>
      <c r="C23" s="11"/>
      <c r="D23" s="11">
        <f>SUM(D24:D25)</f>
        <v>400</v>
      </c>
      <c r="E23" s="11">
        <f>SUM(E24:E25)</f>
        <v>400</v>
      </c>
      <c r="F23" s="11">
        <f>SUM(F24:F25)</f>
        <v>400</v>
      </c>
      <c r="G23" s="232" t="s">
        <v>86</v>
      </c>
      <c r="H23" s="81"/>
      <c r="I23" s="11">
        <f>SUM(I24:I25)</f>
        <v>-400</v>
      </c>
      <c r="J23" s="11">
        <f>SUM(J24:J25)</f>
        <v>-400</v>
      </c>
      <c r="K23" s="11">
        <f>SUM(K24:K25)</f>
        <v>-400</v>
      </c>
    </row>
    <row r="24" spans="1:11" s="219" customFormat="1" ht="141.75" x14ac:dyDescent="0.25">
      <c r="A24" s="224"/>
      <c r="B24" s="226" t="s">
        <v>961</v>
      </c>
      <c r="C24" s="81" t="s">
        <v>962</v>
      </c>
      <c r="D24" s="424">
        <v>200</v>
      </c>
      <c r="E24" s="424">
        <v>200</v>
      </c>
      <c r="F24" s="424">
        <v>200</v>
      </c>
      <c r="G24" s="226" t="s">
        <v>961</v>
      </c>
      <c r="H24" s="233" t="s">
        <v>963</v>
      </c>
      <c r="I24" s="225">
        <v>-200</v>
      </c>
      <c r="J24" s="225">
        <v>-200</v>
      </c>
      <c r="K24" s="225">
        <v>-200</v>
      </c>
    </row>
    <row r="25" spans="1:11" s="219" customFormat="1" ht="141.75" x14ac:dyDescent="0.25">
      <c r="A25" s="224"/>
      <c r="B25" s="226" t="s">
        <v>964</v>
      </c>
      <c r="C25" s="81" t="s">
        <v>965</v>
      </c>
      <c r="D25" s="424">
        <v>200</v>
      </c>
      <c r="E25" s="424">
        <v>200</v>
      </c>
      <c r="F25" s="424">
        <v>200</v>
      </c>
      <c r="G25" s="226" t="s">
        <v>961</v>
      </c>
      <c r="H25" s="233" t="s">
        <v>1440</v>
      </c>
      <c r="I25" s="225">
        <v>-200</v>
      </c>
      <c r="J25" s="225">
        <v>-200</v>
      </c>
      <c r="K25" s="225">
        <v>-200</v>
      </c>
    </row>
    <row r="26" spans="1:11" s="235" customFormat="1" ht="31.5" x14ac:dyDescent="0.25">
      <c r="A26" s="353" t="s">
        <v>966</v>
      </c>
      <c r="B26" s="232" t="s">
        <v>48</v>
      </c>
      <c r="C26" s="29"/>
      <c r="D26" s="11">
        <f>D27</f>
        <v>34942.1</v>
      </c>
      <c r="E26" s="11">
        <f t="shared" ref="E26:F26" si="0">E27</f>
        <v>0</v>
      </c>
      <c r="F26" s="11">
        <f t="shared" si="0"/>
        <v>0</v>
      </c>
      <c r="G26" s="234" t="s">
        <v>967</v>
      </c>
      <c r="H26" s="29"/>
      <c r="I26" s="11">
        <f>I27</f>
        <v>-34942.1</v>
      </c>
      <c r="J26" s="11">
        <f t="shared" ref="J26" si="1">J27</f>
        <v>0</v>
      </c>
      <c r="K26" s="11">
        <f t="shared" ref="K26" si="2">K27</f>
        <v>0</v>
      </c>
    </row>
    <row r="27" spans="1:11" s="219" customFormat="1" ht="63" x14ac:dyDescent="0.25">
      <c r="A27" s="224"/>
      <c r="B27" s="32" t="s">
        <v>968</v>
      </c>
      <c r="C27" s="81" t="s">
        <v>969</v>
      </c>
      <c r="D27" s="424">
        <f>19177.3+7737.4+8027.4</f>
        <v>34942.1</v>
      </c>
      <c r="E27" s="424">
        <v>0</v>
      </c>
      <c r="F27" s="424">
        <v>0</v>
      </c>
      <c r="G27" s="32" t="s">
        <v>970</v>
      </c>
      <c r="H27" s="81" t="s">
        <v>1407</v>
      </c>
      <c r="I27" s="424">
        <v>-34942.1</v>
      </c>
      <c r="J27" s="424">
        <v>0</v>
      </c>
      <c r="K27" s="424">
        <v>0</v>
      </c>
    </row>
    <row r="28" spans="1:11" s="237" customFormat="1" ht="47.25" x14ac:dyDescent="0.25">
      <c r="A28" s="326" t="s">
        <v>971</v>
      </c>
      <c r="B28" s="236" t="s">
        <v>381</v>
      </c>
      <c r="C28" s="240"/>
      <c r="D28" s="50">
        <f>SUM(D29:D48)</f>
        <v>1153669</v>
      </c>
      <c r="E28" s="50">
        <f>SUM(E29:E48)</f>
        <v>1141277.2</v>
      </c>
      <c r="F28" s="50">
        <f>SUM(F29:F48)</f>
        <v>1410158.4000000001</v>
      </c>
      <c r="G28" s="221" t="s">
        <v>381</v>
      </c>
      <c r="H28" s="240"/>
      <c r="I28" s="50">
        <f>SUM(I29:I48)</f>
        <v>-1153669</v>
      </c>
      <c r="J28" s="50">
        <f>SUM(J29:J48)</f>
        <v>-1141277.2000000002</v>
      </c>
      <c r="K28" s="50">
        <f>SUM(K29:K48)</f>
        <v>-1410158.4000000001</v>
      </c>
    </row>
    <row r="29" spans="1:11" s="239" customFormat="1" ht="31.5" x14ac:dyDescent="0.25">
      <c r="A29" s="326"/>
      <c r="B29" s="478" t="s">
        <v>972</v>
      </c>
      <c r="C29" s="293" t="s">
        <v>973</v>
      </c>
      <c r="D29" s="424">
        <v>20766.7</v>
      </c>
      <c r="E29" s="424">
        <v>0</v>
      </c>
      <c r="F29" s="424">
        <v>0</v>
      </c>
      <c r="G29" s="645" t="s">
        <v>1480</v>
      </c>
      <c r="H29" s="293" t="s">
        <v>974</v>
      </c>
      <c r="I29" s="424">
        <v>-20766.7</v>
      </c>
      <c r="J29" s="424">
        <v>0</v>
      </c>
      <c r="K29" s="424">
        <v>0</v>
      </c>
    </row>
    <row r="30" spans="1:11" s="239" customFormat="1" ht="47.25" x14ac:dyDescent="0.25">
      <c r="A30" s="326"/>
      <c r="B30" s="478" t="s">
        <v>975</v>
      </c>
      <c r="C30" s="293" t="s">
        <v>976</v>
      </c>
      <c r="D30" s="424">
        <v>15680.6</v>
      </c>
      <c r="E30" s="424">
        <v>0</v>
      </c>
      <c r="F30" s="424">
        <v>0</v>
      </c>
      <c r="G30" s="665"/>
      <c r="H30" s="293" t="s">
        <v>977</v>
      </c>
      <c r="I30" s="424">
        <v>-15680.6</v>
      </c>
      <c r="J30" s="424">
        <v>0</v>
      </c>
      <c r="K30" s="424">
        <v>0</v>
      </c>
    </row>
    <row r="31" spans="1:11" s="239" customFormat="1" ht="78.75" x14ac:dyDescent="0.25">
      <c r="A31" s="326"/>
      <c r="B31" s="478" t="s">
        <v>978</v>
      </c>
      <c r="C31" s="375" t="s">
        <v>979</v>
      </c>
      <c r="D31" s="424">
        <v>7462.7</v>
      </c>
      <c r="E31" s="424">
        <v>0</v>
      </c>
      <c r="F31" s="424">
        <v>0</v>
      </c>
      <c r="G31" s="666"/>
      <c r="H31" s="375" t="s">
        <v>980</v>
      </c>
      <c r="I31" s="424">
        <v>-7462.7</v>
      </c>
      <c r="J31" s="424">
        <v>0</v>
      </c>
      <c r="K31" s="424">
        <v>0</v>
      </c>
    </row>
    <row r="32" spans="1:11" s="239" customFormat="1" ht="116.25" customHeight="1" x14ac:dyDescent="0.25">
      <c r="A32" s="326"/>
      <c r="B32" s="478" t="s">
        <v>981</v>
      </c>
      <c r="C32" s="293" t="s">
        <v>982</v>
      </c>
      <c r="D32" s="424">
        <v>13137.1</v>
      </c>
      <c r="E32" s="424">
        <v>11242.4</v>
      </c>
      <c r="F32" s="424">
        <v>14542.3</v>
      </c>
      <c r="G32" s="367" t="s">
        <v>1488</v>
      </c>
      <c r="H32" s="474" t="s">
        <v>983</v>
      </c>
      <c r="I32" s="424">
        <v>-84690.2</v>
      </c>
      <c r="J32" s="424">
        <v>-72279</v>
      </c>
      <c r="K32" s="424">
        <v>-93281.9</v>
      </c>
    </row>
    <row r="33" spans="1:11" s="239" customFormat="1" ht="100.5" customHeight="1" x14ac:dyDescent="0.25">
      <c r="A33" s="326"/>
      <c r="B33" s="478" t="s">
        <v>984</v>
      </c>
      <c r="C33" s="293" t="s">
        <v>985</v>
      </c>
      <c r="D33" s="424">
        <v>4462.7</v>
      </c>
      <c r="E33" s="424">
        <v>3818.4</v>
      </c>
      <c r="F33" s="424">
        <v>4939.1000000000004</v>
      </c>
      <c r="G33" s="503"/>
      <c r="H33" s="503"/>
      <c r="I33" s="424"/>
      <c r="J33" s="424"/>
      <c r="K33" s="424"/>
    </row>
    <row r="34" spans="1:11" s="239" customFormat="1" ht="110.25" x14ac:dyDescent="0.25">
      <c r="A34" s="326"/>
      <c r="B34" s="478" t="s">
        <v>986</v>
      </c>
      <c r="C34" s="293" t="s">
        <v>987</v>
      </c>
      <c r="D34" s="424">
        <v>4460.8</v>
      </c>
      <c r="E34" s="424">
        <v>3818.2</v>
      </c>
      <c r="F34" s="424">
        <v>4939.1000000000004</v>
      </c>
      <c r="G34" s="503"/>
      <c r="H34" s="503"/>
      <c r="I34" s="424"/>
      <c r="J34" s="424"/>
      <c r="K34" s="424"/>
    </row>
    <row r="35" spans="1:11" s="239" customFormat="1" ht="47.25" x14ac:dyDescent="0.25">
      <c r="A35" s="326"/>
      <c r="B35" s="478" t="s">
        <v>988</v>
      </c>
      <c r="C35" s="293" t="s">
        <v>989</v>
      </c>
      <c r="D35" s="424">
        <v>13573.7</v>
      </c>
      <c r="E35" s="424">
        <v>11616.1</v>
      </c>
      <c r="F35" s="424">
        <v>15025.8</v>
      </c>
      <c r="G35" s="503"/>
      <c r="H35" s="503"/>
      <c r="I35" s="424"/>
      <c r="J35" s="424"/>
      <c r="K35" s="424"/>
    </row>
    <row r="36" spans="1:11" s="239" customFormat="1" ht="47.25" x14ac:dyDescent="0.25">
      <c r="A36" s="326"/>
      <c r="B36" s="478" t="s">
        <v>990</v>
      </c>
      <c r="C36" s="293" t="s">
        <v>991</v>
      </c>
      <c r="D36" s="424">
        <v>15078.8</v>
      </c>
      <c r="E36" s="424">
        <v>12904.3</v>
      </c>
      <c r="F36" s="424">
        <v>16691.900000000001</v>
      </c>
      <c r="G36" s="503"/>
      <c r="H36" s="503"/>
      <c r="I36" s="424"/>
      <c r="J36" s="424"/>
      <c r="K36" s="424"/>
    </row>
    <row r="37" spans="1:11" s="239" customFormat="1" ht="78.75" x14ac:dyDescent="0.25">
      <c r="A37" s="326"/>
      <c r="B37" s="478" t="s">
        <v>992</v>
      </c>
      <c r="C37" s="293" t="s">
        <v>993</v>
      </c>
      <c r="D37" s="424">
        <v>33977.1</v>
      </c>
      <c r="E37" s="424">
        <v>28879.599999999999</v>
      </c>
      <c r="F37" s="424">
        <v>37143.699999999997</v>
      </c>
      <c r="G37" s="503"/>
      <c r="H37" s="503"/>
      <c r="I37" s="424"/>
      <c r="J37" s="424"/>
      <c r="K37" s="424"/>
    </row>
    <row r="38" spans="1:11" s="239" customFormat="1" ht="63.75" customHeight="1" x14ac:dyDescent="0.25">
      <c r="A38" s="353"/>
      <c r="B38" s="478" t="s">
        <v>994</v>
      </c>
      <c r="C38" s="238" t="s">
        <v>995</v>
      </c>
      <c r="D38" s="417">
        <v>9803.9</v>
      </c>
      <c r="E38" s="417">
        <v>10204.1</v>
      </c>
      <c r="F38" s="417">
        <v>20930.2</v>
      </c>
      <c r="G38" s="659" t="s">
        <v>1489</v>
      </c>
      <c r="H38" s="240" t="s">
        <v>996</v>
      </c>
      <c r="I38" s="417">
        <v>-9803.9</v>
      </c>
      <c r="J38" s="417">
        <v>-10204.1</v>
      </c>
      <c r="K38" s="417">
        <v>-20930.2</v>
      </c>
    </row>
    <row r="39" spans="1:11" s="239" customFormat="1" ht="79.5" customHeight="1" x14ac:dyDescent="0.25">
      <c r="A39" s="326"/>
      <c r="B39" s="478" t="s">
        <v>997</v>
      </c>
      <c r="C39" s="17" t="s">
        <v>998</v>
      </c>
      <c r="D39" s="424">
        <v>3000</v>
      </c>
      <c r="E39" s="424">
        <v>3122.5</v>
      </c>
      <c r="F39" s="424">
        <v>3558.1</v>
      </c>
      <c r="G39" s="676"/>
      <c r="H39" s="677" t="s">
        <v>999</v>
      </c>
      <c r="I39" s="671">
        <v>-1015264.9</v>
      </c>
      <c r="J39" s="671">
        <v>-1058794.1000000001</v>
      </c>
      <c r="K39" s="671">
        <v>-1295946.3</v>
      </c>
    </row>
    <row r="40" spans="1:11" s="239" customFormat="1" ht="78.75" x14ac:dyDescent="0.25">
      <c r="A40" s="326"/>
      <c r="B40" s="478" t="s">
        <v>1000</v>
      </c>
      <c r="C40" s="17" t="s">
        <v>1001</v>
      </c>
      <c r="D40" s="424">
        <v>10075.5</v>
      </c>
      <c r="E40" s="424">
        <v>10486.7</v>
      </c>
      <c r="F40" s="424">
        <v>13841.2</v>
      </c>
      <c r="G40" s="676"/>
      <c r="H40" s="678"/>
      <c r="I40" s="672"/>
      <c r="J40" s="672"/>
      <c r="K40" s="672"/>
    </row>
    <row r="41" spans="1:11" s="239" customFormat="1" ht="78.75" x14ac:dyDescent="0.25">
      <c r="A41" s="326"/>
      <c r="B41" s="478" t="s">
        <v>1002</v>
      </c>
      <c r="C41" s="17" t="s">
        <v>1003</v>
      </c>
      <c r="D41" s="424">
        <v>6600.2</v>
      </c>
      <c r="E41" s="424">
        <v>6869.6</v>
      </c>
      <c r="F41" s="424">
        <v>7828.1</v>
      </c>
      <c r="G41" s="676"/>
      <c r="H41" s="678"/>
      <c r="I41" s="672"/>
      <c r="J41" s="672"/>
      <c r="K41" s="672"/>
    </row>
    <row r="42" spans="1:11" s="239" customFormat="1" ht="47.25" x14ac:dyDescent="0.25">
      <c r="A42" s="326"/>
      <c r="B42" s="478" t="s">
        <v>1004</v>
      </c>
      <c r="C42" s="17" t="s">
        <v>1005</v>
      </c>
      <c r="D42" s="424">
        <v>4991.5</v>
      </c>
      <c r="E42" s="424">
        <v>5228.6000000000004</v>
      </c>
      <c r="F42" s="424">
        <v>6441.2</v>
      </c>
      <c r="G42" s="676"/>
      <c r="H42" s="678"/>
      <c r="I42" s="672"/>
      <c r="J42" s="672"/>
      <c r="K42" s="672"/>
    </row>
    <row r="43" spans="1:11" s="239" customFormat="1" ht="47.25" x14ac:dyDescent="0.25">
      <c r="A43" s="326"/>
      <c r="B43" s="478" t="s">
        <v>1006</v>
      </c>
      <c r="C43" s="17" t="s">
        <v>1007</v>
      </c>
      <c r="D43" s="424">
        <v>98721.600000000006</v>
      </c>
      <c r="E43" s="424">
        <v>102751</v>
      </c>
      <c r="F43" s="424">
        <v>118216.7</v>
      </c>
      <c r="G43" s="676"/>
      <c r="H43" s="678"/>
      <c r="I43" s="672"/>
      <c r="J43" s="672"/>
      <c r="K43" s="672"/>
    </row>
    <row r="44" spans="1:11" s="239" customFormat="1" ht="78.75" x14ac:dyDescent="0.25">
      <c r="A44" s="326"/>
      <c r="B44" s="478" t="s">
        <v>1008</v>
      </c>
      <c r="C44" s="17" t="s">
        <v>1009</v>
      </c>
      <c r="D44" s="424">
        <v>20174.900000000001</v>
      </c>
      <c r="E44" s="424">
        <v>20998.400000000001</v>
      </c>
      <c r="F44" s="424">
        <v>25867.4</v>
      </c>
      <c r="G44" s="676"/>
      <c r="H44" s="678"/>
      <c r="I44" s="672"/>
      <c r="J44" s="672"/>
      <c r="K44" s="672"/>
    </row>
    <row r="45" spans="1:11" s="239" customFormat="1" ht="47.25" x14ac:dyDescent="0.25">
      <c r="A45" s="326"/>
      <c r="B45" s="478" t="s">
        <v>1010</v>
      </c>
      <c r="C45" s="17" t="s">
        <v>1011</v>
      </c>
      <c r="D45" s="424">
        <v>564171.6</v>
      </c>
      <c r="E45" s="424">
        <v>587199.19999999995</v>
      </c>
      <c r="F45" s="424">
        <v>723358.4</v>
      </c>
      <c r="G45" s="676"/>
      <c r="H45" s="678"/>
      <c r="I45" s="672"/>
      <c r="J45" s="672"/>
      <c r="K45" s="672"/>
    </row>
    <row r="46" spans="1:11" s="239" customFormat="1" ht="98.25" customHeight="1" x14ac:dyDescent="0.25">
      <c r="A46" s="326"/>
      <c r="B46" s="478" t="s">
        <v>1012</v>
      </c>
      <c r="C46" s="17" t="s">
        <v>1013</v>
      </c>
      <c r="D46" s="424">
        <v>63.9</v>
      </c>
      <c r="E46" s="424">
        <v>66.5</v>
      </c>
      <c r="F46" s="424">
        <v>81.900000000000006</v>
      </c>
      <c r="G46" s="676"/>
      <c r="H46" s="678"/>
      <c r="I46" s="672"/>
      <c r="J46" s="672"/>
      <c r="K46" s="672"/>
    </row>
    <row r="47" spans="1:11" s="239" customFormat="1" ht="110.25" x14ac:dyDescent="0.25">
      <c r="A47" s="326"/>
      <c r="B47" s="478" t="s">
        <v>1014</v>
      </c>
      <c r="C47" s="17" t="s">
        <v>1015</v>
      </c>
      <c r="D47" s="424">
        <v>6654.5</v>
      </c>
      <c r="E47" s="424">
        <v>6970.6</v>
      </c>
      <c r="F47" s="424">
        <v>8587</v>
      </c>
      <c r="G47" s="676"/>
      <c r="H47" s="678"/>
      <c r="I47" s="672"/>
      <c r="J47" s="672"/>
      <c r="K47" s="672"/>
    </row>
    <row r="48" spans="1:11" s="239" customFormat="1" ht="63" x14ac:dyDescent="0.25">
      <c r="A48" s="326"/>
      <c r="B48" s="478" t="s">
        <v>1016</v>
      </c>
      <c r="C48" s="17" t="s">
        <v>1017</v>
      </c>
      <c r="D48" s="424">
        <v>300811.2</v>
      </c>
      <c r="E48" s="424">
        <v>315101</v>
      </c>
      <c r="F48" s="424">
        <v>388166.3</v>
      </c>
      <c r="G48" s="666"/>
      <c r="H48" s="679"/>
      <c r="I48" s="673"/>
      <c r="J48" s="673"/>
      <c r="K48" s="673"/>
    </row>
    <row r="49" spans="1:11" s="239" customFormat="1" ht="47.25" x14ac:dyDescent="0.25">
      <c r="A49" s="326" t="s">
        <v>1018</v>
      </c>
      <c r="B49" s="490" t="s">
        <v>83</v>
      </c>
      <c r="C49" s="227"/>
      <c r="D49" s="50">
        <f>D50</f>
        <v>2806</v>
      </c>
      <c r="E49" s="50">
        <f>E50</f>
        <v>0</v>
      </c>
      <c r="F49" s="50">
        <f>F50</f>
        <v>0</v>
      </c>
      <c r="G49" s="490" t="s">
        <v>83</v>
      </c>
      <c r="H49" s="407"/>
      <c r="I49" s="50">
        <f>I50</f>
        <v>-2806</v>
      </c>
      <c r="J49" s="50">
        <f>J50</f>
        <v>0</v>
      </c>
      <c r="K49" s="50">
        <f>K50</f>
        <v>0</v>
      </c>
    </row>
    <row r="50" spans="1:11" s="239" customFormat="1" ht="47.25" x14ac:dyDescent="0.25">
      <c r="A50" s="326"/>
      <c r="B50" s="301" t="s">
        <v>1019</v>
      </c>
      <c r="C50" s="240" t="s">
        <v>85</v>
      </c>
      <c r="D50" s="21">
        <v>2806</v>
      </c>
      <c r="E50" s="21">
        <f>SUM(E51:E53)</f>
        <v>0</v>
      </c>
      <c r="F50" s="21">
        <f>SUM(F51:F53)</f>
        <v>0</v>
      </c>
      <c r="G50" s="399" t="s">
        <v>1019</v>
      </c>
      <c r="H50" s="400" t="s">
        <v>1020</v>
      </c>
      <c r="I50" s="452">
        <v>-2806</v>
      </c>
      <c r="J50" s="452">
        <v>0</v>
      </c>
      <c r="K50" s="452">
        <v>0</v>
      </c>
    </row>
    <row r="51" spans="1:11" s="237" customFormat="1" ht="31.5" x14ac:dyDescent="0.25">
      <c r="A51" s="326" t="s">
        <v>1021</v>
      </c>
      <c r="B51" s="490" t="s">
        <v>86</v>
      </c>
      <c r="C51" s="227"/>
      <c r="D51" s="50">
        <f>SUM(D52:D56)</f>
        <v>7734.6</v>
      </c>
      <c r="E51" s="50">
        <f>SUM(E52:E56)</f>
        <v>0</v>
      </c>
      <c r="F51" s="50">
        <f>SUM(F52:F56)</f>
        <v>0</v>
      </c>
      <c r="G51" s="232" t="s">
        <v>86</v>
      </c>
      <c r="H51" s="240"/>
      <c r="I51" s="50">
        <f>SUM(I52:I56)</f>
        <v>-7734.6</v>
      </c>
      <c r="J51" s="50">
        <f>SUM(J52:J56)</f>
        <v>0</v>
      </c>
      <c r="K51" s="50">
        <f>SUM(K52:K56)</f>
        <v>0</v>
      </c>
    </row>
    <row r="52" spans="1:11" s="237" customFormat="1" ht="63" x14ac:dyDescent="0.25">
      <c r="A52" s="326"/>
      <c r="B52" s="301" t="s">
        <v>1279</v>
      </c>
      <c r="C52" s="227" t="s">
        <v>93</v>
      </c>
      <c r="D52" s="21">
        <v>1000</v>
      </c>
      <c r="E52" s="21">
        <v>0</v>
      </c>
      <c r="F52" s="21">
        <v>0</v>
      </c>
      <c r="G52" s="253" t="s">
        <v>1022</v>
      </c>
      <c r="H52" s="240" t="s">
        <v>1023</v>
      </c>
      <c r="I52" s="21">
        <v>-1000</v>
      </c>
      <c r="J52" s="225">
        <v>0</v>
      </c>
      <c r="K52" s="225">
        <v>0</v>
      </c>
    </row>
    <row r="53" spans="1:11" s="237" customFormat="1" ht="126" x14ac:dyDescent="0.25">
      <c r="A53" s="326"/>
      <c r="B53" s="301" t="s">
        <v>1840</v>
      </c>
      <c r="C53" s="240" t="s">
        <v>89</v>
      </c>
      <c r="D53" s="21">
        <v>6734.6</v>
      </c>
      <c r="E53" s="21">
        <v>0</v>
      </c>
      <c r="F53" s="21">
        <v>0</v>
      </c>
      <c r="G53" s="253" t="s">
        <v>1841</v>
      </c>
      <c r="H53" s="240" t="s">
        <v>1024</v>
      </c>
      <c r="I53" s="21">
        <v>-4624.1000000000004</v>
      </c>
      <c r="J53" s="225">
        <v>0</v>
      </c>
      <c r="K53" s="225">
        <v>0</v>
      </c>
    </row>
    <row r="54" spans="1:11" s="237" customFormat="1" ht="94.5" x14ac:dyDescent="0.25">
      <c r="A54" s="326"/>
      <c r="B54" s="301"/>
      <c r="C54" s="227"/>
      <c r="D54" s="21"/>
      <c r="E54" s="21"/>
      <c r="F54" s="21"/>
      <c r="G54" s="301" t="s">
        <v>1840</v>
      </c>
      <c r="H54" s="240" t="s">
        <v>1025</v>
      </c>
      <c r="I54" s="21">
        <v>-10.5</v>
      </c>
      <c r="J54" s="225">
        <v>0</v>
      </c>
      <c r="K54" s="225">
        <v>0</v>
      </c>
    </row>
    <row r="55" spans="1:11" s="237" customFormat="1" ht="94.5" x14ac:dyDescent="0.25">
      <c r="A55" s="326"/>
      <c r="B55" s="301"/>
      <c r="C55" s="227"/>
      <c r="D55" s="21"/>
      <c r="E55" s="21"/>
      <c r="F55" s="21"/>
      <c r="G55" s="301" t="s">
        <v>1842</v>
      </c>
      <c r="H55" s="240" t="s">
        <v>1027</v>
      </c>
      <c r="I55" s="21">
        <v>-600</v>
      </c>
      <c r="J55" s="225">
        <v>0</v>
      </c>
      <c r="K55" s="225">
        <v>0</v>
      </c>
    </row>
    <row r="56" spans="1:11" s="237" customFormat="1" ht="110.25" x14ac:dyDescent="0.25">
      <c r="A56" s="326"/>
      <c r="B56" s="301"/>
      <c r="C56" s="227"/>
      <c r="D56" s="21"/>
      <c r="E56" s="21"/>
      <c r="F56" s="21"/>
      <c r="G56" s="301" t="s">
        <v>1843</v>
      </c>
      <c r="H56" s="240" t="s">
        <v>1028</v>
      </c>
      <c r="I56" s="21">
        <v>-1500</v>
      </c>
      <c r="J56" s="225">
        <v>0</v>
      </c>
      <c r="K56" s="225">
        <v>0</v>
      </c>
    </row>
    <row r="57" spans="1:11" s="237" customFormat="1" ht="47.25" x14ac:dyDescent="0.25">
      <c r="A57" s="326" t="s">
        <v>1029</v>
      </c>
      <c r="B57" s="232" t="s">
        <v>86</v>
      </c>
      <c r="C57" s="227"/>
      <c r="D57" s="50">
        <f>D58</f>
        <v>6630.1</v>
      </c>
      <c r="E57" s="50">
        <f t="shared" ref="E57:F57" si="3">E58</f>
        <v>0</v>
      </c>
      <c r="F57" s="50">
        <f t="shared" si="3"/>
        <v>0</v>
      </c>
      <c r="G57" s="490" t="s">
        <v>83</v>
      </c>
      <c r="H57" s="227"/>
      <c r="I57" s="50">
        <f>I58</f>
        <v>-2778.6</v>
      </c>
      <c r="J57" s="50">
        <f>J58</f>
        <v>0</v>
      </c>
      <c r="K57" s="50">
        <f>K58</f>
        <v>0</v>
      </c>
    </row>
    <row r="58" spans="1:11" s="237" customFormat="1" ht="31.5" x14ac:dyDescent="0.25">
      <c r="A58" s="326"/>
      <c r="B58" s="301" t="s">
        <v>44</v>
      </c>
      <c r="C58" s="240" t="s">
        <v>87</v>
      </c>
      <c r="D58" s="21">
        <v>6630.1</v>
      </c>
      <c r="E58" s="21">
        <v>0</v>
      </c>
      <c r="F58" s="21">
        <v>0</v>
      </c>
      <c r="G58" s="301" t="s">
        <v>1030</v>
      </c>
      <c r="H58" s="240" t="s">
        <v>84</v>
      </c>
      <c r="I58" s="21">
        <v>-2778.6</v>
      </c>
      <c r="J58" s="481">
        <v>0</v>
      </c>
      <c r="K58" s="481">
        <v>0</v>
      </c>
    </row>
    <row r="59" spans="1:11" s="237" customFormat="1" x14ac:dyDescent="0.25">
      <c r="A59" s="326" t="s">
        <v>1031</v>
      </c>
      <c r="B59" s="236"/>
      <c r="C59" s="222"/>
      <c r="D59" s="11"/>
      <c r="E59" s="11"/>
      <c r="F59" s="11"/>
      <c r="G59" s="232" t="s">
        <v>255</v>
      </c>
      <c r="H59" s="227"/>
      <c r="I59" s="50">
        <f>I60</f>
        <v>-3851.5</v>
      </c>
      <c r="J59" s="50">
        <f>J60</f>
        <v>0</v>
      </c>
      <c r="K59" s="50">
        <f>K60</f>
        <v>0</v>
      </c>
    </row>
    <row r="60" spans="1:11" s="237" customFormat="1" ht="31.5" x14ac:dyDescent="0.25">
      <c r="A60" s="326"/>
      <c r="B60" s="236"/>
      <c r="C60" s="222"/>
      <c r="D60" s="11"/>
      <c r="E60" s="11"/>
      <c r="F60" s="11"/>
      <c r="G60" s="478" t="s">
        <v>1032</v>
      </c>
      <c r="H60" s="240" t="s">
        <v>1033</v>
      </c>
      <c r="I60" s="21">
        <v>-3851.5</v>
      </c>
      <c r="J60" s="481">
        <v>0</v>
      </c>
      <c r="K60" s="481">
        <v>0</v>
      </c>
    </row>
    <row r="61" spans="1:11" s="237" customFormat="1" ht="31.5" x14ac:dyDescent="0.25">
      <c r="A61" s="326" t="s">
        <v>1034</v>
      </c>
      <c r="B61" s="232" t="s">
        <v>86</v>
      </c>
      <c r="C61" s="222"/>
      <c r="D61" s="11">
        <f>D62</f>
        <v>39.6</v>
      </c>
      <c r="E61" s="11">
        <f>E62</f>
        <v>0</v>
      </c>
      <c r="F61" s="11">
        <f>F62</f>
        <v>0</v>
      </c>
      <c r="G61" s="221" t="s">
        <v>1035</v>
      </c>
      <c r="H61" s="223"/>
      <c r="I61" s="11">
        <v>-39.6</v>
      </c>
      <c r="J61" s="11">
        <f>J62</f>
        <v>0</v>
      </c>
      <c r="K61" s="11">
        <f>K62</f>
        <v>0</v>
      </c>
    </row>
    <row r="62" spans="1:11" s="237" customFormat="1" ht="141.75" x14ac:dyDescent="0.25">
      <c r="A62" s="326"/>
      <c r="B62" s="245" t="s">
        <v>1490</v>
      </c>
      <c r="C62" s="240" t="s">
        <v>1036</v>
      </c>
      <c r="D62" s="424">
        <v>39.6</v>
      </c>
      <c r="E62" s="424">
        <v>0</v>
      </c>
      <c r="F62" s="424">
        <v>0</v>
      </c>
      <c r="G62" s="494" t="s">
        <v>1037</v>
      </c>
      <c r="H62" s="376" t="s">
        <v>1038</v>
      </c>
      <c r="I62" s="424">
        <v>-39.6</v>
      </c>
      <c r="J62" s="481">
        <v>0</v>
      </c>
      <c r="K62" s="481">
        <v>0</v>
      </c>
    </row>
    <row r="63" spans="1:11" s="237" customFormat="1" ht="16.5" customHeight="1" x14ac:dyDescent="0.25">
      <c r="A63" s="353" t="s">
        <v>1039</v>
      </c>
      <c r="B63" s="242" t="s">
        <v>1040</v>
      </c>
      <c r="C63" s="47"/>
      <c r="D63" s="50">
        <f>D64</f>
        <v>55</v>
      </c>
      <c r="E63" s="50">
        <f>E64</f>
        <v>0</v>
      </c>
      <c r="F63" s="50">
        <f>F64</f>
        <v>0</v>
      </c>
      <c r="G63" s="243" t="s">
        <v>97</v>
      </c>
      <c r="H63" s="47"/>
      <c r="I63" s="50">
        <f>I64</f>
        <v>-55</v>
      </c>
      <c r="J63" s="50">
        <f>J64</f>
        <v>0</v>
      </c>
      <c r="K63" s="50">
        <f>K64</f>
        <v>0</v>
      </c>
    </row>
    <row r="64" spans="1:11" s="237" customFormat="1" ht="100.5" customHeight="1" x14ac:dyDescent="0.25">
      <c r="A64" s="353"/>
      <c r="B64" s="246" t="s">
        <v>1026</v>
      </c>
      <c r="C64" s="355" t="s">
        <v>1041</v>
      </c>
      <c r="D64" s="21">
        <f>-I64</f>
        <v>55</v>
      </c>
      <c r="E64" s="349">
        <v>0</v>
      </c>
      <c r="F64" s="349">
        <v>0</v>
      </c>
      <c r="G64" s="173" t="s">
        <v>1042</v>
      </c>
      <c r="H64" s="47" t="s">
        <v>584</v>
      </c>
      <c r="I64" s="21">
        <v>-55</v>
      </c>
      <c r="J64" s="349">
        <v>0</v>
      </c>
      <c r="K64" s="349">
        <v>0</v>
      </c>
    </row>
    <row r="65" spans="1:11" s="237" customFormat="1" ht="31.5" x14ac:dyDescent="0.25">
      <c r="A65" s="326" t="s">
        <v>1043</v>
      </c>
      <c r="B65" s="236" t="s">
        <v>591</v>
      </c>
      <c r="C65" s="376"/>
      <c r="D65" s="11">
        <f>SUM(D66)</f>
        <v>45985.4</v>
      </c>
      <c r="E65" s="11">
        <f>SUM(E66)</f>
        <v>0</v>
      </c>
      <c r="F65" s="11">
        <f>SUM(F66)</f>
        <v>0</v>
      </c>
      <c r="G65" s="234" t="s">
        <v>255</v>
      </c>
      <c r="H65" s="47"/>
      <c r="I65" s="11">
        <f>SUM(I66)</f>
        <v>-45985.4</v>
      </c>
      <c r="J65" s="11">
        <f>SUM(J66)</f>
        <v>0</v>
      </c>
      <c r="K65" s="11">
        <f>SUM(K66)</f>
        <v>0</v>
      </c>
    </row>
    <row r="66" spans="1:11" s="239" customFormat="1" ht="96.75" customHeight="1" x14ac:dyDescent="0.25">
      <c r="A66" s="326"/>
      <c r="B66" s="247" t="s">
        <v>1481</v>
      </c>
      <c r="C66" s="377" t="s">
        <v>1044</v>
      </c>
      <c r="D66" s="424">
        <v>45985.4</v>
      </c>
      <c r="E66" s="424">
        <v>0</v>
      </c>
      <c r="F66" s="424">
        <v>0</v>
      </c>
      <c r="G66" s="248" t="s">
        <v>764</v>
      </c>
      <c r="H66" s="376" t="s">
        <v>1045</v>
      </c>
      <c r="I66" s="424">
        <v>-45985.4</v>
      </c>
      <c r="J66" s="424">
        <v>0</v>
      </c>
      <c r="K66" s="424">
        <v>0</v>
      </c>
    </row>
    <row r="67" spans="1:11" s="237" customFormat="1" x14ac:dyDescent="0.25">
      <c r="A67" s="326" t="s">
        <v>1046</v>
      </c>
      <c r="B67" s="236" t="s">
        <v>103</v>
      </c>
      <c r="C67" s="222"/>
      <c r="D67" s="11">
        <f>D68</f>
        <v>2000</v>
      </c>
      <c r="E67" s="11">
        <f>E68</f>
        <v>0</v>
      </c>
      <c r="F67" s="11">
        <v>0</v>
      </c>
      <c r="G67" s="221" t="s">
        <v>103</v>
      </c>
      <c r="H67" s="378"/>
      <c r="I67" s="11">
        <f>I68</f>
        <v>-2000</v>
      </c>
      <c r="J67" s="11">
        <f>J68</f>
        <v>0</v>
      </c>
      <c r="K67" s="11">
        <f>K68</f>
        <v>0</v>
      </c>
    </row>
    <row r="68" spans="1:11" s="237" customFormat="1" ht="94.5" customHeight="1" x14ac:dyDescent="0.25">
      <c r="A68" s="326"/>
      <c r="B68" s="478" t="s">
        <v>1047</v>
      </c>
      <c r="C68" s="34" t="s">
        <v>105</v>
      </c>
      <c r="D68" s="424">
        <v>2000</v>
      </c>
      <c r="E68" s="424">
        <v>0</v>
      </c>
      <c r="F68" s="424">
        <v>0</v>
      </c>
      <c r="G68" s="229" t="s">
        <v>104</v>
      </c>
      <c r="H68" s="34" t="s">
        <v>1048</v>
      </c>
      <c r="I68" s="424">
        <v>-2000</v>
      </c>
      <c r="J68" s="481">
        <v>0</v>
      </c>
      <c r="K68" s="481">
        <v>0</v>
      </c>
    </row>
    <row r="69" spans="1:11" s="237" customFormat="1" ht="31.5" x14ac:dyDescent="0.25">
      <c r="A69" s="326" t="s">
        <v>1049</v>
      </c>
      <c r="B69" s="249" t="s">
        <v>1050</v>
      </c>
      <c r="C69" s="240"/>
      <c r="D69" s="11">
        <f>D70</f>
        <v>720.9</v>
      </c>
      <c r="E69" s="11">
        <f>E70</f>
        <v>0</v>
      </c>
      <c r="F69" s="11">
        <f>F70</f>
        <v>0</v>
      </c>
      <c r="G69" s="250" t="s">
        <v>1050</v>
      </c>
      <c r="H69" s="240"/>
      <c r="I69" s="11">
        <f>I70</f>
        <v>-720.9</v>
      </c>
      <c r="J69" s="11">
        <f>J70</f>
        <v>0</v>
      </c>
      <c r="K69" s="11">
        <f>K70</f>
        <v>0</v>
      </c>
    </row>
    <row r="70" spans="1:11" s="237" customFormat="1" ht="95.25" customHeight="1" x14ac:dyDescent="0.25">
      <c r="A70" s="326"/>
      <c r="B70" s="251" t="s">
        <v>1482</v>
      </c>
      <c r="C70" s="34" t="s">
        <v>1051</v>
      </c>
      <c r="D70" s="21">
        <v>720.9</v>
      </c>
      <c r="E70" s="424">
        <v>0</v>
      </c>
      <c r="F70" s="424">
        <v>0</v>
      </c>
      <c r="G70" s="136" t="s">
        <v>1483</v>
      </c>
      <c r="H70" s="34" t="s">
        <v>1052</v>
      </c>
      <c r="I70" s="21">
        <v>-720.9</v>
      </c>
      <c r="J70" s="424">
        <v>0</v>
      </c>
      <c r="K70" s="424">
        <v>0</v>
      </c>
    </row>
    <row r="71" spans="1:11" s="210" customFormat="1" ht="33.75" customHeight="1" x14ac:dyDescent="0.25">
      <c r="A71" s="353" t="s">
        <v>1053</v>
      </c>
      <c r="B71" s="249" t="s">
        <v>1050</v>
      </c>
      <c r="C71" s="11"/>
      <c r="D71" s="11">
        <f>D72</f>
        <v>624.5</v>
      </c>
      <c r="E71" s="11">
        <f>E72</f>
        <v>0</v>
      </c>
      <c r="F71" s="11">
        <f>F72</f>
        <v>0</v>
      </c>
      <c r="G71" s="243" t="s">
        <v>192</v>
      </c>
      <c r="H71" s="244"/>
      <c r="I71" s="11">
        <f>I72</f>
        <v>-624.5</v>
      </c>
      <c r="J71" s="11">
        <f>J72</f>
        <v>0</v>
      </c>
      <c r="K71" s="11">
        <f>K72</f>
        <v>0</v>
      </c>
    </row>
    <row r="72" spans="1:11" s="237" customFormat="1" ht="99.75" customHeight="1" x14ac:dyDescent="0.25">
      <c r="A72" s="326"/>
      <c r="B72" s="251" t="s">
        <v>1482</v>
      </c>
      <c r="C72" s="34" t="s">
        <v>1051</v>
      </c>
      <c r="D72" s="424">
        <v>624.5</v>
      </c>
      <c r="E72" s="424">
        <v>0</v>
      </c>
      <c r="F72" s="424">
        <v>0</v>
      </c>
      <c r="G72" s="253" t="s">
        <v>1484</v>
      </c>
      <c r="H72" s="240" t="s">
        <v>1054</v>
      </c>
      <c r="I72" s="424">
        <v>-624.5</v>
      </c>
      <c r="J72" s="424">
        <v>0</v>
      </c>
      <c r="K72" s="424">
        <v>0</v>
      </c>
    </row>
    <row r="73" spans="1:11" s="237" customFormat="1" ht="31.5" x14ac:dyDescent="0.25">
      <c r="A73" s="326" t="s">
        <v>1306</v>
      </c>
      <c r="B73" s="221" t="s">
        <v>114</v>
      </c>
      <c r="C73" s="222"/>
      <c r="D73" s="11">
        <f>D74</f>
        <v>123.4</v>
      </c>
      <c r="E73" s="11">
        <f>E74</f>
        <v>0</v>
      </c>
      <c r="F73" s="11">
        <f>F74</f>
        <v>0</v>
      </c>
      <c r="G73" s="221" t="s">
        <v>114</v>
      </c>
      <c r="H73" s="223"/>
      <c r="I73" s="11">
        <f>I74</f>
        <v>-123.4</v>
      </c>
      <c r="J73" s="11">
        <f>SUM(J74:J74)</f>
        <v>0</v>
      </c>
      <c r="K73" s="11">
        <f>SUM(K74:K74)</f>
        <v>0</v>
      </c>
    </row>
    <row r="74" spans="1:11" s="237" customFormat="1" ht="99.75" customHeight="1" x14ac:dyDescent="0.25">
      <c r="A74" s="353"/>
      <c r="B74" s="229" t="s">
        <v>1055</v>
      </c>
      <c r="C74" s="240" t="s">
        <v>1056</v>
      </c>
      <c r="D74" s="424">
        <v>123.4</v>
      </c>
      <c r="E74" s="424">
        <v>0</v>
      </c>
      <c r="F74" s="424">
        <v>0</v>
      </c>
      <c r="G74" s="253" t="s">
        <v>1057</v>
      </c>
      <c r="H74" s="240" t="s">
        <v>1058</v>
      </c>
      <c r="I74" s="424">
        <v>-123.4</v>
      </c>
      <c r="J74" s="424">
        <v>0</v>
      </c>
      <c r="K74" s="424">
        <v>0</v>
      </c>
    </row>
    <row r="75" spans="1:11" s="237" customFormat="1" ht="31.5" x14ac:dyDescent="0.25">
      <c r="A75" s="326" t="s">
        <v>1307</v>
      </c>
      <c r="B75" s="231" t="s">
        <v>134</v>
      </c>
      <c r="C75" s="381"/>
      <c r="D75" s="50">
        <f>D76</f>
        <v>100000</v>
      </c>
      <c r="E75" s="50">
        <f>E76</f>
        <v>0</v>
      </c>
      <c r="F75" s="50">
        <f>F76</f>
        <v>0</v>
      </c>
      <c r="G75" s="231" t="s">
        <v>134</v>
      </c>
      <c r="H75" s="59"/>
      <c r="I75" s="50">
        <f>I76</f>
        <v>-100000</v>
      </c>
      <c r="J75" s="50">
        <f>J76</f>
        <v>0</v>
      </c>
      <c r="K75" s="50">
        <f>K76</f>
        <v>0</v>
      </c>
    </row>
    <row r="76" spans="1:11" s="237" customFormat="1" ht="63" x14ac:dyDescent="0.25">
      <c r="A76" s="326"/>
      <c r="B76" s="32" t="s">
        <v>1059</v>
      </c>
      <c r="C76" s="227" t="s">
        <v>1060</v>
      </c>
      <c r="D76" s="21">
        <v>100000</v>
      </c>
      <c r="E76" s="424">
        <v>0</v>
      </c>
      <c r="F76" s="424">
        <v>0</v>
      </c>
      <c r="G76" s="32" t="s">
        <v>1061</v>
      </c>
      <c r="H76" s="227" t="s">
        <v>1062</v>
      </c>
      <c r="I76" s="21">
        <v>-100000</v>
      </c>
      <c r="J76" s="424">
        <v>0</v>
      </c>
      <c r="K76" s="424">
        <v>0</v>
      </c>
    </row>
    <row r="77" spans="1:11" s="237" customFormat="1" ht="31.5" x14ac:dyDescent="0.25">
      <c r="A77" s="353" t="s">
        <v>1308</v>
      </c>
      <c r="B77" s="254" t="s">
        <v>153</v>
      </c>
      <c r="C77" s="255"/>
      <c r="D77" s="11">
        <f>D78</f>
        <v>776</v>
      </c>
      <c r="E77" s="11">
        <v>0</v>
      </c>
      <c r="F77" s="11">
        <v>0</v>
      </c>
      <c r="G77" s="254" t="s">
        <v>153</v>
      </c>
      <c r="H77" s="223"/>
      <c r="I77" s="11">
        <f>I78</f>
        <v>-776</v>
      </c>
      <c r="J77" s="11">
        <v>0</v>
      </c>
      <c r="K77" s="11">
        <v>0</v>
      </c>
    </row>
    <row r="78" spans="1:11" s="237" customFormat="1" ht="78.75" x14ac:dyDescent="0.25">
      <c r="A78" s="353"/>
      <c r="B78" s="476" t="s">
        <v>1491</v>
      </c>
      <c r="C78" s="256" t="s">
        <v>1064</v>
      </c>
      <c r="D78" s="422">
        <v>776</v>
      </c>
      <c r="E78" s="257">
        <v>0</v>
      </c>
      <c r="F78" s="257">
        <v>0</v>
      </c>
      <c r="G78" s="476" t="s">
        <v>1492</v>
      </c>
      <c r="H78" s="256" t="s">
        <v>1065</v>
      </c>
      <c r="I78" s="422">
        <v>-776</v>
      </c>
      <c r="J78" s="257">
        <v>0</v>
      </c>
      <c r="K78" s="257">
        <v>0</v>
      </c>
    </row>
    <row r="79" spans="1:11" s="237" customFormat="1" ht="31.5" x14ac:dyDescent="0.25">
      <c r="A79" s="353" t="s">
        <v>1309</v>
      </c>
      <c r="B79" s="254" t="s">
        <v>153</v>
      </c>
      <c r="C79" s="255"/>
      <c r="D79" s="11">
        <f>D80</f>
        <v>11406</v>
      </c>
      <c r="E79" s="11">
        <v>0</v>
      </c>
      <c r="F79" s="11">
        <v>0</v>
      </c>
      <c r="G79" s="258" t="s">
        <v>255</v>
      </c>
      <c r="H79" s="223"/>
      <c r="I79" s="11">
        <f>I80</f>
        <v>-11406</v>
      </c>
      <c r="J79" s="11">
        <v>0</v>
      </c>
      <c r="K79" s="11">
        <v>0</v>
      </c>
    </row>
    <row r="80" spans="1:11" s="237" customFormat="1" ht="31.5" x14ac:dyDescent="0.25">
      <c r="A80" s="353"/>
      <c r="B80" s="229" t="s">
        <v>44</v>
      </c>
      <c r="C80" s="56" t="s">
        <v>1066</v>
      </c>
      <c r="D80" s="424">
        <v>11406</v>
      </c>
      <c r="E80" s="259">
        <v>0</v>
      </c>
      <c r="F80" s="259">
        <v>0</v>
      </c>
      <c r="G80" s="229" t="s">
        <v>1022</v>
      </c>
      <c r="H80" s="56" t="s">
        <v>1063</v>
      </c>
      <c r="I80" s="424">
        <v>-11406</v>
      </c>
      <c r="J80" s="259">
        <v>0</v>
      </c>
      <c r="K80" s="259">
        <v>0</v>
      </c>
    </row>
    <row r="81" spans="1:11" s="219" customFormat="1" ht="31.5" x14ac:dyDescent="0.25">
      <c r="A81" s="326" t="s">
        <v>1310</v>
      </c>
      <c r="B81" s="374" t="s">
        <v>1067</v>
      </c>
      <c r="C81" s="240"/>
      <c r="D81" s="11">
        <f>D82</f>
        <v>1404.5</v>
      </c>
      <c r="E81" s="11">
        <f t="shared" ref="E81:F81" si="4">E82</f>
        <v>0</v>
      </c>
      <c r="F81" s="11">
        <f t="shared" si="4"/>
        <v>0</v>
      </c>
      <c r="G81" s="221" t="s">
        <v>201</v>
      </c>
      <c r="H81" s="240"/>
      <c r="I81" s="11">
        <f>I82</f>
        <v>-1404.5</v>
      </c>
      <c r="J81" s="11">
        <f t="shared" ref="J81:K81" si="5">J82</f>
        <v>0</v>
      </c>
      <c r="K81" s="11">
        <f t="shared" si="5"/>
        <v>0</v>
      </c>
    </row>
    <row r="82" spans="1:11" s="219" customFormat="1" ht="63" x14ac:dyDescent="0.25">
      <c r="A82" s="326"/>
      <c r="B82" s="478" t="s">
        <v>1068</v>
      </c>
      <c r="C82" s="240" t="s">
        <v>1069</v>
      </c>
      <c r="D82" s="424">
        <v>1404.5</v>
      </c>
      <c r="E82" s="424">
        <v>0</v>
      </c>
      <c r="F82" s="424">
        <v>0</v>
      </c>
      <c r="G82" s="229" t="s">
        <v>1068</v>
      </c>
      <c r="H82" s="240" t="s">
        <v>1070</v>
      </c>
      <c r="I82" s="424">
        <v>-1404.5</v>
      </c>
      <c r="J82" s="424">
        <v>0</v>
      </c>
      <c r="K82" s="424">
        <v>0</v>
      </c>
    </row>
    <row r="83" spans="1:11" s="237" customFormat="1" ht="31.5" x14ac:dyDescent="0.25">
      <c r="A83" s="326" t="s">
        <v>1311</v>
      </c>
      <c r="B83" s="236" t="s">
        <v>426</v>
      </c>
      <c r="C83" s="222"/>
      <c r="D83" s="11">
        <f>D84+D85</f>
        <v>9.9</v>
      </c>
      <c r="E83" s="11">
        <f>E84</f>
        <v>0</v>
      </c>
      <c r="F83" s="11">
        <f>F84</f>
        <v>0</v>
      </c>
      <c r="G83" s="221" t="s">
        <v>426</v>
      </c>
      <c r="H83" s="223"/>
      <c r="I83" s="11">
        <f>I84+I85</f>
        <v>-9.9</v>
      </c>
      <c r="J83" s="11">
        <f>J84</f>
        <v>0</v>
      </c>
      <c r="K83" s="11">
        <f>K84</f>
        <v>0</v>
      </c>
    </row>
    <row r="84" spans="1:11" s="237" customFormat="1" ht="51.75" customHeight="1" x14ac:dyDescent="0.25">
      <c r="A84" s="326"/>
      <c r="B84" s="478" t="s">
        <v>1071</v>
      </c>
      <c r="C84" s="240" t="s">
        <v>1072</v>
      </c>
      <c r="D84" s="424">
        <v>3</v>
      </c>
      <c r="E84" s="424">
        <v>0</v>
      </c>
      <c r="F84" s="424">
        <v>0</v>
      </c>
      <c r="G84" s="229" t="s">
        <v>1071</v>
      </c>
      <c r="H84" s="240" t="s">
        <v>184</v>
      </c>
      <c r="I84" s="424">
        <v>-3</v>
      </c>
      <c r="J84" s="424">
        <v>0</v>
      </c>
      <c r="K84" s="424">
        <v>0</v>
      </c>
    </row>
    <row r="85" spans="1:11" s="15" customFormat="1" ht="63" x14ac:dyDescent="0.25">
      <c r="A85" s="353"/>
      <c r="B85" s="478" t="s">
        <v>1073</v>
      </c>
      <c r="C85" s="240" t="s">
        <v>1074</v>
      </c>
      <c r="D85" s="21">
        <v>6.9</v>
      </c>
      <c r="E85" s="21">
        <v>0</v>
      </c>
      <c r="F85" s="21">
        <v>0</v>
      </c>
      <c r="G85" s="229" t="s">
        <v>1075</v>
      </c>
      <c r="H85" s="240" t="s">
        <v>1076</v>
      </c>
      <c r="I85" s="21">
        <v>-6.9</v>
      </c>
      <c r="J85" s="21">
        <v>0</v>
      </c>
      <c r="K85" s="21">
        <v>0</v>
      </c>
    </row>
    <row r="86" spans="1:11" s="15" customFormat="1" x14ac:dyDescent="0.25">
      <c r="A86" s="326" t="s">
        <v>1083</v>
      </c>
      <c r="B86" s="221" t="s">
        <v>185</v>
      </c>
      <c r="C86" s="222"/>
      <c r="D86" s="11">
        <f>SUM(D87:D91)</f>
        <v>5074.2999999999993</v>
      </c>
      <c r="E86" s="11">
        <f>SUM(E87:E91)</f>
        <v>0</v>
      </c>
      <c r="F86" s="11">
        <f>SUM(F87:F91)</f>
        <v>0</v>
      </c>
      <c r="G86" s="221" t="s">
        <v>185</v>
      </c>
      <c r="H86" s="223"/>
      <c r="I86" s="11">
        <f>SUM(I87:I91)</f>
        <v>-5074.3</v>
      </c>
      <c r="J86" s="11">
        <f>SUM(J87:J91)</f>
        <v>0</v>
      </c>
      <c r="K86" s="11">
        <f>SUM(K87:K91)</f>
        <v>0</v>
      </c>
    </row>
    <row r="87" spans="1:11" s="15" customFormat="1" ht="78.75" x14ac:dyDescent="0.25">
      <c r="A87" s="326"/>
      <c r="B87" s="253" t="s">
        <v>1410</v>
      </c>
      <c r="C87" s="34" t="s">
        <v>677</v>
      </c>
      <c r="D87" s="424">
        <v>1398.8</v>
      </c>
      <c r="E87" s="424">
        <v>0</v>
      </c>
      <c r="F87" s="424">
        <v>0</v>
      </c>
      <c r="G87" s="253" t="s">
        <v>1507</v>
      </c>
      <c r="H87" s="34" t="s">
        <v>189</v>
      </c>
      <c r="I87" s="424">
        <v>-1398.8</v>
      </c>
      <c r="J87" s="424">
        <v>0</v>
      </c>
      <c r="K87" s="424">
        <v>0</v>
      </c>
    </row>
    <row r="88" spans="1:11" s="15" customFormat="1" ht="63" x14ac:dyDescent="0.25">
      <c r="A88" s="326"/>
      <c r="B88" s="253" t="s">
        <v>1411</v>
      </c>
      <c r="C88" s="34" t="s">
        <v>1077</v>
      </c>
      <c r="D88" s="424">
        <v>800</v>
      </c>
      <c r="E88" s="424">
        <v>0</v>
      </c>
      <c r="F88" s="424">
        <v>0</v>
      </c>
      <c r="G88" s="253" t="s">
        <v>1411</v>
      </c>
      <c r="H88" s="34" t="s">
        <v>1078</v>
      </c>
      <c r="I88" s="424">
        <v>-800</v>
      </c>
      <c r="J88" s="424">
        <v>0</v>
      </c>
      <c r="K88" s="424">
        <v>0</v>
      </c>
    </row>
    <row r="89" spans="1:11" s="15" customFormat="1" ht="110.25" x14ac:dyDescent="0.25">
      <c r="A89" s="326"/>
      <c r="B89" s="253" t="s">
        <v>1412</v>
      </c>
      <c r="C89" s="34" t="s">
        <v>1079</v>
      </c>
      <c r="D89" s="424">
        <v>881.6</v>
      </c>
      <c r="E89" s="424">
        <v>0</v>
      </c>
      <c r="F89" s="424">
        <v>0</v>
      </c>
      <c r="G89" s="253" t="s">
        <v>1412</v>
      </c>
      <c r="H89" s="34" t="s">
        <v>1080</v>
      </c>
      <c r="I89" s="424">
        <v>-2875.5</v>
      </c>
      <c r="J89" s="424">
        <v>0</v>
      </c>
      <c r="K89" s="424">
        <v>0</v>
      </c>
    </row>
    <row r="90" spans="1:11" s="15" customFormat="1" ht="110.25" x14ac:dyDescent="0.25">
      <c r="A90" s="326"/>
      <c r="B90" s="253" t="s">
        <v>1412</v>
      </c>
      <c r="C90" s="34" t="s">
        <v>1081</v>
      </c>
      <c r="D90" s="424">
        <v>1124</v>
      </c>
      <c r="E90" s="424">
        <v>0</v>
      </c>
      <c r="F90" s="424">
        <v>0</v>
      </c>
      <c r="G90" s="253"/>
      <c r="H90" s="34"/>
      <c r="I90" s="424"/>
      <c r="J90" s="424"/>
      <c r="K90" s="424"/>
    </row>
    <row r="91" spans="1:11" s="15" customFormat="1" ht="110.25" x14ac:dyDescent="0.25">
      <c r="A91" s="326"/>
      <c r="B91" s="253" t="s">
        <v>1412</v>
      </c>
      <c r="C91" s="34" t="s">
        <v>1082</v>
      </c>
      <c r="D91" s="424">
        <v>869.9</v>
      </c>
      <c r="E91" s="424">
        <v>0</v>
      </c>
      <c r="F91" s="424">
        <v>0</v>
      </c>
      <c r="G91" s="253"/>
      <c r="H91" s="34"/>
      <c r="I91" s="424"/>
      <c r="J91" s="424"/>
      <c r="K91" s="424"/>
    </row>
    <row r="92" spans="1:11" s="15" customFormat="1" x14ac:dyDescent="0.25">
      <c r="A92" s="353" t="s">
        <v>1085</v>
      </c>
      <c r="B92" s="221" t="s">
        <v>185</v>
      </c>
      <c r="C92" s="82"/>
      <c r="D92" s="11">
        <f>D93</f>
        <v>1000</v>
      </c>
      <c r="E92" s="11">
        <f t="shared" ref="E92:F92" si="6">E93</f>
        <v>0</v>
      </c>
      <c r="F92" s="11">
        <f t="shared" si="6"/>
        <v>0</v>
      </c>
      <c r="G92" s="232" t="s">
        <v>444</v>
      </c>
      <c r="H92" s="82"/>
      <c r="I92" s="11">
        <f>I93</f>
        <v>-1000</v>
      </c>
      <c r="J92" s="11">
        <f t="shared" ref="J92:K92" si="7">J93</f>
        <v>0</v>
      </c>
      <c r="K92" s="11">
        <f t="shared" si="7"/>
        <v>0</v>
      </c>
    </row>
    <row r="93" spans="1:11" s="15" customFormat="1" ht="63" x14ac:dyDescent="0.25">
      <c r="A93" s="353"/>
      <c r="B93" s="32" t="s">
        <v>1355</v>
      </c>
      <c r="C93" s="240" t="s">
        <v>191</v>
      </c>
      <c r="D93" s="21">
        <v>1000</v>
      </c>
      <c r="E93" s="21">
        <v>0</v>
      </c>
      <c r="F93" s="21">
        <v>0</v>
      </c>
      <c r="G93" s="248" t="s">
        <v>1356</v>
      </c>
      <c r="H93" s="240" t="s">
        <v>1063</v>
      </c>
      <c r="I93" s="21">
        <v>-1000</v>
      </c>
      <c r="J93" s="21">
        <v>0</v>
      </c>
      <c r="K93" s="21">
        <v>0</v>
      </c>
    </row>
    <row r="94" spans="1:11" ht="37.5" customHeight="1" x14ac:dyDescent="0.25">
      <c r="A94" s="326" t="s">
        <v>1092</v>
      </c>
      <c r="B94" s="236" t="s">
        <v>192</v>
      </c>
      <c r="C94" s="381"/>
      <c r="D94" s="11">
        <f>D95</f>
        <v>0</v>
      </c>
      <c r="E94" s="11">
        <f>E95</f>
        <v>4475</v>
      </c>
      <c r="F94" s="11">
        <f>F95</f>
        <v>4475</v>
      </c>
      <c r="G94" s="221" t="s">
        <v>192</v>
      </c>
      <c r="H94" s="265"/>
      <c r="I94" s="11">
        <v>0</v>
      </c>
      <c r="J94" s="11">
        <f>J95</f>
        <v>-4475</v>
      </c>
      <c r="K94" s="11">
        <f>K95</f>
        <v>-4475</v>
      </c>
    </row>
    <row r="95" spans="1:11" ht="78.75" x14ac:dyDescent="0.25">
      <c r="A95" s="326"/>
      <c r="B95" s="478" t="s">
        <v>1493</v>
      </c>
      <c r="C95" s="240" t="s">
        <v>690</v>
      </c>
      <c r="D95" s="424">
        <v>0</v>
      </c>
      <c r="E95" s="424">
        <v>4475</v>
      </c>
      <c r="F95" s="424">
        <v>4475</v>
      </c>
      <c r="G95" s="253" t="s">
        <v>1485</v>
      </c>
      <c r="H95" s="240" t="s">
        <v>1084</v>
      </c>
      <c r="I95" s="424">
        <v>0</v>
      </c>
      <c r="J95" s="424">
        <v>-4475</v>
      </c>
      <c r="K95" s="424">
        <v>-4475</v>
      </c>
    </row>
    <row r="96" spans="1:11" s="260" customFormat="1" ht="34.9" customHeight="1" x14ac:dyDescent="0.25">
      <c r="A96" s="326" t="s">
        <v>1097</v>
      </c>
      <c r="B96" s="236" t="s">
        <v>201</v>
      </c>
      <c r="C96" s="222"/>
      <c r="D96" s="11">
        <f>SUM(D97:D98)</f>
        <v>6</v>
      </c>
      <c r="E96" s="11">
        <f>SUM(E97:E98)</f>
        <v>2025.8</v>
      </c>
      <c r="F96" s="11">
        <f>SUM(F97:F98)</f>
        <v>0</v>
      </c>
      <c r="G96" s="221" t="s">
        <v>201</v>
      </c>
      <c r="H96" s="223"/>
      <c r="I96" s="11">
        <f>SUM(I97:I98)</f>
        <v>-6</v>
      </c>
      <c r="J96" s="11">
        <f>SUM(J97:J98)</f>
        <v>-2025.8</v>
      </c>
      <c r="K96" s="11">
        <f>SUM(K97:K98)</f>
        <v>0</v>
      </c>
    </row>
    <row r="97" spans="1:11" s="260" customFormat="1" ht="94.5" x14ac:dyDescent="0.25">
      <c r="A97" s="326"/>
      <c r="B97" s="478" t="s">
        <v>1026</v>
      </c>
      <c r="C97" s="240" t="s">
        <v>1086</v>
      </c>
      <c r="D97" s="424">
        <v>6</v>
      </c>
      <c r="E97" s="481">
        <v>0</v>
      </c>
      <c r="F97" s="481">
        <v>0</v>
      </c>
      <c r="G97" s="253" t="s">
        <v>1087</v>
      </c>
      <c r="H97" s="240" t="s">
        <v>1088</v>
      </c>
      <c r="I97" s="424">
        <v>-6</v>
      </c>
      <c r="J97" s="424">
        <v>0</v>
      </c>
      <c r="K97" s="424">
        <v>0</v>
      </c>
    </row>
    <row r="98" spans="1:11" s="219" customFormat="1" ht="85.5" customHeight="1" x14ac:dyDescent="0.25">
      <c r="A98" s="326"/>
      <c r="B98" s="357" t="s">
        <v>1089</v>
      </c>
      <c r="C98" s="240" t="s">
        <v>1090</v>
      </c>
      <c r="D98" s="424">
        <v>0</v>
      </c>
      <c r="E98" s="424">
        <v>2025.8</v>
      </c>
      <c r="F98" s="424">
        <v>0</v>
      </c>
      <c r="G98" s="32" t="s">
        <v>1089</v>
      </c>
      <c r="H98" s="240" t="s">
        <v>1091</v>
      </c>
      <c r="I98" s="424">
        <v>0</v>
      </c>
      <c r="J98" s="424">
        <v>-2025.8</v>
      </c>
      <c r="K98" s="424">
        <v>0</v>
      </c>
    </row>
    <row r="99" spans="1:11" s="261" customFormat="1" ht="36.75" customHeight="1" x14ac:dyDescent="0.25">
      <c r="A99" s="326" t="s">
        <v>1102</v>
      </c>
      <c r="B99" s="236" t="s">
        <v>1093</v>
      </c>
      <c r="C99" s="222"/>
      <c r="D99" s="11">
        <f>D100</f>
        <v>4680</v>
      </c>
      <c r="E99" s="11">
        <f>E100</f>
        <v>0</v>
      </c>
      <c r="F99" s="11">
        <f>F100</f>
        <v>0</v>
      </c>
      <c r="G99" s="221" t="s">
        <v>97</v>
      </c>
      <c r="H99" s="223"/>
      <c r="I99" s="11">
        <f>I100</f>
        <v>-4680</v>
      </c>
      <c r="J99" s="11">
        <f>J100</f>
        <v>0</v>
      </c>
      <c r="K99" s="11">
        <f>K100</f>
        <v>0</v>
      </c>
    </row>
    <row r="100" spans="1:11" s="237" customFormat="1" ht="100.5" customHeight="1" x14ac:dyDescent="0.25">
      <c r="A100" s="353"/>
      <c r="B100" s="262" t="s">
        <v>583</v>
      </c>
      <c r="C100" s="47" t="s">
        <v>1094</v>
      </c>
      <c r="D100" s="21">
        <f>-I100</f>
        <v>4680</v>
      </c>
      <c r="E100" s="349">
        <v>0</v>
      </c>
      <c r="F100" s="349">
        <v>0</v>
      </c>
      <c r="G100" s="173" t="s">
        <v>1095</v>
      </c>
      <c r="H100" s="47" t="s">
        <v>1096</v>
      </c>
      <c r="I100" s="21">
        <v>-4680</v>
      </c>
      <c r="J100" s="349">
        <v>0</v>
      </c>
      <c r="K100" s="349">
        <v>0</v>
      </c>
    </row>
    <row r="101" spans="1:11" s="263" customFormat="1" ht="31.5" x14ac:dyDescent="0.25">
      <c r="A101" s="326" t="s">
        <v>1109</v>
      </c>
      <c r="B101" s="333" t="s">
        <v>1098</v>
      </c>
      <c r="C101" s="379"/>
      <c r="D101" s="11">
        <f>SUM(D102:D103)</f>
        <v>107960.6</v>
      </c>
      <c r="E101" s="11">
        <f>SUM(E102:E103)</f>
        <v>85271.4</v>
      </c>
      <c r="F101" s="11">
        <f>SUM(F102:F103)</f>
        <v>0</v>
      </c>
      <c r="G101" s="333" t="s">
        <v>1099</v>
      </c>
      <c r="H101" s="380"/>
      <c r="I101" s="11">
        <f>SUM(I102:I103)</f>
        <v>-107960.6</v>
      </c>
      <c r="J101" s="11">
        <f>SUM(J102:J103)</f>
        <v>-85271.4</v>
      </c>
      <c r="K101" s="11">
        <f>SUM(K102:K103)</f>
        <v>0</v>
      </c>
    </row>
    <row r="102" spans="1:11" s="239" customFormat="1" ht="110.25" customHeight="1" x14ac:dyDescent="0.25">
      <c r="A102" s="264"/>
      <c r="B102" s="134" t="s">
        <v>702</v>
      </c>
      <c r="C102" s="265" t="s">
        <v>703</v>
      </c>
      <c r="D102" s="424">
        <v>7705</v>
      </c>
      <c r="E102" s="424">
        <v>17978.400000000001</v>
      </c>
      <c r="F102" s="424">
        <v>0</v>
      </c>
      <c r="G102" s="266" t="s">
        <v>1326</v>
      </c>
      <c r="H102" s="265" t="s">
        <v>1100</v>
      </c>
      <c r="I102" s="424">
        <v>-107960.6</v>
      </c>
      <c r="J102" s="424">
        <v>-85271.4</v>
      </c>
      <c r="K102" s="349">
        <v>0</v>
      </c>
    </row>
    <row r="103" spans="1:11" s="239" customFormat="1" ht="47.25" x14ac:dyDescent="0.25">
      <c r="A103" s="264"/>
      <c r="B103" s="134" t="s">
        <v>704</v>
      </c>
      <c r="C103" s="265" t="s">
        <v>1101</v>
      </c>
      <c r="D103" s="424">
        <v>100255.6</v>
      </c>
      <c r="E103" s="424">
        <v>67293</v>
      </c>
      <c r="F103" s="424">
        <v>0</v>
      </c>
      <c r="G103" s="266"/>
      <c r="H103" s="265"/>
      <c r="I103" s="424"/>
      <c r="J103" s="424"/>
      <c r="K103" s="349"/>
    </row>
    <row r="104" spans="1:11" s="237" customFormat="1" ht="31.5" x14ac:dyDescent="0.25">
      <c r="A104" s="326" t="s">
        <v>1113</v>
      </c>
      <c r="B104" s="236" t="s">
        <v>205</v>
      </c>
      <c r="C104" s="222"/>
      <c r="D104" s="11">
        <f>SUM(D105:D109)</f>
        <v>28547</v>
      </c>
      <c r="E104" s="11">
        <f>SUM(E105:E109)</f>
        <v>1092</v>
      </c>
      <c r="F104" s="11">
        <f>SUM(F105:F109)</f>
        <v>1092</v>
      </c>
      <c r="G104" s="221" t="s">
        <v>205</v>
      </c>
      <c r="H104" s="223"/>
      <c r="I104" s="11">
        <f>SUM(I105:I109)</f>
        <v>-28547</v>
      </c>
      <c r="J104" s="11">
        <f>SUM(J105:J109)</f>
        <v>-1092</v>
      </c>
      <c r="K104" s="11">
        <f>SUM(K105:K109)</f>
        <v>-1092</v>
      </c>
    </row>
    <row r="105" spans="1:11" s="237" customFormat="1" ht="78.75" x14ac:dyDescent="0.25">
      <c r="A105" s="353"/>
      <c r="B105" s="478" t="s">
        <v>1494</v>
      </c>
      <c r="C105" s="240" t="s">
        <v>1103</v>
      </c>
      <c r="D105" s="267">
        <v>11885.1</v>
      </c>
      <c r="E105" s="349">
        <v>0</v>
      </c>
      <c r="F105" s="349">
        <v>0</v>
      </c>
      <c r="G105" s="229" t="s">
        <v>1494</v>
      </c>
      <c r="H105" s="240" t="s">
        <v>210</v>
      </c>
      <c r="I105" s="267">
        <v>-11885.1</v>
      </c>
      <c r="J105" s="349">
        <v>0</v>
      </c>
      <c r="K105" s="349">
        <v>0</v>
      </c>
    </row>
    <row r="106" spans="1:11" ht="110.25" x14ac:dyDescent="0.25">
      <c r="A106" s="353"/>
      <c r="B106" s="478" t="s">
        <v>1495</v>
      </c>
      <c r="C106" s="240" t="s">
        <v>1104</v>
      </c>
      <c r="D106" s="267">
        <v>1620</v>
      </c>
      <c r="E106" s="349">
        <v>1092</v>
      </c>
      <c r="F106" s="349">
        <v>1092</v>
      </c>
      <c r="G106" s="229" t="s">
        <v>1496</v>
      </c>
      <c r="H106" s="240" t="s">
        <v>1105</v>
      </c>
      <c r="I106" s="267">
        <v>-1620</v>
      </c>
      <c r="J106" s="349">
        <v>-1092</v>
      </c>
      <c r="K106" s="349">
        <v>-1092</v>
      </c>
    </row>
    <row r="107" spans="1:11" ht="99.75" customHeight="1" x14ac:dyDescent="0.25">
      <c r="A107" s="353"/>
      <c r="B107" s="478" t="s">
        <v>1497</v>
      </c>
      <c r="C107" s="240" t="s">
        <v>212</v>
      </c>
      <c r="D107" s="267">
        <v>15000</v>
      </c>
      <c r="E107" s="349">
        <v>0</v>
      </c>
      <c r="F107" s="349">
        <v>0</v>
      </c>
      <c r="G107" s="229" t="s">
        <v>1498</v>
      </c>
      <c r="H107" s="240" t="s">
        <v>1106</v>
      </c>
      <c r="I107" s="267">
        <v>-15000</v>
      </c>
      <c r="J107" s="349">
        <v>0</v>
      </c>
      <c r="K107" s="349">
        <v>0</v>
      </c>
    </row>
    <row r="108" spans="1:11" ht="49.5" customHeight="1" x14ac:dyDescent="0.25">
      <c r="A108" s="353"/>
      <c r="B108" s="478" t="s">
        <v>1499</v>
      </c>
      <c r="C108" s="240" t="s">
        <v>1107</v>
      </c>
      <c r="D108" s="267">
        <v>1.9</v>
      </c>
      <c r="E108" s="349">
        <v>0</v>
      </c>
      <c r="F108" s="349">
        <v>0</v>
      </c>
      <c r="G108" s="229" t="s">
        <v>1500</v>
      </c>
      <c r="H108" s="240" t="s">
        <v>206</v>
      </c>
      <c r="I108" s="267">
        <v>-1.9</v>
      </c>
      <c r="J108" s="349">
        <v>0</v>
      </c>
      <c r="K108" s="349">
        <v>0</v>
      </c>
    </row>
    <row r="109" spans="1:11" ht="47.25" x14ac:dyDescent="0.25">
      <c r="A109" s="353"/>
      <c r="B109" s="478" t="s">
        <v>1501</v>
      </c>
      <c r="C109" s="240" t="s">
        <v>1108</v>
      </c>
      <c r="D109" s="267">
        <v>40</v>
      </c>
      <c r="E109" s="349">
        <v>0</v>
      </c>
      <c r="F109" s="349">
        <v>0</v>
      </c>
      <c r="G109" s="229" t="s">
        <v>1502</v>
      </c>
      <c r="H109" s="240" t="s">
        <v>206</v>
      </c>
      <c r="I109" s="267">
        <v>-40</v>
      </c>
      <c r="J109" s="349">
        <v>0</v>
      </c>
      <c r="K109" s="349">
        <v>0</v>
      </c>
    </row>
    <row r="110" spans="1:11" s="237" customFormat="1" ht="31.5" x14ac:dyDescent="0.25">
      <c r="A110" s="326" t="s">
        <v>1116</v>
      </c>
      <c r="B110" s="236" t="s">
        <v>231</v>
      </c>
      <c r="C110" s="222"/>
      <c r="D110" s="11">
        <f>D111</f>
        <v>8</v>
      </c>
      <c r="E110" s="11">
        <f>E111</f>
        <v>0</v>
      </c>
      <c r="F110" s="11">
        <f>F111</f>
        <v>0</v>
      </c>
      <c r="G110" s="221" t="s">
        <v>231</v>
      </c>
      <c r="H110" s="223"/>
      <c r="I110" s="11">
        <f>I111</f>
        <v>-8</v>
      </c>
      <c r="J110" s="11">
        <f>J111</f>
        <v>0</v>
      </c>
      <c r="K110" s="11">
        <f>K111</f>
        <v>0</v>
      </c>
    </row>
    <row r="111" spans="1:11" ht="69" customHeight="1" x14ac:dyDescent="0.25">
      <c r="A111" s="326"/>
      <c r="B111" s="478" t="s">
        <v>1110</v>
      </c>
      <c r="C111" s="240" t="s">
        <v>1111</v>
      </c>
      <c r="D111" s="424">
        <v>8</v>
      </c>
      <c r="E111" s="424">
        <v>0</v>
      </c>
      <c r="F111" s="424">
        <v>0</v>
      </c>
      <c r="G111" s="32" t="s">
        <v>1112</v>
      </c>
      <c r="H111" s="240" t="s">
        <v>236</v>
      </c>
      <c r="I111" s="424">
        <v>-8</v>
      </c>
      <c r="J111" s="424">
        <v>0</v>
      </c>
      <c r="K111" s="424">
        <v>0</v>
      </c>
    </row>
    <row r="112" spans="1:11" s="15" customFormat="1" ht="31.5" customHeight="1" x14ac:dyDescent="0.25">
      <c r="A112" s="353" t="s">
        <v>1119</v>
      </c>
      <c r="B112" s="268" t="s">
        <v>245</v>
      </c>
      <c r="C112" s="269"/>
      <c r="D112" s="11">
        <f>SUBTOTAL(9,D113)</f>
        <v>503.5</v>
      </c>
      <c r="E112" s="11">
        <f t="shared" ref="E112:F112" si="8">SUBTOTAL(9,E113)</f>
        <v>0</v>
      </c>
      <c r="F112" s="11">
        <f t="shared" si="8"/>
        <v>0</v>
      </c>
      <c r="G112" s="270" t="s">
        <v>245</v>
      </c>
      <c r="H112" s="227"/>
      <c r="I112" s="50">
        <f>I113</f>
        <v>-503.5</v>
      </c>
      <c r="J112" s="50">
        <f t="shared" ref="J112:K112" si="9">J113</f>
        <v>0</v>
      </c>
      <c r="K112" s="50">
        <f t="shared" si="9"/>
        <v>0</v>
      </c>
    </row>
    <row r="113" spans="1:11" s="15" customFormat="1" ht="94.5" x14ac:dyDescent="0.25">
      <c r="A113" s="353"/>
      <c r="B113" s="271" t="s">
        <v>1026</v>
      </c>
      <c r="C113" s="265" t="s">
        <v>1114</v>
      </c>
      <c r="D113" s="424">
        <v>503.5</v>
      </c>
      <c r="E113" s="455">
        <v>0</v>
      </c>
      <c r="F113" s="455">
        <v>0</v>
      </c>
      <c r="G113" s="272" t="s">
        <v>1115</v>
      </c>
      <c r="H113" s="265" t="s">
        <v>247</v>
      </c>
      <c r="I113" s="21">
        <v>-503.5</v>
      </c>
      <c r="J113" s="21">
        <v>0</v>
      </c>
      <c r="K113" s="21">
        <v>0</v>
      </c>
    </row>
    <row r="114" spans="1:11" s="15" customFormat="1" x14ac:dyDescent="0.25">
      <c r="A114" s="326" t="s">
        <v>1124</v>
      </c>
      <c r="B114" s="221" t="s">
        <v>1117</v>
      </c>
      <c r="C114" s="381"/>
      <c r="D114" s="11">
        <f>D115</f>
        <v>5.0999999999999996</v>
      </c>
      <c r="E114" s="11">
        <f>E115</f>
        <v>0</v>
      </c>
      <c r="F114" s="11">
        <f>F115</f>
        <v>0</v>
      </c>
      <c r="G114" s="221" t="s">
        <v>1117</v>
      </c>
      <c r="H114" s="381"/>
      <c r="I114" s="11">
        <f>I115</f>
        <v>-5.0999999999999996</v>
      </c>
      <c r="J114" s="11">
        <f>J115</f>
        <v>0</v>
      </c>
      <c r="K114" s="11">
        <f>K115</f>
        <v>0</v>
      </c>
    </row>
    <row r="115" spans="1:11" s="15" customFormat="1" ht="47.25" x14ac:dyDescent="0.25">
      <c r="A115" s="326"/>
      <c r="B115" s="229" t="s">
        <v>1503</v>
      </c>
      <c r="C115" s="240" t="s">
        <v>1118</v>
      </c>
      <c r="D115" s="424">
        <v>5.0999999999999996</v>
      </c>
      <c r="E115" s="424">
        <f>E116</f>
        <v>0</v>
      </c>
      <c r="F115" s="424">
        <f>F116</f>
        <v>0</v>
      </c>
      <c r="G115" s="229" t="s">
        <v>1504</v>
      </c>
      <c r="H115" s="240" t="s">
        <v>268</v>
      </c>
      <c r="I115" s="424">
        <v>-5.0999999999999996</v>
      </c>
      <c r="J115" s="424">
        <f>J116</f>
        <v>0</v>
      </c>
      <c r="K115" s="424">
        <f>K116</f>
        <v>0</v>
      </c>
    </row>
    <row r="116" spans="1:11" s="237" customFormat="1" ht="47.25" x14ac:dyDescent="0.25">
      <c r="A116" s="326" t="s">
        <v>1125</v>
      </c>
      <c r="B116" s="236" t="s">
        <v>255</v>
      </c>
      <c r="C116" s="408"/>
      <c r="D116" s="11">
        <f>SUM(D117:D118)</f>
        <v>4332</v>
      </c>
      <c r="E116" s="11">
        <f>SUM(E117:E118)</f>
        <v>0</v>
      </c>
      <c r="F116" s="11">
        <f>SUM(F117:F118)</f>
        <v>0</v>
      </c>
      <c r="G116" s="221" t="s">
        <v>381</v>
      </c>
      <c r="H116" s="223"/>
      <c r="I116" s="11">
        <f>SUM(I117:I118)</f>
        <v>-4332</v>
      </c>
      <c r="J116" s="11">
        <f>SUM(J117:J118)</f>
        <v>0</v>
      </c>
      <c r="K116" s="11">
        <f>SUM(K117:K118)</f>
        <v>0</v>
      </c>
    </row>
    <row r="117" spans="1:11" s="237" customFormat="1" ht="126" x14ac:dyDescent="0.25">
      <c r="A117" s="326"/>
      <c r="B117" s="357" t="s">
        <v>1486</v>
      </c>
      <c r="C117" s="354" t="s">
        <v>1120</v>
      </c>
      <c r="D117" s="424">
        <v>4256.7</v>
      </c>
      <c r="E117" s="424">
        <v>0</v>
      </c>
      <c r="F117" s="424">
        <v>0</v>
      </c>
      <c r="G117" s="229" t="s">
        <v>1432</v>
      </c>
      <c r="H117" s="375" t="s">
        <v>383</v>
      </c>
      <c r="I117" s="424">
        <v>-4256.7</v>
      </c>
      <c r="J117" s="424">
        <v>0</v>
      </c>
      <c r="K117" s="424">
        <v>0</v>
      </c>
    </row>
    <row r="118" spans="1:11" s="237" customFormat="1" ht="31.5" customHeight="1" x14ac:dyDescent="0.25">
      <c r="A118" s="353"/>
      <c r="B118" s="229" t="s">
        <v>1436</v>
      </c>
      <c r="C118" s="227" t="s">
        <v>1063</v>
      </c>
      <c r="D118" s="190">
        <v>75.3</v>
      </c>
      <c r="E118" s="187">
        <v>0</v>
      </c>
      <c r="F118" s="274">
        <v>0</v>
      </c>
      <c r="G118" s="495" t="s">
        <v>1122</v>
      </c>
      <c r="H118" s="275" t="s">
        <v>1123</v>
      </c>
      <c r="I118" s="276">
        <v>-75.3</v>
      </c>
      <c r="J118" s="188">
        <v>0</v>
      </c>
      <c r="K118" s="188">
        <v>0</v>
      </c>
    </row>
    <row r="119" spans="1:11" s="237" customFormat="1" ht="31.5" x14ac:dyDescent="0.25">
      <c r="A119" s="326" t="s">
        <v>1126</v>
      </c>
      <c r="B119" s="277" t="s">
        <v>255</v>
      </c>
      <c r="C119" s="354"/>
      <c r="D119" s="401">
        <f>D120</f>
        <v>13599.4</v>
      </c>
      <c r="E119" s="401">
        <f t="shared" ref="E119:F119" si="10">E120</f>
        <v>0</v>
      </c>
      <c r="F119" s="401">
        <f t="shared" si="10"/>
        <v>0</v>
      </c>
      <c r="G119" s="28" t="s">
        <v>648</v>
      </c>
      <c r="H119" s="369"/>
      <c r="I119" s="401">
        <f>I120</f>
        <v>-13599.4</v>
      </c>
      <c r="J119" s="401">
        <f t="shared" ref="J119" si="11">J120</f>
        <v>0</v>
      </c>
      <c r="K119" s="401">
        <f t="shared" ref="K119" si="12">K120</f>
        <v>0</v>
      </c>
    </row>
    <row r="120" spans="1:11" s="237" customFormat="1" ht="112.5" customHeight="1" x14ac:dyDescent="0.25">
      <c r="A120" s="279"/>
      <c r="B120" s="280" t="s">
        <v>1436</v>
      </c>
      <c r="C120" s="227" t="s">
        <v>1063</v>
      </c>
      <c r="D120" s="267">
        <v>13599.4</v>
      </c>
      <c r="E120" s="363">
        <v>0</v>
      </c>
      <c r="F120" s="364">
        <v>0</v>
      </c>
      <c r="G120" s="134" t="s">
        <v>1439</v>
      </c>
      <c r="H120" s="164" t="s">
        <v>420</v>
      </c>
      <c r="I120" s="365">
        <v>-13599.4</v>
      </c>
      <c r="J120" s="366">
        <v>0</v>
      </c>
      <c r="K120" s="366">
        <v>0</v>
      </c>
    </row>
    <row r="121" spans="1:11" s="278" customFormat="1" ht="31.5" x14ac:dyDescent="0.25">
      <c r="A121" s="326" t="s">
        <v>1129</v>
      </c>
      <c r="B121" s="277" t="s">
        <v>255</v>
      </c>
      <c r="C121" s="354"/>
      <c r="D121" s="401">
        <f>SUM(D122:D123)</f>
        <v>4993.5</v>
      </c>
      <c r="E121" s="401">
        <f>SUM(E122:E123)</f>
        <v>0</v>
      </c>
      <c r="F121" s="401">
        <f>SUM(F122:F123)</f>
        <v>0</v>
      </c>
      <c r="G121" s="221" t="s">
        <v>134</v>
      </c>
      <c r="H121" s="223"/>
      <c r="I121" s="401">
        <f>SUM(I122:I123)</f>
        <v>-4993.5</v>
      </c>
      <c r="J121" s="401">
        <f>SUM(J122:J123)</f>
        <v>0</v>
      </c>
      <c r="K121" s="401">
        <f>SUM(K122:K123)</f>
        <v>0</v>
      </c>
    </row>
    <row r="122" spans="1:11" s="278" customFormat="1" ht="36" customHeight="1" x14ac:dyDescent="0.25">
      <c r="A122" s="279"/>
      <c r="B122" s="280" t="s">
        <v>1436</v>
      </c>
      <c r="C122" s="227" t="s">
        <v>1063</v>
      </c>
      <c r="D122" s="267">
        <f>1181.6+3811.9</f>
        <v>4993.5</v>
      </c>
      <c r="E122" s="190">
        <v>0</v>
      </c>
      <c r="F122" s="190">
        <v>0</v>
      </c>
      <c r="G122" s="301" t="s">
        <v>1437</v>
      </c>
      <c r="H122" s="293" t="s">
        <v>422</v>
      </c>
      <c r="I122" s="424">
        <v>-1181.5999999999999</v>
      </c>
      <c r="J122" s="424">
        <v>0</v>
      </c>
      <c r="K122" s="424">
        <v>0</v>
      </c>
    </row>
    <row r="123" spans="1:11" s="278" customFormat="1" ht="126" x14ac:dyDescent="0.25">
      <c r="A123" s="279"/>
      <c r="B123" s="230"/>
      <c r="C123" s="227"/>
      <c r="D123" s="21"/>
      <c r="E123" s="190"/>
      <c r="F123" s="190"/>
      <c r="G123" s="32" t="s">
        <v>1438</v>
      </c>
      <c r="H123" s="227" t="s">
        <v>424</v>
      </c>
      <c r="I123" s="21">
        <v>-3811.9</v>
      </c>
      <c r="J123" s="190">
        <v>0</v>
      </c>
      <c r="K123" s="190">
        <v>0</v>
      </c>
    </row>
    <row r="124" spans="1:11" s="278" customFormat="1" ht="31.5" x14ac:dyDescent="0.25">
      <c r="A124" s="326" t="s">
        <v>1148</v>
      </c>
      <c r="B124" s="362" t="s">
        <v>444</v>
      </c>
      <c r="C124" s="240"/>
      <c r="D124" s="11">
        <f>SUM(D125:D125)</f>
        <v>240.3</v>
      </c>
      <c r="E124" s="11">
        <f>SUM(E125:E125)</f>
        <v>0</v>
      </c>
      <c r="F124" s="11">
        <f>SUM(F125:F125)</f>
        <v>0</v>
      </c>
      <c r="G124" s="221" t="s">
        <v>201</v>
      </c>
      <c r="H124" s="240"/>
      <c r="I124" s="11">
        <f>SUM(I125:I125)</f>
        <v>-240.3</v>
      </c>
      <c r="J124" s="11">
        <f>SUM(J125:J125)</f>
        <v>0</v>
      </c>
      <c r="K124" s="11">
        <f>SUM(K125:K125)</f>
        <v>0</v>
      </c>
    </row>
    <row r="125" spans="1:11" ht="81" customHeight="1" x14ac:dyDescent="0.25">
      <c r="A125" s="326"/>
      <c r="B125" s="247" t="s">
        <v>1508</v>
      </c>
      <c r="C125" s="240" t="s">
        <v>1063</v>
      </c>
      <c r="D125" s="424">
        <v>240.3</v>
      </c>
      <c r="E125" s="21">
        <v>0</v>
      </c>
      <c r="F125" s="21">
        <v>0</v>
      </c>
      <c r="G125" s="32" t="s">
        <v>1790</v>
      </c>
      <c r="H125" s="240" t="s">
        <v>1091</v>
      </c>
      <c r="I125" s="424">
        <v>-240.3</v>
      </c>
      <c r="J125" s="190">
        <v>0</v>
      </c>
      <c r="K125" s="190">
        <v>0</v>
      </c>
    </row>
    <row r="126" spans="1:11" s="15" customFormat="1" ht="31.5" x14ac:dyDescent="0.25">
      <c r="A126" s="326" t="s">
        <v>1153</v>
      </c>
      <c r="B126" s="268" t="s">
        <v>444</v>
      </c>
      <c r="C126" s="265"/>
      <c r="D126" s="11">
        <f>SUM(D127:D128)</f>
        <v>38894.9</v>
      </c>
      <c r="E126" s="11">
        <f>SUM(E127:E128)</f>
        <v>0</v>
      </c>
      <c r="F126" s="11">
        <f>SUM(F127:F128)</f>
        <v>0</v>
      </c>
      <c r="G126" s="270" t="s">
        <v>245</v>
      </c>
      <c r="H126" s="227"/>
      <c r="I126" s="11">
        <f>SUM(I127:I128)</f>
        <v>-38894.9</v>
      </c>
      <c r="J126" s="11">
        <f>SUM(J127:J128)</f>
        <v>0</v>
      </c>
      <c r="K126" s="11">
        <f>SUM(K127:K128)</f>
        <v>0</v>
      </c>
    </row>
    <row r="127" spans="1:11" ht="78.75" x14ac:dyDescent="0.25">
      <c r="A127" s="353"/>
      <c r="B127" s="398" t="s">
        <v>1510</v>
      </c>
      <c r="C127" s="265" t="s">
        <v>1063</v>
      </c>
      <c r="D127" s="424">
        <v>13487</v>
      </c>
      <c r="E127" s="424">
        <v>0</v>
      </c>
      <c r="F127" s="424">
        <v>0</v>
      </c>
      <c r="G127" s="134" t="s">
        <v>1509</v>
      </c>
      <c r="H127" s="34" t="s">
        <v>439</v>
      </c>
      <c r="I127" s="21">
        <v>-13487</v>
      </c>
      <c r="J127" s="424">
        <v>0</v>
      </c>
      <c r="K127" s="424">
        <v>0</v>
      </c>
    </row>
    <row r="128" spans="1:11" ht="31.5" x14ac:dyDescent="0.25">
      <c r="A128" s="326"/>
      <c r="B128" s="382" t="s">
        <v>1022</v>
      </c>
      <c r="C128" s="293" t="s">
        <v>1127</v>
      </c>
      <c r="D128" s="424">
        <v>25407.9</v>
      </c>
      <c r="E128" s="424">
        <v>0</v>
      </c>
      <c r="F128" s="424">
        <v>0</v>
      </c>
      <c r="G128" s="253" t="s">
        <v>440</v>
      </c>
      <c r="H128" s="293" t="s">
        <v>1128</v>
      </c>
      <c r="I128" s="424">
        <v>-25407.9</v>
      </c>
      <c r="J128" s="424">
        <v>0</v>
      </c>
      <c r="K128" s="424">
        <v>0</v>
      </c>
    </row>
    <row r="129" spans="1:11" ht="15.75" customHeight="1" x14ac:dyDescent="0.25">
      <c r="A129" s="326" t="s">
        <v>1176</v>
      </c>
      <c r="B129" s="333" t="s">
        <v>269</v>
      </c>
      <c r="C129" s="379"/>
      <c r="D129" s="11">
        <f>SUM(D130:D147)</f>
        <v>30273.399999999998</v>
      </c>
      <c r="E129" s="11">
        <f>SUM(E130:E147)</f>
        <v>165942.79999999999</v>
      </c>
      <c r="F129" s="11">
        <f>SUM(F130:F147)</f>
        <v>0</v>
      </c>
      <c r="G129" s="333" t="s">
        <v>269</v>
      </c>
      <c r="H129" s="380"/>
      <c r="I129" s="11">
        <f>SUM(I130:I147)</f>
        <v>-30273.399999999998</v>
      </c>
      <c r="J129" s="11">
        <f>SUM(J130:J147)</f>
        <v>-165942.79999999999</v>
      </c>
      <c r="K129" s="11">
        <f>SUM(K130:K147)</f>
        <v>0</v>
      </c>
    </row>
    <row r="130" spans="1:11" ht="48.75" customHeight="1" x14ac:dyDescent="0.25">
      <c r="A130" s="696"/>
      <c r="B130" s="668" t="s">
        <v>1292</v>
      </c>
      <c r="C130" s="329" t="s">
        <v>1130</v>
      </c>
      <c r="D130" s="421">
        <v>253.5</v>
      </c>
      <c r="E130" s="473">
        <v>0</v>
      </c>
      <c r="F130" s="473">
        <v>0</v>
      </c>
      <c r="G130" s="385" t="s">
        <v>29</v>
      </c>
      <c r="H130" s="384" t="s">
        <v>287</v>
      </c>
      <c r="I130" s="421">
        <v>-2678.8</v>
      </c>
      <c r="J130" s="190">
        <v>0</v>
      </c>
      <c r="K130" s="190">
        <v>0</v>
      </c>
    </row>
    <row r="131" spans="1:11" ht="42" customHeight="1" x14ac:dyDescent="0.25">
      <c r="A131" s="697"/>
      <c r="B131" s="674"/>
      <c r="C131" s="329" t="s">
        <v>1131</v>
      </c>
      <c r="D131" s="421">
        <v>178.4</v>
      </c>
      <c r="E131" s="473">
        <v>0</v>
      </c>
      <c r="F131" s="473">
        <v>0</v>
      </c>
      <c r="G131" s="383" t="s">
        <v>61</v>
      </c>
      <c r="H131" s="330" t="s">
        <v>274</v>
      </c>
      <c r="I131" s="481">
        <v>-994.7</v>
      </c>
      <c r="J131" s="190">
        <v>0</v>
      </c>
      <c r="K131" s="190">
        <v>0</v>
      </c>
    </row>
    <row r="132" spans="1:11" ht="123" customHeight="1" x14ac:dyDescent="0.25">
      <c r="A132" s="698"/>
      <c r="B132" s="674"/>
      <c r="C132" s="329" t="s">
        <v>1132</v>
      </c>
      <c r="D132" s="421">
        <v>1034.2</v>
      </c>
      <c r="E132" s="473">
        <v>0</v>
      </c>
      <c r="F132" s="473">
        <v>0</v>
      </c>
      <c r="G132" s="383"/>
      <c r="H132" s="504"/>
      <c r="I132" s="79"/>
      <c r="J132" s="190"/>
      <c r="K132" s="190"/>
    </row>
    <row r="133" spans="1:11" ht="175.5" customHeight="1" x14ac:dyDescent="0.25">
      <c r="A133" s="696"/>
      <c r="B133" s="668" t="s">
        <v>1293</v>
      </c>
      <c r="C133" s="329" t="s">
        <v>1133</v>
      </c>
      <c r="D133" s="421">
        <v>1729</v>
      </c>
      <c r="E133" s="473">
        <v>0</v>
      </c>
      <c r="F133" s="473">
        <v>0</v>
      </c>
      <c r="G133" s="385" t="s">
        <v>1134</v>
      </c>
      <c r="H133" s="330" t="s">
        <v>1135</v>
      </c>
      <c r="I133" s="421">
        <v>-200</v>
      </c>
      <c r="J133" s="190">
        <v>0</v>
      </c>
      <c r="K133" s="190">
        <v>0</v>
      </c>
    </row>
    <row r="134" spans="1:11" ht="15.75" customHeight="1" x14ac:dyDescent="0.25">
      <c r="A134" s="697"/>
      <c r="B134" s="674"/>
      <c r="C134" s="329" t="s">
        <v>1136</v>
      </c>
      <c r="D134" s="421">
        <v>2.1</v>
      </c>
      <c r="E134" s="473">
        <v>0</v>
      </c>
      <c r="F134" s="473">
        <v>0</v>
      </c>
      <c r="G134" s="668" t="s">
        <v>29</v>
      </c>
      <c r="H134" s="384" t="s">
        <v>1133</v>
      </c>
      <c r="I134" s="421">
        <v>-2.1</v>
      </c>
      <c r="J134" s="190">
        <v>0</v>
      </c>
      <c r="K134" s="190">
        <v>0</v>
      </c>
    </row>
    <row r="135" spans="1:11" ht="15.75" customHeight="1" x14ac:dyDescent="0.25">
      <c r="A135" s="698"/>
      <c r="B135" s="675"/>
      <c r="C135" s="329" t="s">
        <v>1137</v>
      </c>
      <c r="D135" s="421">
        <v>23</v>
      </c>
      <c r="E135" s="473">
        <v>0</v>
      </c>
      <c r="F135" s="473">
        <v>0</v>
      </c>
      <c r="G135" s="675"/>
      <c r="H135" s="384" t="s">
        <v>1138</v>
      </c>
      <c r="I135" s="421">
        <v>-23</v>
      </c>
      <c r="J135" s="190">
        <v>0</v>
      </c>
      <c r="K135" s="190">
        <v>0</v>
      </c>
    </row>
    <row r="136" spans="1:11" ht="94.5" x14ac:dyDescent="0.25">
      <c r="A136" s="326"/>
      <c r="B136" s="385" t="s">
        <v>1288</v>
      </c>
      <c r="C136" s="329" t="s">
        <v>1139</v>
      </c>
      <c r="D136" s="424">
        <v>771.4</v>
      </c>
      <c r="E136" s="481">
        <v>0</v>
      </c>
      <c r="F136" s="481">
        <v>0</v>
      </c>
      <c r="G136" s="386" t="s">
        <v>29</v>
      </c>
      <c r="H136" s="225" t="s">
        <v>1140</v>
      </c>
      <c r="I136" s="387">
        <v>-93</v>
      </c>
      <c r="J136" s="190">
        <v>0</v>
      </c>
      <c r="K136" s="190">
        <v>0</v>
      </c>
    </row>
    <row r="137" spans="1:11" ht="189" customHeight="1" x14ac:dyDescent="0.25">
      <c r="A137" s="326"/>
      <c r="B137" s="477" t="s">
        <v>1289</v>
      </c>
      <c r="C137" s="329" t="s">
        <v>1141</v>
      </c>
      <c r="D137" s="424">
        <v>1504</v>
      </c>
      <c r="E137" s="481">
        <v>0</v>
      </c>
      <c r="F137" s="481">
        <v>0</v>
      </c>
      <c r="G137" s="385" t="s">
        <v>29</v>
      </c>
      <c r="H137" s="330" t="s">
        <v>1142</v>
      </c>
      <c r="I137" s="421">
        <v>-1504</v>
      </c>
      <c r="J137" s="190">
        <v>0</v>
      </c>
      <c r="K137" s="190">
        <v>0</v>
      </c>
    </row>
    <row r="138" spans="1:11" ht="78.75" x14ac:dyDescent="0.25">
      <c r="A138" s="326"/>
      <c r="B138" s="385" t="s">
        <v>1143</v>
      </c>
      <c r="C138" s="330" t="s">
        <v>1350</v>
      </c>
      <c r="D138" s="424">
        <v>500</v>
      </c>
      <c r="E138" s="481">
        <v>0</v>
      </c>
      <c r="F138" s="481">
        <v>0</v>
      </c>
      <c r="G138" s="385" t="s">
        <v>29</v>
      </c>
      <c r="H138" s="330" t="s">
        <v>1435</v>
      </c>
      <c r="I138" s="421">
        <v>-500</v>
      </c>
      <c r="J138" s="190">
        <v>0</v>
      </c>
      <c r="K138" s="190">
        <v>0</v>
      </c>
    </row>
    <row r="139" spans="1:11" ht="31.5" x14ac:dyDescent="0.25">
      <c r="A139" s="696"/>
      <c r="B139" s="668" t="s">
        <v>1294</v>
      </c>
      <c r="C139" s="330" t="s">
        <v>1144</v>
      </c>
      <c r="D139" s="424">
        <v>5.8</v>
      </c>
      <c r="E139" s="481">
        <v>0</v>
      </c>
      <c r="F139" s="481">
        <v>0</v>
      </c>
      <c r="G139" s="385" t="s">
        <v>29</v>
      </c>
      <c r="H139" s="330" t="s">
        <v>288</v>
      </c>
      <c r="I139" s="421">
        <v>-5.8</v>
      </c>
      <c r="J139" s="190">
        <v>0</v>
      </c>
      <c r="K139" s="190">
        <v>0</v>
      </c>
    </row>
    <row r="140" spans="1:11" ht="50.25" customHeight="1" x14ac:dyDescent="0.25">
      <c r="A140" s="698"/>
      <c r="B140" s="675"/>
      <c r="C140" s="329" t="s">
        <v>286</v>
      </c>
      <c r="D140" s="424">
        <v>224.9</v>
      </c>
      <c r="E140" s="481">
        <v>0</v>
      </c>
      <c r="F140" s="481">
        <v>0</v>
      </c>
      <c r="G140" s="385" t="s">
        <v>61</v>
      </c>
      <c r="H140" s="330" t="s">
        <v>1145</v>
      </c>
      <c r="I140" s="421">
        <v>-224.9</v>
      </c>
      <c r="J140" s="190">
        <v>0</v>
      </c>
      <c r="K140" s="190">
        <v>0</v>
      </c>
    </row>
    <row r="141" spans="1:11" s="263" customFormat="1" ht="31.5" x14ac:dyDescent="0.25">
      <c r="A141" s="498"/>
      <c r="B141" s="385"/>
      <c r="C141" s="329"/>
      <c r="D141" s="424"/>
      <c r="E141" s="481"/>
      <c r="F141" s="481"/>
      <c r="G141" s="386" t="s">
        <v>513</v>
      </c>
      <c r="H141" s="225" t="s">
        <v>1330</v>
      </c>
      <c r="I141" s="388">
        <v>-18500.599999999999</v>
      </c>
      <c r="J141" s="190">
        <v>0</v>
      </c>
      <c r="K141" s="190">
        <v>0</v>
      </c>
    </row>
    <row r="142" spans="1:11" s="263" customFormat="1" ht="132.75" customHeight="1" x14ac:dyDescent="0.25">
      <c r="A142" s="499"/>
      <c r="B142" s="134" t="s">
        <v>1147</v>
      </c>
      <c r="C142" s="328" t="s">
        <v>271</v>
      </c>
      <c r="D142" s="424">
        <v>17500.599999999999</v>
      </c>
      <c r="E142" s="481">
        <v>0</v>
      </c>
      <c r="F142" s="481">
        <v>0</v>
      </c>
      <c r="G142" s="496"/>
      <c r="H142" s="409"/>
      <c r="I142" s="453"/>
      <c r="J142" s="453"/>
      <c r="K142" s="453"/>
    </row>
    <row r="143" spans="1:11" s="263" customFormat="1" ht="66.75" customHeight="1" x14ac:dyDescent="0.25">
      <c r="A143" s="499"/>
      <c r="B143" s="134" t="s">
        <v>1295</v>
      </c>
      <c r="C143" s="328" t="s">
        <v>1327</v>
      </c>
      <c r="D143" s="424">
        <v>1000</v>
      </c>
      <c r="E143" s="481">
        <v>0</v>
      </c>
      <c r="F143" s="481">
        <v>0</v>
      </c>
      <c r="G143" s="410"/>
      <c r="H143" s="411"/>
      <c r="I143" s="454"/>
      <c r="J143" s="454"/>
      <c r="K143" s="454"/>
    </row>
    <row r="144" spans="1:11" s="263" customFormat="1" ht="47.25" customHeight="1" x14ac:dyDescent="0.25">
      <c r="A144" s="699"/>
      <c r="B144" s="668" t="s">
        <v>1298</v>
      </c>
      <c r="C144" s="329" t="s">
        <v>274</v>
      </c>
      <c r="D144" s="424">
        <v>0</v>
      </c>
      <c r="E144" s="424">
        <v>58826.8</v>
      </c>
      <c r="F144" s="424">
        <v>0</v>
      </c>
      <c r="G144" s="668" t="s">
        <v>61</v>
      </c>
      <c r="H144" s="330" t="s">
        <v>275</v>
      </c>
      <c r="I144" s="424">
        <v>0</v>
      </c>
      <c r="J144" s="424">
        <v>-58826.8</v>
      </c>
      <c r="K144" s="424">
        <v>0</v>
      </c>
    </row>
    <row r="145" spans="1:11" s="263" customFormat="1" ht="15.75" customHeight="1" x14ac:dyDescent="0.25">
      <c r="A145" s="700"/>
      <c r="B145" s="667"/>
      <c r="C145" s="330" t="s">
        <v>275</v>
      </c>
      <c r="D145" s="421">
        <v>5546.5</v>
      </c>
      <c r="E145" s="481">
        <v>0</v>
      </c>
      <c r="F145" s="481">
        <v>0</v>
      </c>
      <c r="G145" s="667"/>
      <c r="H145" s="330" t="s">
        <v>274</v>
      </c>
      <c r="I145" s="421">
        <v>-5546.5</v>
      </c>
      <c r="J145" s="421">
        <v>0</v>
      </c>
      <c r="K145" s="421">
        <v>0</v>
      </c>
    </row>
    <row r="146" spans="1:11" s="263" customFormat="1" ht="15.75" customHeight="1" x14ac:dyDescent="0.25">
      <c r="A146" s="699"/>
      <c r="B146" s="659" t="s">
        <v>1296</v>
      </c>
      <c r="C146" s="83" t="s">
        <v>1328</v>
      </c>
      <c r="D146" s="421">
        <v>0</v>
      </c>
      <c r="E146" s="421">
        <v>105076</v>
      </c>
      <c r="F146" s="421">
        <v>0</v>
      </c>
      <c r="G146" s="668" t="s">
        <v>1297</v>
      </c>
      <c r="H146" s="330" t="s">
        <v>272</v>
      </c>
      <c r="I146" s="421">
        <v>0</v>
      </c>
      <c r="J146" s="421">
        <v>-99730</v>
      </c>
      <c r="K146" s="421">
        <v>0</v>
      </c>
    </row>
    <row r="147" spans="1:11" s="263" customFormat="1" ht="15.75" customHeight="1" x14ac:dyDescent="0.25">
      <c r="A147" s="700"/>
      <c r="B147" s="667"/>
      <c r="C147" s="331" t="s">
        <v>1329</v>
      </c>
      <c r="D147" s="421">
        <v>0</v>
      </c>
      <c r="E147" s="421">
        <v>2040</v>
      </c>
      <c r="F147" s="421">
        <v>0</v>
      </c>
      <c r="G147" s="667"/>
      <c r="H147" s="330" t="s">
        <v>273</v>
      </c>
      <c r="I147" s="421">
        <v>0</v>
      </c>
      <c r="J147" s="421">
        <v>-7386</v>
      </c>
      <c r="K147" s="421">
        <v>0</v>
      </c>
    </row>
    <row r="148" spans="1:11" ht="15.75" customHeight="1" x14ac:dyDescent="0.25">
      <c r="A148" s="353" t="s">
        <v>1357</v>
      </c>
      <c r="B148" s="333" t="s">
        <v>269</v>
      </c>
      <c r="C148" s="329"/>
      <c r="D148" s="101">
        <f>SUM(D149:D167)</f>
        <v>813469.30000000016</v>
      </c>
      <c r="E148" s="101">
        <f t="shared" ref="E148:F148" si="13">SUM(E149:E167)</f>
        <v>670406.69999999995</v>
      </c>
      <c r="F148" s="101">
        <f t="shared" si="13"/>
        <v>673540.99999999988</v>
      </c>
      <c r="G148" s="333" t="s">
        <v>269</v>
      </c>
      <c r="H148" s="332"/>
      <c r="I148" s="101">
        <f>SUM(I149:I167)</f>
        <v>-813469.3</v>
      </c>
      <c r="J148" s="101">
        <f t="shared" ref="J148" si="14">SUM(J149:J167)</f>
        <v>-670406.70000000007</v>
      </c>
      <c r="K148" s="101">
        <f t="shared" ref="K148" si="15">SUM(K149:K167)</f>
        <v>-673541</v>
      </c>
    </row>
    <row r="149" spans="1:11" ht="41.25" customHeight="1" x14ac:dyDescent="0.25">
      <c r="A149" s="326"/>
      <c r="B149" s="385" t="s">
        <v>29</v>
      </c>
      <c r="C149" s="384" t="s">
        <v>1331</v>
      </c>
      <c r="D149" s="421">
        <v>136241.4</v>
      </c>
      <c r="E149" s="421">
        <v>161763.79999999999</v>
      </c>
      <c r="F149" s="421">
        <v>161763.79999999999</v>
      </c>
      <c r="G149" s="385" t="s">
        <v>29</v>
      </c>
      <c r="H149" s="384" t="s">
        <v>287</v>
      </c>
      <c r="I149" s="387">
        <v>-208668.3</v>
      </c>
      <c r="J149" s="421">
        <v>-126060.7</v>
      </c>
      <c r="K149" s="421">
        <v>-126060.7</v>
      </c>
    </row>
    <row r="150" spans="1:11" s="263" customFormat="1" ht="67.5" customHeight="1" x14ac:dyDescent="0.25">
      <c r="A150" s="356"/>
      <c r="B150" s="385" t="s">
        <v>1149</v>
      </c>
      <c r="C150" s="384" t="s">
        <v>1332</v>
      </c>
      <c r="D150" s="421">
        <v>12694.2</v>
      </c>
      <c r="E150" s="481">
        <v>0</v>
      </c>
      <c r="F150" s="481">
        <v>0</v>
      </c>
      <c r="G150" s="385" t="s">
        <v>29</v>
      </c>
      <c r="H150" s="384" t="s">
        <v>1130</v>
      </c>
      <c r="I150" s="387">
        <v>-34753.699999999997</v>
      </c>
      <c r="J150" s="421">
        <v>-35564.6</v>
      </c>
      <c r="K150" s="421">
        <v>-35564.6</v>
      </c>
    </row>
    <row r="151" spans="1:11" s="263" customFormat="1" ht="36" customHeight="1" x14ac:dyDescent="0.25">
      <c r="A151" s="356"/>
      <c r="B151" s="385"/>
      <c r="C151" s="384"/>
      <c r="D151" s="421"/>
      <c r="E151" s="473"/>
      <c r="F151" s="473"/>
      <c r="G151" s="385" t="s">
        <v>29</v>
      </c>
      <c r="H151" s="384" t="s">
        <v>1132</v>
      </c>
      <c r="I151" s="387">
        <v>-138.5</v>
      </c>
      <c r="J151" s="387">
        <v>-138.5</v>
      </c>
      <c r="K151" s="387">
        <v>-138.5</v>
      </c>
    </row>
    <row r="152" spans="1:11" s="263" customFormat="1" ht="39" customHeight="1" x14ac:dyDescent="0.25">
      <c r="A152" s="356"/>
      <c r="B152" s="389" t="s">
        <v>29</v>
      </c>
      <c r="C152" s="384" t="s">
        <v>1333</v>
      </c>
      <c r="D152" s="421">
        <v>327500.7</v>
      </c>
      <c r="E152" s="421">
        <v>384468.9</v>
      </c>
      <c r="F152" s="421">
        <v>384468.9</v>
      </c>
      <c r="G152" s="389" t="s">
        <v>61</v>
      </c>
      <c r="H152" s="332" t="s">
        <v>272</v>
      </c>
      <c r="I152" s="387">
        <v>-8694.2000000000007</v>
      </c>
      <c r="J152" s="421">
        <v>0</v>
      </c>
      <c r="K152" s="421">
        <v>0</v>
      </c>
    </row>
    <row r="153" spans="1:11" s="263" customFormat="1" ht="49.5" customHeight="1" x14ac:dyDescent="0.25">
      <c r="A153" s="356"/>
      <c r="B153" s="389"/>
      <c r="C153" s="384"/>
      <c r="D153" s="421"/>
      <c r="E153" s="473"/>
      <c r="F153" s="473"/>
      <c r="G153" s="389" t="s">
        <v>29</v>
      </c>
      <c r="H153" s="384" t="s">
        <v>1334</v>
      </c>
      <c r="I153" s="387">
        <v>-7644</v>
      </c>
      <c r="J153" s="387">
        <v>-7797.6</v>
      </c>
      <c r="K153" s="387">
        <v>-7797.6</v>
      </c>
    </row>
    <row r="154" spans="1:11" s="263" customFormat="1" ht="39.75" customHeight="1" x14ac:dyDescent="0.25">
      <c r="A154" s="356"/>
      <c r="B154" s="389" t="s">
        <v>61</v>
      </c>
      <c r="C154" s="332" t="s">
        <v>272</v>
      </c>
      <c r="D154" s="387">
        <v>0</v>
      </c>
      <c r="E154" s="421">
        <v>5000</v>
      </c>
      <c r="F154" s="421">
        <v>4000</v>
      </c>
      <c r="G154" s="389" t="s">
        <v>61</v>
      </c>
      <c r="H154" s="332" t="s">
        <v>274</v>
      </c>
      <c r="I154" s="387">
        <v>-4316.3999999999996</v>
      </c>
      <c r="J154" s="421">
        <v>-5000</v>
      </c>
      <c r="K154" s="421">
        <v>-4000</v>
      </c>
    </row>
    <row r="155" spans="1:11" s="263" customFormat="1" ht="33" customHeight="1" x14ac:dyDescent="0.25">
      <c r="A155" s="356"/>
      <c r="B155" s="386"/>
      <c r="C155" s="330"/>
      <c r="D155" s="424"/>
      <c r="E155" s="481"/>
      <c r="F155" s="481"/>
      <c r="G155" s="389" t="s">
        <v>29</v>
      </c>
      <c r="H155" s="384" t="s">
        <v>1133</v>
      </c>
      <c r="I155" s="387">
        <v>-293462.8</v>
      </c>
      <c r="J155" s="421">
        <v>-344884.5</v>
      </c>
      <c r="K155" s="421">
        <v>-344884.5</v>
      </c>
    </row>
    <row r="156" spans="1:11" s="263" customFormat="1" ht="82.5" customHeight="1" x14ac:dyDescent="0.25">
      <c r="A156" s="356"/>
      <c r="B156" s="389" t="s">
        <v>270</v>
      </c>
      <c r="C156" s="329" t="s">
        <v>271</v>
      </c>
      <c r="D156" s="421">
        <v>150000</v>
      </c>
      <c r="E156" s="473">
        <v>0</v>
      </c>
      <c r="F156" s="473">
        <v>0</v>
      </c>
      <c r="G156" s="389" t="s">
        <v>29</v>
      </c>
      <c r="H156" s="384" t="s">
        <v>1138</v>
      </c>
      <c r="I156" s="387">
        <v>-34050.199999999997</v>
      </c>
      <c r="J156" s="421">
        <v>-39576.300000000003</v>
      </c>
      <c r="K156" s="421">
        <v>-39576.300000000003</v>
      </c>
    </row>
    <row r="157" spans="1:11" s="263" customFormat="1" ht="42" customHeight="1" x14ac:dyDescent="0.25">
      <c r="A157" s="356"/>
      <c r="B157" s="389" t="s">
        <v>29</v>
      </c>
      <c r="C157" s="384" t="s">
        <v>1335</v>
      </c>
      <c r="D157" s="421">
        <v>27785.8</v>
      </c>
      <c r="E157" s="421">
        <v>30378.9</v>
      </c>
      <c r="F157" s="421">
        <v>30378.9</v>
      </c>
      <c r="G157" s="389" t="s">
        <v>29</v>
      </c>
      <c r="H157" s="332" t="s">
        <v>1137</v>
      </c>
      <c r="I157" s="387">
        <v>-6.5</v>
      </c>
      <c r="J157" s="421">
        <v>-8.1</v>
      </c>
      <c r="K157" s="421">
        <v>-8.1</v>
      </c>
    </row>
    <row r="158" spans="1:11" s="263" customFormat="1" ht="36" customHeight="1" x14ac:dyDescent="0.25">
      <c r="A158" s="356"/>
      <c r="B158" s="389" t="s">
        <v>1151</v>
      </c>
      <c r="C158" s="332" t="s">
        <v>1336</v>
      </c>
      <c r="D158" s="387">
        <v>29864.9</v>
      </c>
      <c r="E158" s="421">
        <v>49222.9</v>
      </c>
      <c r="F158" s="421">
        <v>47908.2</v>
      </c>
      <c r="G158" s="389" t="s">
        <v>1151</v>
      </c>
      <c r="H158" s="332" t="s">
        <v>1337</v>
      </c>
      <c r="I158" s="387">
        <v>-29864.9</v>
      </c>
      <c r="J158" s="421">
        <v>-49222.9</v>
      </c>
      <c r="K158" s="421">
        <v>-47908.2</v>
      </c>
    </row>
    <row r="159" spans="1:11" s="263" customFormat="1" ht="65.25" customHeight="1" x14ac:dyDescent="0.25">
      <c r="A159" s="356"/>
      <c r="B159" s="389" t="s">
        <v>1151</v>
      </c>
      <c r="C159" s="332" t="s">
        <v>1338</v>
      </c>
      <c r="D159" s="387">
        <v>5022</v>
      </c>
      <c r="E159" s="387">
        <v>5072</v>
      </c>
      <c r="F159" s="387">
        <v>5093</v>
      </c>
      <c r="G159" s="389" t="s">
        <v>1151</v>
      </c>
      <c r="H159" s="332" t="s">
        <v>1339</v>
      </c>
      <c r="I159" s="387">
        <v>-5022</v>
      </c>
      <c r="J159" s="387">
        <v>-5072</v>
      </c>
      <c r="K159" s="387">
        <v>-5093</v>
      </c>
    </row>
    <row r="160" spans="1:11" s="263" customFormat="1" ht="38.25" customHeight="1" x14ac:dyDescent="0.25">
      <c r="A160" s="480"/>
      <c r="B160" s="386"/>
      <c r="C160" s="330"/>
      <c r="D160" s="481"/>
      <c r="E160" s="481"/>
      <c r="F160" s="481"/>
      <c r="G160" s="386" t="s">
        <v>513</v>
      </c>
      <c r="H160" s="332" t="s">
        <v>1330</v>
      </c>
      <c r="I160" s="387">
        <v>-1500</v>
      </c>
      <c r="J160" s="421">
        <v>0</v>
      </c>
      <c r="K160" s="421">
        <v>0</v>
      </c>
    </row>
    <row r="161" spans="1:11" s="263" customFormat="1" ht="34.5" customHeight="1" x14ac:dyDescent="0.25">
      <c r="A161" s="356"/>
      <c r="B161" s="389" t="s">
        <v>29</v>
      </c>
      <c r="C161" s="384" t="s">
        <v>286</v>
      </c>
      <c r="D161" s="421">
        <v>4154.3</v>
      </c>
      <c r="E161" s="473">
        <v>0</v>
      </c>
      <c r="F161" s="473">
        <v>0</v>
      </c>
      <c r="G161" s="389" t="s">
        <v>29</v>
      </c>
      <c r="H161" s="384" t="s">
        <v>288</v>
      </c>
      <c r="I161" s="387">
        <v>-45000</v>
      </c>
      <c r="J161" s="387">
        <v>0</v>
      </c>
      <c r="K161" s="387">
        <v>0</v>
      </c>
    </row>
    <row r="162" spans="1:11" s="263" customFormat="1" ht="36" customHeight="1" x14ac:dyDescent="0.25">
      <c r="A162" s="356"/>
      <c r="B162" s="386"/>
      <c r="C162" s="330"/>
      <c r="D162" s="481"/>
      <c r="E162" s="481"/>
      <c r="F162" s="481"/>
      <c r="G162" s="386" t="s">
        <v>29</v>
      </c>
      <c r="H162" s="330" t="s">
        <v>1340</v>
      </c>
      <c r="I162" s="388">
        <v>-20141.8</v>
      </c>
      <c r="J162" s="481">
        <v>-22581.3</v>
      </c>
      <c r="K162" s="481">
        <v>-22581.3</v>
      </c>
    </row>
    <row r="163" spans="1:11" s="263" customFormat="1" ht="48.75" customHeight="1" x14ac:dyDescent="0.25">
      <c r="A163" s="356"/>
      <c r="B163" s="386" t="s">
        <v>480</v>
      </c>
      <c r="C163" s="329" t="s">
        <v>1341</v>
      </c>
      <c r="D163" s="481">
        <v>90.4</v>
      </c>
      <c r="E163" s="481">
        <v>0</v>
      </c>
      <c r="F163" s="481">
        <v>0</v>
      </c>
      <c r="G163" s="386" t="s">
        <v>29</v>
      </c>
      <c r="H163" s="330" t="s">
        <v>1142</v>
      </c>
      <c r="I163" s="388">
        <v>-90.4</v>
      </c>
      <c r="J163" s="481">
        <v>0</v>
      </c>
      <c r="K163" s="481">
        <v>0</v>
      </c>
    </row>
    <row r="164" spans="1:11" s="263" customFormat="1" ht="67.5" customHeight="1" x14ac:dyDescent="0.25">
      <c r="A164" s="356"/>
      <c r="B164" s="389" t="s">
        <v>283</v>
      </c>
      <c r="C164" s="384" t="s">
        <v>285</v>
      </c>
      <c r="D164" s="387">
        <v>324</v>
      </c>
      <c r="E164" s="387">
        <v>324</v>
      </c>
      <c r="F164" s="387">
        <v>324</v>
      </c>
      <c r="G164" s="386" t="s">
        <v>283</v>
      </c>
      <c r="H164" s="330" t="s">
        <v>284</v>
      </c>
      <c r="I164" s="388">
        <v>-324</v>
      </c>
      <c r="J164" s="388">
        <v>-324</v>
      </c>
      <c r="K164" s="388">
        <v>-324</v>
      </c>
    </row>
    <row r="165" spans="1:11" s="263" customFormat="1" ht="67.5" customHeight="1" x14ac:dyDescent="0.25">
      <c r="A165" s="480"/>
      <c r="B165" s="500" t="s">
        <v>1789</v>
      </c>
      <c r="C165" s="330" t="s">
        <v>450</v>
      </c>
      <c r="D165" s="388">
        <v>32676.2</v>
      </c>
      <c r="E165" s="388">
        <v>34176.199999999997</v>
      </c>
      <c r="F165" s="330">
        <v>39604.199999999997</v>
      </c>
      <c r="G165" s="475" t="s">
        <v>1152</v>
      </c>
      <c r="H165" s="332" t="s">
        <v>1342</v>
      </c>
      <c r="I165" s="387">
        <v>0</v>
      </c>
      <c r="J165" s="421">
        <v>-34176.199999999997</v>
      </c>
      <c r="K165" s="421">
        <v>-39604.199999999997</v>
      </c>
    </row>
    <row r="166" spans="1:11" s="263" customFormat="1" ht="31.5" customHeight="1" x14ac:dyDescent="0.25">
      <c r="A166" s="498"/>
      <c r="B166" s="501"/>
      <c r="C166" s="501"/>
      <c r="D166" s="502"/>
      <c r="E166" s="502"/>
      <c r="F166" s="502"/>
      <c r="G166" s="386" t="s">
        <v>61</v>
      </c>
      <c r="H166" s="225" t="s">
        <v>275</v>
      </c>
      <c r="I166" s="388">
        <v>-32676.2</v>
      </c>
      <c r="J166" s="481">
        <v>0</v>
      </c>
      <c r="K166" s="481">
        <v>0</v>
      </c>
    </row>
    <row r="167" spans="1:11" s="263" customFormat="1" ht="101.25" customHeight="1" x14ac:dyDescent="0.25">
      <c r="A167" s="505"/>
      <c r="B167" s="301" t="s">
        <v>1343</v>
      </c>
      <c r="C167" s="34" t="s">
        <v>1146</v>
      </c>
      <c r="D167" s="21">
        <v>87115.4</v>
      </c>
      <c r="E167" s="21">
        <v>0</v>
      </c>
      <c r="F167" s="21">
        <v>0</v>
      </c>
      <c r="G167" s="491" t="s">
        <v>513</v>
      </c>
      <c r="H167" s="332" t="s">
        <v>1330</v>
      </c>
      <c r="I167" s="387">
        <v>-87115.4</v>
      </c>
      <c r="J167" s="481">
        <v>0</v>
      </c>
      <c r="K167" s="481">
        <v>0</v>
      </c>
    </row>
    <row r="168" spans="1:11" s="263" customFormat="1" ht="15.75" customHeight="1" x14ac:dyDescent="0.25">
      <c r="A168" s="484" t="s">
        <v>1358</v>
      </c>
      <c r="B168" s="333" t="s">
        <v>269</v>
      </c>
      <c r="C168" s="34"/>
      <c r="D168" s="50">
        <f>SUM(D169:D170)</f>
        <v>621413</v>
      </c>
      <c r="E168" s="50">
        <f t="shared" ref="E168:F168" si="16">SUM(E169:E170)</f>
        <v>0</v>
      </c>
      <c r="F168" s="50">
        <f t="shared" si="16"/>
        <v>0</v>
      </c>
      <c r="G168" s="333" t="s">
        <v>255</v>
      </c>
      <c r="H168" s="227"/>
      <c r="I168" s="50">
        <f>I169</f>
        <v>-621413</v>
      </c>
      <c r="J168" s="50">
        <v>0</v>
      </c>
      <c r="K168" s="50">
        <v>0</v>
      </c>
    </row>
    <row r="169" spans="1:11" s="263" customFormat="1" ht="173.25" x14ac:dyDescent="0.25">
      <c r="A169" s="507"/>
      <c r="B169" s="482" t="s">
        <v>1877</v>
      </c>
      <c r="C169" s="83" t="s">
        <v>1792</v>
      </c>
      <c r="D169" s="508">
        <v>248565.2</v>
      </c>
      <c r="E169" s="473"/>
      <c r="F169" s="473"/>
      <c r="G169" s="389" t="s">
        <v>1876</v>
      </c>
      <c r="H169" s="332" t="s">
        <v>260</v>
      </c>
      <c r="I169" s="387">
        <v>-621413</v>
      </c>
      <c r="J169" s="481">
        <v>0</v>
      </c>
      <c r="K169" s="481">
        <v>0</v>
      </c>
    </row>
    <row r="170" spans="1:11" s="263" customFormat="1" ht="173.25" x14ac:dyDescent="0.25">
      <c r="A170" s="507"/>
      <c r="B170" s="509" t="s">
        <v>1877</v>
      </c>
      <c r="C170" s="83" t="s">
        <v>1793</v>
      </c>
      <c r="D170" s="508">
        <v>372847.8</v>
      </c>
      <c r="E170" s="473"/>
      <c r="F170" s="473"/>
      <c r="G170" s="506"/>
      <c r="H170" s="332"/>
      <c r="I170" s="387"/>
      <c r="J170" s="483"/>
      <c r="K170" s="483"/>
    </row>
    <row r="171" spans="1:11" s="278" customFormat="1" ht="30.75" customHeight="1" x14ac:dyDescent="0.25">
      <c r="A171" s="326" t="s">
        <v>1359</v>
      </c>
      <c r="B171" s="390" t="s">
        <v>289</v>
      </c>
      <c r="C171" s="222"/>
      <c r="D171" s="11">
        <f>SUM(D172:D220)</f>
        <v>650618.30000000005</v>
      </c>
      <c r="E171" s="11">
        <f t="shared" ref="E171:F171" si="17">SUM(E172:E220)</f>
        <v>0</v>
      </c>
      <c r="F171" s="11">
        <f t="shared" si="17"/>
        <v>0</v>
      </c>
      <c r="G171" s="391" t="s">
        <v>289</v>
      </c>
      <c r="H171" s="223"/>
      <c r="I171" s="11">
        <f>SUM(I172:I220)</f>
        <v>-650618.30000000005</v>
      </c>
      <c r="J171" s="11">
        <f t="shared" ref="J171" si="18">SUM(J172:J220)</f>
        <v>0</v>
      </c>
      <c r="K171" s="11">
        <f t="shared" ref="K171" si="19">SUM(K172:K220)</f>
        <v>0</v>
      </c>
    </row>
    <row r="172" spans="1:11" s="278" customFormat="1" ht="94.5" x14ac:dyDescent="0.25">
      <c r="A172" s="353"/>
      <c r="B172" s="478" t="s">
        <v>1154</v>
      </c>
      <c r="C172" s="240" t="s">
        <v>875</v>
      </c>
      <c r="D172" s="424">
        <v>3500</v>
      </c>
      <c r="E172" s="424">
        <v>0</v>
      </c>
      <c r="F172" s="424">
        <v>0</v>
      </c>
      <c r="G172" s="253" t="s">
        <v>1155</v>
      </c>
      <c r="H172" s="240" t="s">
        <v>879</v>
      </c>
      <c r="I172" s="424">
        <v>-3750</v>
      </c>
      <c r="J172" s="481">
        <v>0</v>
      </c>
      <c r="K172" s="481">
        <v>0</v>
      </c>
    </row>
    <row r="173" spans="1:11" s="278" customFormat="1" ht="132.75" customHeight="1" x14ac:dyDescent="0.25">
      <c r="A173" s="353"/>
      <c r="B173" s="478" t="s">
        <v>1156</v>
      </c>
      <c r="C173" s="240" t="s">
        <v>1157</v>
      </c>
      <c r="D173" s="424">
        <v>250</v>
      </c>
      <c r="E173" s="21">
        <v>0</v>
      </c>
      <c r="F173" s="21">
        <v>0</v>
      </c>
      <c r="G173" s="253"/>
      <c r="H173" s="240"/>
      <c r="I173" s="424"/>
      <c r="J173" s="21"/>
      <c r="K173" s="21"/>
    </row>
    <row r="174" spans="1:11" s="235" customFormat="1" ht="63" x14ac:dyDescent="0.25">
      <c r="A174" s="326"/>
      <c r="B174" s="402" t="s">
        <v>1158</v>
      </c>
      <c r="C174" s="17" t="s">
        <v>458</v>
      </c>
      <c r="D174" s="403">
        <v>22889.5</v>
      </c>
      <c r="E174" s="21">
        <v>0</v>
      </c>
      <c r="F174" s="21">
        <v>0</v>
      </c>
      <c r="G174" s="392" t="s">
        <v>1159</v>
      </c>
      <c r="H174" s="34" t="s">
        <v>820</v>
      </c>
      <c r="I174" s="403">
        <v>-22889.5</v>
      </c>
      <c r="J174" s="21">
        <v>0</v>
      </c>
      <c r="K174" s="21">
        <v>0</v>
      </c>
    </row>
    <row r="175" spans="1:11" s="235" customFormat="1" ht="66" customHeight="1" x14ac:dyDescent="0.25">
      <c r="A175" s="353"/>
      <c r="B175" s="282" t="s">
        <v>1160</v>
      </c>
      <c r="C175" s="240" t="s">
        <v>325</v>
      </c>
      <c r="D175" s="349">
        <v>150000</v>
      </c>
      <c r="E175" s="21">
        <v>0</v>
      </c>
      <c r="F175" s="21">
        <v>0</v>
      </c>
      <c r="G175" s="284" t="s">
        <v>1161</v>
      </c>
      <c r="H175" s="164" t="s">
        <v>795</v>
      </c>
      <c r="I175" s="283">
        <v>-150000</v>
      </c>
      <c r="J175" s="21">
        <v>0</v>
      </c>
      <c r="K175" s="21">
        <v>0</v>
      </c>
    </row>
    <row r="176" spans="1:11" ht="78.75" x14ac:dyDescent="0.25">
      <c r="A176" s="326"/>
      <c r="B176" s="404" t="s">
        <v>1162</v>
      </c>
      <c r="C176" s="287" t="s">
        <v>1163</v>
      </c>
      <c r="D176" s="21">
        <v>6000</v>
      </c>
      <c r="E176" s="21">
        <v>0</v>
      </c>
      <c r="F176" s="21">
        <v>0</v>
      </c>
      <c r="G176" s="286" t="s">
        <v>1161</v>
      </c>
      <c r="H176" s="287" t="s">
        <v>795</v>
      </c>
      <c r="I176" s="21">
        <v>-96320</v>
      </c>
      <c r="J176" s="21">
        <v>0</v>
      </c>
      <c r="K176" s="21">
        <v>0</v>
      </c>
    </row>
    <row r="177" spans="1:11" ht="63" x14ac:dyDescent="0.25">
      <c r="A177" s="326"/>
      <c r="B177" s="404" t="s">
        <v>1164</v>
      </c>
      <c r="C177" s="287" t="s">
        <v>1165</v>
      </c>
      <c r="D177" s="21">
        <v>33500</v>
      </c>
      <c r="E177" s="21">
        <v>0</v>
      </c>
      <c r="F177" s="21">
        <v>0</v>
      </c>
      <c r="G177" s="286" t="s">
        <v>1166</v>
      </c>
      <c r="H177" s="287" t="s">
        <v>1167</v>
      </c>
      <c r="I177" s="21">
        <v>-4000</v>
      </c>
      <c r="J177" s="21">
        <v>0</v>
      </c>
      <c r="K177" s="21">
        <v>0</v>
      </c>
    </row>
    <row r="178" spans="1:11" ht="78.75" x14ac:dyDescent="0.25">
      <c r="A178" s="326"/>
      <c r="B178" s="404" t="s">
        <v>1168</v>
      </c>
      <c r="C178" s="287" t="s">
        <v>1169</v>
      </c>
      <c r="D178" s="21">
        <v>220</v>
      </c>
      <c r="E178" s="21">
        <v>0</v>
      </c>
      <c r="F178" s="21">
        <v>0</v>
      </c>
      <c r="G178" s="230"/>
      <c r="H178" s="227"/>
      <c r="I178" s="21"/>
      <c r="J178" s="21"/>
      <c r="K178" s="21"/>
    </row>
    <row r="179" spans="1:11" ht="63" x14ac:dyDescent="0.25">
      <c r="A179" s="326"/>
      <c r="B179" s="404" t="s">
        <v>1170</v>
      </c>
      <c r="C179" s="287" t="s">
        <v>1171</v>
      </c>
      <c r="D179" s="21">
        <v>49100</v>
      </c>
      <c r="E179" s="21">
        <v>0</v>
      </c>
      <c r="F179" s="21">
        <v>0</v>
      </c>
      <c r="G179" s="230"/>
      <c r="H179" s="227"/>
      <c r="I179" s="21"/>
      <c r="J179" s="21"/>
      <c r="K179" s="21"/>
    </row>
    <row r="180" spans="1:11" ht="63" x14ac:dyDescent="0.25">
      <c r="A180" s="326"/>
      <c r="B180" s="404" t="s">
        <v>1172</v>
      </c>
      <c r="C180" s="287" t="s">
        <v>1173</v>
      </c>
      <c r="D180" s="21">
        <v>11500</v>
      </c>
      <c r="E180" s="21">
        <v>0</v>
      </c>
      <c r="F180" s="21">
        <v>0</v>
      </c>
      <c r="G180" s="230"/>
      <c r="H180" s="227"/>
      <c r="I180" s="21"/>
      <c r="J180" s="21"/>
      <c r="K180" s="21"/>
    </row>
    <row r="181" spans="1:11" ht="47.25" x14ac:dyDescent="0.25">
      <c r="A181" s="326"/>
      <c r="B181" s="402" t="s">
        <v>1174</v>
      </c>
      <c r="C181" s="287" t="s">
        <v>291</v>
      </c>
      <c r="D181" s="21">
        <v>32142</v>
      </c>
      <c r="E181" s="21">
        <v>0</v>
      </c>
      <c r="F181" s="21">
        <v>0</v>
      </c>
      <c r="G181" s="405" t="s">
        <v>1174</v>
      </c>
      <c r="H181" s="227" t="s">
        <v>1175</v>
      </c>
      <c r="I181" s="21">
        <v>-32142</v>
      </c>
      <c r="J181" s="21">
        <v>0</v>
      </c>
      <c r="K181" s="21">
        <v>0</v>
      </c>
    </row>
    <row r="182" spans="1:11" ht="96.75" customHeight="1" x14ac:dyDescent="0.25">
      <c r="A182" s="353"/>
      <c r="B182" s="248" t="s">
        <v>1813</v>
      </c>
      <c r="C182" s="34" t="s">
        <v>325</v>
      </c>
      <c r="D182" s="424">
        <v>138929.60000000001</v>
      </c>
      <c r="E182" s="21">
        <v>0</v>
      </c>
      <c r="F182" s="21">
        <v>0</v>
      </c>
      <c r="G182" s="248" t="s">
        <v>781</v>
      </c>
      <c r="H182" s="17" t="s">
        <v>782</v>
      </c>
      <c r="I182" s="424">
        <v>-500</v>
      </c>
      <c r="J182" s="21">
        <v>0</v>
      </c>
      <c r="K182" s="21">
        <v>0</v>
      </c>
    </row>
    <row r="183" spans="1:11" ht="94.5" x14ac:dyDescent="0.25">
      <c r="A183" s="353"/>
      <c r="B183" s="492"/>
      <c r="C183" s="325"/>
      <c r="D183" s="324"/>
      <c r="E183" s="324"/>
      <c r="F183" s="324"/>
      <c r="G183" s="248" t="s">
        <v>785</v>
      </c>
      <c r="H183" s="34" t="s">
        <v>786</v>
      </c>
      <c r="I183" s="424">
        <v>-300</v>
      </c>
      <c r="J183" s="21">
        <v>0</v>
      </c>
      <c r="K183" s="21">
        <v>0</v>
      </c>
    </row>
    <row r="184" spans="1:11" ht="47.25" x14ac:dyDescent="0.25">
      <c r="A184" s="353"/>
      <c r="B184" s="492"/>
      <c r="C184" s="325"/>
      <c r="D184" s="324"/>
      <c r="E184" s="324"/>
      <c r="F184" s="324"/>
      <c r="G184" s="248" t="s">
        <v>789</v>
      </c>
      <c r="H184" s="34" t="s">
        <v>790</v>
      </c>
      <c r="I184" s="424">
        <v>-15467</v>
      </c>
      <c r="J184" s="21">
        <v>0</v>
      </c>
      <c r="K184" s="21">
        <v>0</v>
      </c>
    </row>
    <row r="185" spans="1:11" ht="63" x14ac:dyDescent="0.25">
      <c r="A185" s="353"/>
      <c r="B185" s="492"/>
      <c r="C185" s="325"/>
      <c r="D185" s="324"/>
      <c r="E185" s="324"/>
      <c r="F185" s="324"/>
      <c r="G185" s="248" t="s">
        <v>793</v>
      </c>
      <c r="H185" s="34" t="s">
        <v>794</v>
      </c>
      <c r="I185" s="424">
        <v>-2486.4</v>
      </c>
      <c r="J185" s="21">
        <v>0</v>
      </c>
      <c r="K185" s="21">
        <v>0</v>
      </c>
    </row>
    <row r="186" spans="1:11" ht="63" x14ac:dyDescent="0.25">
      <c r="A186" s="353"/>
      <c r="B186" s="492"/>
      <c r="C186" s="325"/>
      <c r="D186" s="324"/>
      <c r="E186" s="324"/>
      <c r="F186" s="324"/>
      <c r="G186" s="248" t="s">
        <v>793</v>
      </c>
      <c r="H186" s="34" t="s">
        <v>795</v>
      </c>
      <c r="I186" s="424">
        <v>-33699.9</v>
      </c>
      <c r="J186" s="21">
        <v>0</v>
      </c>
      <c r="K186" s="21">
        <v>0</v>
      </c>
    </row>
    <row r="187" spans="1:11" ht="31.5" x14ac:dyDescent="0.25">
      <c r="A187" s="353"/>
      <c r="B187" s="492"/>
      <c r="C187" s="325"/>
      <c r="D187" s="324"/>
      <c r="E187" s="324"/>
      <c r="F187" s="324"/>
      <c r="G187" s="248" t="s">
        <v>781</v>
      </c>
      <c r="H187" s="34" t="s">
        <v>295</v>
      </c>
      <c r="I187" s="424">
        <v>-3300</v>
      </c>
      <c r="J187" s="21">
        <v>0</v>
      </c>
      <c r="K187" s="21">
        <v>0</v>
      </c>
    </row>
    <row r="188" spans="1:11" ht="63" x14ac:dyDescent="0.25">
      <c r="A188" s="353"/>
      <c r="B188" s="492"/>
      <c r="C188" s="325"/>
      <c r="D188" s="324"/>
      <c r="E188" s="324"/>
      <c r="F188" s="324"/>
      <c r="G188" s="248" t="s">
        <v>800</v>
      </c>
      <c r="H188" s="34" t="s">
        <v>801</v>
      </c>
      <c r="I188" s="424">
        <v>-2000</v>
      </c>
      <c r="J188" s="21">
        <v>0</v>
      </c>
      <c r="K188" s="21">
        <v>0</v>
      </c>
    </row>
    <row r="189" spans="1:11" ht="78.75" x14ac:dyDescent="0.25">
      <c r="A189" s="353"/>
      <c r="B189" s="492"/>
      <c r="C189" s="325"/>
      <c r="D189" s="324"/>
      <c r="E189" s="324"/>
      <c r="F189" s="324"/>
      <c r="G189" s="248" t="s">
        <v>808</v>
      </c>
      <c r="H189" s="34" t="s">
        <v>809</v>
      </c>
      <c r="I189" s="424">
        <v>-1624</v>
      </c>
      <c r="J189" s="21">
        <v>0</v>
      </c>
      <c r="K189" s="21">
        <v>0</v>
      </c>
    </row>
    <row r="190" spans="1:11" ht="63" x14ac:dyDescent="0.25">
      <c r="A190" s="353"/>
      <c r="B190" s="492"/>
      <c r="C190" s="325"/>
      <c r="D190" s="324"/>
      <c r="E190" s="324"/>
      <c r="F190" s="324"/>
      <c r="G190" s="248" t="s">
        <v>810</v>
      </c>
      <c r="H190" s="34" t="s">
        <v>811</v>
      </c>
      <c r="I190" s="424">
        <v>-800</v>
      </c>
      <c r="J190" s="21">
        <v>0</v>
      </c>
      <c r="K190" s="21">
        <v>0</v>
      </c>
    </row>
    <row r="191" spans="1:11" ht="63" x14ac:dyDescent="0.25">
      <c r="A191" s="353"/>
      <c r="B191" s="492"/>
      <c r="C191" s="325"/>
      <c r="D191" s="324"/>
      <c r="E191" s="324"/>
      <c r="F191" s="324"/>
      <c r="G191" s="248" t="s">
        <v>1290</v>
      </c>
      <c r="H191" s="34" t="s">
        <v>812</v>
      </c>
      <c r="I191" s="424">
        <v>-700</v>
      </c>
      <c r="J191" s="21">
        <v>0</v>
      </c>
      <c r="K191" s="21">
        <v>0</v>
      </c>
    </row>
    <row r="192" spans="1:11" ht="47.25" x14ac:dyDescent="0.25">
      <c r="A192" s="353"/>
      <c r="B192" s="492"/>
      <c r="C192" s="325"/>
      <c r="D192" s="324"/>
      <c r="E192" s="324"/>
      <c r="F192" s="324"/>
      <c r="G192" s="248" t="s">
        <v>813</v>
      </c>
      <c r="H192" s="34" t="s">
        <v>814</v>
      </c>
      <c r="I192" s="424">
        <v>-1633.3</v>
      </c>
      <c r="J192" s="21">
        <v>0</v>
      </c>
      <c r="K192" s="21">
        <v>0</v>
      </c>
    </row>
    <row r="193" spans="1:11" ht="63" x14ac:dyDescent="0.25">
      <c r="A193" s="353"/>
      <c r="B193" s="492"/>
      <c r="C193" s="325"/>
      <c r="D193" s="324"/>
      <c r="E193" s="324"/>
      <c r="F193" s="324"/>
      <c r="G193" s="248" t="s">
        <v>815</v>
      </c>
      <c r="H193" s="34" t="s">
        <v>816</v>
      </c>
      <c r="I193" s="424">
        <v>-100</v>
      </c>
      <c r="J193" s="21">
        <v>0</v>
      </c>
      <c r="K193" s="21">
        <v>0</v>
      </c>
    </row>
    <row r="194" spans="1:11" ht="47.25" x14ac:dyDescent="0.25">
      <c r="A194" s="353"/>
      <c r="B194" s="492"/>
      <c r="C194" s="325"/>
      <c r="D194" s="324"/>
      <c r="E194" s="324"/>
      <c r="F194" s="324"/>
      <c r="G194" s="248" t="s">
        <v>819</v>
      </c>
      <c r="H194" s="34" t="s">
        <v>820</v>
      </c>
      <c r="I194" s="424">
        <v>-50000</v>
      </c>
      <c r="J194" s="21">
        <v>0</v>
      </c>
      <c r="K194" s="21">
        <v>0</v>
      </c>
    </row>
    <row r="195" spans="1:11" ht="31.5" x14ac:dyDescent="0.25">
      <c r="A195" s="353"/>
      <c r="B195" s="492"/>
      <c r="C195" s="325"/>
      <c r="D195" s="324"/>
      <c r="E195" s="324"/>
      <c r="F195" s="324"/>
      <c r="G195" s="248" t="s">
        <v>823</v>
      </c>
      <c r="H195" s="34" t="s">
        <v>824</v>
      </c>
      <c r="I195" s="424">
        <v>-230</v>
      </c>
      <c r="J195" s="21">
        <v>0</v>
      </c>
      <c r="K195" s="21">
        <v>0</v>
      </c>
    </row>
    <row r="196" spans="1:11" ht="78.75" x14ac:dyDescent="0.25">
      <c r="A196" s="353"/>
      <c r="B196" s="492"/>
      <c r="C196" s="325"/>
      <c r="D196" s="324"/>
      <c r="E196" s="324"/>
      <c r="F196" s="324"/>
      <c r="G196" s="248" t="s">
        <v>827</v>
      </c>
      <c r="H196" s="34" t="s">
        <v>828</v>
      </c>
      <c r="I196" s="424">
        <v>-1250</v>
      </c>
      <c r="J196" s="21">
        <v>0</v>
      </c>
      <c r="K196" s="21">
        <v>0</v>
      </c>
    </row>
    <row r="197" spans="1:11" ht="158.25" customHeight="1" x14ac:dyDescent="0.25">
      <c r="A197" s="353"/>
      <c r="B197" s="492"/>
      <c r="C197" s="325"/>
      <c r="D197" s="324"/>
      <c r="E197" s="324"/>
      <c r="F197" s="324"/>
      <c r="G197" s="248" t="s">
        <v>829</v>
      </c>
      <c r="H197" s="34" t="s">
        <v>830</v>
      </c>
      <c r="I197" s="424">
        <v>-15086.6</v>
      </c>
      <c r="J197" s="21">
        <v>0</v>
      </c>
      <c r="K197" s="21">
        <v>0</v>
      </c>
    </row>
    <row r="198" spans="1:11" ht="16.5" customHeight="1" x14ac:dyDescent="0.25">
      <c r="A198" s="353"/>
      <c r="B198" s="492"/>
      <c r="C198" s="325"/>
      <c r="D198" s="324"/>
      <c r="E198" s="324"/>
      <c r="F198" s="324"/>
      <c r="G198" s="248" t="s">
        <v>831</v>
      </c>
      <c r="H198" s="34" t="s">
        <v>832</v>
      </c>
      <c r="I198" s="424">
        <v>-724.8</v>
      </c>
      <c r="J198" s="21">
        <v>0</v>
      </c>
      <c r="K198" s="21">
        <v>0</v>
      </c>
    </row>
    <row r="199" spans="1:11" ht="16.5" customHeight="1" x14ac:dyDescent="0.25">
      <c r="A199" s="353"/>
      <c r="B199" s="492"/>
      <c r="C199" s="325"/>
      <c r="D199" s="324"/>
      <c r="E199" s="324"/>
      <c r="F199" s="324"/>
      <c r="G199" s="248" t="s">
        <v>831</v>
      </c>
      <c r="H199" s="34" t="s">
        <v>834</v>
      </c>
      <c r="I199" s="424">
        <v>-201.9</v>
      </c>
      <c r="J199" s="21">
        <v>0</v>
      </c>
      <c r="K199" s="21">
        <v>0</v>
      </c>
    </row>
    <row r="200" spans="1:11" ht="31.5" x14ac:dyDescent="0.25">
      <c r="A200" s="353"/>
      <c r="B200" s="492"/>
      <c r="C200" s="325"/>
      <c r="D200" s="324"/>
      <c r="E200" s="324"/>
      <c r="F200" s="324"/>
      <c r="G200" s="248" t="s">
        <v>835</v>
      </c>
      <c r="H200" s="34" t="s">
        <v>836</v>
      </c>
      <c r="I200" s="424">
        <v>-225.4</v>
      </c>
      <c r="J200" s="21">
        <v>0</v>
      </c>
      <c r="K200" s="21">
        <v>0</v>
      </c>
    </row>
    <row r="201" spans="1:11" ht="15.75" customHeight="1" x14ac:dyDescent="0.25">
      <c r="A201" s="353"/>
      <c r="B201" s="492"/>
      <c r="C201" s="325"/>
      <c r="D201" s="324"/>
      <c r="E201" s="324"/>
      <c r="F201" s="324"/>
      <c r="G201" s="248" t="s">
        <v>831</v>
      </c>
      <c r="H201" s="34" t="s">
        <v>839</v>
      </c>
      <c r="I201" s="424">
        <v>-156.80000000000001</v>
      </c>
      <c r="J201" s="21">
        <v>0</v>
      </c>
      <c r="K201" s="21">
        <v>0</v>
      </c>
    </row>
    <row r="202" spans="1:11" ht="82.5" customHeight="1" x14ac:dyDescent="0.25">
      <c r="A202" s="353"/>
      <c r="B202" s="492"/>
      <c r="C202" s="325"/>
      <c r="D202" s="324"/>
      <c r="E202" s="324"/>
      <c r="F202" s="324"/>
      <c r="G202" s="248" t="s">
        <v>844</v>
      </c>
      <c r="H202" s="34" t="s">
        <v>845</v>
      </c>
      <c r="I202" s="424">
        <v>-3300</v>
      </c>
      <c r="J202" s="21">
        <v>0</v>
      </c>
      <c r="K202" s="21">
        <v>0</v>
      </c>
    </row>
    <row r="203" spans="1:11" ht="31.5" x14ac:dyDescent="0.25">
      <c r="A203" s="353"/>
      <c r="B203" s="492"/>
      <c r="C203" s="325"/>
      <c r="D203" s="324"/>
      <c r="E203" s="324"/>
      <c r="F203" s="324"/>
      <c r="G203" s="248" t="s">
        <v>864</v>
      </c>
      <c r="H203" s="34" t="s">
        <v>865</v>
      </c>
      <c r="I203" s="424">
        <v>-3900.3</v>
      </c>
      <c r="J203" s="21">
        <v>0</v>
      </c>
      <c r="K203" s="21">
        <v>0</v>
      </c>
    </row>
    <row r="204" spans="1:11" ht="31.5" x14ac:dyDescent="0.25">
      <c r="A204" s="353"/>
      <c r="B204" s="492"/>
      <c r="C204" s="325"/>
      <c r="D204" s="324"/>
      <c r="E204" s="324"/>
      <c r="F204" s="324"/>
      <c r="G204" s="248" t="s">
        <v>866</v>
      </c>
      <c r="H204" s="34" t="s">
        <v>867</v>
      </c>
      <c r="I204" s="424">
        <v>-1243.2</v>
      </c>
      <c r="J204" s="21">
        <v>0</v>
      </c>
      <c r="K204" s="21">
        <v>0</v>
      </c>
    </row>
    <row r="205" spans="1:11" ht="63" x14ac:dyDescent="0.25">
      <c r="A205" s="353"/>
      <c r="B205" s="248" t="s">
        <v>1160</v>
      </c>
      <c r="C205" s="34" t="s">
        <v>325</v>
      </c>
      <c r="D205" s="424">
        <v>177785.2</v>
      </c>
      <c r="E205" s="481">
        <v>0</v>
      </c>
      <c r="F205" s="481">
        <v>0</v>
      </c>
      <c r="G205" s="248" t="s">
        <v>793</v>
      </c>
      <c r="H205" s="34" t="s">
        <v>795</v>
      </c>
      <c r="I205" s="424">
        <v>-64504.5</v>
      </c>
      <c r="J205" s="21">
        <v>0</v>
      </c>
      <c r="K205" s="21">
        <v>0</v>
      </c>
    </row>
    <row r="206" spans="1:11" ht="63" x14ac:dyDescent="0.25">
      <c r="A206" s="353"/>
      <c r="B206" s="492"/>
      <c r="C206" s="325"/>
      <c r="D206" s="324"/>
      <c r="E206" s="324"/>
      <c r="F206" s="324"/>
      <c r="G206" s="248" t="s">
        <v>810</v>
      </c>
      <c r="H206" s="34" t="s">
        <v>812</v>
      </c>
      <c r="I206" s="424">
        <v>-17800</v>
      </c>
      <c r="J206" s="21">
        <v>0</v>
      </c>
      <c r="K206" s="21">
        <v>0</v>
      </c>
    </row>
    <row r="207" spans="1:11" ht="94.5" x14ac:dyDescent="0.25">
      <c r="A207" s="353"/>
      <c r="B207" s="492"/>
      <c r="C207" s="325"/>
      <c r="D207" s="324"/>
      <c r="E207" s="324"/>
      <c r="F207" s="324"/>
      <c r="G207" s="248" t="s">
        <v>785</v>
      </c>
      <c r="H207" s="34" t="s">
        <v>868</v>
      </c>
      <c r="I207" s="424">
        <v>-6000</v>
      </c>
      <c r="J207" s="21">
        <v>0</v>
      </c>
      <c r="K207" s="21">
        <v>0</v>
      </c>
    </row>
    <row r="208" spans="1:11" ht="78.75" x14ac:dyDescent="0.25">
      <c r="A208" s="353"/>
      <c r="B208" s="492"/>
      <c r="C208" s="325"/>
      <c r="D208" s="324"/>
      <c r="E208" s="324"/>
      <c r="F208" s="324"/>
      <c r="G208" s="248" t="s">
        <v>791</v>
      </c>
      <c r="H208" s="34" t="s">
        <v>869</v>
      </c>
      <c r="I208" s="424">
        <v>-600</v>
      </c>
      <c r="J208" s="21">
        <v>0</v>
      </c>
      <c r="K208" s="21">
        <v>0</v>
      </c>
    </row>
    <row r="209" spans="1:11" ht="126" x14ac:dyDescent="0.25">
      <c r="A209" s="353"/>
      <c r="B209" s="492"/>
      <c r="C209" s="325"/>
      <c r="D209" s="324"/>
      <c r="E209" s="324"/>
      <c r="F209" s="324"/>
      <c r="G209" s="248" t="s">
        <v>870</v>
      </c>
      <c r="H209" s="34" t="s">
        <v>871</v>
      </c>
      <c r="I209" s="424">
        <v>-300</v>
      </c>
      <c r="J209" s="21">
        <v>0</v>
      </c>
      <c r="K209" s="21">
        <v>0</v>
      </c>
    </row>
    <row r="210" spans="1:11" ht="63" x14ac:dyDescent="0.25">
      <c r="A210" s="353"/>
      <c r="B210" s="492"/>
      <c r="C210" s="325"/>
      <c r="D210" s="324"/>
      <c r="E210" s="324"/>
      <c r="F210" s="324"/>
      <c r="G210" s="248" t="s">
        <v>872</v>
      </c>
      <c r="H210" s="34" t="s">
        <v>873</v>
      </c>
      <c r="I210" s="424">
        <v>-30978</v>
      </c>
      <c r="J210" s="21">
        <v>0</v>
      </c>
      <c r="K210" s="21">
        <v>0</v>
      </c>
    </row>
    <row r="211" spans="1:11" ht="47.25" x14ac:dyDescent="0.25">
      <c r="A211" s="353"/>
      <c r="B211" s="492"/>
      <c r="C211" s="325"/>
      <c r="D211" s="324"/>
      <c r="E211" s="324"/>
      <c r="F211" s="324"/>
      <c r="G211" s="248" t="s">
        <v>874</v>
      </c>
      <c r="H211" s="34" t="s">
        <v>875</v>
      </c>
      <c r="I211" s="424">
        <v>-3000</v>
      </c>
      <c r="J211" s="21">
        <v>0</v>
      </c>
      <c r="K211" s="21">
        <v>0</v>
      </c>
    </row>
    <row r="212" spans="1:11" ht="47.25" x14ac:dyDescent="0.25">
      <c r="A212" s="353"/>
      <c r="B212" s="492"/>
      <c r="C212" s="325"/>
      <c r="D212" s="324"/>
      <c r="E212" s="324"/>
      <c r="F212" s="324"/>
      <c r="G212" s="248" t="s">
        <v>804</v>
      </c>
      <c r="H212" s="34" t="s">
        <v>878</v>
      </c>
      <c r="I212" s="424">
        <v>-406</v>
      </c>
      <c r="J212" s="21">
        <v>0</v>
      </c>
      <c r="K212" s="21">
        <v>0</v>
      </c>
    </row>
    <row r="213" spans="1:11" ht="78.75" x14ac:dyDescent="0.25">
      <c r="A213" s="353"/>
      <c r="B213" s="492"/>
      <c r="C213" s="325"/>
      <c r="D213" s="324"/>
      <c r="E213" s="324"/>
      <c r="F213" s="324"/>
      <c r="G213" s="248" t="s">
        <v>808</v>
      </c>
      <c r="H213" s="34" t="s">
        <v>879</v>
      </c>
      <c r="I213" s="424">
        <v>-41847</v>
      </c>
      <c r="J213" s="21">
        <v>0</v>
      </c>
      <c r="K213" s="21">
        <v>0</v>
      </c>
    </row>
    <row r="214" spans="1:11" ht="47.25" x14ac:dyDescent="0.25">
      <c r="A214" s="353"/>
      <c r="B214" s="492"/>
      <c r="C214" s="325"/>
      <c r="D214" s="324"/>
      <c r="E214" s="324"/>
      <c r="F214" s="324"/>
      <c r="G214" s="248" t="s">
        <v>813</v>
      </c>
      <c r="H214" s="34" t="s">
        <v>880</v>
      </c>
      <c r="I214" s="424">
        <v>-2103.6</v>
      </c>
      <c r="J214" s="21">
        <v>0</v>
      </c>
      <c r="K214" s="21">
        <v>0</v>
      </c>
    </row>
    <row r="215" spans="1:11" ht="63" x14ac:dyDescent="0.25">
      <c r="A215" s="353"/>
      <c r="B215" s="492"/>
      <c r="C215" s="325"/>
      <c r="D215" s="324"/>
      <c r="E215" s="324"/>
      <c r="F215" s="324"/>
      <c r="G215" s="248" t="s">
        <v>299</v>
      </c>
      <c r="H215" s="34" t="s">
        <v>881</v>
      </c>
      <c r="I215" s="424">
        <v>-7600</v>
      </c>
      <c r="J215" s="21">
        <v>0</v>
      </c>
      <c r="K215" s="21">
        <v>0</v>
      </c>
    </row>
    <row r="216" spans="1:11" ht="110.25" x14ac:dyDescent="0.25">
      <c r="A216" s="353"/>
      <c r="B216" s="492"/>
      <c r="C216" s="325"/>
      <c r="D216" s="324"/>
      <c r="E216" s="324"/>
      <c r="F216" s="324"/>
      <c r="G216" s="248" t="s">
        <v>817</v>
      </c>
      <c r="H216" s="34" t="s">
        <v>882</v>
      </c>
      <c r="I216" s="424">
        <v>-335</v>
      </c>
      <c r="J216" s="21">
        <v>0</v>
      </c>
      <c r="K216" s="21">
        <v>0</v>
      </c>
    </row>
    <row r="217" spans="1:11" ht="47.25" x14ac:dyDescent="0.25">
      <c r="A217" s="353"/>
      <c r="B217" s="492"/>
      <c r="C217" s="325"/>
      <c r="D217" s="324"/>
      <c r="E217" s="324"/>
      <c r="F217" s="324"/>
      <c r="G217" s="248" t="s">
        <v>837</v>
      </c>
      <c r="H217" s="34" t="s">
        <v>838</v>
      </c>
      <c r="I217" s="424">
        <v>-285</v>
      </c>
      <c r="J217" s="21">
        <v>0</v>
      </c>
      <c r="K217" s="21">
        <v>0</v>
      </c>
    </row>
    <row r="218" spans="1:11" ht="63" x14ac:dyDescent="0.25">
      <c r="A218" s="353"/>
      <c r="B218" s="492"/>
      <c r="C218" s="325"/>
      <c r="D218" s="324"/>
      <c r="E218" s="324"/>
      <c r="F218" s="324"/>
      <c r="G218" s="248" t="s">
        <v>840</v>
      </c>
      <c r="H218" s="34" t="s">
        <v>841</v>
      </c>
      <c r="I218" s="424">
        <v>-1300</v>
      </c>
      <c r="J218" s="21">
        <v>0</v>
      </c>
      <c r="K218" s="21">
        <v>0</v>
      </c>
    </row>
    <row r="219" spans="1:11" ht="148.5" customHeight="1" x14ac:dyDescent="0.25">
      <c r="A219" s="353"/>
      <c r="B219" s="492"/>
      <c r="C219" s="325"/>
      <c r="D219" s="324"/>
      <c r="E219" s="324"/>
      <c r="F219" s="324"/>
      <c r="G219" s="248" t="s">
        <v>842</v>
      </c>
      <c r="H219" s="34" t="s">
        <v>843</v>
      </c>
      <c r="I219" s="424">
        <v>-726.1</v>
      </c>
      <c r="J219" s="21">
        <v>0</v>
      </c>
      <c r="K219" s="21">
        <v>0</v>
      </c>
    </row>
    <row r="220" spans="1:11" ht="63" x14ac:dyDescent="0.25">
      <c r="A220" s="353"/>
      <c r="B220" s="284" t="s">
        <v>37</v>
      </c>
      <c r="C220" s="240" t="s">
        <v>325</v>
      </c>
      <c r="D220" s="349">
        <v>24802</v>
      </c>
      <c r="E220" s="424">
        <v>0</v>
      </c>
      <c r="F220" s="424">
        <v>0</v>
      </c>
      <c r="G220" s="62" t="s">
        <v>1353</v>
      </c>
      <c r="H220" s="164" t="s">
        <v>1354</v>
      </c>
      <c r="I220" s="424">
        <v>-24802</v>
      </c>
      <c r="J220" s="21">
        <v>0</v>
      </c>
      <c r="K220" s="21">
        <v>0</v>
      </c>
    </row>
    <row r="221" spans="1:11" s="327" customFormat="1" ht="31.5" x14ac:dyDescent="0.25">
      <c r="A221" s="326" t="s">
        <v>1360</v>
      </c>
      <c r="B221" s="221" t="s">
        <v>289</v>
      </c>
      <c r="C221" s="222"/>
      <c r="D221" s="11">
        <f>SUM(D222:D222)</f>
        <v>2000000</v>
      </c>
      <c r="E221" s="11">
        <f>SUM(E222:E222)</f>
        <v>0</v>
      </c>
      <c r="F221" s="11">
        <f>SUM(F222:F222)</f>
        <v>0</v>
      </c>
      <c r="G221" s="221" t="s">
        <v>255</v>
      </c>
      <c r="H221" s="222"/>
      <c r="I221" s="11">
        <f>SUM(I222:I222)</f>
        <v>-2000000</v>
      </c>
      <c r="J221" s="11">
        <f>SUM(J222:J222)</f>
        <v>0</v>
      </c>
      <c r="K221" s="11">
        <f>SUM(K222:K222)</f>
        <v>0</v>
      </c>
    </row>
    <row r="222" spans="1:11" s="327" customFormat="1" ht="115.5" customHeight="1" x14ac:dyDescent="0.25">
      <c r="A222" s="326"/>
      <c r="B222" s="248" t="s">
        <v>1844</v>
      </c>
      <c r="C222" s="34" t="s">
        <v>325</v>
      </c>
      <c r="D222" s="424">
        <v>2000000</v>
      </c>
      <c r="E222" s="424">
        <v>0</v>
      </c>
      <c r="F222" s="424">
        <v>0</v>
      </c>
      <c r="G222" s="248" t="s">
        <v>1845</v>
      </c>
      <c r="H222" s="34" t="s">
        <v>1291</v>
      </c>
      <c r="I222" s="424">
        <v>-2000000</v>
      </c>
      <c r="J222" s="424">
        <v>0</v>
      </c>
      <c r="K222" s="424">
        <v>0</v>
      </c>
    </row>
    <row r="223" spans="1:11" s="219" customFormat="1" ht="31.5" x14ac:dyDescent="0.25">
      <c r="A223" s="326" t="s">
        <v>1361</v>
      </c>
      <c r="B223" s="390" t="s">
        <v>289</v>
      </c>
      <c r="C223" s="222"/>
      <c r="D223" s="11">
        <f>D224</f>
        <v>2516987.7000000002</v>
      </c>
      <c r="E223" s="11">
        <f t="shared" ref="E223:F223" si="20">E224</f>
        <v>0</v>
      </c>
      <c r="F223" s="11">
        <f t="shared" si="20"/>
        <v>0</v>
      </c>
      <c r="G223" s="391" t="s">
        <v>255</v>
      </c>
      <c r="H223" s="34"/>
      <c r="I223" s="11">
        <f>SUM(I224:I226)</f>
        <v>-1641682.4</v>
      </c>
      <c r="J223" s="11">
        <f t="shared" ref="J223:K223" si="21">SUM(J224:J226)</f>
        <v>0</v>
      </c>
      <c r="K223" s="11">
        <f t="shared" si="21"/>
        <v>0</v>
      </c>
    </row>
    <row r="224" spans="1:11" s="219" customFormat="1" ht="98.25" customHeight="1" x14ac:dyDescent="0.25">
      <c r="A224" s="353"/>
      <c r="B224" s="282" t="s">
        <v>1160</v>
      </c>
      <c r="C224" s="240" t="s">
        <v>325</v>
      </c>
      <c r="D224" s="349">
        <v>2516987.7000000002</v>
      </c>
      <c r="E224" s="417">
        <v>0</v>
      </c>
      <c r="F224" s="417">
        <v>0</v>
      </c>
      <c r="G224" s="284" t="s">
        <v>1177</v>
      </c>
      <c r="H224" s="164" t="s">
        <v>1178</v>
      </c>
      <c r="I224" s="283">
        <v>-204862.4</v>
      </c>
      <c r="J224" s="417">
        <v>0</v>
      </c>
      <c r="K224" s="417">
        <v>0</v>
      </c>
    </row>
    <row r="225" spans="1:11" s="219" customFormat="1" ht="47.25" customHeight="1" x14ac:dyDescent="0.25">
      <c r="A225" s="353"/>
      <c r="B225" s="282"/>
      <c r="C225" s="240"/>
      <c r="D225" s="349"/>
      <c r="E225" s="417"/>
      <c r="F225" s="417"/>
      <c r="G225" s="284" t="s">
        <v>1179</v>
      </c>
      <c r="H225" s="164" t="s">
        <v>1180</v>
      </c>
      <c r="I225" s="283">
        <v>-1036820</v>
      </c>
      <c r="J225" s="428">
        <v>0</v>
      </c>
      <c r="K225" s="428">
        <v>0</v>
      </c>
    </row>
    <row r="226" spans="1:11" s="219" customFormat="1" ht="94.5" x14ac:dyDescent="0.25">
      <c r="A226" s="353"/>
      <c r="B226" s="282"/>
      <c r="C226" s="240"/>
      <c r="D226" s="349"/>
      <c r="E226" s="417"/>
      <c r="F226" s="417"/>
      <c r="G226" s="284" t="s">
        <v>1181</v>
      </c>
      <c r="H226" s="164" t="s">
        <v>1182</v>
      </c>
      <c r="I226" s="283">
        <v>-400000</v>
      </c>
      <c r="J226" s="428">
        <v>0</v>
      </c>
      <c r="K226" s="428">
        <v>0</v>
      </c>
    </row>
    <row r="227" spans="1:11" s="219" customFormat="1" x14ac:dyDescent="0.25">
      <c r="A227" s="326" t="s">
        <v>1362</v>
      </c>
      <c r="B227" s="390"/>
      <c r="C227" s="222"/>
      <c r="D227" s="11"/>
      <c r="E227" s="11"/>
      <c r="F227" s="11"/>
      <c r="G227" s="391" t="s">
        <v>1183</v>
      </c>
      <c r="H227" s="34"/>
      <c r="I227" s="11">
        <f>I228</f>
        <v>-65965.3</v>
      </c>
      <c r="J227" s="11">
        <f t="shared" ref="J227:K227" si="22">J228</f>
        <v>0</v>
      </c>
      <c r="K227" s="11">
        <f t="shared" si="22"/>
        <v>0</v>
      </c>
    </row>
    <row r="228" spans="1:11" s="219" customFormat="1" ht="78.75" x14ac:dyDescent="0.25">
      <c r="A228" s="326"/>
      <c r="B228" s="294"/>
      <c r="C228" s="240"/>
      <c r="D228" s="424"/>
      <c r="E228" s="21"/>
      <c r="F228" s="21"/>
      <c r="G228" s="392" t="s">
        <v>1184</v>
      </c>
      <c r="H228" s="34" t="s">
        <v>1185</v>
      </c>
      <c r="I228" s="424">
        <v>-65965.3</v>
      </c>
      <c r="J228" s="21">
        <v>0</v>
      </c>
      <c r="K228" s="21">
        <v>0</v>
      </c>
    </row>
    <row r="229" spans="1:11" s="219" customFormat="1" x14ac:dyDescent="0.25">
      <c r="A229" s="326" t="s">
        <v>1363</v>
      </c>
      <c r="B229" s="390"/>
      <c r="C229" s="222"/>
      <c r="D229" s="11"/>
      <c r="E229" s="11"/>
      <c r="F229" s="11"/>
      <c r="G229" s="391" t="s">
        <v>1186</v>
      </c>
      <c r="H229" s="34"/>
      <c r="I229" s="11">
        <f>SUM(I230)</f>
        <v>-809340</v>
      </c>
      <c r="J229" s="11">
        <f t="shared" ref="J229:K229" si="23">SUM(J230)</f>
        <v>0</v>
      </c>
      <c r="K229" s="11">
        <f t="shared" si="23"/>
        <v>0</v>
      </c>
    </row>
    <row r="230" spans="1:11" s="219" customFormat="1" ht="63" x14ac:dyDescent="0.25">
      <c r="A230" s="326"/>
      <c r="B230" s="273"/>
      <c r="C230" s="240"/>
      <c r="D230" s="424"/>
      <c r="E230" s="21"/>
      <c r="F230" s="21"/>
      <c r="G230" s="32" t="s">
        <v>1187</v>
      </c>
      <c r="H230" s="34" t="s">
        <v>1188</v>
      </c>
      <c r="I230" s="424">
        <v>-809340</v>
      </c>
      <c r="J230" s="428">
        <v>0</v>
      </c>
      <c r="K230" s="428">
        <v>0</v>
      </c>
    </row>
    <row r="231" spans="1:11" s="219" customFormat="1" ht="31.5" x14ac:dyDescent="0.25">
      <c r="A231" s="353" t="s">
        <v>1364</v>
      </c>
      <c r="B231" s="48" t="s">
        <v>329</v>
      </c>
      <c r="C231" s="288"/>
      <c r="D231" s="289">
        <f>SUM(D232:D233)</f>
        <v>380</v>
      </c>
      <c r="E231" s="289">
        <f>SUM(E232:E233)</f>
        <v>0</v>
      </c>
      <c r="F231" s="289">
        <f>SUM(F232:F233)</f>
        <v>0</v>
      </c>
      <c r="G231" s="48" t="s">
        <v>329</v>
      </c>
      <c r="H231" s="290"/>
      <c r="I231" s="289">
        <f>SUM(I232:I233)</f>
        <v>-380</v>
      </c>
      <c r="J231" s="289">
        <f>SUM(J232:J233)</f>
        <v>0</v>
      </c>
      <c r="K231" s="289">
        <f>SUM(K232:K233)</f>
        <v>0</v>
      </c>
    </row>
    <row r="232" spans="1:11" s="219" customFormat="1" ht="31.5" x14ac:dyDescent="0.25">
      <c r="A232" s="326"/>
      <c r="B232" s="134" t="s">
        <v>63</v>
      </c>
      <c r="C232" s="330" t="s">
        <v>1189</v>
      </c>
      <c r="D232" s="424">
        <v>380</v>
      </c>
      <c r="E232" s="21">
        <v>0</v>
      </c>
      <c r="F232" s="21">
        <v>0</v>
      </c>
      <c r="G232" s="134" t="s">
        <v>63</v>
      </c>
      <c r="H232" s="265" t="s">
        <v>330</v>
      </c>
      <c r="I232" s="424">
        <v>-202.9</v>
      </c>
      <c r="J232" s="21">
        <v>0</v>
      </c>
      <c r="K232" s="393">
        <v>0</v>
      </c>
    </row>
    <row r="233" spans="1:11" s="219" customFormat="1" ht="31.5" x14ac:dyDescent="0.25">
      <c r="A233" s="326"/>
      <c r="B233" s="234"/>
      <c r="C233" s="50"/>
      <c r="D233" s="61"/>
      <c r="E233" s="61"/>
      <c r="F233" s="61"/>
      <c r="G233" s="134" t="s">
        <v>63</v>
      </c>
      <c r="H233" s="265" t="s">
        <v>332</v>
      </c>
      <c r="I233" s="21">
        <v>-177.1</v>
      </c>
      <c r="J233" s="428">
        <v>0</v>
      </c>
      <c r="K233" s="428">
        <v>0</v>
      </c>
    </row>
    <row r="234" spans="1:11" s="219" customFormat="1" ht="31.5" x14ac:dyDescent="0.25">
      <c r="A234" s="326" t="s">
        <v>1365</v>
      </c>
      <c r="B234" s="28" t="s">
        <v>342</v>
      </c>
      <c r="C234" s="50"/>
      <c r="D234" s="11">
        <f>SUM(D235:D237)</f>
        <v>75988.799999999988</v>
      </c>
      <c r="E234" s="11">
        <f t="shared" ref="E234:F234" si="24">SUM(E235:E237)</f>
        <v>0</v>
      </c>
      <c r="F234" s="11">
        <f t="shared" si="24"/>
        <v>0</v>
      </c>
      <c r="G234" s="28" t="s">
        <v>342</v>
      </c>
      <c r="H234" s="265"/>
      <c r="I234" s="11">
        <f>SUM(I235:I237)</f>
        <v>-75988.800000000003</v>
      </c>
      <c r="J234" s="11">
        <f t="shared" ref="J234" si="25">SUM(J235:J237)</f>
        <v>0</v>
      </c>
      <c r="K234" s="11">
        <f t="shared" ref="K234" si="26">SUM(K235:K237)</f>
        <v>0</v>
      </c>
    </row>
    <row r="235" spans="1:11" s="219" customFormat="1" ht="47.25" x14ac:dyDescent="0.25">
      <c r="A235" s="326"/>
      <c r="B235" s="394" t="s">
        <v>1472</v>
      </c>
      <c r="C235" s="34" t="s">
        <v>1473</v>
      </c>
      <c r="D235" s="424">
        <v>50000</v>
      </c>
      <c r="E235" s="424">
        <v>0</v>
      </c>
      <c r="F235" s="424">
        <v>0</v>
      </c>
      <c r="G235" s="394" t="s">
        <v>1474</v>
      </c>
      <c r="H235" s="395" t="s">
        <v>1475</v>
      </c>
      <c r="I235" s="424">
        <v>-50000</v>
      </c>
      <c r="J235" s="428">
        <v>0</v>
      </c>
      <c r="K235" s="428">
        <v>0</v>
      </c>
    </row>
    <row r="236" spans="1:11" s="219" customFormat="1" ht="31.5" x14ac:dyDescent="0.25">
      <c r="A236" s="326"/>
      <c r="B236" s="253" t="s">
        <v>343</v>
      </c>
      <c r="C236" s="240" t="s">
        <v>1476</v>
      </c>
      <c r="D236" s="424">
        <v>8821.7000000000007</v>
      </c>
      <c r="E236" s="21">
        <v>0</v>
      </c>
      <c r="F236" s="21">
        <v>0</v>
      </c>
      <c r="G236" s="394" t="s">
        <v>343</v>
      </c>
      <c r="H236" s="34" t="s">
        <v>346</v>
      </c>
      <c r="I236" s="424">
        <v>-24752.6</v>
      </c>
      <c r="J236" s="428">
        <v>0</v>
      </c>
      <c r="K236" s="428">
        <v>0</v>
      </c>
    </row>
    <row r="237" spans="1:11" s="219" customFormat="1" ht="31.5" x14ac:dyDescent="0.25">
      <c r="A237" s="326"/>
      <c r="B237" s="253" t="s">
        <v>343</v>
      </c>
      <c r="C237" s="240" t="s">
        <v>1477</v>
      </c>
      <c r="D237" s="424">
        <f>2610.6+14556.5</f>
        <v>17167.099999999999</v>
      </c>
      <c r="E237" s="21">
        <v>0</v>
      </c>
      <c r="F237" s="21">
        <v>0</v>
      </c>
      <c r="G237" s="394" t="s">
        <v>909</v>
      </c>
      <c r="H237" s="240" t="s">
        <v>1478</v>
      </c>
      <c r="I237" s="21">
        <v>-1236.2</v>
      </c>
      <c r="J237" s="428">
        <v>0</v>
      </c>
      <c r="K237" s="428">
        <v>0</v>
      </c>
    </row>
    <row r="238" spans="1:11" s="219" customFormat="1" ht="31.5" x14ac:dyDescent="0.25">
      <c r="A238" s="326" t="s">
        <v>1366</v>
      </c>
      <c r="B238" s="221" t="s">
        <v>1190</v>
      </c>
      <c r="C238" s="240"/>
      <c r="D238" s="11">
        <f>SUM(D239:D240)</f>
        <v>1184.4000000000001</v>
      </c>
      <c r="E238" s="11">
        <f>SUM(E239:E240)</f>
        <v>0</v>
      </c>
      <c r="F238" s="11">
        <f>SUM(F239:F240)</f>
        <v>0</v>
      </c>
      <c r="G238" s="221" t="s">
        <v>255</v>
      </c>
      <c r="H238" s="240"/>
      <c r="I238" s="11">
        <f>SUM(I239:I240)</f>
        <v>-1184.4000000000001</v>
      </c>
      <c r="J238" s="11">
        <f>SUM(J239:J240)</f>
        <v>0</v>
      </c>
      <c r="K238" s="11">
        <f>SUM(K239:K240)</f>
        <v>0</v>
      </c>
    </row>
    <row r="239" spans="1:11" s="219" customFormat="1" ht="63" x14ac:dyDescent="0.25">
      <c r="A239" s="326"/>
      <c r="B239" s="32" t="s">
        <v>1191</v>
      </c>
      <c r="C239" s="265" t="s">
        <v>1192</v>
      </c>
      <c r="D239" s="21">
        <v>684.5</v>
      </c>
      <c r="E239" s="21">
        <v>0</v>
      </c>
      <c r="F239" s="21">
        <v>0</v>
      </c>
      <c r="G239" s="32" t="s">
        <v>1022</v>
      </c>
      <c r="H239" s="291" t="s">
        <v>1120</v>
      </c>
      <c r="I239" s="424">
        <v>-1184.4000000000001</v>
      </c>
      <c r="J239" s="481">
        <v>0</v>
      </c>
      <c r="K239" s="481">
        <v>0</v>
      </c>
    </row>
    <row r="240" spans="1:11" s="219" customFormat="1" ht="63" x14ac:dyDescent="0.25">
      <c r="A240" s="326"/>
      <c r="B240" s="32" t="s">
        <v>1191</v>
      </c>
      <c r="C240" s="265" t="s">
        <v>1193</v>
      </c>
      <c r="D240" s="21">
        <v>499.9</v>
      </c>
      <c r="E240" s="21">
        <v>0</v>
      </c>
      <c r="F240" s="21">
        <v>0</v>
      </c>
      <c r="G240" s="234"/>
      <c r="H240" s="29"/>
      <c r="I240" s="21"/>
      <c r="J240" s="61"/>
      <c r="K240" s="61"/>
    </row>
    <row r="241" spans="1:11" ht="31.5" x14ac:dyDescent="0.25">
      <c r="A241" s="326" t="s">
        <v>1367</v>
      </c>
      <c r="B241" s="374" t="s">
        <v>10</v>
      </c>
      <c r="C241" s="227"/>
      <c r="D241" s="50">
        <f>D242</f>
        <v>68399.399999999994</v>
      </c>
      <c r="E241" s="50">
        <f>E242</f>
        <v>0</v>
      </c>
      <c r="F241" s="50">
        <f>F242</f>
        <v>0</v>
      </c>
      <c r="G241" s="270" t="s">
        <v>444</v>
      </c>
      <c r="H241" s="227"/>
      <c r="I241" s="50">
        <f>I242</f>
        <v>-81542.899999999994</v>
      </c>
      <c r="J241" s="50">
        <f>J242</f>
        <v>0</v>
      </c>
      <c r="K241" s="50">
        <f>K242</f>
        <v>0</v>
      </c>
    </row>
    <row r="242" spans="1:11" ht="78.75" x14ac:dyDescent="0.25">
      <c r="A242" s="326"/>
      <c r="B242" s="292" t="s">
        <v>1872</v>
      </c>
      <c r="C242" s="265" t="s">
        <v>927</v>
      </c>
      <c r="D242" s="424">
        <v>68399.399999999994</v>
      </c>
      <c r="E242" s="424">
        <v>0</v>
      </c>
      <c r="F242" s="424">
        <v>0</v>
      </c>
      <c r="G242" s="272" t="s">
        <v>1873</v>
      </c>
      <c r="H242" s="265" t="s">
        <v>1194</v>
      </c>
      <c r="I242" s="21">
        <v>-81542.899999999994</v>
      </c>
      <c r="J242" s="21">
        <v>0</v>
      </c>
      <c r="K242" s="21">
        <v>0</v>
      </c>
    </row>
    <row r="243" spans="1:11" ht="31.5" x14ac:dyDescent="0.25">
      <c r="A243" s="326" t="s">
        <v>1368</v>
      </c>
      <c r="B243" s="268" t="s">
        <v>48</v>
      </c>
      <c r="C243" s="265"/>
      <c r="D243" s="11">
        <f>D244</f>
        <v>13143.5</v>
      </c>
      <c r="E243" s="11">
        <f>E244</f>
        <v>0</v>
      </c>
      <c r="F243" s="11">
        <f>F244</f>
        <v>0</v>
      </c>
      <c r="G243" s="272"/>
      <c r="H243" s="265"/>
      <c r="I243" s="21"/>
      <c r="J243" s="21"/>
      <c r="K243" s="21"/>
    </row>
    <row r="244" spans="1:11" ht="78.75" x14ac:dyDescent="0.25">
      <c r="A244" s="326"/>
      <c r="B244" s="292" t="s">
        <v>1872</v>
      </c>
      <c r="C244" s="265" t="s">
        <v>1422</v>
      </c>
      <c r="D244" s="424">
        <v>13143.5</v>
      </c>
      <c r="E244" s="424">
        <v>0</v>
      </c>
      <c r="F244" s="424">
        <v>0</v>
      </c>
      <c r="G244" s="272"/>
      <c r="H244" s="265"/>
      <c r="I244" s="21"/>
      <c r="J244" s="21"/>
      <c r="K244" s="21"/>
    </row>
    <row r="245" spans="1:11" s="15" customFormat="1" ht="33" customHeight="1" x14ac:dyDescent="0.25">
      <c r="A245" s="353" t="s">
        <v>1369</v>
      </c>
      <c r="B245" s="268" t="s">
        <v>1195</v>
      </c>
      <c r="C245" s="269"/>
      <c r="D245" s="380">
        <f>D246</f>
        <v>12884.8</v>
      </c>
      <c r="E245" s="380">
        <f t="shared" ref="E245:F245" si="27">E246</f>
        <v>0</v>
      </c>
      <c r="F245" s="380">
        <f t="shared" si="27"/>
        <v>0</v>
      </c>
      <c r="G245" s="281" t="s">
        <v>444</v>
      </c>
      <c r="H245" s="161"/>
      <c r="I245" s="50">
        <f>I246</f>
        <v>-42296.3</v>
      </c>
      <c r="J245" s="50">
        <f t="shared" ref="J245:K245" si="28">J246</f>
        <v>0</v>
      </c>
      <c r="K245" s="50">
        <f t="shared" si="28"/>
        <v>0</v>
      </c>
    </row>
    <row r="246" spans="1:11" ht="78.75" x14ac:dyDescent="0.25">
      <c r="A246" s="326"/>
      <c r="B246" s="292" t="s">
        <v>1874</v>
      </c>
      <c r="C246" s="265" t="s">
        <v>1196</v>
      </c>
      <c r="D246" s="424">
        <v>12884.8</v>
      </c>
      <c r="E246" s="455">
        <v>0</v>
      </c>
      <c r="F246" s="455">
        <v>0</v>
      </c>
      <c r="G246" s="272" t="s">
        <v>1197</v>
      </c>
      <c r="H246" s="265" t="s">
        <v>1194</v>
      </c>
      <c r="I246" s="21">
        <v>-42296.3</v>
      </c>
      <c r="J246" s="21">
        <v>0</v>
      </c>
      <c r="K246" s="21">
        <v>0</v>
      </c>
    </row>
    <row r="247" spans="1:11" ht="31.15" customHeight="1" x14ac:dyDescent="0.25">
      <c r="A247" s="326" t="s">
        <v>1370</v>
      </c>
      <c r="B247" s="268" t="s">
        <v>48</v>
      </c>
      <c r="C247" s="265"/>
      <c r="D247" s="11">
        <f>D248+D249</f>
        <v>29411.5</v>
      </c>
      <c r="E247" s="11">
        <f t="shared" ref="E247:F247" si="29">E248+E249</f>
        <v>0</v>
      </c>
      <c r="F247" s="11">
        <f t="shared" si="29"/>
        <v>0</v>
      </c>
      <c r="G247" s="272"/>
      <c r="H247" s="265"/>
      <c r="I247" s="21"/>
      <c r="J247" s="21"/>
      <c r="K247" s="21"/>
    </row>
    <row r="248" spans="1:11" ht="39.75" customHeight="1" x14ac:dyDescent="0.25">
      <c r="A248" s="696"/>
      <c r="B248" s="669" t="s">
        <v>1874</v>
      </c>
      <c r="C248" s="265" t="s">
        <v>1423</v>
      </c>
      <c r="D248" s="424">
        <v>12764.8</v>
      </c>
      <c r="E248" s="455">
        <v>0</v>
      </c>
      <c r="F248" s="455">
        <v>0</v>
      </c>
      <c r="G248" s="272"/>
      <c r="H248" s="265"/>
      <c r="I248" s="21"/>
      <c r="J248" s="21"/>
      <c r="K248" s="21"/>
    </row>
    <row r="249" spans="1:11" ht="42" customHeight="1" x14ac:dyDescent="0.25">
      <c r="A249" s="698"/>
      <c r="B249" s="670"/>
      <c r="C249" s="265" t="s">
        <v>1422</v>
      </c>
      <c r="D249" s="424">
        <v>16646.7</v>
      </c>
      <c r="E249" s="455">
        <v>0</v>
      </c>
      <c r="F249" s="455">
        <v>0</v>
      </c>
      <c r="G249" s="272"/>
      <c r="H249" s="265"/>
      <c r="I249" s="21"/>
      <c r="J249" s="21"/>
      <c r="K249" s="21"/>
    </row>
    <row r="250" spans="1:11" ht="30" customHeight="1" x14ac:dyDescent="0.25">
      <c r="A250" s="326" t="s">
        <v>1371</v>
      </c>
      <c r="B250" s="268" t="s">
        <v>245</v>
      </c>
      <c r="C250" s="265"/>
      <c r="D250" s="11">
        <f>D251</f>
        <v>12000</v>
      </c>
      <c r="E250" s="11">
        <f t="shared" ref="E250:F250" si="30">E251</f>
        <v>0</v>
      </c>
      <c r="F250" s="11">
        <f t="shared" si="30"/>
        <v>0</v>
      </c>
      <c r="G250" s="270" t="s">
        <v>444</v>
      </c>
      <c r="H250" s="227"/>
      <c r="I250" s="50">
        <f>I251</f>
        <v>-18521.8</v>
      </c>
      <c r="J250" s="50">
        <f t="shared" ref="J250:K250" si="31">J251</f>
        <v>0</v>
      </c>
      <c r="K250" s="50">
        <f t="shared" si="31"/>
        <v>0</v>
      </c>
    </row>
    <row r="251" spans="1:11" ht="82.5" customHeight="1" x14ac:dyDescent="0.25">
      <c r="A251" s="326"/>
      <c r="B251" s="292" t="s">
        <v>1198</v>
      </c>
      <c r="C251" s="265" t="s">
        <v>1199</v>
      </c>
      <c r="D251" s="424">
        <v>12000</v>
      </c>
      <c r="E251" s="455">
        <v>0</v>
      </c>
      <c r="F251" s="455">
        <v>0</v>
      </c>
      <c r="G251" s="272" t="s">
        <v>1200</v>
      </c>
      <c r="H251" s="265" t="s">
        <v>1194</v>
      </c>
      <c r="I251" s="21">
        <v>-18521.8</v>
      </c>
      <c r="J251" s="21">
        <v>0</v>
      </c>
      <c r="K251" s="21">
        <v>0</v>
      </c>
    </row>
    <row r="252" spans="1:11" ht="33.75" customHeight="1" x14ac:dyDescent="0.25">
      <c r="A252" s="326" t="s">
        <v>1372</v>
      </c>
      <c r="B252" s="268" t="s">
        <v>48</v>
      </c>
      <c r="C252" s="265"/>
      <c r="D252" s="11">
        <f>D253+D254</f>
        <v>5521.8</v>
      </c>
      <c r="E252" s="11">
        <f t="shared" ref="E252:F252" si="32">E253+E254</f>
        <v>0</v>
      </c>
      <c r="F252" s="11">
        <f t="shared" si="32"/>
        <v>0</v>
      </c>
      <c r="G252" s="272"/>
      <c r="H252" s="265"/>
      <c r="I252" s="21"/>
      <c r="J252" s="21"/>
      <c r="K252" s="21"/>
    </row>
    <row r="253" spans="1:11" ht="34.15" customHeight="1" x14ac:dyDescent="0.25">
      <c r="A253" s="696"/>
      <c r="B253" s="669" t="s">
        <v>1198</v>
      </c>
      <c r="C253" s="265" t="s">
        <v>1424</v>
      </c>
      <c r="D253" s="424">
        <v>5000</v>
      </c>
      <c r="E253" s="455">
        <v>0</v>
      </c>
      <c r="F253" s="455">
        <v>0</v>
      </c>
      <c r="G253" s="272"/>
      <c r="H253" s="265"/>
      <c r="I253" s="21"/>
      <c r="J253" s="21"/>
      <c r="K253" s="21"/>
    </row>
    <row r="254" spans="1:11" ht="50.25" customHeight="1" x14ac:dyDescent="0.25">
      <c r="A254" s="698"/>
      <c r="B254" s="670"/>
      <c r="C254" s="265" t="s">
        <v>1422</v>
      </c>
      <c r="D254" s="424">
        <v>521.79999999999995</v>
      </c>
      <c r="E254" s="455">
        <v>0</v>
      </c>
      <c r="F254" s="455">
        <v>0</v>
      </c>
      <c r="G254" s="272"/>
      <c r="H254" s="265"/>
      <c r="I254" s="21"/>
      <c r="J254" s="21"/>
      <c r="K254" s="21"/>
    </row>
    <row r="255" spans="1:11" ht="16.899999999999999" customHeight="1" x14ac:dyDescent="0.25">
      <c r="A255" s="326" t="s">
        <v>1373</v>
      </c>
      <c r="B255" s="294" t="s">
        <v>1186</v>
      </c>
      <c r="C255" s="265"/>
      <c r="D255" s="11">
        <f>D256</f>
        <v>1000</v>
      </c>
      <c r="E255" s="11">
        <f t="shared" ref="E255:F255" si="33">E256</f>
        <v>0</v>
      </c>
      <c r="F255" s="11">
        <f t="shared" si="33"/>
        <v>0</v>
      </c>
      <c r="G255" s="272"/>
      <c r="H255" s="265"/>
      <c r="I255" s="21"/>
      <c r="J255" s="21"/>
      <c r="K255" s="21"/>
    </row>
    <row r="256" spans="1:11" ht="85.5" customHeight="1" x14ac:dyDescent="0.25">
      <c r="A256" s="326"/>
      <c r="B256" s="292" t="s">
        <v>1198</v>
      </c>
      <c r="C256" s="265" t="s">
        <v>1201</v>
      </c>
      <c r="D256" s="424">
        <v>1000</v>
      </c>
      <c r="E256" s="455">
        <v>0</v>
      </c>
      <c r="F256" s="455">
        <v>0</v>
      </c>
      <c r="G256" s="272"/>
      <c r="H256" s="265"/>
      <c r="I256" s="21"/>
      <c r="J256" s="21"/>
      <c r="K256" s="21"/>
    </row>
    <row r="257" spans="1:12" ht="31.9" customHeight="1" x14ac:dyDescent="0.25">
      <c r="A257" s="326" t="s">
        <v>1374</v>
      </c>
      <c r="B257" s="268" t="s">
        <v>245</v>
      </c>
      <c r="C257" s="265"/>
      <c r="D257" s="11">
        <f>SUM(D258:D261)</f>
        <v>8976.7999999999993</v>
      </c>
      <c r="E257" s="11">
        <f t="shared" ref="E257:F257" si="34">SUM(E258:E261)</f>
        <v>0</v>
      </c>
      <c r="F257" s="11">
        <f t="shared" si="34"/>
        <v>0</v>
      </c>
      <c r="G257" s="270" t="s">
        <v>444</v>
      </c>
      <c r="H257" s="227"/>
      <c r="I257" s="50">
        <f>I258</f>
        <v>-8976.7999999999993</v>
      </c>
      <c r="J257" s="50">
        <f t="shared" ref="J257:K257" si="35">J258</f>
        <v>0</v>
      </c>
      <c r="K257" s="50">
        <f t="shared" si="35"/>
        <v>0</v>
      </c>
    </row>
    <row r="258" spans="1:12" ht="80.25" customHeight="1" x14ac:dyDescent="0.25">
      <c r="A258" s="680"/>
      <c r="B258" s="669" t="s">
        <v>1202</v>
      </c>
      <c r="C258" s="265" t="s">
        <v>1203</v>
      </c>
      <c r="D258" s="424">
        <v>6681.4</v>
      </c>
      <c r="E258" s="455">
        <v>0</v>
      </c>
      <c r="F258" s="455">
        <v>0</v>
      </c>
      <c r="G258" s="272" t="s">
        <v>1204</v>
      </c>
      <c r="H258" s="265" t="s">
        <v>1194</v>
      </c>
      <c r="I258" s="21">
        <v>-8976.7999999999993</v>
      </c>
      <c r="J258" s="21">
        <v>0</v>
      </c>
      <c r="K258" s="21">
        <v>0</v>
      </c>
    </row>
    <row r="259" spans="1:12" ht="15.75" customHeight="1" x14ac:dyDescent="0.25">
      <c r="A259" s="680"/>
      <c r="B259" s="681"/>
      <c r="C259" s="265" t="s">
        <v>1205</v>
      </c>
      <c r="D259" s="424">
        <v>125.5</v>
      </c>
      <c r="E259" s="455">
        <v>0</v>
      </c>
      <c r="F259" s="455">
        <v>0</v>
      </c>
      <c r="G259" s="272"/>
      <c r="H259" s="265"/>
      <c r="I259" s="21"/>
      <c r="J259" s="21"/>
      <c r="K259" s="21"/>
    </row>
    <row r="260" spans="1:12" ht="15.75" customHeight="1" x14ac:dyDescent="0.25">
      <c r="A260" s="680"/>
      <c r="B260" s="681"/>
      <c r="C260" s="265" t="s">
        <v>1206</v>
      </c>
      <c r="D260" s="424">
        <v>127.9</v>
      </c>
      <c r="E260" s="455">
        <v>0</v>
      </c>
      <c r="F260" s="455">
        <v>0</v>
      </c>
      <c r="G260" s="272"/>
      <c r="H260" s="265"/>
      <c r="I260" s="21"/>
      <c r="J260" s="21"/>
      <c r="K260" s="21"/>
    </row>
    <row r="261" spans="1:12" ht="15.75" customHeight="1" x14ac:dyDescent="0.25">
      <c r="A261" s="680"/>
      <c r="B261" s="670"/>
      <c r="C261" s="265" t="s">
        <v>1207</v>
      </c>
      <c r="D261" s="424">
        <v>2042</v>
      </c>
      <c r="E261" s="455">
        <v>0</v>
      </c>
      <c r="F261" s="455">
        <v>0</v>
      </c>
      <c r="G261" s="272"/>
      <c r="H261" s="265"/>
      <c r="I261" s="21"/>
      <c r="J261" s="21"/>
      <c r="K261" s="21"/>
    </row>
    <row r="262" spans="1:12" x14ac:dyDescent="0.25">
      <c r="A262" s="326" t="s">
        <v>1375</v>
      </c>
      <c r="B262" s="294" t="s">
        <v>1186</v>
      </c>
      <c r="C262" s="227"/>
      <c r="D262" s="50">
        <f>D263</f>
        <v>9857.6</v>
      </c>
      <c r="E262" s="50">
        <f t="shared" ref="E262:F262" si="36">E263</f>
        <v>0</v>
      </c>
      <c r="F262" s="50">
        <f t="shared" si="36"/>
        <v>0</v>
      </c>
      <c r="G262" s="270" t="s">
        <v>444</v>
      </c>
      <c r="H262" s="227"/>
      <c r="I262" s="50">
        <f>I263</f>
        <v>-9857.6</v>
      </c>
      <c r="J262" s="50">
        <f t="shared" ref="J262:K262" si="37">J263</f>
        <v>0</v>
      </c>
      <c r="K262" s="50">
        <f t="shared" si="37"/>
        <v>0</v>
      </c>
    </row>
    <row r="263" spans="1:12" ht="78.75" x14ac:dyDescent="0.25">
      <c r="A263" s="326"/>
      <c r="B263" s="292" t="s">
        <v>1443</v>
      </c>
      <c r="C263" s="265" t="s">
        <v>1413</v>
      </c>
      <c r="D263" s="21">
        <v>9857.6</v>
      </c>
      <c r="E263" s="21">
        <v>0</v>
      </c>
      <c r="F263" s="21">
        <v>0</v>
      </c>
      <c r="G263" s="272" t="s">
        <v>1442</v>
      </c>
      <c r="H263" s="265" t="s">
        <v>1194</v>
      </c>
      <c r="I263" s="21">
        <v>-9857.6</v>
      </c>
      <c r="J263" s="21">
        <v>0</v>
      </c>
      <c r="K263" s="21">
        <v>0</v>
      </c>
    </row>
    <row r="264" spans="1:12" s="237" customFormat="1" ht="16.899999999999999" customHeight="1" x14ac:dyDescent="0.25">
      <c r="A264" s="326" t="s">
        <v>1376</v>
      </c>
      <c r="B264" s="221" t="s">
        <v>215</v>
      </c>
      <c r="C264" s="240"/>
      <c r="D264" s="11">
        <f>SUM(D265:D277)</f>
        <v>6141055.0000000009</v>
      </c>
      <c r="E264" s="11">
        <f>SUM(E265:E277)</f>
        <v>2876721.3</v>
      </c>
      <c r="F264" s="11">
        <f>SUM(F265:F277)</f>
        <v>828832.3</v>
      </c>
      <c r="G264" s="396" t="s">
        <v>444</v>
      </c>
      <c r="H264" s="240"/>
      <c r="I264" s="11">
        <f>SUM(I265:I277)</f>
        <v>-6141055</v>
      </c>
      <c r="J264" s="11">
        <f>SUM(J265:J277)</f>
        <v>-2876721.3</v>
      </c>
      <c r="K264" s="11">
        <f>SUM(K265:K277)</f>
        <v>-828832.3</v>
      </c>
    </row>
    <row r="265" spans="1:12" s="237" customFormat="1" ht="138.75" customHeight="1" x14ac:dyDescent="0.25">
      <c r="A265" s="293"/>
      <c r="B265" s="229" t="s">
        <v>1402</v>
      </c>
      <c r="C265" s="17" t="s">
        <v>1208</v>
      </c>
      <c r="D265" s="424">
        <v>5209850</v>
      </c>
      <c r="E265" s="424">
        <v>0</v>
      </c>
      <c r="F265" s="424">
        <v>0</v>
      </c>
      <c r="G265" s="253" t="s">
        <v>1209</v>
      </c>
      <c r="H265" s="227" t="s">
        <v>260</v>
      </c>
      <c r="I265" s="424">
        <v>-5209850</v>
      </c>
      <c r="J265" s="424">
        <v>0</v>
      </c>
      <c r="K265" s="424">
        <v>0</v>
      </c>
    </row>
    <row r="266" spans="1:12" s="239" customFormat="1" ht="106.15" customHeight="1" x14ac:dyDescent="0.25">
      <c r="A266" s="227"/>
      <c r="B266" s="397" t="s">
        <v>1210</v>
      </c>
      <c r="C266" s="47" t="s">
        <v>1211</v>
      </c>
      <c r="D266" s="21">
        <v>79963.199999999997</v>
      </c>
      <c r="E266" s="424">
        <v>0</v>
      </c>
      <c r="F266" s="424">
        <v>0</v>
      </c>
      <c r="G266" s="397" t="s">
        <v>1212</v>
      </c>
      <c r="H266" s="227" t="s">
        <v>257</v>
      </c>
      <c r="I266" s="21">
        <v>-79963.199999999997</v>
      </c>
      <c r="J266" s="267">
        <v>0</v>
      </c>
      <c r="K266" s="424">
        <v>0</v>
      </c>
    </row>
    <row r="267" spans="1:12" s="239" customFormat="1" ht="102" customHeight="1" x14ac:dyDescent="0.25">
      <c r="A267" s="227"/>
      <c r="B267" s="397" t="s">
        <v>1213</v>
      </c>
      <c r="C267" s="47" t="s">
        <v>737</v>
      </c>
      <c r="D267" s="21">
        <v>0</v>
      </c>
      <c r="E267" s="267">
        <v>32716.9</v>
      </c>
      <c r="F267" s="424">
        <v>0</v>
      </c>
      <c r="G267" s="397" t="s">
        <v>1403</v>
      </c>
      <c r="H267" s="227" t="s">
        <v>257</v>
      </c>
      <c r="I267" s="21">
        <v>0</v>
      </c>
      <c r="J267" s="267">
        <v>-32716.9</v>
      </c>
      <c r="K267" s="424">
        <v>0</v>
      </c>
    </row>
    <row r="268" spans="1:12" s="239" customFormat="1" ht="107.45" customHeight="1" x14ac:dyDescent="0.25">
      <c r="A268" s="227"/>
      <c r="B268" s="397" t="s">
        <v>1214</v>
      </c>
      <c r="C268" s="369" t="s">
        <v>229</v>
      </c>
      <c r="D268" s="267">
        <f>148000</f>
        <v>148000</v>
      </c>
      <c r="E268" s="267">
        <v>487600</v>
      </c>
      <c r="F268" s="267">
        <v>171706.3</v>
      </c>
      <c r="G268" s="397" t="s">
        <v>1404</v>
      </c>
      <c r="H268" s="227" t="s">
        <v>257</v>
      </c>
      <c r="I268" s="267">
        <v>-851241.8</v>
      </c>
      <c r="J268" s="267">
        <v>-2844004.4</v>
      </c>
      <c r="K268" s="267">
        <v>-828832.3</v>
      </c>
      <c r="L268" s="339"/>
    </row>
    <row r="269" spans="1:12" ht="105" customHeight="1" x14ac:dyDescent="0.25">
      <c r="A269" s="227"/>
      <c r="B269" s="301" t="s">
        <v>1215</v>
      </c>
      <c r="C269" s="369" t="s">
        <v>1216</v>
      </c>
      <c r="D269" s="267">
        <v>10000</v>
      </c>
      <c r="E269" s="267">
        <v>172000</v>
      </c>
      <c r="F269" s="267">
        <v>74900</v>
      </c>
      <c r="G269" s="397"/>
      <c r="H269" s="227"/>
      <c r="I269" s="267"/>
      <c r="J269" s="267"/>
      <c r="K269" s="267"/>
    </row>
    <row r="270" spans="1:12" ht="105.6" customHeight="1" x14ac:dyDescent="0.25">
      <c r="A270" s="227"/>
      <c r="B270" s="301" t="s">
        <v>1405</v>
      </c>
      <c r="C270" s="369" t="s">
        <v>1217</v>
      </c>
      <c r="D270" s="267">
        <v>35322.9</v>
      </c>
      <c r="E270" s="267">
        <v>0</v>
      </c>
      <c r="F270" s="267">
        <v>0</v>
      </c>
      <c r="G270" s="397"/>
      <c r="H270" s="227"/>
      <c r="I270" s="267"/>
      <c r="J270" s="267"/>
      <c r="K270" s="267"/>
    </row>
    <row r="271" spans="1:12" ht="78.75" x14ac:dyDescent="0.25">
      <c r="A271" s="227"/>
      <c r="B271" s="301" t="s">
        <v>1405</v>
      </c>
      <c r="C271" s="369" t="s">
        <v>739</v>
      </c>
      <c r="D271" s="267">
        <v>69300</v>
      </c>
      <c r="E271" s="267">
        <v>326171</v>
      </c>
      <c r="F271" s="267">
        <v>0</v>
      </c>
      <c r="G271" s="397"/>
      <c r="H271" s="227"/>
      <c r="I271" s="267"/>
      <c r="J271" s="267"/>
      <c r="K271" s="267"/>
    </row>
    <row r="272" spans="1:12" s="239" customFormat="1" ht="99" customHeight="1" x14ac:dyDescent="0.25">
      <c r="A272" s="227"/>
      <c r="B272" s="301" t="s">
        <v>1406</v>
      </c>
      <c r="C272" s="369" t="s">
        <v>220</v>
      </c>
      <c r="D272" s="267">
        <v>129000</v>
      </c>
      <c r="E272" s="267">
        <v>741000</v>
      </c>
      <c r="F272" s="267">
        <v>372550</v>
      </c>
      <c r="G272" s="397"/>
      <c r="H272" s="227"/>
      <c r="I272" s="267"/>
      <c r="J272" s="267"/>
      <c r="K272" s="267"/>
    </row>
    <row r="273" spans="1:11" ht="85.15" customHeight="1" x14ac:dyDescent="0.25">
      <c r="A273" s="227"/>
      <c r="B273" s="301" t="s">
        <v>1218</v>
      </c>
      <c r="C273" s="369" t="s">
        <v>219</v>
      </c>
      <c r="D273" s="267">
        <v>238600</v>
      </c>
      <c r="E273" s="267">
        <v>509679</v>
      </c>
      <c r="F273" s="267">
        <v>209676</v>
      </c>
      <c r="G273" s="397"/>
      <c r="H273" s="227"/>
      <c r="I273" s="267"/>
      <c r="J273" s="267"/>
      <c r="K273" s="267"/>
    </row>
    <row r="274" spans="1:11" ht="104.45" customHeight="1" x14ac:dyDescent="0.25">
      <c r="A274" s="227"/>
      <c r="B274" s="301" t="s">
        <v>1215</v>
      </c>
      <c r="C274" s="369" t="s">
        <v>1219</v>
      </c>
      <c r="D274" s="21">
        <v>19000</v>
      </c>
      <c r="E274" s="267">
        <v>97327</v>
      </c>
      <c r="F274" s="267">
        <v>0</v>
      </c>
      <c r="G274" s="397"/>
      <c r="H274" s="227"/>
      <c r="I274" s="21"/>
      <c r="J274" s="267"/>
      <c r="K274" s="267"/>
    </row>
    <row r="275" spans="1:11" ht="105" customHeight="1" x14ac:dyDescent="0.25">
      <c r="A275" s="227"/>
      <c r="B275" s="301" t="s">
        <v>1278</v>
      </c>
      <c r="C275" s="369" t="s">
        <v>230</v>
      </c>
      <c r="D275" s="21">
        <v>132018.9</v>
      </c>
      <c r="E275" s="267">
        <v>365196.3</v>
      </c>
      <c r="F275" s="267">
        <v>0</v>
      </c>
      <c r="G275" s="397"/>
      <c r="H275" s="227"/>
      <c r="I275" s="21"/>
      <c r="J275" s="267"/>
      <c r="K275" s="267"/>
    </row>
    <row r="276" spans="1:11" s="239" customFormat="1" ht="103.15" customHeight="1" x14ac:dyDescent="0.25">
      <c r="A276" s="227"/>
      <c r="B276" s="301" t="s">
        <v>1215</v>
      </c>
      <c r="C276" s="369" t="s">
        <v>1220</v>
      </c>
      <c r="D276" s="21">
        <v>40000</v>
      </c>
      <c r="E276" s="267">
        <v>0</v>
      </c>
      <c r="F276" s="267">
        <v>0</v>
      </c>
      <c r="G276" s="397"/>
      <c r="H276" s="227"/>
      <c r="I276" s="21"/>
      <c r="J276" s="267"/>
      <c r="K276" s="267"/>
    </row>
    <row r="277" spans="1:11" ht="116.25" customHeight="1" x14ac:dyDescent="0.25">
      <c r="A277" s="227"/>
      <c r="B277" s="301" t="s">
        <v>1215</v>
      </c>
      <c r="C277" s="369" t="s">
        <v>1221</v>
      </c>
      <c r="D277" s="21">
        <v>30000</v>
      </c>
      <c r="E277" s="267">
        <v>145031.1</v>
      </c>
      <c r="F277" s="267">
        <v>0</v>
      </c>
      <c r="G277" s="397"/>
      <c r="H277" s="227"/>
      <c r="I277" s="21"/>
      <c r="J277" s="267"/>
      <c r="K277" s="267"/>
    </row>
    <row r="278" spans="1:11" ht="47.25" x14ac:dyDescent="0.25">
      <c r="A278" s="326" t="s">
        <v>1377</v>
      </c>
      <c r="B278" s="236" t="s">
        <v>255</v>
      </c>
      <c r="C278" s="369"/>
      <c r="D278" s="11">
        <f>D279</f>
        <v>182043</v>
      </c>
      <c r="E278" s="11">
        <f t="shared" ref="E278:F278" si="38">E279</f>
        <v>0</v>
      </c>
      <c r="F278" s="11">
        <f t="shared" si="38"/>
        <v>0</v>
      </c>
      <c r="G278" s="221" t="s">
        <v>381</v>
      </c>
      <c r="H278" s="223"/>
      <c r="I278" s="11">
        <f>I279</f>
        <v>-6.1</v>
      </c>
      <c r="J278" s="11">
        <f t="shared" ref="J278:K278" si="39">J279</f>
        <v>0</v>
      </c>
      <c r="K278" s="11">
        <f t="shared" si="39"/>
        <v>0</v>
      </c>
    </row>
    <row r="279" spans="1:11" ht="110.25" x14ac:dyDescent="0.25">
      <c r="A279" s="227"/>
      <c r="B279" s="357" t="s">
        <v>1487</v>
      </c>
      <c r="C279" s="354" t="s">
        <v>1120</v>
      </c>
      <c r="D279" s="21">
        <f>6.1+176197.8+5205.9+633.2</f>
        <v>182043</v>
      </c>
      <c r="E279" s="267">
        <v>0</v>
      </c>
      <c r="F279" s="267">
        <v>0</v>
      </c>
      <c r="G279" s="32" t="s">
        <v>1431</v>
      </c>
      <c r="H279" s="240" t="s">
        <v>1121</v>
      </c>
      <c r="I279" s="424">
        <v>-6.1</v>
      </c>
      <c r="J279" s="424">
        <v>0</v>
      </c>
      <c r="K279" s="424">
        <v>0</v>
      </c>
    </row>
    <row r="280" spans="1:11" ht="31.5" x14ac:dyDescent="0.25">
      <c r="A280" s="326" t="s">
        <v>1378</v>
      </c>
      <c r="B280" s="301"/>
      <c r="C280" s="369"/>
      <c r="D280" s="21"/>
      <c r="E280" s="267"/>
      <c r="F280" s="267"/>
      <c r="G280" s="221" t="s">
        <v>201</v>
      </c>
      <c r="H280" s="240"/>
      <c r="I280" s="11">
        <f>I281</f>
        <v>-176197.8</v>
      </c>
      <c r="J280" s="11">
        <f t="shared" ref="J280:K280" si="40">J281</f>
        <v>0</v>
      </c>
      <c r="K280" s="11">
        <f t="shared" si="40"/>
        <v>0</v>
      </c>
    </row>
    <row r="281" spans="1:11" ht="78.75" x14ac:dyDescent="0.25">
      <c r="A281" s="227"/>
      <c r="B281" s="301"/>
      <c r="C281" s="369"/>
      <c r="D281" s="21"/>
      <c r="E281" s="267"/>
      <c r="F281" s="267"/>
      <c r="G281" s="253" t="s">
        <v>1466</v>
      </c>
      <c r="H281" s="240" t="s">
        <v>707</v>
      </c>
      <c r="I281" s="424">
        <v>-176197.8</v>
      </c>
      <c r="J281" s="424">
        <v>0</v>
      </c>
      <c r="K281" s="424">
        <v>0</v>
      </c>
    </row>
    <row r="282" spans="1:11" ht="31.5" x14ac:dyDescent="0.25">
      <c r="A282" s="326" t="s">
        <v>1379</v>
      </c>
      <c r="B282" s="301"/>
      <c r="C282" s="369"/>
      <c r="D282" s="21"/>
      <c r="E282" s="267"/>
      <c r="F282" s="267"/>
      <c r="G282" s="270" t="s">
        <v>245</v>
      </c>
      <c r="H282" s="227"/>
      <c r="I282" s="11">
        <f>I283</f>
        <v>-5205.8999999999996</v>
      </c>
      <c r="J282" s="11">
        <f t="shared" ref="J282:K282" si="41">J283</f>
        <v>0</v>
      </c>
      <c r="K282" s="11">
        <f t="shared" si="41"/>
        <v>0</v>
      </c>
    </row>
    <row r="283" spans="1:11" ht="110.25" x14ac:dyDescent="0.25">
      <c r="A283" s="227"/>
      <c r="B283" s="301"/>
      <c r="C283" s="369"/>
      <c r="D283" s="21"/>
      <c r="E283" s="267"/>
      <c r="F283" s="267"/>
      <c r="G283" s="229" t="s">
        <v>1430</v>
      </c>
      <c r="H283" s="240" t="s">
        <v>1428</v>
      </c>
      <c r="I283" s="424">
        <v>-5205.8999999999996</v>
      </c>
      <c r="J283" s="424">
        <v>0</v>
      </c>
      <c r="K283" s="424">
        <v>0</v>
      </c>
    </row>
    <row r="284" spans="1:11" ht="31.5" x14ac:dyDescent="0.25">
      <c r="A284" s="326" t="s">
        <v>1380</v>
      </c>
      <c r="B284" s="301"/>
      <c r="C284" s="369"/>
      <c r="D284" s="21"/>
      <c r="E284" s="267"/>
      <c r="F284" s="267"/>
      <c r="G284" s="221" t="s">
        <v>342</v>
      </c>
      <c r="H284" s="240"/>
      <c r="I284" s="11">
        <f>I285</f>
        <v>-633.20000000000005</v>
      </c>
      <c r="J284" s="11">
        <f t="shared" ref="J284:K284" si="42">J285</f>
        <v>0</v>
      </c>
      <c r="K284" s="11">
        <f t="shared" si="42"/>
        <v>0</v>
      </c>
    </row>
    <row r="285" spans="1:11" ht="63" x14ac:dyDescent="0.25">
      <c r="A285" s="227"/>
      <c r="B285" s="301"/>
      <c r="C285" s="369"/>
      <c r="D285" s="21"/>
      <c r="E285" s="267"/>
      <c r="F285" s="267"/>
      <c r="G285" s="32" t="s">
        <v>1433</v>
      </c>
      <c r="H285" s="240" t="s">
        <v>914</v>
      </c>
      <c r="I285" s="21">
        <v>-633.20000000000005</v>
      </c>
      <c r="J285" s="481">
        <v>0</v>
      </c>
      <c r="K285" s="481">
        <v>0</v>
      </c>
    </row>
    <row r="286" spans="1:11" s="15" customFormat="1" ht="31.5" x14ac:dyDescent="0.25">
      <c r="A286" s="353" t="s">
        <v>1381</v>
      </c>
      <c r="B286" s="221" t="s">
        <v>255</v>
      </c>
      <c r="C286" s="227"/>
      <c r="D286" s="11">
        <f>SUM(D287:D287)</f>
        <v>377312.60000000003</v>
      </c>
      <c r="E286" s="11">
        <f>SUM(E287:E287)</f>
        <v>0</v>
      </c>
      <c r="F286" s="11">
        <f>SUM(F287:F287)</f>
        <v>0</v>
      </c>
      <c r="G286" s="221" t="s">
        <v>48</v>
      </c>
      <c r="H286" s="265"/>
      <c r="I286" s="11">
        <f>SUM(I287:I287)</f>
        <v>-1370.9</v>
      </c>
      <c r="J286" s="11">
        <f>SUM(J287:J287)</f>
        <v>0</v>
      </c>
      <c r="K286" s="11">
        <f>SUM(K287:K287)</f>
        <v>0</v>
      </c>
    </row>
    <row r="287" spans="1:11" s="219" customFormat="1" ht="63" x14ac:dyDescent="0.25">
      <c r="A287" s="224"/>
      <c r="B287" s="32" t="s">
        <v>1434</v>
      </c>
      <c r="C287" s="81" t="s">
        <v>1407</v>
      </c>
      <c r="D287" s="424">
        <f>1370.9+6852.4+296990.7+20427.6+5992.5+1277.5+10791.8+2864.9+6707.9+24.5+3652.3+17716.4+2322.5+320.7</f>
        <v>377312.60000000003</v>
      </c>
      <c r="E287" s="225">
        <v>0</v>
      </c>
      <c r="F287" s="225">
        <v>0</v>
      </c>
      <c r="G287" s="32" t="s">
        <v>1444</v>
      </c>
      <c r="H287" s="21" t="s">
        <v>952</v>
      </c>
      <c r="I287" s="424">
        <v>-1370.9</v>
      </c>
      <c r="J287" s="424">
        <v>0</v>
      </c>
      <c r="K287" s="424">
        <v>0</v>
      </c>
    </row>
    <row r="288" spans="1:11" s="235" customFormat="1" ht="31.5" x14ac:dyDescent="0.25">
      <c r="A288" s="353" t="s">
        <v>1382</v>
      </c>
      <c r="B288" s="236"/>
      <c r="C288" s="29"/>
      <c r="D288" s="11"/>
      <c r="E288" s="11"/>
      <c r="F288" s="11"/>
      <c r="G288" s="232" t="s">
        <v>1222</v>
      </c>
      <c r="H288" s="50"/>
      <c r="I288" s="11">
        <f>SUM(I289:I290)</f>
        <v>-6852.4</v>
      </c>
      <c r="J288" s="11">
        <f>SUM(J289:J290)</f>
        <v>0</v>
      </c>
      <c r="K288" s="11">
        <f>SUM(K289:K290)</f>
        <v>0</v>
      </c>
    </row>
    <row r="289" spans="1:11" s="219" customFormat="1" ht="134.25" customHeight="1" x14ac:dyDescent="0.25">
      <c r="A289" s="353"/>
      <c r="B289" s="32"/>
      <c r="C289" s="355"/>
      <c r="D289" s="21"/>
      <c r="E289" s="424"/>
      <c r="F289" s="424"/>
      <c r="G289" s="497" t="s">
        <v>1445</v>
      </c>
      <c r="H289" s="352" t="s">
        <v>1223</v>
      </c>
      <c r="I289" s="417">
        <v>-6780.4</v>
      </c>
      <c r="J289" s="424">
        <v>0</v>
      </c>
      <c r="K289" s="424">
        <v>0</v>
      </c>
    </row>
    <row r="290" spans="1:11" s="219" customFormat="1" ht="94.5" x14ac:dyDescent="0.25">
      <c r="A290" s="353"/>
      <c r="B290" s="493"/>
      <c r="C290" s="355"/>
      <c r="D290" s="21"/>
      <c r="E290" s="424"/>
      <c r="F290" s="424"/>
      <c r="G290" s="497" t="s">
        <v>1446</v>
      </c>
      <c r="H290" s="285" t="s">
        <v>1224</v>
      </c>
      <c r="I290" s="417">
        <v>-72</v>
      </c>
      <c r="J290" s="424">
        <v>0</v>
      </c>
      <c r="K290" s="424">
        <v>0</v>
      </c>
    </row>
    <row r="291" spans="1:11" s="15" customFormat="1" ht="18" customHeight="1" x14ac:dyDescent="0.25">
      <c r="A291" s="353" t="s">
        <v>1383</v>
      </c>
      <c r="B291" s="236"/>
      <c r="C291" s="227"/>
      <c r="D291" s="11"/>
      <c r="E291" s="424"/>
      <c r="F291" s="424"/>
      <c r="G291" s="232" t="s">
        <v>97</v>
      </c>
      <c r="H291" s="265"/>
      <c r="I291" s="11">
        <f>SUM(I292:I297)</f>
        <v>-296990.7</v>
      </c>
      <c r="J291" s="11">
        <f>SUM(J292:J297)</f>
        <v>0</v>
      </c>
      <c r="K291" s="11">
        <f>SUM(K292:K297)</f>
        <v>0</v>
      </c>
    </row>
    <row r="292" spans="1:11" s="237" customFormat="1" ht="63" x14ac:dyDescent="0.25">
      <c r="A292" s="326"/>
      <c r="B292" s="32"/>
      <c r="C292" s="355"/>
      <c r="D292" s="21"/>
      <c r="E292" s="424"/>
      <c r="F292" s="424"/>
      <c r="G292" s="173" t="s">
        <v>1225</v>
      </c>
      <c r="H292" s="355" t="s">
        <v>1226</v>
      </c>
      <c r="I292" s="424">
        <v>-27884.2</v>
      </c>
      <c r="J292" s="424">
        <v>0</v>
      </c>
      <c r="K292" s="424">
        <v>0</v>
      </c>
    </row>
    <row r="293" spans="1:11" s="237" customFormat="1" ht="78.75" x14ac:dyDescent="0.25">
      <c r="A293" s="326"/>
      <c r="B293" s="493"/>
      <c r="C293" s="355"/>
      <c r="D293" s="21"/>
      <c r="E293" s="424"/>
      <c r="F293" s="424"/>
      <c r="G293" s="173" t="s">
        <v>1227</v>
      </c>
      <c r="H293" s="355" t="s">
        <v>1228</v>
      </c>
      <c r="I293" s="424">
        <v>-146267.29999999999</v>
      </c>
      <c r="J293" s="424">
        <v>0</v>
      </c>
      <c r="K293" s="424">
        <v>0</v>
      </c>
    </row>
    <row r="294" spans="1:11" s="237" customFormat="1" ht="78.75" x14ac:dyDescent="0.25">
      <c r="A294" s="326"/>
      <c r="B294" s="493"/>
      <c r="C294" s="355"/>
      <c r="D294" s="21"/>
      <c r="E294" s="424"/>
      <c r="F294" s="424"/>
      <c r="G294" s="173" t="s">
        <v>583</v>
      </c>
      <c r="H294" s="355" t="s">
        <v>584</v>
      </c>
      <c r="I294" s="424">
        <v>-76875</v>
      </c>
      <c r="J294" s="424">
        <v>0</v>
      </c>
      <c r="K294" s="424">
        <v>0</v>
      </c>
    </row>
    <row r="295" spans="1:11" s="237" customFormat="1" ht="63" x14ac:dyDescent="0.25">
      <c r="A295" s="353"/>
      <c r="B295" s="493"/>
      <c r="C295" s="355"/>
      <c r="D295" s="21"/>
      <c r="E295" s="424"/>
      <c r="F295" s="424"/>
      <c r="G295" s="32" t="s">
        <v>1229</v>
      </c>
      <c r="H295" s="47" t="s">
        <v>1230</v>
      </c>
      <c r="I295" s="424">
        <v>-29471.9</v>
      </c>
      <c r="J295" s="349">
        <v>0</v>
      </c>
      <c r="K295" s="349">
        <v>0</v>
      </c>
    </row>
    <row r="296" spans="1:11" s="237" customFormat="1" ht="34.5" customHeight="1" x14ac:dyDescent="0.25">
      <c r="A296" s="326"/>
      <c r="B296" s="493"/>
      <c r="C296" s="355"/>
      <c r="D296" s="21"/>
      <c r="E296" s="424"/>
      <c r="F296" s="424"/>
      <c r="G296" s="173" t="s">
        <v>1231</v>
      </c>
      <c r="H296" s="47" t="s">
        <v>1232</v>
      </c>
      <c r="I296" s="424">
        <v>-60</v>
      </c>
      <c r="J296" s="424">
        <v>0</v>
      </c>
      <c r="K296" s="424">
        <v>0</v>
      </c>
    </row>
    <row r="297" spans="1:11" ht="47.25" x14ac:dyDescent="0.25">
      <c r="A297" s="326"/>
      <c r="B297" s="493"/>
      <c r="C297" s="355"/>
      <c r="D297" s="358"/>
      <c r="E297" s="424"/>
      <c r="F297" s="424"/>
      <c r="G297" s="32" t="s">
        <v>1233</v>
      </c>
      <c r="H297" s="355" t="s">
        <v>1234</v>
      </c>
      <c r="I297" s="424">
        <v>-16432.3</v>
      </c>
      <c r="J297" s="424">
        <v>0</v>
      </c>
      <c r="K297" s="424">
        <v>0</v>
      </c>
    </row>
    <row r="298" spans="1:11" s="237" customFormat="1" ht="31.5" x14ac:dyDescent="0.25">
      <c r="A298" s="353" t="s">
        <v>1384</v>
      </c>
      <c r="B298" s="294"/>
      <c r="C298" s="29"/>
      <c r="D298" s="11"/>
      <c r="E298" s="11"/>
      <c r="F298" s="11"/>
      <c r="G298" s="221" t="s">
        <v>591</v>
      </c>
      <c r="H298" s="223"/>
      <c r="I298" s="11">
        <f>I299</f>
        <v>-20427.599999999999</v>
      </c>
      <c r="J298" s="11">
        <f>J299</f>
        <v>0</v>
      </c>
      <c r="K298" s="11">
        <f>K299</f>
        <v>0</v>
      </c>
    </row>
    <row r="299" spans="1:11" s="237" customFormat="1" ht="63" x14ac:dyDescent="0.25">
      <c r="A299" s="326"/>
      <c r="B299" s="32"/>
      <c r="C299" s="291"/>
      <c r="D299" s="424"/>
      <c r="E299" s="424"/>
      <c r="F299" s="424"/>
      <c r="G299" s="245" t="s">
        <v>1447</v>
      </c>
      <c r="H299" s="47" t="s">
        <v>596</v>
      </c>
      <c r="I299" s="424">
        <v>-20427.599999999999</v>
      </c>
      <c r="J299" s="424">
        <v>0</v>
      </c>
      <c r="K299" s="424">
        <v>0</v>
      </c>
    </row>
    <row r="300" spans="1:11" ht="31.5" x14ac:dyDescent="0.25">
      <c r="A300" s="326" t="s">
        <v>1385</v>
      </c>
      <c r="B300" s="236"/>
      <c r="C300" s="222"/>
      <c r="D300" s="11"/>
      <c r="E300" s="11"/>
      <c r="F300" s="11"/>
      <c r="G300" s="221" t="s">
        <v>111</v>
      </c>
      <c r="H300" s="223"/>
      <c r="I300" s="11">
        <f>SUM(I301:I303)</f>
        <v>-5992.5</v>
      </c>
      <c r="J300" s="11">
        <f>J301</f>
        <v>0</v>
      </c>
      <c r="K300" s="11">
        <f>K301</f>
        <v>0</v>
      </c>
    </row>
    <row r="301" spans="1:11" ht="63" x14ac:dyDescent="0.25">
      <c r="A301" s="353"/>
      <c r="B301" s="663"/>
      <c r="C301" s="664"/>
      <c r="D301" s="662"/>
      <c r="E301" s="662"/>
      <c r="F301" s="662"/>
      <c r="G301" s="46" t="s">
        <v>1448</v>
      </c>
      <c r="H301" s="169" t="s">
        <v>621</v>
      </c>
      <c r="I301" s="424">
        <v>-2058.6999999999998</v>
      </c>
      <c r="J301" s="456">
        <v>0</v>
      </c>
      <c r="K301" s="456">
        <v>0</v>
      </c>
    </row>
    <row r="302" spans="1:11" ht="47.25" x14ac:dyDescent="0.25">
      <c r="A302" s="353"/>
      <c r="B302" s="663"/>
      <c r="C302" s="664"/>
      <c r="D302" s="662"/>
      <c r="E302" s="662"/>
      <c r="F302" s="662"/>
      <c r="G302" s="46" t="s">
        <v>1449</v>
      </c>
      <c r="H302" s="352" t="s">
        <v>613</v>
      </c>
      <c r="I302" s="424">
        <v>-2670</v>
      </c>
      <c r="J302" s="456">
        <v>0</v>
      </c>
      <c r="K302" s="456">
        <v>0</v>
      </c>
    </row>
    <row r="303" spans="1:11" ht="63" x14ac:dyDescent="0.25">
      <c r="A303" s="353"/>
      <c r="B303" s="663"/>
      <c r="C303" s="664"/>
      <c r="D303" s="662"/>
      <c r="E303" s="662"/>
      <c r="F303" s="662"/>
      <c r="G303" s="46" t="s">
        <v>1450</v>
      </c>
      <c r="H303" s="169" t="s">
        <v>615</v>
      </c>
      <c r="I303" s="424">
        <v>-1263.8</v>
      </c>
      <c r="J303" s="456">
        <v>0</v>
      </c>
      <c r="K303" s="456">
        <v>0</v>
      </c>
    </row>
    <row r="304" spans="1:11" s="237" customFormat="1" ht="31.5" x14ac:dyDescent="0.25">
      <c r="A304" s="353" t="s">
        <v>1386</v>
      </c>
      <c r="B304" s="221"/>
      <c r="C304" s="240"/>
      <c r="D304" s="359"/>
      <c r="E304" s="359"/>
      <c r="F304" s="359"/>
      <c r="G304" s="297" t="s">
        <v>641</v>
      </c>
      <c r="H304" s="295"/>
      <c r="I304" s="296">
        <f>I305</f>
        <v>-1277.5</v>
      </c>
      <c r="J304" s="296">
        <v>0</v>
      </c>
      <c r="K304" s="296">
        <v>0</v>
      </c>
    </row>
    <row r="305" spans="1:11" s="237" customFormat="1" ht="63" x14ac:dyDescent="0.25">
      <c r="A305" s="326"/>
      <c r="B305" s="229"/>
      <c r="C305" s="360"/>
      <c r="D305" s="190"/>
      <c r="E305" s="190"/>
      <c r="F305" s="361"/>
      <c r="G305" s="370" t="s">
        <v>1451</v>
      </c>
      <c r="H305" s="371" t="s">
        <v>643</v>
      </c>
      <c r="I305" s="372">
        <v>-1277.5</v>
      </c>
      <c r="J305" s="190">
        <v>0</v>
      </c>
      <c r="K305" s="190">
        <v>0</v>
      </c>
    </row>
    <row r="306" spans="1:11" ht="31.5" x14ac:dyDescent="0.25">
      <c r="A306" s="326" t="s">
        <v>1387</v>
      </c>
      <c r="B306" s="221"/>
      <c r="C306" s="222"/>
      <c r="D306" s="11"/>
      <c r="E306" s="11"/>
      <c r="F306" s="11"/>
      <c r="G306" s="221" t="s">
        <v>1235</v>
      </c>
      <c r="H306" s="223"/>
      <c r="I306" s="11">
        <f>SUM(I307:I308)</f>
        <v>-10791.8</v>
      </c>
      <c r="J306" s="11">
        <f>SUM(J307:J308)</f>
        <v>0</v>
      </c>
      <c r="K306" s="11">
        <f>SUM(K307:K308)</f>
        <v>0</v>
      </c>
    </row>
    <row r="307" spans="1:11" ht="63" x14ac:dyDescent="0.25">
      <c r="A307" s="326"/>
      <c r="B307" s="253"/>
      <c r="C307" s="240"/>
      <c r="D307" s="424"/>
      <c r="E307" s="424"/>
      <c r="F307" s="424"/>
      <c r="G307" s="253" t="s">
        <v>1452</v>
      </c>
      <c r="H307" s="240" t="s">
        <v>127</v>
      </c>
      <c r="I307" s="424">
        <v>-10772.8</v>
      </c>
      <c r="J307" s="424">
        <v>0</v>
      </c>
      <c r="K307" s="424">
        <v>0</v>
      </c>
    </row>
    <row r="308" spans="1:11" ht="63" customHeight="1" x14ac:dyDescent="0.25">
      <c r="A308" s="353"/>
      <c r="B308" s="478"/>
      <c r="C308" s="240"/>
      <c r="D308" s="424"/>
      <c r="E308" s="424"/>
      <c r="F308" s="424"/>
      <c r="G308" s="252" t="s">
        <v>1453</v>
      </c>
      <c r="H308" s="352" t="s">
        <v>1236</v>
      </c>
      <c r="I308" s="417">
        <v>-19</v>
      </c>
      <c r="J308" s="481">
        <v>0</v>
      </c>
      <c r="K308" s="481">
        <v>0</v>
      </c>
    </row>
    <row r="309" spans="1:11" ht="31.5" x14ac:dyDescent="0.25">
      <c r="A309" s="326" t="s">
        <v>1388</v>
      </c>
      <c r="B309" s="221"/>
      <c r="C309" s="222"/>
      <c r="D309" s="11"/>
      <c r="E309" s="11"/>
      <c r="F309" s="11"/>
      <c r="G309" s="221" t="s">
        <v>134</v>
      </c>
      <c r="H309" s="223"/>
      <c r="I309" s="11">
        <f>I310+I311</f>
        <v>-2864.9</v>
      </c>
      <c r="J309" s="11">
        <f>J310</f>
        <v>0</v>
      </c>
      <c r="K309" s="11">
        <f>K310</f>
        <v>0</v>
      </c>
    </row>
    <row r="310" spans="1:11" ht="78.75" x14ac:dyDescent="0.25">
      <c r="A310" s="326"/>
      <c r="B310" s="229"/>
      <c r="C310" s="240"/>
      <c r="D310" s="424"/>
      <c r="E310" s="424"/>
      <c r="F310" s="424"/>
      <c r="G310" s="253" t="s">
        <v>1454</v>
      </c>
      <c r="H310" s="47" t="s">
        <v>140</v>
      </c>
      <c r="I310" s="424">
        <v>-2812.8</v>
      </c>
      <c r="J310" s="424">
        <v>0</v>
      </c>
      <c r="K310" s="424">
        <v>0</v>
      </c>
    </row>
    <row r="311" spans="1:11" ht="94.5" x14ac:dyDescent="0.25">
      <c r="A311" s="353"/>
      <c r="B311" s="229"/>
      <c r="C311" s="240"/>
      <c r="D311" s="21"/>
      <c r="E311" s="21"/>
      <c r="F311" s="21"/>
      <c r="G311" s="252" t="s">
        <v>1455</v>
      </c>
      <c r="H311" s="47" t="s">
        <v>1237</v>
      </c>
      <c r="I311" s="417">
        <v>-52.1</v>
      </c>
      <c r="J311" s="481">
        <v>0</v>
      </c>
      <c r="K311" s="481">
        <v>0</v>
      </c>
    </row>
    <row r="312" spans="1:11" ht="31.5" x14ac:dyDescent="0.25">
      <c r="A312" s="353" t="s">
        <v>1389</v>
      </c>
      <c r="B312" s="221"/>
      <c r="C312" s="255"/>
      <c r="D312" s="11"/>
      <c r="E312" s="11"/>
      <c r="F312" s="11"/>
      <c r="G312" s="254" t="s">
        <v>153</v>
      </c>
      <c r="H312" s="223"/>
      <c r="I312" s="11">
        <f>SUM(I313:I316)</f>
        <v>-6707.9</v>
      </c>
      <c r="J312" s="11">
        <f t="shared" ref="J312:K312" si="43">SUM(J313:J316)</f>
        <v>0</v>
      </c>
      <c r="K312" s="11">
        <f t="shared" si="43"/>
        <v>0</v>
      </c>
    </row>
    <row r="313" spans="1:11" ht="31.5" x14ac:dyDescent="0.25">
      <c r="A313" s="353"/>
      <c r="B313" s="229"/>
      <c r="C313" s="56"/>
      <c r="D313" s="424"/>
      <c r="E313" s="259"/>
      <c r="F313" s="259"/>
      <c r="G313" s="286" t="s">
        <v>1238</v>
      </c>
      <c r="H313" s="256" t="s">
        <v>1239</v>
      </c>
      <c r="I313" s="424">
        <v>-6082.8</v>
      </c>
      <c r="J313" s="259">
        <v>0</v>
      </c>
      <c r="K313" s="259">
        <v>0</v>
      </c>
    </row>
    <row r="314" spans="1:11" ht="31.5" x14ac:dyDescent="0.25">
      <c r="A314" s="353"/>
      <c r="B314" s="229"/>
      <c r="C314" s="56"/>
      <c r="D314" s="424"/>
      <c r="E314" s="259"/>
      <c r="F314" s="259"/>
      <c r="G314" s="286" t="s">
        <v>29</v>
      </c>
      <c r="H314" s="256" t="s">
        <v>1240</v>
      </c>
      <c r="I314" s="424">
        <v>-15.4</v>
      </c>
      <c r="J314" s="259">
        <v>0</v>
      </c>
      <c r="K314" s="259">
        <v>0</v>
      </c>
    </row>
    <row r="315" spans="1:11" ht="63" x14ac:dyDescent="0.25">
      <c r="A315" s="353"/>
      <c r="B315" s="229"/>
      <c r="C315" s="56"/>
      <c r="D315" s="424"/>
      <c r="E315" s="259"/>
      <c r="F315" s="259"/>
      <c r="G315" s="286" t="s">
        <v>1241</v>
      </c>
      <c r="H315" s="256" t="s">
        <v>1242</v>
      </c>
      <c r="I315" s="424">
        <v>-46.4</v>
      </c>
      <c r="J315" s="259">
        <v>0</v>
      </c>
      <c r="K315" s="259">
        <v>0</v>
      </c>
    </row>
    <row r="316" spans="1:11" ht="47.25" x14ac:dyDescent="0.25">
      <c r="A316" s="353"/>
      <c r="B316" s="229"/>
      <c r="C316" s="56"/>
      <c r="D316" s="424"/>
      <c r="E316" s="259"/>
      <c r="F316" s="259"/>
      <c r="G316" s="286" t="s">
        <v>1243</v>
      </c>
      <c r="H316" s="56" t="s">
        <v>1244</v>
      </c>
      <c r="I316" s="424">
        <v>-563.29999999999995</v>
      </c>
      <c r="J316" s="259">
        <v>0</v>
      </c>
      <c r="K316" s="259">
        <v>0</v>
      </c>
    </row>
    <row r="317" spans="1:11" x14ac:dyDescent="0.25">
      <c r="A317" s="326" t="s">
        <v>1390</v>
      </c>
      <c r="B317" s="221"/>
      <c r="C317" s="240"/>
      <c r="D317" s="11"/>
      <c r="E317" s="11"/>
      <c r="F317" s="11"/>
      <c r="G317" s="221" t="s">
        <v>185</v>
      </c>
      <c r="H317" s="47"/>
      <c r="I317" s="11">
        <f>I318</f>
        <v>-24.5</v>
      </c>
      <c r="J317" s="11">
        <f>J318</f>
        <v>0</v>
      </c>
      <c r="K317" s="11">
        <f>K318</f>
        <v>0</v>
      </c>
    </row>
    <row r="318" spans="1:11" ht="63" x14ac:dyDescent="0.25">
      <c r="A318" s="353"/>
      <c r="B318" s="229"/>
      <c r="C318" s="240"/>
      <c r="D318" s="21"/>
      <c r="E318" s="21"/>
      <c r="F318" s="21"/>
      <c r="G318" s="252" t="s">
        <v>1456</v>
      </c>
      <c r="H318" s="164" t="s">
        <v>1245</v>
      </c>
      <c r="I318" s="417">
        <v>-24.5</v>
      </c>
      <c r="J318" s="417">
        <v>0</v>
      </c>
      <c r="K318" s="417">
        <v>0</v>
      </c>
    </row>
    <row r="319" spans="1:11" ht="31.5" customHeight="1" x14ac:dyDescent="0.25">
      <c r="A319" s="326" t="s">
        <v>1391</v>
      </c>
      <c r="B319" s="236"/>
      <c r="C319" s="227"/>
      <c r="D319" s="11"/>
      <c r="E319" s="11"/>
      <c r="F319" s="11"/>
      <c r="G319" s="221" t="s">
        <v>192</v>
      </c>
      <c r="H319" s="227"/>
      <c r="I319" s="11">
        <f>SUM(I320:I322)</f>
        <v>-3652.2999999999997</v>
      </c>
      <c r="J319" s="11">
        <f>SUM(J320:J322)</f>
        <v>0</v>
      </c>
      <c r="K319" s="11">
        <f>SUM(K320:K322)</f>
        <v>0</v>
      </c>
    </row>
    <row r="320" spans="1:11" ht="63" x14ac:dyDescent="0.25">
      <c r="A320" s="353"/>
      <c r="B320" s="229"/>
      <c r="C320" s="368"/>
      <c r="D320" s="79"/>
      <c r="E320" s="79"/>
      <c r="F320" s="79"/>
      <c r="G320" s="46" t="s">
        <v>1459</v>
      </c>
      <c r="H320" s="169" t="s">
        <v>1246</v>
      </c>
      <c r="I320" s="424">
        <v>-812.1</v>
      </c>
      <c r="J320" s="456">
        <v>0</v>
      </c>
      <c r="K320" s="456">
        <v>0</v>
      </c>
    </row>
    <row r="321" spans="1:11" ht="78.75" x14ac:dyDescent="0.25">
      <c r="A321" s="353"/>
      <c r="B321" s="229"/>
      <c r="C321" s="368"/>
      <c r="D321" s="79"/>
      <c r="E321" s="79"/>
      <c r="F321" s="79"/>
      <c r="G321" s="46" t="s">
        <v>1457</v>
      </c>
      <c r="H321" s="352" t="s">
        <v>1247</v>
      </c>
      <c r="I321" s="424">
        <v>-684</v>
      </c>
      <c r="J321" s="456">
        <v>0</v>
      </c>
      <c r="K321" s="456">
        <v>0</v>
      </c>
    </row>
    <row r="322" spans="1:11" ht="110.25" x14ac:dyDescent="0.25">
      <c r="A322" s="353"/>
      <c r="B322" s="229"/>
      <c r="C322" s="368"/>
      <c r="D322" s="79"/>
      <c r="E322" s="79"/>
      <c r="F322" s="79"/>
      <c r="G322" s="46" t="s">
        <v>1458</v>
      </c>
      <c r="H322" s="169" t="s">
        <v>1248</v>
      </c>
      <c r="I322" s="424">
        <v>-2156.1999999999998</v>
      </c>
      <c r="J322" s="456">
        <v>0</v>
      </c>
      <c r="K322" s="456">
        <v>0</v>
      </c>
    </row>
    <row r="323" spans="1:11" s="210" customFormat="1" ht="34.5" customHeight="1" x14ac:dyDescent="0.25">
      <c r="A323" s="326" t="s">
        <v>1392</v>
      </c>
      <c r="B323" s="362"/>
      <c r="C323" s="240"/>
      <c r="D323" s="11"/>
      <c r="E323" s="424"/>
      <c r="F323" s="424"/>
      <c r="G323" s="373" t="s">
        <v>201</v>
      </c>
      <c r="H323" s="240"/>
      <c r="I323" s="11">
        <f>I324+I325+I326</f>
        <v>-17716.399999999998</v>
      </c>
      <c r="J323" s="11">
        <f t="shared" ref="J323:K323" si="44">J324+J325+J326</f>
        <v>0</v>
      </c>
      <c r="K323" s="11">
        <f t="shared" si="44"/>
        <v>0</v>
      </c>
    </row>
    <row r="324" spans="1:11" s="239" customFormat="1" ht="63" x14ac:dyDescent="0.25">
      <c r="A324" s="326"/>
      <c r="B324" s="478"/>
      <c r="C324" s="240"/>
      <c r="D324" s="424"/>
      <c r="E324" s="424"/>
      <c r="F324" s="424"/>
      <c r="G324" s="253" t="s">
        <v>1465</v>
      </c>
      <c r="H324" s="240" t="s">
        <v>1249</v>
      </c>
      <c r="I324" s="424">
        <v>-9000</v>
      </c>
      <c r="J324" s="424">
        <v>0</v>
      </c>
      <c r="K324" s="424">
        <v>0</v>
      </c>
    </row>
    <row r="325" spans="1:11" s="239" customFormat="1" ht="94.5" x14ac:dyDescent="0.25">
      <c r="A325" s="326"/>
      <c r="B325" s="273"/>
      <c r="C325" s="240"/>
      <c r="D325" s="424"/>
      <c r="E325" s="424"/>
      <c r="F325" s="424"/>
      <c r="G325" s="253" t="s">
        <v>1464</v>
      </c>
      <c r="H325" s="240" t="s">
        <v>711</v>
      </c>
      <c r="I325" s="424">
        <v>-8226.2999999999993</v>
      </c>
      <c r="J325" s="481">
        <v>0</v>
      </c>
      <c r="K325" s="481">
        <v>0</v>
      </c>
    </row>
    <row r="326" spans="1:11" ht="78.75" x14ac:dyDescent="0.25">
      <c r="A326" s="326"/>
      <c r="B326" s="294"/>
      <c r="C326" s="240"/>
      <c r="D326" s="424"/>
      <c r="E326" s="424"/>
      <c r="F326" s="424"/>
      <c r="G326" s="229" t="s">
        <v>1463</v>
      </c>
      <c r="H326" s="240" t="s">
        <v>1250</v>
      </c>
      <c r="I326" s="424">
        <v>-490.1</v>
      </c>
      <c r="J326" s="481">
        <v>0</v>
      </c>
      <c r="K326" s="481">
        <v>0</v>
      </c>
    </row>
    <row r="327" spans="1:11" s="261" customFormat="1" x14ac:dyDescent="0.25">
      <c r="A327" s="326" t="s">
        <v>1393</v>
      </c>
      <c r="B327" s="236"/>
      <c r="C327" s="222"/>
      <c r="D327" s="11"/>
      <c r="E327" s="11"/>
      <c r="F327" s="11"/>
      <c r="G327" s="221" t="s">
        <v>255</v>
      </c>
      <c r="H327" s="222"/>
      <c r="I327" s="11">
        <v>-2322.5</v>
      </c>
      <c r="J327" s="11">
        <v>0</v>
      </c>
      <c r="K327" s="11">
        <v>0</v>
      </c>
    </row>
    <row r="328" spans="1:11" s="237" customFormat="1" ht="78.75" x14ac:dyDescent="0.25">
      <c r="A328" s="326"/>
      <c r="B328" s="493"/>
      <c r="C328" s="240"/>
      <c r="D328" s="424"/>
      <c r="E328" s="424"/>
      <c r="F328" s="424"/>
      <c r="G328" s="229" t="s">
        <v>1462</v>
      </c>
      <c r="H328" s="240" t="s">
        <v>1251</v>
      </c>
      <c r="I328" s="424">
        <v>-2300</v>
      </c>
      <c r="J328" s="424">
        <v>0</v>
      </c>
      <c r="K328" s="424">
        <v>0</v>
      </c>
    </row>
    <row r="329" spans="1:11" s="237" customFormat="1" ht="63" x14ac:dyDescent="0.25">
      <c r="A329" s="326"/>
      <c r="B329" s="493"/>
      <c r="C329" s="240"/>
      <c r="D329" s="21"/>
      <c r="E329" s="424"/>
      <c r="F329" s="424"/>
      <c r="G329" s="229" t="s">
        <v>1461</v>
      </c>
      <c r="H329" s="240" t="s">
        <v>1252</v>
      </c>
      <c r="I329" s="21">
        <v>-22.5</v>
      </c>
      <c r="J329" s="424">
        <v>0</v>
      </c>
      <c r="K329" s="424">
        <v>0</v>
      </c>
    </row>
    <row r="330" spans="1:11" ht="31.5" x14ac:dyDescent="0.25">
      <c r="A330" s="326" t="s">
        <v>1394</v>
      </c>
      <c r="B330" s="362"/>
      <c r="C330" s="240"/>
      <c r="D330" s="11"/>
      <c r="E330" s="11"/>
      <c r="F330" s="11"/>
      <c r="G330" s="221" t="s">
        <v>342</v>
      </c>
      <c r="H330" s="240"/>
      <c r="I330" s="11">
        <f>I331</f>
        <v>-320.7</v>
      </c>
      <c r="J330" s="11">
        <f>SUM(J331:J331)</f>
        <v>0</v>
      </c>
      <c r="K330" s="11">
        <f>SUM(K331:K331)</f>
        <v>0</v>
      </c>
    </row>
    <row r="331" spans="1:11" ht="63" x14ac:dyDescent="0.25">
      <c r="A331" s="353"/>
      <c r="B331" s="478"/>
      <c r="C331" s="240"/>
      <c r="D331" s="424"/>
      <c r="E331" s="424"/>
      <c r="F331" s="424"/>
      <c r="G331" s="165" t="s">
        <v>1460</v>
      </c>
      <c r="H331" s="352" t="s">
        <v>914</v>
      </c>
      <c r="I331" s="417">
        <f>-320.7</f>
        <v>-320.7</v>
      </c>
      <c r="J331" s="349">
        <v>0</v>
      </c>
      <c r="K331" s="349">
        <v>0</v>
      </c>
    </row>
    <row r="332" spans="1:11" ht="33" x14ac:dyDescent="0.25">
      <c r="A332" s="353" t="s">
        <v>1395</v>
      </c>
      <c r="B332" s="298" t="s">
        <v>269</v>
      </c>
      <c r="C332" s="299"/>
      <c r="D332" s="300">
        <f>SUM(D333:D340)</f>
        <v>430666</v>
      </c>
      <c r="E332" s="300">
        <f>SUM(E333:E333)</f>
        <v>0</v>
      </c>
      <c r="F332" s="300">
        <f>SUM(F333:F333)</f>
        <v>0</v>
      </c>
      <c r="G332" s="234" t="s">
        <v>255</v>
      </c>
      <c r="H332" s="223"/>
      <c r="I332" s="300">
        <f>I333</f>
        <v>-700000</v>
      </c>
      <c r="J332" s="300">
        <f>J333</f>
        <v>0</v>
      </c>
      <c r="K332" s="300">
        <f>K333</f>
        <v>0</v>
      </c>
    </row>
    <row r="333" spans="1:11" ht="132.75" customHeight="1" x14ac:dyDescent="0.25">
      <c r="A333" s="163"/>
      <c r="B333" s="301" t="s">
        <v>29</v>
      </c>
      <c r="C333" s="34" t="s">
        <v>1253</v>
      </c>
      <c r="D333" s="424">
        <v>34287</v>
      </c>
      <c r="E333" s="424">
        <v>0</v>
      </c>
      <c r="F333" s="424">
        <v>0</v>
      </c>
      <c r="G333" s="253" t="s">
        <v>1791</v>
      </c>
      <c r="H333" s="240" t="s">
        <v>1254</v>
      </c>
      <c r="I333" s="424">
        <v>-700000</v>
      </c>
      <c r="J333" s="424">
        <v>0</v>
      </c>
      <c r="K333" s="424">
        <v>0</v>
      </c>
    </row>
    <row r="334" spans="1:11" ht="31.5" x14ac:dyDescent="0.25">
      <c r="A334" s="163"/>
      <c r="B334" s="301" t="s">
        <v>29</v>
      </c>
      <c r="C334" s="34" t="s">
        <v>1255</v>
      </c>
      <c r="D334" s="424">
        <v>37218.6</v>
      </c>
      <c r="E334" s="424">
        <v>0</v>
      </c>
      <c r="F334" s="424">
        <v>0</v>
      </c>
      <c r="G334" s="302"/>
      <c r="H334" s="303"/>
      <c r="I334" s="304"/>
      <c r="J334" s="304"/>
      <c r="K334" s="304"/>
    </row>
    <row r="335" spans="1:11" ht="31.5" x14ac:dyDescent="0.25">
      <c r="A335" s="163"/>
      <c r="B335" s="301" t="s">
        <v>29</v>
      </c>
      <c r="C335" s="34" t="s">
        <v>1256</v>
      </c>
      <c r="D335" s="424">
        <v>7576.8</v>
      </c>
      <c r="E335" s="424">
        <v>0</v>
      </c>
      <c r="F335" s="424">
        <v>0</v>
      </c>
      <c r="G335" s="302"/>
      <c r="H335" s="303"/>
      <c r="I335" s="304"/>
      <c r="J335" s="304"/>
      <c r="K335" s="304"/>
    </row>
    <row r="336" spans="1:11" ht="31.5" x14ac:dyDescent="0.25">
      <c r="A336" s="163"/>
      <c r="B336" s="301" t="s">
        <v>29</v>
      </c>
      <c r="C336" s="34" t="s">
        <v>1257</v>
      </c>
      <c r="D336" s="424">
        <v>1645.5</v>
      </c>
      <c r="E336" s="424">
        <v>0</v>
      </c>
      <c r="F336" s="424">
        <v>0</v>
      </c>
      <c r="G336" s="302"/>
      <c r="H336" s="303"/>
      <c r="I336" s="304"/>
      <c r="J336" s="304"/>
      <c r="K336" s="304"/>
    </row>
    <row r="337" spans="1:11" ht="31.5" x14ac:dyDescent="0.25">
      <c r="A337" s="163"/>
      <c r="B337" s="301" t="s">
        <v>29</v>
      </c>
      <c r="C337" s="34" t="s">
        <v>1258</v>
      </c>
      <c r="D337" s="424">
        <v>818.4</v>
      </c>
      <c r="E337" s="424">
        <v>0</v>
      </c>
      <c r="F337" s="424">
        <v>0</v>
      </c>
      <c r="G337" s="302"/>
      <c r="H337" s="303"/>
      <c r="I337" s="304"/>
      <c r="J337" s="304"/>
      <c r="K337" s="304"/>
    </row>
    <row r="338" spans="1:11" ht="31.5" x14ac:dyDescent="0.25">
      <c r="A338" s="163"/>
      <c r="B338" s="301" t="s">
        <v>29</v>
      </c>
      <c r="C338" s="34" t="s">
        <v>1259</v>
      </c>
      <c r="D338" s="424">
        <v>2456.3000000000002</v>
      </c>
      <c r="E338" s="424">
        <v>0</v>
      </c>
      <c r="F338" s="424">
        <v>0</v>
      </c>
      <c r="G338" s="302"/>
      <c r="H338" s="303"/>
      <c r="I338" s="304"/>
      <c r="J338" s="304"/>
      <c r="K338" s="304"/>
    </row>
    <row r="339" spans="1:11" ht="31.5" x14ac:dyDescent="0.25">
      <c r="A339" s="163"/>
      <c r="B339" s="301" t="s">
        <v>29</v>
      </c>
      <c r="C339" s="34" t="s">
        <v>1260</v>
      </c>
      <c r="D339" s="424">
        <v>38276.199999999997</v>
      </c>
      <c r="E339" s="424">
        <v>0</v>
      </c>
      <c r="F339" s="424">
        <v>0</v>
      </c>
      <c r="G339" s="302"/>
      <c r="H339" s="303"/>
      <c r="I339" s="304"/>
      <c r="J339" s="304"/>
      <c r="K339" s="304"/>
    </row>
    <row r="340" spans="1:11" ht="148.5" customHeight="1" x14ac:dyDescent="0.25">
      <c r="A340" s="163"/>
      <c r="B340" s="301" t="s">
        <v>1150</v>
      </c>
      <c r="C340" s="34" t="s">
        <v>1261</v>
      </c>
      <c r="D340" s="424">
        <v>308387.20000000001</v>
      </c>
      <c r="E340" s="424">
        <v>0</v>
      </c>
      <c r="F340" s="424">
        <v>0</v>
      </c>
      <c r="G340" s="302"/>
      <c r="H340" s="303"/>
      <c r="I340" s="304"/>
      <c r="J340" s="304"/>
      <c r="K340" s="304"/>
    </row>
    <row r="341" spans="1:11" ht="31.5" x14ac:dyDescent="0.25">
      <c r="A341" s="353" t="s">
        <v>1396</v>
      </c>
      <c r="B341" s="221" t="s">
        <v>134</v>
      </c>
      <c r="C341" s="222"/>
      <c r="D341" s="11">
        <f>SUM(D342:D343)</f>
        <v>144606</v>
      </c>
      <c r="E341" s="11">
        <f>SUM(E342:E342)</f>
        <v>0</v>
      </c>
      <c r="F341" s="11">
        <f>SUM(F342:F342)</f>
        <v>0</v>
      </c>
      <c r="G341" s="490"/>
      <c r="H341" s="305"/>
      <c r="I341" s="306"/>
      <c r="J341" s="306"/>
      <c r="K341" s="306"/>
    </row>
    <row r="342" spans="1:11" ht="47.25" x14ac:dyDescent="0.25">
      <c r="A342" s="163"/>
      <c r="B342" s="32" t="s">
        <v>1262</v>
      </c>
      <c r="C342" s="34" t="s">
        <v>143</v>
      </c>
      <c r="D342" s="424">
        <v>16545.2</v>
      </c>
      <c r="E342" s="424">
        <v>0</v>
      </c>
      <c r="F342" s="424">
        <v>0</v>
      </c>
      <c r="G342" s="302"/>
      <c r="H342" s="303"/>
      <c r="I342" s="304"/>
      <c r="J342" s="304"/>
      <c r="K342" s="304"/>
    </row>
    <row r="343" spans="1:11" ht="110.25" x14ac:dyDescent="0.25">
      <c r="A343" s="163"/>
      <c r="B343" s="32" t="s">
        <v>1263</v>
      </c>
      <c r="C343" s="34" t="s">
        <v>1346</v>
      </c>
      <c r="D343" s="424">
        <v>128060.8</v>
      </c>
      <c r="E343" s="424">
        <v>0</v>
      </c>
      <c r="F343" s="424">
        <v>0</v>
      </c>
      <c r="G343" s="302"/>
      <c r="H343" s="303"/>
      <c r="I343" s="304"/>
      <c r="J343" s="304"/>
      <c r="K343" s="304"/>
    </row>
    <row r="344" spans="1:11" ht="31.5" x14ac:dyDescent="0.25">
      <c r="A344" s="353" t="s">
        <v>1397</v>
      </c>
      <c r="B344" s="232" t="s">
        <v>289</v>
      </c>
      <c r="C344" s="34"/>
      <c r="D344" s="11">
        <f>D345+D346+D347</f>
        <v>96359</v>
      </c>
      <c r="E344" s="11">
        <f>E345+E346+E347</f>
        <v>0</v>
      </c>
      <c r="F344" s="11">
        <f>F345+F346+F347</f>
        <v>0</v>
      </c>
      <c r="G344" s="490"/>
      <c r="H344" s="303"/>
      <c r="I344" s="306"/>
      <c r="J344" s="306"/>
      <c r="K344" s="306"/>
    </row>
    <row r="345" spans="1:11" ht="47.25" x14ac:dyDescent="0.25">
      <c r="A345" s="163"/>
      <c r="B345" s="32" t="s">
        <v>1262</v>
      </c>
      <c r="C345" s="34" t="s">
        <v>310</v>
      </c>
      <c r="D345" s="424">
        <v>5435.6</v>
      </c>
      <c r="E345" s="424">
        <v>0</v>
      </c>
      <c r="F345" s="424">
        <v>0</v>
      </c>
      <c r="G345" s="302"/>
      <c r="H345" s="303"/>
      <c r="I345" s="304"/>
      <c r="J345" s="304"/>
      <c r="K345" s="304"/>
    </row>
    <row r="346" spans="1:11" ht="47.25" x14ac:dyDescent="0.25">
      <c r="A346" s="163"/>
      <c r="B346" s="32" t="s">
        <v>1262</v>
      </c>
      <c r="C346" s="34" t="s">
        <v>322</v>
      </c>
      <c r="D346" s="424">
        <v>15735.9</v>
      </c>
      <c r="E346" s="424">
        <v>0</v>
      </c>
      <c r="F346" s="424">
        <v>0</v>
      </c>
      <c r="G346" s="302"/>
      <c r="H346" s="303"/>
      <c r="I346" s="304"/>
      <c r="J346" s="304"/>
      <c r="K346" s="304"/>
    </row>
    <row r="347" spans="1:11" ht="47.25" x14ac:dyDescent="0.25">
      <c r="A347" s="163"/>
      <c r="B347" s="32" t="s">
        <v>1262</v>
      </c>
      <c r="C347" s="34" t="s">
        <v>314</v>
      </c>
      <c r="D347" s="424">
        <v>75187.5</v>
      </c>
      <c r="E347" s="424">
        <v>0</v>
      </c>
      <c r="F347" s="424">
        <v>0</v>
      </c>
      <c r="G347" s="302"/>
      <c r="H347" s="303"/>
      <c r="I347" s="304"/>
      <c r="J347" s="304"/>
      <c r="K347" s="304"/>
    </row>
    <row r="348" spans="1:11" ht="31.5" x14ac:dyDescent="0.25">
      <c r="A348" s="353" t="s">
        <v>1398</v>
      </c>
      <c r="B348" s="221" t="s">
        <v>114</v>
      </c>
      <c r="C348" s="34"/>
      <c r="D348" s="11">
        <f>D349</f>
        <v>12638</v>
      </c>
      <c r="E348" s="11">
        <f>E349</f>
        <v>0</v>
      </c>
      <c r="F348" s="11">
        <f>F349</f>
        <v>0</v>
      </c>
      <c r="G348" s="490"/>
      <c r="H348" s="303"/>
      <c r="I348" s="306"/>
      <c r="J348" s="306"/>
      <c r="K348" s="306"/>
    </row>
    <row r="349" spans="1:11" ht="47.25" x14ac:dyDescent="0.25">
      <c r="A349" s="163"/>
      <c r="B349" s="32" t="s">
        <v>1262</v>
      </c>
      <c r="C349" s="34" t="s">
        <v>115</v>
      </c>
      <c r="D349" s="424">
        <v>12638</v>
      </c>
      <c r="E349" s="424">
        <v>0</v>
      </c>
      <c r="F349" s="424">
        <v>0</v>
      </c>
      <c r="G349" s="302"/>
      <c r="H349" s="303"/>
      <c r="I349" s="304"/>
      <c r="J349" s="304"/>
      <c r="K349" s="304"/>
    </row>
    <row r="350" spans="1:11" ht="31.5" x14ac:dyDescent="0.25">
      <c r="A350" s="353" t="s">
        <v>1399</v>
      </c>
      <c r="B350" s="232" t="s">
        <v>48</v>
      </c>
      <c r="C350" s="82"/>
      <c r="D350" s="11">
        <f>D351</f>
        <v>10531</v>
      </c>
      <c r="E350" s="11">
        <v>0</v>
      </c>
      <c r="F350" s="11">
        <v>0</v>
      </c>
      <c r="G350" s="490"/>
      <c r="H350" s="406"/>
      <c r="I350" s="306"/>
      <c r="J350" s="306"/>
      <c r="K350" s="306"/>
    </row>
    <row r="351" spans="1:11" ht="31.5" customHeight="1" x14ac:dyDescent="0.25">
      <c r="A351" s="163"/>
      <c r="B351" s="180" t="s">
        <v>1057</v>
      </c>
      <c r="C351" s="34" t="s">
        <v>1264</v>
      </c>
      <c r="D351" s="21">
        <v>10531</v>
      </c>
      <c r="E351" s="424">
        <v>0</v>
      </c>
      <c r="F351" s="424">
        <v>0</v>
      </c>
      <c r="G351" s="302"/>
      <c r="H351" s="303"/>
      <c r="I351" s="304"/>
      <c r="J351" s="304"/>
      <c r="K351" s="304"/>
    </row>
    <row r="352" spans="1:11" ht="16.5" x14ac:dyDescent="0.25">
      <c r="A352" s="353" t="s">
        <v>1400</v>
      </c>
      <c r="B352" s="232" t="s">
        <v>326</v>
      </c>
      <c r="C352" s="82"/>
      <c r="D352" s="11">
        <f>D353</f>
        <v>2474</v>
      </c>
      <c r="E352" s="11">
        <v>0</v>
      </c>
      <c r="F352" s="11">
        <v>0</v>
      </c>
      <c r="G352" s="490"/>
      <c r="H352" s="307"/>
      <c r="I352" s="306"/>
      <c r="J352" s="306"/>
      <c r="K352" s="306"/>
    </row>
    <row r="353" spans="1:11" ht="31.5" x14ac:dyDescent="0.25">
      <c r="A353" s="163"/>
      <c r="B353" s="32" t="s">
        <v>1265</v>
      </c>
      <c r="C353" s="34" t="s">
        <v>328</v>
      </c>
      <c r="D353" s="424">
        <v>2474</v>
      </c>
      <c r="E353" s="481">
        <v>0</v>
      </c>
      <c r="F353" s="481">
        <v>0</v>
      </c>
      <c r="G353" s="302"/>
      <c r="H353" s="303"/>
      <c r="I353" s="304"/>
      <c r="J353" s="304"/>
      <c r="K353" s="304"/>
    </row>
    <row r="354" spans="1:11" ht="31.5" x14ac:dyDescent="0.25">
      <c r="A354" s="353" t="s">
        <v>1401</v>
      </c>
      <c r="B354" s="221" t="s">
        <v>648</v>
      </c>
      <c r="C354" s="222"/>
      <c r="D354" s="11">
        <f>D355</f>
        <v>2726</v>
      </c>
      <c r="E354" s="11">
        <f>E355</f>
        <v>0</v>
      </c>
      <c r="F354" s="11">
        <f>F355</f>
        <v>0</v>
      </c>
      <c r="G354" s="490"/>
      <c r="H354" s="406"/>
      <c r="I354" s="306"/>
      <c r="J354" s="306"/>
      <c r="K354" s="306"/>
    </row>
    <row r="355" spans="1:11" ht="47.25" x14ac:dyDescent="0.25">
      <c r="A355" s="163"/>
      <c r="B355" s="32" t="s">
        <v>1262</v>
      </c>
      <c r="C355" s="240" t="s">
        <v>128</v>
      </c>
      <c r="D355" s="424">
        <v>2726</v>
      </c>
      <c r="E355" s="481">
        <v>0</v>
      </c>
      <c r="F355" s="481">
        <v>0</v>
      </c>
      <c r="G355" s="302"/>
      <c r="H355" s="303"/>
      <c r="I355" s="304"/>
      <c r="J355" s="304"/>
      <c r="K355" s="304"/>
    </row>
    <row r="356" spans="1:11" ht="31.5" x14ac:dyDescent="0.25">
      <c r="A356" s="353" t="s">
        <v>1429</v>
      </c>
      <c r="B356" s="221" t="s">
        <v>48</v>
      </c>
      <c r="C356" s="222"/>
      <c r="D356" s="11">
        <f>D357+D358</f>
        <v>15196</v>
      </c>
      <c r="E356" s="11">
        <f>E357+E358</f>
        <v>0</v>
      </c>
      <c r="F356" s="11">
        <f>F357+F358</f>
        <v>0</v>
      </c>
      <c r="G356" s="221" t="s">
        <v>1117</v>
      </c>
      <c r="H356" s="223"/>
      <c r="I356" s="11">
        <f>I357+I358</f>
        <v>-388626</v>
      </c>
      <c r="J356" s="11">
        <f>J357+J358</f>
        <v>0</v>
      </c>
      <c r="K356" s="11">
        <f>K357+K358</f>
        <v>0</v>
      </c>
    </row>
    <row r="357" spans="1:11" ht="63" x14ac:dyDescent="0.25">
      <c r="A357" s="163"/>
      <c r="B357" s="32" t="s">
        <v>1416</v>
      </c>
      <c r="C357" s="81" t="s">
        <v>1266</v>
      </c>
      <c r="D357" s="424">
        <v>13072</v>
      </c>
      <c r="E357" s="481">
        <v>0</v>
      </c>
      <c r="F357" s="481">
        <v>0</v>
      </c>
      <c r="G357" s="32" t="s">
        <v>1414</v>
      </c>
      <c r="H357" s="81" t="s">
        <v>1407</v>
      </c>
      <c r="I357" s="424">
        <v>-188626</v>
      </c>
      <c r="J357" s="424">
        <v>0</v>
      </c>
      <c r="K357" s="424">
        <v>0</v>
      </c>
    </row>
    <row r="358" spans="1:11" ht="78.75" x14ac:dyDescent="0.25">
      <c r="A358" s="163"/>
      <c r="B358" s="32" t="s">
        <v>1417</v>
      </c>
      <c r="C358" s="81" t="s">
        <v>1301</v>
      </c>
      <c r="D358" s="424">
        <v>2124</v>
      </c>
      <c r="E358" s="481">
        <v>0</v>
      </c>
      <c r="F358" s="481">
        <v>0</v>
      </c>
      <c r="G358" s="253" t="s">
        <v>1415</v>
      </c>
      <c r="H358" s="227" t="s">
        <v>260</v>
      </c>
      <c r="I358" s="424">
        <f>-129044.7-67391.3-12218+8654</f>
        <v>-200000</v>
      </c>
      <c r="J358" s="424">
        <v>0</v>
      </c>
      <c r="K358" s="424">
        <v>0</v>
      </c>
    </row>
    <row r="359" spans="1:11" ht="31.5" x14ac:dyDescent="0.25">
      <c r="A359" s="353" t="s">
        <v>1441</v>
      </c>
      <c r="B359" s="232" t="s">
        <v>134</v>
      </c>
      <c r="C359" s="81"/>
      <c r="D359" s="11">
        <f>D360+D361+D362</f>
        <v>208654</v>
      </c>
      <c r="E359" s="11">
        <f>E360+E361+E362</f>
        <v>0</v>
      </c>
      <c r="F359" s="11">
        <f>F360+F361+F362</f>
        <v>0</v>
      </c>
      <c r="G359" s="221"/>
      <c r="H359" s="81"/>
      <c r="I359" s="11"/>
      <c r="J359" s="11"/>
      <c r="K359" s="11"/>
    </row>
    <row r="360" spans="1:11" ht="96" customHeight="1" x14ac:dyDescent="0.25">
      <c r="A360" s="682"/>
      <c r="B360" s="659" t="s">
        <v>1418</v>
      </c>
      <c r="C360" s="240" t="s">
        <v>142</v>
      </c>
      <c r="D360" s="481">
        <v>12218</v>
      </c>
      <c r="E360" s="481">
        <v>0</v>
      </c>
      <c r="F360" s="481">
        <v>0</v>
      </c>
      <c r="G360" s="253"/>
      <c r="H360" s="47"/>
      <c r="I360" s="424"/>
      <c r="J360" s="308"/>
      <c r="K360" s="308"/>
    </row>
    <row r="361" spans="1:11" ht="15.75" customHeight="1" x14ac:dyDescent="0.25">
      <c r="A361" s="683"/>
      <c r="B361" s="660"/>
      <c r="C361" s="240" t="s">
        <v>143</v>
      </c>
      <c r="D361" s="481">
        <v>67391.3</v>
      </c>
      <c r="E361" s="481">
        <v>0</v>
      </c>
      <c r="F361" s="481">
        <v>0</v>
      </c>
      <c r="G361" s="253"/>
      <c r="H361" s="309"/>
      <c r="I361" s="79"/>
      <c r="J361" s="308"/>
      <c r="K361" s="308"/>
    </row>
    <row r="362" spans="1:11" ht="15.75" customHeight="1" x14ac:dyDescent="0.25">
      <c r="A362" s="684"/>
      <c r="B362" s="661"/>
      <c r="C362" s="240" t="s">
        <v>1346</v>
      </c>
      <c r="D362" s="481">
        <v>129044.7</v>
      </c>
      <c r="E362" s="481">
        <v>0</v>
      </c>
      <c r="F362" s="481">
        <v>0</v>
      </c>
      <c r="G362" s="253"/>
      <c r="H362" s="309"/>
      <c r="I362" s="79"/>
      <c r="J362" s="308"/>
      <c r="K362" s="308"/>
    </row>
    <row r="363" spans="1:11" ht="31.5" x14ac:dyDescent="0.25">
      <c r="A363" s="353" t="s">
        <v>1467</v>
      </c>
      <c r="B363" s="373" t="s">
        <v>114</v>
      </c>
      <c r="C363" s="479"/>
      <c r="D363" s="11">
        <f>D364</f>
        <v>18236</v>
      </c>
      <c r="E363" s="11">
        <f>E364</f>
        <v>0</v>
      </c>
      <c r="F363" s="11">
        <f>F364</f>
        <v>0</v>
      </c>
      <c r="G363" s="221"/>
      <c r="H363" s="47"/>
      <c r="I363" s="11"/>
      <c r="J363" s="11"/>
      <c r="K363" s="11"/>
    </row>
    <row r="364" spans="1:11" ht="127.5" customHeight="1" x14ac:dyDescent="0.25">
      <c r="A364" s="163"/>
      <c r="B364" s="229" t="s">
        <v>1418</v>
      </c>
      <c r="C364" s="240" t="s">
        <v>115</v>
      </c>
      <c r="D364" s="424">
        <v>18236</v>
      </c>
      <c r="E364" s="424">
        <v>0</v>
      </c>
      <c r="F364" s="424">
        <v>0</v>
      </c>
      <c r="G364" s="253"/>
      <c r="H364" s="47"/>
      <c r="I364" s="424"/>
      <c r="J364" s="225"/>
      <c r="K364" s="225"/>
    </row>
    <row r="365" spans="1:11" ht="31.5" x14ac:dyDescent="0.25">
      <c r="A365" s="353" t="s">
        <v>1468</v>
      </c>
      <c r="B365" s="490" t="s">
        <v>648</v>
      </c>
      <c r="C365" s="481"/>
      <c r="D365" s="300">
        <f>D366</f>
        <v>3933</v>
      </c>
      <c r="E365" s="300">
        <f>E366</f>
        <v>0</v>
      </c>
      <c r="F365" s="300">
        <f>F366</f>
        <v>0</v>
      </c>
      <c r="G365" s="490"/>
      <c r="H365" s="227"/>
      <c r="I365" s="300"/>
      <c r="J365" s="300"/>
      <c r="K365" s="300"/>
    </row>
    <row r="366" spans="1:11" ht="131.25" customHeight="1" x14ac:dyDescent="0.25">
      <c r="A366" s="163"/>
      <c r="B366" s="229" t="s">
        <v>1419</v>
      </c>
      <c r="C366" s="240" t="s">
        <v>128</v>
      </c>
      <c r="D366" s="424">
        <v>3933</v>
      </c>
      <c r="E366" s="21">
        <v>0</v>
      </c>
      <c r="F366" s="21">
        <v>0</v>
      </c>
      <c r="G366" s="253"/>
      <c r="H366" s="310"/>
      <c r="I366" s="424"/>
      <c r="J366" s="225"/>
      <c r="K366" s="225"/>
    </row>
    <row r="367" spans="1:11" ht="31.5" x14ac:dyDescent="0.25">
      <c r="A367" s="353" t="s">
        <v>1469</v>
      </c>
      <c r="B367" s="270" t="s">
        <v>1268</v>
      </c>
      <c r="C367" s="228"/>
      <c r="D367" s="11">
        <f>D368+D369+D370</f>
        <v>139038</v>
      </c>
      <c r="E367" s="11">
        <f>E368+E369+E370</f>
        <v>0</v>
      </c>
      <c r="F367" s="11">
        <f>F368+F369+F370</f>
        <v>0</v>
      </c>
      <c r="G367" s="490"/>
      <c r="H367" s="227"/>
      <c r="I367" s="300"/>
      <c r="J367" s="300"/>
      <c r="K367" s="300"/>
    </row>
    <row r="368" spans="1:11" ht="45.75" customHeight="1" x14ac:dyDescent="0.25">
      <c r="A368" s="163"/>
      <c r="B368" s="32" t="s">
        <v>1875</v>
      </c>
      <c r="C368" s="240" t="s">
        <v>310</v>
      </c>
      <c r="D368" s="424">
        <v>170.8</v>
      </c>
      <c r="E368" s="225">
        <v>0</v>
      </c>
      <c r="F368" s="225">
        <v>0</v>
      </c>
      <c r="G368" s="253"/>
      <c r="H368" s="310"/>
      <c r="I368" s="424"/>
      <c r="J368" s="225"/>
      <c r="K368" s="225"/>
    </row>
    <row r="369" spans="1:11" ht="47.25" customHeight="1" x14ac:dyDescent="0.25">
      <c r="A369" s="163"/>
      <c r="B369" s="229" t="s">
        <v>1875</v>
      </c>
      <c r="C369" s="240" t="s">
        <v>322</v>
      </c>
      <c r="D369" s="424">
        <v>1500</v>
      </c>
      <c r="E369" s="225">
        <v>0</v>
      </c>
      <c r="F369" s="225">
        <v>0</v>
      </c>
      <c r="G369" s="230"/>
      <c r="H369" s="323"/>
      <c r="I369" s="61"/>
      <c r="J369" s="61"/>
      <c r="K369" s="61"/>
    </row>
    <row r="370" spans="1:11" ht="47.25" customHeight="1" x14ac:dyDescent="0.25">
      <c r="A370" s="163"/>
      <c r="B370" s="134" t="s">
        <v>1875</v>
      </c>
      <c r="C370" s="240" t="s">
        <v>314</v>
      </c>
      <c r="D370" s="424">
        <v>137367.20000000001</v>
      </c>
      <c r="E370" s="225">
        <v>0</v>
      </c>
      <c r="F370" s="225">
        <v>0</v>
      </c>
      <c r="G370" s="230"/>
      <c r="H370" s="227"/>
      <c r="I370" s="61"/>
      <c r="J370" s="61"/>
      <c r="K370" s="61"/>
    </row>
    <row r="371" spans="1:11" x14ac:dyDescent="0.25">
      <c r="A371" s="353" t="s">
        <v>1471</v>
      </c>
      <c r="B371" s="270" t="s">
        <v>326</v>
      </c>
      <c r="C371" s="240"/>
      <c r="D371" s="11">
        <f>D372</f>
        <v>3569</v>
      </c>
      <c r="E371" s="11">
        <f>E372</f>
        <v>0</v>
      </c>
      <c r="F371" s="11">
        <f>F372</f>
        <v>0</v>
      </c>
      <c r="G371" s="490"/>
      <c r="H371" s="29"/>
      <c r="I371" s="11"/>
      <c r="J371" s="300"/>
      <c r="K371" s="300"/>
    </row>
    <row r="372" spans="1:11" ht="63" x14ac:dyDescent="0.25">
      <c r="A372" s="163"/>
      <c r="B372" s="226" t="s">
        <v>1875</v>
      </c>
      <c r="C372" s="240" t="s">
        <v>328</v>
      </c>
      <c r="D372" s="424">
        <v>3569</v>
      </c>
      <c r="E372" s="424">
        <v>0</v>
      </c>
      <c r="F372" s="424">
        <v>0</v>
      </c>
      <c r="G372" s="253"/>
      <c r="H372" s="310"/>
      <c r="I372" s="225"/>
      <c r="J372" s="225"/>
      <c r="K372" s="225"/>
    </row>
  </sheetData>
  <autoFilter ref="A7:K372"/>
  <mergeCells count="42">
    <mergeCell ref="A130:A132"/>
    <mergeCell ref="A133:A135"/>
    <mergeCell ref="A253:A254"/>
    <mergeCell ref="A144:A145"/>
    <mergeCell ref="A146:A147"/>
    <mergeCell ref="A139:A140"/>
    <mergeCell ref="A248:A249"/>
    <mergeCell ref="A258:A261"/>
    <mergeCell ref="B258:B261"/>
    <mergeCell ref="A360:A362"/>
    <mergeCell ref="A1:K1"/>
    <mergeCell ref="A3:A5"/>
    <mergeCell ref="B3:F3"/>
    <mergeCell ref="G3:K3"/>
    <mergeCell ref="B4:B5"/>
    <mergeCell ref="C4:C5"/>
    <mergeCell ref="D4:F4"/>
    <mergeCell ref="G4:G5"/>
    <mergeCell ref="H4:H5"/>
    <mergeCell ref="I4:K4"/>
    <mergeCell ref="B130:B132"/>
    <mergeCell ref="J39:J48"/>
    <mergeCell ref="K39:K48"/>
    <mergeCell ref="B248:B249"/>
    <mergeCell ref="B253:B254"/>
    <mergeCell ref="I39:I48"/>
    <mergeCell ref="B133:B135"/>
    <mergeCell ref="G134:G135"/>
    <mergeCell ref="B139:B140"/>
    <mergeCell ref="G38:G48"/>
    <mergeCell ref="H39:H48"/>
    <mergeCell ref="G29:G31"/>
    <mergeCell ref="B146:B147"/>
    <mergeCell ref="B144:B145"/>
    <mergeCell ref="G144:G145"/>
    <mergeCell ref="G146:G147"/>
    <mergeCell ref="B360:B362"/>
    <mergeCell ref="D301:D303"/>
    <mergeCell ref="E301:E303"/>
    <mergeCell ref="F301:F303"/>
    <mergeCell ref="B301:B303"/>
    <mergeCell ref="C301:C303"/>
  </mergeCells>
  <pageMargins left="0.78740157480314965" right="0.39370078740157483" top="0.78740157480314965" bottom="0.78740157480314965" header="0.31496062992125984" footer="0.31496062992125984"/>
  <pageSetup paperSize="9" scale="48" fitToHeight="0" orientation="landscape" horizontalDpi="4294967295" verticalDpi="4294967295" r:id="rId1"/>
  <headerFooter>
    <oddHeader>&amp;R&amp;P</oddHeader>
  </headerFooter>
  <rowBreaks count="1" manualBreakCount="1">
    <brk id="352"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увеличение</vt:lpstr>
      <vt:lpstr>безвозмездные</vt:lpstr>
      <vt:lpstr>уменьшение</vt:lpstr>
      <vt:lpstr>перераспределение</vt:lpstr>
      <vt:lpstr>безвозмездные!Заголовки_для_печати</vt:lpstr>
      <vt:lpstr>перераспределение!Заголовки_для_печати</vt:lpstr>
      <vt:lpstr>увеличение!Заголовки_для_печати</vt:lpstr>
      <vt:lpstr>уменьшение!Заголовки_для_печати</vt:lpstr>
      <vt:lpstr>перераспределение!Область_печати</vt:lpstr>
      <vt:lpstr>увеличение!Область_печати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Старостина Рузанна Левоновна</dc:creator>
  <cp:lastModifiedBy>Рыженкова Елена Николаевна</cp:lastModifiedBy>
  <cp:lastPrinted>2024-09-20T06:36:50Z</cp:lastPrinted>
  <dcterms:created xsi:type="dcterms:W3CDTF">2024-09-02T06:13:21Z</dcterms:created>
  <dcterms:modified xsi:type="dcterms:W3CDTF">2024-09-20T06:36:53Z</dcterms:modified>
</cp:coreProperties>
</file>