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13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Лист1!$A$12:$E$12</definedName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E65" i="1" l="1"/>
  <c r="D65" i="1"/>
  <c r="E76" i="1"/>
  <c r="D76" i="1"/>
  <c r="C76" i="1"/>
  <c r="E74" i="1"/>
  <c r="D74" i="1"/>
  <c r="C74" i="1"/>
  <c r="E70" i="1"/>
  <c r="D70" i="1"/>
  <c r="C70" i="1"/>
  <c r="C63" i="1"/>
  <c r="E53" i="1"/>
  <c r="D53" i="1"/>
  <c r="C53" i="1"/>
  <c r="C32" i="1"/>
  <c r="D72" i="1" l="1"/>
  <c r="E72" i="1"/>
  <c r="C72" i="1"/>
  <c r="E67" i="1" l="1"/>
  <c r="D67" i="1"/>
  <c r="E63" i="1"/>
  <c r="D66" i="1" l="1"/>
  <c r="D63" i="1" s="1"/>
  <c r="E36" i="1" l="1"/>
  <c r="E32" i="1" s="1"/>
  <c r="D36" i="1"/>
  <c r="D32" i="1" s="1"/>
  <c r="D60" i="1"/>
  <c r="E60" i="1"/>
  <c r="D50" i="1"/>
  <c r="E50" i="1"/>
  <c r="D47" i="1"/>
  <c r="E47" i="1"/>
  <c r="D44" i="1"/>
  <c r="E44" i="1"/>
  <c r="D40" i="1"/>
  <c r="E40" i="1"/>
  <c r="D29" i="1"/>
  <c r="E29" i="1"/>
  <c r="D26" i="1"/>
  <c r="E26" i="1"/>
  <c r="D22" i="1"/>
  <c r="E22" i="1"/>
  <c r="D20" i="1"/>
  <c r="E20" i="1"/>
  <c r="D18" i="1"/>
  <c r="E18" i="1"/>
  <c r="D15" i="1"/>
  <c r="D14" i="1" s="1"/>
  <c r="E15" i="1"/>
  <c r="C40" i="1"/>
  <c r="E14" i="1" l="1"/>
  <c r="C60" i="1"/>
  <c r="C50" i="1"/>
  <c r="C47" i="1"/>
  <c r="C44" i="1"/>
  <c r="C29" i="1"/>
  <c r="C26" i="1"/>
  <c r="C22" i="1"/>
  <c r="C20" i="1"/>
  <c r="C18" i="1" l="1"/>
  <c r="C15" i="1"/>
  <c r="C14" i="1" s="1"/>
  <c r="D68" i="1" l="1"/>
  <c r="D62" i="1" s="1"/>
  <c r="E68" i="1"/>
  <c r="E62" i="1" s="1"/>
  <c r="C68" i="1"/>
  <c r="C62" i="1" s="1"/>
  <c r="D13" i="1" l="1"/>
  <c r="C13" i="1" l="1"/>
  <c r="E13" i="1"/>
</calcChain>
</file>

<file path=xl/sharedStrings.xml><?xml version="1.0" encoding="utf-8"?>
<sst xmlns="http://schemas.openxmlformats.org/spreadsheetml/2006/main" count="141" uniqueCount="141">
  <si>
    <t>УТВЕРЖДЕНЫ</t>
  </si>
  <si>
    <t>областным законом</t>
  </si>
  <si>
    <t>Код бюджетной классификации</t>
  </si>
  <si>
    <t>Источник доходов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</si>
  <si>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</si>
  <si>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</si>
  <si>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</si>
  <si>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</si>
  <si>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</si>
  <si>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</si>
  <si>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</si>
  <si>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</si>
  <si>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</si>
  <si>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</si>
  <si>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</si>
  <si>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</si>
  <si>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</si>
  <si>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</si>
  <si>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</si>
  <si>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1 05 06000 01 0000 110</t>
  </si>
  <si>
    <t>Налог на профессиональный доход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</si>
  <si>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</si>
  <si>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</si>
  <si>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</si>
  <si>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</si>
  <si>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</si>
  <si>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</si>
  <si>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</si>
  <si>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</si>
  <si>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</si>
  <si>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</si>
  <si>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</si>
  <si>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</si>
  <si>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</si>
  <si>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</si>
  <si>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1 08 00000 00 0000 000</t>
  </si>
  <si>
    <t>ГОСУДАРСТВЕННАЯ ПОШЛИНА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</si>
  <si>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</si>
  <si>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</si>
  <si>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</si>
  <si>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</si>
  <si>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</si>
  <si>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</si>
  <si>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</si>
  <si>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</si>
  <si>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1 11 02000 00 0000 120</t>
  </si>
  <si>
    <t>Доходы от размещения средств бюджетов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</si>
  <si>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</si>
  <si>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</si>
  <si>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</si>
  <si>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</si>
  <si>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1 11 07000 00 0000 120</t>
  </si>
  <si>
    <t>Платежи от государственных и муниципальных унитарных предприятий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</si>
  <si>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</si>
  <si>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</si>
  <si>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</si>
  <si>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</si>
  <si>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</si>
  <si>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</si>
  <si>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</si>
  <si>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</si>
  <si>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</si>
  <si>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</si>
  <si>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</si>
  <si>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</si>
  <si>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</si>
  <si>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</si>
  <si>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</si>
  <si>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</si>
  <si>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</si>
  <si>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</si>
  <si>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</si>
  <si>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</si>
  <si>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1 15 00000 00 0000 000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</si>
  <si>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</si>
  <si>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</si>
  <si>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</si>
  <si>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</si>
  <si>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</si>
  <si>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</si>
  <si>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</si>
  <si>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</si>
  <si>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</si>
  <si>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</si>
  <si>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</si>
  <si>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</si>
  <si>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</si>
  <si>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</si>
  <si>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</si>
  <si>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Платежи, уплачиваемые в целях возмещения вреда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</si>
  <si>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</si>
  <si>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</si>
  <si>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</si>
  <si>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</si>
  <si>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</si>
  <si>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</si>
  <si>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</si>
  <si>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</si>
  <si>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</si>
  <si>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</si>
  <si>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</si>
  <si>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</si>
  <si>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</si>
  <si>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</si>
  <si>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</si>
  <si>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</si>
  <si>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2 03 02000 02 0000 150</t>
  </si>
  <si>
    <t>Безвозмездные поступления от государственных (муниципальных) организаций в бюджеты субъектов Российской Федерации</t>
  </si>
  <si>
    <t>2024 год</t>
  </si>
  <si>
    <t>Сумма
(тысяч рублей)</t>
  </si>
  <si>
    <t>Прогнозируемые поступления
налоговых, неналоговых доходов и безвозмездных поступлений
в областной бюджет Ленинградской области по кодам видов доходов
на 2024 год и на плановый период 2025 и 2026 годов</t>
  </si>
  <si>
    <t>2025 год</t>
  </si>
  <si>
    <t>2026 год</t>
  </si>
  <si>
    <t>1 16 17000 01 0000 140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</si>
  <si>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</si>
  <si>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(приложение 1)</t>
  </si>
  <si>
    <t>2 07 00000 00 0000 000</t>
  </si>
  <si>
    <t>ПРОЧИЕ БЕЗВОЗМЕЗДНЫЕ ПОСТУПЛЕНИЯ</t>
  </si>
  <si>
    <t>2 07 02000 02 0000 150</t>
  </si>
  <si>
    <t>Прочие безвозмездные поступления в бюджеты субъектов Российской Федерации</t>
  </si>
  <si>
    <t>(в редакции областного закона</t>
  </si>
  <si>
    <t>от 19 декабря 2023 года № 145-оз</t>
  </si>
  <si>
    <t>1 11 05300 00 0000 120</t>
  </si>
  <si>
    <t>1 11 05400 00 0000 120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</si>
  <si>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</si>
  <si>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</si>
  <si>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1 16 11000 01 0000 140</t>
  </si>
  <si>
    <t>Дотации бюджетам бюджетной системы Российской Федерации</t>
  </si>
  <si>
    <t>2 02 10000 00 0000 150</t>
  </si>
  <si>
    <t>БЕЗВОЗМЕЗДНЫЕ ПОСТУПЛЕНИЯ ОТ НЕГОСУДАРСТВЕННЫХ ОРГАНИЗАЦИЙ</t>
  </si>
  <si>
    <t>2 04 00000 00 0000 000</t>
  </si>
  <si>
    <t>Безвозмездные поступления от негосударственных организаций в бюджеты субъектов Российской Федерации</t>
  </si>
  <si>
    <t>2 04 02000 02 0000 150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</si>
  <si>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</si>
  <si>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</si>
  <si>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</si>
  <si>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2 18 00000 02 0000 150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</si>
  <si>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</si>
  <si>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</si>
  <si>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</si>
  <si>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2 19 00000 02 0000 150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</si>
</sst>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7" x14ac:knownFonts="1"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view="pageBreakPreview" zoomScale="110" zoomScaleNormal="120" zoomScaleSheetLayoutView="110" workbookViewId="0">
      <selection activeCell="B6" sqref="B6"/>
    </sheetView>
  </sheetViews>
  <sheetFormatPr defaultColWidth="9.140625" defaultRowHeight="15.75" x14ac:dyDescent="0.25"/>
  <cols>
    <col min="1" max="1" width="25.7109375" style="13" customWidth="1"/>
    <col min="2" max="2" width="48.5703125" style="1" customWidth="1"/>
    <col min="3" max="5" width="18.85546875" style="1" customWidth="1"/>
    <col min="6" max="16384" width="9.140625" style="1"/>
  </cols>
  <sheetData>
    <row r="1" spans="1:5" ht="18.75" x14ac:dyDescent="0.3">
      <c r="C1" s="4"/>
      <c r="D1" s="6" t="s">
        <v>0</v>
      </c>
      <c r="E1" s="5"/>
    </row>
    <row r="2" spans="1:5" ht="18.75" x14ac:dyDescent="0.3">
      <c r="C2" s="4"/>
      <c r="D2" s="6" t="s">
        <v>1</v>
      </c>
      <c r="E2" s="5"/>
    </row>
    <row r="3" spans="1:5" ht="18.75" x14ac:dyDescent="0.3">
      <c r="C3" s="4"/>
      <c r="D3" s="6" t="s">
        <v>121</v>
      </c>
      <c r="E3" s="5"/>
    </row>
    <row r="4" spans="1:5" ht="18.75" x14ac:dyDescent="0.3">
      <c r="C4" s="4"/>
      <c r="D4" s="6" t="s">
        <v>115</v>
      </c>
      <c r="E4" s="5"/>
    </row>
    <row r="5" spans="1:5" ht="18.75" x14ac:dyDescent="0.3">
      <c r="C5" s="4"/>
      <c r="D5" s="6" t="s">
        <v>120</v>
      </c>
      <c r="E5" s="5"/>
    </row>
    <row r="6" spans="1:5" ht="18.75" x14ac:dyDescent="0.3">
      <c r="C6" s="4"/>
      <c r="D6" s="6"/>
      <c r="E6" s="5"/>
    </row>
    <row r="8" spans="1:5" ht="71.25" customHeight="1" x14ac:dyDescent="0.25">
      <c r="A8" s="24" t="s">
        <v>110</v>
      </c>
      <c r="B8" s="25"/>
      <c r="C8" s="25"/>
      <c r="D8" s="25"/>
      <c r="E8" s="25"/>
    </row>
    <row r="10" spans="1:5" s="2" customFormat="1" ht="31.5" customHeight="1" x14ac:dyDescent="0.2">
      <c r="A10" s="20" t="s">
        <v>2</v>
      </c>
      <c r="B10" s="22" t="s">
        <v>3</v>
      </c>
      <c r="C10" s="26" t="s">
        <v>109</v>
      </c>
      <c r="D10" s="27"/>
      <c r="E10" s="28"/>
    </row>
    <row r="11" spans="1:5" x14ac:dyDescent="0.25">
      <c r="A11" s="21"/>
      <c r="B11" s="23"/>
      <c r="C11" s="7" t="s">
        <v>108</v>
      </c>
      <c r="D11" s="7" t="s">
        <v>111</v>
      </c>
      <c r="E11" s="7" t="s">
        <v>112</v>
      </c>
    </row>
    <row r="12" spans="1:5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5" s="9" customFormat="1" x14ac:dyDescent="0.2">
      <c r="A13" s="14"/>
      <c r="B13" s="8" t="s">
        <v>4</v>
      </c>
      <c r="C13" s="10">
        <f>C14+C62</f>
        <v>261498758</v>
      </c>
      <c r="D13" s="10">
        <f>D14+D62</f>
        <v>218775745.59999999</v>
      </c>
      <c r="E13" s="10">
        <f>E14+E62</f>
        <v>214383563.59999999</v>
      </c>
    </row>
    <row r="14" spans="1:5" s="17" customFormat="1" x14ac:dyDescent="0.2">
      <c r="A14" s="15" t="s">
        <v>5</v>
      </c>
      <c r="B14" s="12" t="s">
        <v>6</v>
      </c>
      <c r="C14" s="16">
        <f>C15+C18+C20+C22+C26+C29+C32+C40+C44+C47+C50+C53+C60</f>
        <v>241836862.69999999</v>
      </c>
      <c r="D14" s="16">
        <f t="shared" ref="D14:E14" si="0">D15+D18+D20+D22+D26+D29+D32+D40+D44+D47+D50+D53+D60</f>
        <v>202994846.09999999</v>
      </c>
      <c r="E14" s="16">
        <f t="shared" si="0"/>
        <v>197936602.79999998</v>
      </c>
    </row>
    <row r="15" spans="1:5" s="17" customFormat="1" x14ac:dyDescent="0.2">
      <c r="A15" s="15" t="s">
        <v>7</v>
      </c>
      <c r="B15" s="12" t="s">
        <v>8</v>
      </c>
      <c r="C15" s="11">
        <f>C16+C17</f>
        <v>174802247.09999999</v>
      </c>
      <c r="D15" s="11">
        <f t="shared" ref="D15:E15" si="1">D16+D17</f>
        <v>146122126.69999999</v>
      </c>
      <c r="E15" s="11">
        <f t="shared" si="1"/>
        <v>140454796</v>
      </c>
    </row>
    <row r="16" spans="1:5" s="17" customFormat="1" x14ac:dyDescent="0.2">
      <c r="A16" s="15" t="s">
        <v>9</v>
      </c>
      <c r="B16" s="12" t="s">
        <v>10</v>
      </c>
      <c r="C16" s="11">
        <v>116786585</v>
      </c>
      <c r="D16" s="11">
        <v>95824407.599999994</v>
      </c>
      <c r="E16" s="11">
        <v>86416314</v>
      </c>
    </row>
    <row r="17" spans="1:5" s="17" customFormat="1" x14ac:dyDescent="0.2">
      <c r="A17" s="15" t="s">
        <v>11</v>
      </c>
      <c r="B17" s="12" t="s">
        <v>12</v>
      </c>
      <c r="C17" s="16">
        <v>58015662.100000001</v>
      </c>
      <c r="D17" s="11">
        <v>50297719.100000001</v>
      </c>
      <c r="E17" s="11">
        <v>54038482</v>
      </c>
    </row>
    <row r="18" spans="1:5" s="17" customFormat="1" ht="47.25" x14ac:dyDescent="0.2">
      <c r="A18" s="15" t="s">
        <v>13</v>
      </c>
      <c r="B18" s="12" t="s">
        <v>14</v>
      </c>
      <c r="C18" s="11">
        <f>C19</f>
        <v>14774401.300000001</v>
      </c>
      <c r="D18" s="11">
        <f t="shared" ref="D18:E18" si="2">D19</f>
        <v>16490321.800000001</v>
      </c>
      <c r="E18" s="11">
        <f t="shared" si="2"/>
        <v>16653363.1</v>
      </c>
    </row>
    <row r="19" spans="1:5" s="17" customFormat="1" ht="31.5" x14ac:dyDescent="0.2">
      <c r="A19" s="15" t="s">
        <v>15</v>
      </c>
      <c r="B19" s="12" t="s">
        <v>16</v>
      </c>
      <c r="C19" s="11">
        <v>14774401.300000001</v>
      </c>
      <c r="D19" s="11">
        <v>16490321.800000001</v>
      </c>
      <c r="E19" s="11">
        <v>16653363.1</v>
      </c>
    </row>
    <row r="20" spans="1:5" s="17" customFormat="1" x14ac:dyDescent="0.2">
      <c r="A20" s="15" t="s">
        <v>17</v>
      </c>
      <c r="B20" s="12" t="s">
        <v>18</v>
      </c>
      <c r="C20" s="11">
        <f>C21</f>
        <v>498301</v>
      </c>
      <c r="D20" s="11">
        <f t="shared" ref="D20:E20" si="3">D21</f>
        <v>291711</v>
      </c>
      <c r="E20" s="11">
        <f t="shared" si="3"/>
        <v>300462</v>
      </c>
    </row>
    <row r="21" spans="1:5" s="17" customFormat="1" x14ac:dyDescent="0.2">
      <c r="A21" s="15" t="s">
        <v>19</v>
      </c>
      <c r="B21" s="12" t="s">
        <v>20</v>
      </c>
      <c r="C21" s="11">
        <v>498301</v>
      </c>
      <c r="D21" s="11">
        <v>291711</v>
      </c>
      <c r="E21" s="11">
        <v>300462</v>
      </c>
    </row>
    <row r="22" spans="1:5" s="17" customFormat="1" x14ac:dyDescent="0.2">
      <c r="A22" s="15" t="s">
        <v>21</v>
      </c>
      <c r="B22" s="12" t="s">
        <v>22</v>
      </c>
      <c r="C22" s="11">
        <f>SUM(C23:C25)</f>
        <v>36132490</v>
      </c>
      <c r="D22" s="11">
        <f t="shared" ref="D22:E22" si="4">SUM(D23:D25)</f>
        <v>36598634</v>
      </c>
      <c r="E22" s="11">
        <f t="shared" si="4"/>
        <v>37013803</v>
      </c>
    </row>
    <row r="23" spans="1:5" s="17" customFormat="1" x14ac:dyDescent="0.2">
      <c r="A23" s="15" t="s">
        <v>23</v>
      </c>
      <c r="B23" s="12" t="s">
        <v>24</v>
      </c>
      <c r="C23" s="11">
        <v>32588597</v>
      </c>
      <c r="D23" s="11">
        <v>33163769</v>
      </c>
      <c r="E23" s="11">
        <v>33495406</v>
      </c>
    </row>
    <row r="24" spans="1:5" s="17" customFormat="1" x14ac:dyDescent="0.2">
      <c r="A24" s="15" t="s">
        <v>25</v>
      </c>
      <c r="B24" s="12" t="s">
        <v>26</v>
      </c>
      <c r="C24" s="11">
        <v>3510873</v>
      </c>
      <c r="D24" s="11">
        <v>3401845</v>
      </c>
      <c r="E24" s="11">
        <v>3485377</v>
      </c>
    </row>
    <row r="25" spans="1:5" s="17" customFormat="1" x14ac:dyDescent="0.2">
      <c r="A25" s="15" t="s">
        <v>27</v>
      </c>
      <c r="B25" s="12" t="s">
        <v>28</v>
      </c>
      <c r="C25" s="11">
        <v>33020</v>
      </c>
      <c r="D25" s="11">
        <v>33020</v>
      </c>
      <c r="E25" s="11">
        <v>33020</v>
      </c>
    </row>
    <row r="26" spans="1:5" s="17" customFormat="1" ht="31.5" x14ac:dyDescent="0.2">
      <c r="A26" s="15" t="s">
        <v>29</v>
      </c>
      <c r="B26" s="12" t="s">
        <v>30</v>
      </c>
      <c r="C26" s="11">
        <f>SUM(C27:C28)</f>
        <v>1031196</v>
      </c>
      <c r="D26" s="11">
        <f t="shared" ref="D26:E26" si="5">SUM(D27:D28)</f>
        <v>585963</v>
      </c>
      <c r="E26" s="11">
        <f t="shared" si="5"/>
        <v>590424</v>
      </c>
    </row>
    <row r="27" spans="1:5" s="17" customFormat="1" x14ac:dyDescent="0.2">
      <c r="A27" s="15" t="s">
        <v>31</v>
      </c>
      <c r="B27" s="12" t="s">
        <v>32</v>
      </c>
      <c r="C27" s="11">
        <v>1029557</v>
      </c>
      <c r="D27" s="11">
        <v>585663</v>
      </c>
      <c r="E27" s="11">
        <v>590124</v>
      </c>
    </row>
    <row r="28" spans="1:5" s="17" customFormat="1" ht="31.5" x14ac:dyDescent="0.2">
      <c r="A28" s="15" t="s">
        <v>33</v>
      </c>
      <c r="B28" s="12" t="s">
        <v>34</v>
      </c>
      <c r="C28" s="11">
        <v>1639</v>
      </c>
      <c r="D28" s="11">
        <v>300</v>
      </c>
      <c r="E28" s="11">
        <v>300</v>
      </c>
    </row>
    <row r="29" spans="1:5" s="17" customFormat="1" x14ac:dyDescent="0.2">
      <c r="A29" s="15" t="s">
        <v>35</v>
      </c>
      <c r="B29" s="12" t="s">
        <v>36</v>
      </c>
      <c r="C29" s="11">
        <f>SUM(C30:C31)</f>
        <v>368353</v>
      </c>
      <c r="D29" s="11">
        <f t="shared" ref="D29:E29" si="6">SUM(D30:D31)</f>
        <v>336638.39999999997</v>
      </c>
      <c r="E29" s="11">
        <f t="shared" si="6"/>
        <v>334575.59999999998</v>
      </c>
    </row>
    <row r="30" spans="1:5" s="17" customFormat="1" ht="110.25" x14ac:dyDescent="0.2">
      <c r="A30" s="15" t="s">
        <v>37</v>
      </c>
      <c r="B30" s="12" t="s">
        <v>38</v>
      </c>
      <c r="C30" s="11">
        <v>28151.5</v>
      </c>
      <c r="D30" s="11">
        <v>17880.599999999999</v>
      </c>
      <c r="E30" s="11">
        <v>16960.8</v>
      </c>
    </row>
    <row r="31" spans="1:5" s="17" customFormat="1" ht="47.25" x14ac:dyDescent="0.2">
      <c r="A31" s="15" t="s">
        <v>39</v>
      </c>
      <c r="B31" s="12" t="s">
        <v>40</v>
      </c>
      <c r="C31" s="11">
        <v>340201.5</v>
      </c>
      <c r="D31" s="11">
        <v>318757.8</v>
      </c>
      <c r="E31" s="11">
        <v>317614.8</v>
      </c>
    </row>
    <row r="32" spans="1:5" s="17" customFormat="1" ht="63" x14ac:dyDescent="0.2">
      <c r="A32" s="15" t="s">
        <v>41</v>
      </c>
      <c r="B32" s="12" t="s">
        <v>42</v>
      </c>
      <c r="C32" s="11">
        <f>SUM(C33:C39)</f>
        <v>10878102.5</v>
      </c>
      <c r="D32" s="11">
        <f t="shared" ref="D32:E32" si="7">SUM(D33:D39)</f>
        <v>75553.2</v>
      </c>
      <c r="E32" s="11">
        <f t="shared" si="7"/>
        <v>75172.899999999994</v>
      </c>
    </row>
    <row r="33" spans="1:5" s="17" customFormat="1" ht="94.5" x14ac:dyDescent="0.2">
      <c r="A33" s="15" t="s">
        <v>43</v>
      </c>
      <c r="B33" s="12" t="s">
        <v>44</v>
      </c>
      <c r="C33" s="16">
        <v>66473.7</v>
      </c>
      <c r="D33" s="11">
        <v>18435.099999999999</v>
      </c>
      <c r="E33" s="11">
        <v>20135.2</v>
      </c>
    </row>
    <row r="34" spans="1:5" s="17" customFormat="1" x14ac:dyDescent="0.2">
      <c r="A34" s="15" t="s">
        <v>45</v>
      </c>
      <c r="B34" s="12" t="s">
        <v>46</v>
      </c>
      <c r="C34" s="11">
        <v>10723201.1</v>
      </c>
      <c r="D34" s="11">
        <v>0</v>
      </c>
      <c r="E34" s="11">
        <v>0</v>
      </c>
    </row>
    <row r="35" spans="1:5" s="17" customFormat="1" ht="31.5" x14ac:dyDescent="0.2">
      <c r="A35" s="15" t="s">
        <v>47</v>
      </c>
      <c r="B35" s="12" t="s">
        <v>48</v>
      </c>
      <c r="C35" s="11">
        <v>17.5</v>
      </c>
      <c r="D35" s="11">
        <v>80.400000000000006</v>
      </c>
      <c r="E35" s="11">
        <v>0</v>
      </c>
    </row>
    <row r="36" spans="1:5" s="17" customFormat="1" ht="126" x14ac:dyDescent="0.2">
      <c r="A36" s="15" t="s">
        <v>49</v>
      </c>
      <c r="B36" s="12" t="s">
        <v>50</v>
      </c>
      <c r="C36" s="11">
        <v>59618</v>
      </c>
      <c r="D36" s="11">
        <f>57000+37.7</f>
        <v>57037.7</v>
      </c>
      <c r="E36" s="11">
        <f>55000+37.7</f>
        <v>55037.7</v>
      </c>
    </row>
    <row r="37" spans="1:5" s="17" customFormat="1" ht="63" x14ac:dyDescent="0.2">
      <c r="A37" s="15" t="s">
        <v>122</v>
      </c>
      <c r="B37" s="12" t="s">
        <v>124</v>
      </c>
      <c r="C37" s="11">
        <v>174</v>
      </c>
      <c r="D37" s="11">
        <v>0</v>
      </c>
      <c r="E37" s="11">
        <v>0</v>
      </c>
    </row>
    <row r="38" spans="1:5" s="17" customFormat="1" ht="94.5" x14ac:dyDescent="0.2">
      <c r="A38" s="15" t="s">
        <v>123</v>
      </c>
      <c r="B38" s="12" t="s">
        <v>125</v>
      </c>
      <c r="C38" s="11">
        <v>0.4</v>
      </c>
      <c r="D38" s="11">
        <v>0</v>
      </c>
      <c r="E38" s="11">
        <v>0</v>
      </c>
    </row>
    <row r="39" spans="1:5" s="17" customFormat="1" ht="31.5" x14ac:dyDescent="0.2">
      <c r="A39" s="15" t="s">
        <v>51</v>
      </c>
      <c r="B39" s="12" t="s">
        <v>52</v>
      </c>
      <c r="C39" s="11">
        <v>28617.8</v>
      </c>
      <c r="D39" s="11">
        <v>0</v>
      </c>
      <c r="E39" s="11">
        <v>0</v>
      </c>
    </row>
    <row r="40" spans="1:5" s="17" customFormat="1" ht="31.5" x14ac:dyDescent="0.2">
      <c r="A40" s="15" t="s">
        <v>53</v>
      </c>
      <c r="B40" s="12" t="s">
        <v>54</v>
      </c>
      <c r="C40" s="11">
        <f>C41+C42+C43</f>
        <v>408008.2</v>
      </c>
      <c r="D40" s="11">
        <f t="shared" ref="D40:E40" si="8">D41+D42+D43</f>
        <v>441456.7</v>
      </c>
      <c r="E40" s="11">
        <f t="shared" si="8"/>
        <v>460593.20000000007</v>
      </c>
    </row>
    <row r="41" spans="1:5" s="17" customFormat="1" ht="31.5" x14ac:dyDescent="0.2">
      <c r="A41" s="15" t="s">
        <v>55</v>
      </c>
      <c r="B41" s="12" t="s">
        <v>56</v>
      </c>
      <c r="C41" s="11">
        <v>114697</v>
      </c>
      <c r="D41" s="11">
        <v>144566.29999999999</v>
      </c>
      <c r="E41" s="11">
        <v>152461.6</v>
      </c>
    </row>
    <row r="42" spans="1:5" s="17" customFormat="1" x14ac:dyDescent="0.2">
      <c r="A42" s="15" t="s">
        <v>57</v>
      </c>
      <c r="B42" s="12" t="s">
        <v>58</v>
      </c>
      <c r="C42" s="11">
        <v>24071.3</v>
      </c>
      <c r="D42" s="11">
        <v>9579.7000000000007</v>
      </c>
      <c r="E42" s="11">
        <v>9619.7000000000007</v>
      </c>
    </row>
    <row r="43" spans="1:5" s="17" customFormat="1" x14ac:dyDescent="0.2">
      <c r="A43" s="15" t="s">
        <v>59</v>
      </c>
      <c r="B43" s="12" t="s">
        <v>60</v>
      </c>
      <c r="C43" s="11">
        <v>269239.90000000002</v>
      </c>
      <c r="D43" s="11">
        <v>287310.7</v>
      </c>
      <c r="E43" s="11">
        <v>298511.90000000002</v>
      </c>
    </row>
    <row r="44" spans="1:5" s="17" customFormat="1" ht="47.25" x14ac:dyDescent="0.2">
      <c r="A44" s="15" t="s">
        <v>61</v>
      </c>
      <c r="B44" s="12" t="s">
        <v>62</v>
      </c>
      <c r="C44" s="11">
        <f>SUM(C45:C46)</f>
        <v>631401.9</v>
      </c>
      <c r="D44" s="11">
        <f t="shared" ref="D44:E44" si="9">SUM(D45:D46)</f>
        <v>175046.1</v>
      </c>
      <c r="E44" s="11">
        <f t="shared" si="9"/>
        <v>175076</v>
      </c>
    </row>
    <row r="45" spans="1:5" s="17" customFormat="1" x14ac:dyDescent="0.2">
      <c r="A45" s="15" t="s">
        <v>63</v>
      </c>
      <c r="B45" s="12" t="s">
        <v>64</v>
      </c>
      <c r="C45" s="11">
        <v>142170</v>
      </c>
      <c r="D45" s="11">
        <v>154849.70000000001</v>
      </c>
      <c r="E45" s="11">
        <v>154860.70000000001</v>
      </c>
    </row>
    <row r="46" spans="1:5" s="17" customFormat="1" x14ac:dyDescent="0.2">
      <c r="A46" s="15" t="s">
        <v>65</v>
      </c>
      <c r="B46" s="12" t="s">
        <v>66</v>
      </c>
      <c r="C46" s="11">
        <v>489231.9</v>
      </c>
      <c r="D46" s="11">
        <v>20196.400000000001</v>
      </c>
      <c r="E46" s="11">
        <v>20215.3</v>
      </c>
    </row>
    <row r="47" spans="1:5" s="17" customFormat="1" ht="31.5" x14ac:dyDescent="0.2">
      <c r="A47" s="15" t="s">
        <v>67</v>
      </c>
      <c r="B47" s="12" t="s">
        <v>68</v>
      </c>
      <c r="C47" s="16">
        <f>SUM(C48:C49)</f>
        <v>63663.199999999997</v>
      </c>
      <c r="D47" s="11">
        <f t="shared" ref="D47:E47" si="10">SUM(D48:D49)</f>
        <v>19777.900000000001</v>
      </c>
      <c r="E47" s="11">
        <f t="shared" si="10"/>
        <v>19777.900000000001</v>
      </c>
    </row>
    <row r="48" spans="1:5" s="17" customFormat="1" ht="126" x14ac:dyDescent="0.2">
      <c r="A48" s="15" t="s">
        <v>69</v>
      </c>
      <c r="B48" s="12" t="s">
        <v>70</v>
      </c>
      <c r="C48" s="11">
        <v>33821.699999999997</v>
      </c>
      <c r="D48" s="11">
        <v>18686.7</v>
      </c>
      <c r="E48" s="11">
        <v>18686.7</v>
      </c>
    </row>
    <row r="49" spans="1:5" s="17" customFormat="1" ht="47.25" x14ac:dyDescent="0.2">
      <c r="A49" s="15" t="s">
        <v>71</v>
      </c>
      <c r="B49" s="12" t="s">
        <v>72</v>
      </c>
      <c r="C49" s="11">
        <v>29841.5</v>
      </c>
      <c r="D49" s="11">
        <v>1091.2</v>
      </c>
      <c r="E49" s="11">
        <v>1091.2</v>
      </c>
    </row>
    <row r="50" spans="1:5" s="17" customFormat="1" x14ac:dyDescent="0.2">
      <c r="A50" s="15" t="s">
        <v>73</v>
      </c>
      <c r="B50" s="12" t="s">
        <v>74</v>
      </c>
      <c r="C50" s="11">
        <f>SUM(C51:C52)</f>
        <v>9150.2999999999993</v>
      </c>
      <c r="D50" s="11">
        <f t="shared" ref="D50:E50" si="11">SUM(D51:D52)</f>
        <v>9150.2999999999993</v>
      </c>
      <c r="E50" s="11">
        <f t="shared" si="11"/>
        <v>9150.2999999999993</v>
      </c>
    </row>
    <row r="51" spans="1:5" s="17" customFormat="1" ht="47.25" x14ac:dyDescent="0.2">
      <c r="A51" s="15" t="s">
        <v>75</v>
      </c>
      <c r="B51" s="12" t="s">
        <v>76</v>
      </c>
      <c r="C51" s="11">
        <v>8735</v>
      </c>
      <c r="D51" s="11">
        <v>8735</v>
      </c>
      <c r="E51" s="11">
        <v>8735</v>
      </c>
    </row>
    <row r="52" spans="1:5" s="17" customFormat="1" ht="78.75" x14ac:dyDescent="0.2">
      <c r="A52" s="15" t="s">
        <v>77</v>
      </c>
      <c r="B52" s="12" t="s">
        <v>78</v>
      </c>
      <c r="C52" s="11">
        <v>415.3</v>
      </c>
      <c r="D52" s="11">
        <v>415.3</v>
      </c>
      <c r="E52" s="11">
        <v>415.3</v>
      </c>
    </row>
    <row r="53" spans="1:5" s="17" customFormat="1" ht="31.5" x14ac:dyDescent="0.2">
      <c r="A53" s="15" t="s">
        <v>79</v>
      </c>
      <c r="B53" s="12" t="s">
        <v>80</v>
      </c>
      <c r="C53" s="11">
        <f>SUM(C54:C59)</f>
        <v>1553853.6</v>
      </c>
      <c r="D53" s="11">
        <f t="shared" ref="D53:E53" si="12">SUM(D54:D59)</f>
        <v>1171580.7000000002</v>
      </c>
      <c r="E53" s="11">
        <f t="shared" si="12"/>
        <v>1172653.2</v>
      </c>
    </row>
    <row r="54" spans="1:5" s="17" customFormat="1" ht="47.25" x14ac:dyDescent="0.2">
      <c r="A54" s="15" t="s">
        <v>81</v>
      </c>
      <c r="B54" s="12" t="s">
        <v>82</v>
      </c>
      <c r="C54" s="11">
        <v>1408333.1</v>
      </c>
      <c r="D54" s="11">
        <v>1038520.6</v>
      </c>
      <c r="E54" s="11">
        <v>1037965.3</v>
      </c>
    </row>
    <row r="55" spans="1:5" s="17" customFormat="1" ht="47.25" x14ac:dyDescent="0.2">
      <c r="A55" s="15" t="s">
        <v>83</v>
      </c>
      <c r="B55" s="12" t="s">
        <v>84</v>
      </c>
      <c r="C55" s="11">
        <v>1538</v>
      </c>
      <c r="D55" s="11">
        <v>2192.9</v>
      </c>
      <c r="E55" s="11">
        <v>2192.9</v>
      </c>
    </row>
    <row r="56" spans="1:5" s="17" customFormat="1" ht="157.5" x14ac:dyDescent="0.2">
      <c r="A56" s="15" t="s">
        <v>85</v>
      </c>
      <c r="B56" s="12" t="s">
        <v>86</v>
      </c>
      <c r="C56" s="16">
        <v>17281.5</v>
      </c>
      <c r="D56" s="16">
        <v>12383.1</v>
      </c>
      <c r="E56" s="11">
        <v>12194.1</v>
      </c>
    </row>
    <row r="57" spans="1:5" s="17" customFormat="1" ht="31.5" x14ac:dyDescent="0.2">
      <c r="A57" s="15" t="s">
        <v>87</v>
      </c>
      <c r="B57" s="12" t="s">
        <v>88</v>
      </c>
      <c r="C57" s="16">
        <v>52116</v>
      </c>
      <c r="D57" s="16">
        <v>40884.1</v>
      </c>
      <c r="E57" s="11">
        <v>40690.9</v>
      </c>
    </row>
    <row r="58" spans="1:5" s="17" customFormat="1" ht="31.5" x14ac:dyDescent="0.2">
      <c r="A58" s="15" t="s">
        <v>126</v>
      </c>
      <c r="B58" s="12" t="s">
        <v>89</v>
      </c>
      <c r="C58" s="16">
        <v>29000</v>
      </c>
      <c r="D58" s="16">
        <v>30400</v>
      </c>
      <c r="E58" s="11">
        <v>31800</v>
      </c>
    </row>
    <row r="59" spans="1:5" s="17" customFormat="1" ht="78.75" x14ac:dyDescent="0.2">
      <c r="A59" s="15" t="s">
        <v>113</v>
      </c>
      <c r="B59" s="12" t="s">
        <v>114</v>
      </c>
      <c r="C59" s="11">
        <v>45585</v>
      </c>
      <c r="D59" s="11">
        <v>47200</v>
      </c>
      <c r="E59" s="11">
        <v>47810</v>
      </c>
    </row>
    <row r="60" spans="1:5" s="17" customFormat="1" x14ac:dyDescent="0.2">
      <c r="A60" s="15" t="s">
        <v>90</v>
      </c>
      <c r="B60" s="12" t="s">
        <v>91</v>
      </c>
      <c r="C60" s="11">
        <f>SUM(C61)</f>
        <v>685694.6</v>
      </c>
      <c r="D60" s="11">
        <f t="shared" ref="D60:E60" si="13">SUM(D61)</f>
        <v>676886.29999999993</v>
      </c>
      <c r="E60" s="11">
        <f t="shared" si="13"/>
        <v>676755.6</v>
      </c>
    </row>
    <row r="61" spans="1:5" s="17" customFormat="1" x14ac:dyDescent="0.2">
      <c r="A61" s="15" t="s">
        <v>92</v>
      </c>
      <c r="B61" s="12" t="s">
        <v>93</v>
      </c>
      <c r="C61" s="11">
        <v>685694.6</v>
      </c>
      <c r="D61" s="11">
        <v>676886.29999999993</v>
      </c>
      <c r="E61" s="11">
        <v>676755.6</v>
      </c>
    </row>
    <row r="62" spans="1:5" s="17" customFormat="1" x14ac:dyDescent="0.2">
      <c r="A62" s="15" t="s">
        <v>94</v>
      </c>
      <c r="B62" s="12" t="s">
        <v>95</v>
      </c>
      <c r="C62" s="11">
        <f>C63+C68+C70+C72+C74+C76</f>
        <v>19661895.300000001</v>
      </c>
      <c r="D62" s="11">
        <f t="shared" ref="D62:E62" si="14">D63+D68+D72</f>
        <v>15780899.5</v>
      </c>
      <c r="E62" s="11">
        <f t="shared" si="14"/>
        <v>16446960.799999999</v>
      </c>
    </row>
    <row r="63" spans="1:5" s="17" customFormat="1" ht="47.25" x14ac:dyDescent="0.2">
      <c r="A63" s="15" t="s">
        <v>96</v>
      </c>
      <c r="B63" s="12" t="s">
        <v>97</v>
      </c>
      <c r="C63" s="11">
        <f>SUM(C64:C67)</f>
        <v>16707355.800000001</v>
      </c>
      <c r="D63" s="11">
        <f t="shared" ref="D63:E63" si="15">SUM(D64:D67)</f>
        <v>15780899.5</v>
      </c>
      <c r="E63" s="11">
        <f t="shared" si="15"/>
        <v>16446960.799999999</v>
      </c>
    </row>
    <row r="64" spans="1:5" s="17" customFormat="1" ht="31.5" x14ac:dyDescent="0.2">
      <c r="A64" s="15" t="s">
        <v>128</v>
      </c>
      <c r="B64" s="12" t="s">
        <v>127</v>
      </c>
      <c r="C64" s="11">
        <v>184771.9</v>
      </c>
      <c r="D64" s="11">
        <v>0</v>
      </c>
      <c r="E64" s="11">
        <v>0</v>
      </c>
    </row>
    <row r="65" spans="1:5" s="17" customFormat="1" ht="47.25" x14ac:dyDescent="0.2">
      <c r="A65" s="15" t="s">
        <v>98</v>
      </c>
      <c r="B65" s="12" t="s">
        <v>99</v>
      </c>
      <c r="C65" s="11">
        <v>11290618.1</v>
      </c>
      <c r="D65" s="11">
        <f>11116861.9+32835.9</f>
        <v>11149697.800000001</v>
      </c>
      <c r="E65" s="11">
        <f>11713019.2-17877</f>
        <v>11695142.199999999</v>
      </c>
    </row>
    <row r="66" spans="1:5" s="17" customFormat="1" ht="31.5" x14ac:dyDescent="0.2">
      <c r="A66" s="15" t="s">
        <v>100</v>
      </c>
      <c r="B66" s="12" t="s">
        <v>101</v>
      </c>
      <c r="C66" s="11">
        <v>3160297.8</v>
      </c>
      <c r="D66" s="11">
        <f>3210348.7-11985.2</f>
        <v>3198363.5</v>
      </c>
      <c r="E66" s="11">
        <v>3276890.1</v>
      </c>
    </row>
    <row r="67" spans="1:5" s="17" customFormat="1" x14ac:dyDescent="0.2">
      <c r="A67" s="15" t="s">
        <v>102</v>
      </c>
      <c r="B67" s="12" t="s">
        <v>103</v>
      </c>
      <c r="C67" s="11">
        <v>2071668</v>
      </c>
      <c r="D67" s="11">
        <f>1346527.6+62217.8+24092.8</f>
        <v>1432838.2000000002</v>
      </c>
      <c r="E67" s="11">
        <f>949842+525086.5</f>
        <v>1474928.5</v>
      </c>
    </row>
    <row r="68" spans="1:5" s="17" customFormat="1" ht="47.25" x14ac:dyDescent="0.2">
      <c r="A68" s="15" t="s">
        <v>104</v>
      </c>
      <c r="B68" s="12" t="s">
        <v>105</v>
      </c>
      <c r="C68" s="11">
        <f>C69</f>
        <v>2305755.5</v>
      </c>
      <c r="D68" s="11">
        <f t="shared" ref="D68:E68" si="16">D69</f>
        <v>0</v>
      </c>
      <c r="E68" s="11">
        <f t="shared" si="16"/>
        <v>0</v>
      </c>
    </row>
    <row r="69" spans="1:5" s="17" customFormat="1" ht="63" x14ac:dyDescent="0.2">
      <c r="A69" s="15" t="s">
        <v>106</v>
      </c>
      <c r="B69" s="12" t="s">
        <v>107</v>
      </c>
      <c r="C69" s="11">
        <v>2305755.5</v>
      </c>
      <c r="D69" s="11">
        <v>0</v>
      </c>
      <c r="E69" s="11">
        <v>0</v>
      </c>
    </row>
    <row r="70" spans="1:5" s="17" customFormat="1" ht="31.5" x14ac:dyDescent="0.2">
      <c r="A70" s="15" t="s">
        <v>130</v>
      </c>
      <c r="B70" s="12" t="s">
        <v>129</v>
      </c>
      <c r="C70" s="11">
        <f>SUM(C71)</f>
        <v>55853.5</v>
      </c>
      <c r="D70" s="11">
        <f t="shared" ref="D70:E70" si="17">SUM(D71)</f>
        <v>0</v>
      </c>
      <c r="E70" s="11">
        <f t="shared" si="17"/>
        <v>0</v>
      </c>
    </row>
    <row r="71" spans="1:5" s="17" customFormat="1" ht="47.25" x14ac:dyDescent="0.2">
      <c r="A71" s="15" t="s">
        <v>132</v>
      </c>
      <c r="B71" s="12" t="s">
        <v>131</v>
      </c>
      <c r="C71" s="11">
        <v>55853.5</v>
      </c>
      <c r="D71" s="11">
        <v>0</v>
      </c>
      <c r="E71" s="11">
        <v>0</v>
      </c>
    </row>
    <row r="72" spans="1:5" s="19" customFormat="1" x14ac:dyDescent="0.2">
      <c r="A72" s="18" t="s">
        <v>116</v>
      </c>
      <c r="B72" s="12" t="s">
        <v>117</v>
      </c>
      <c r="C72" s="11">
        <f>C73</f>
        <v>25398.3</v>
      </c>
      <c r="D72" s="11">
        <f t="shared" ref="D72:E72" si="18">D73</f>
        <v>0</v>
      </c>
      <c r="E72" s="11">
        <f t="shared" si="18"/>
        <v>0</v>
      </c>
    </row>
    <row r="73" spans="1:5" s="19" customFormat="1" ht="31.5" x14ac:dyDescent="0.2">
      <c r="A73" s="18" t="s">
        <v>118</v>
      </c>
      <c r="B73" s="12" t="s">
        <v>119</v>
      </c>
      <c r="C73" s="11">
        <v>25398.3</v>
      </c>
      <c r="D73" s="11">
        <v>0</v>
      </c>
      <c r="E73" s="11">
        <v>0</v>
      </c>
    </row>
    <row r="74" spans="1:5" s="19" customFormat="1" ht="94.5" x14ac:dyDescent="0.2">
      <c r="A74" s="18" t="s">
        <v>134</v>
      </c>
      <c r="B74" s="12" t="s">
        <v>133</v>
      </c>
      <c r="C74" s="11">
        <f>SUM(C75)</f>
        <v>619307.19999999995</v>
      </c>
      <c r="D74" s="11">
        <f t="shared" ref="D74:E74" si="19">SUM(D75)</f>
        <v>0</v>
      </c>
      <c r="E74" s="11">
        <f t="shared" si="19"/>
        <v>0</v>
      </c>
    </row>
    <row r="75" spans="1:5" s="19" customFormat="1" ht="126" x14ac:dyDescent="0.2">
      <c r="A75" s="18" t="s">
        <v>136</v>
      </c>
      <c r="B75" s="12" t="s">
        <v>135</v>
      </c>
      <c r="C75" s="11">
        <v>619307.19999999995</v>
      </c>
      <c r="D75" s="11">
        <v>0</v>
      </c>
      <c r="E75" s="11">
        <v>0</v>
      </c>
    </row>
    <row r="76" spans="1:5" s="19" customFormat="1" ht="63" x14ac:dyDescent="0.2">
      <c r="A76" s="18" t="s">
        <v>138</v>
      </c>
      <c r="B76" s="12" t="s">
        <v>137</v>
      </c>
      <c r="C76" s="11">
        <f>SUM(C77)</f>
        <v>-51775</v>
      </c>
      <c r="D76" s="11">
        <f t="shared" ref="D76:E76" si="20">SUM(D77)</f>
        <v>0</v>
      </c>
      <c r="E76" s="11">
        <f t="shared" si="20"/>
        <v>0</v>
      </c>
    </row>
    <row r="77" spans="1:5" s="19" customFormat="1" ht="63" x14ac:dyDescent="0.2">
      <c r="A77" s="18" t="s">
        <v>140</v>
      </c>
      <c r="B77" s="12" t="s">
        <v>139</v>
      </c>
      <c r="C77" s="11">
        <v>-51775</v>
      </c>
      <c r="D77" s="11">
        <v>0</v>
      </c>
      <c r="E77" s="11">
        <v>0</v>
      </c>
    </row>
  </sheetData>
  <autoFilter ref="A12:E12"/>
  <mergeCells count="4">
    <mergeCell ref="A10:A11"/>
    <mergeCell ref="B10:B11"/>
    <mergeCell ref="A8:E8"/>
    <mergeCell ref="C10:E10"/>
  </mergeCells>
  <pageMargins left="0.78740157480314965" right="0.39370078740157483" top="0.78740157480314965" bottom="0.78740157480314965" header="0.31496062992125984" footer="0.31496062992125984"/>
  <pageSetup paperSize="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Рыженкова Елена Николаевна</cp:lastModifiedBy>
  <cp:lastPrinted>2024-09-10T14:27:02Z</cp:lastPrinted>
  <dcterms:created xsi:type="dcterms:W3CDTF">2021-08-20T06:29:45Z</dcterms:created>
  <dcterms:modified xsi:type="dcterms:W3CDTF">2024-09-10T14:29:31Z</dcterms:modified>
</cp:coreProperties>
</file>