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4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28.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18.xml" ContentType="application/vnd.openxmlformats-officedocument.spreadsheetml.revisionLog+xml"/>
  <Override PartName="/xl/revisions/revisionLog134.xml" ContentType="application/vnd.openxmlformats-officedocument.spreadsheetml.revisionLog+xml"/>
  <Override PartName="/xl/revisions/revisionLog13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29.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26.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270" windowWidth="23520" windowHeight="12165"/>
  </bookViews>
  <sheets>
    <sheet name="Лист1" sheetId="1" r:id="rId1"/>
    <sheet name="Лист2" sheetId="2" r:id="rId2"/>
    <sheet name="Лист3" sheetId="3" r:id="rId3"/>
  </sheets>
  <definedNames>
    <definedName name="_xlnm._FilterDatabase" localSheetId="0" hidden="1">Лист1!$A$4:$K$252</definedName>
    <definedName name="Z_0394DB25_7B5D_4A61_8B72_4EAC4F8ECBDF_.wvu.FilterData" localSheetId="0" hidden="1">Лист1!$A$4:$K$252</definedName>
    <definedName name="Z_16225A40_801B_447A_82D8_535DEC6895ED_.wvu.FilterData" localSheetId="0" hidden="1">Лист1!$A$4:$K$252</definedName>
    <definedName name="Z_1CB0D86D_AC12_4DD6_B2B2_67AFE1AA6AE3_.wvu.FilterData" localSheetId="0" hidden="1">Лист1!$A$4:$K$252</definedName>
    <definedName name="Z_2A7BFCEF_92F8_4D42_B164_BA891262FD24_.wvu.FilterData" localSheetId="0" hidden="1">Лист1!$A$4:$K$252</definedName>
    <definedName name="Z_2C1FBB50_F61C_4113_A5AD_B70090ADAD6B_.wvu.FilterData" localSheetId="0" hidden="1">Лист1!$A$4:$K$252</definedName>
    <definedName name="Z_2D6F6328_2E37_4FFB_AF86_333BBAEA47DA_.wvu.FilterData" localSheetId="0" hidden="1">Лист1!$A$4:$K$252</definedName>
    <definedName name="Z_3B08D2E2_8632_414D_9D39_FD64AF110832_.wvu.FilterData" localSheetId="0" hidden="1">Лист1!$A$4:$K$252</definedName>
    <definedName name="Z_7BDBFC7C_E378_4AD0_8D09_BEFDA461869C_.wvu.FilterData" localSheetId="0" hidden="1">Лист1!$A$4:$K$252</definedName>
    <definedName name="Z_7C75DCD0_F24E_4699_9E7C_137A1DCE075E_.wvu.FilterData" localSheetId="0" hidden="1">Лист1!$A$4:$K$252</definedName>
    <definedName name="Z_7D36B766_AB9B_4967_A4BD_162842765ED8_.wvu.FilterData" localSheetId="0" hidden="1">Лист1!$A$4:$K$252</definedName>
    <definedName name="Z_80AE5F36_A2E0_4A96_9DA0_1898E7BD94F0_.wvu.FilterData" localSheetId="0" hidden="1">Лист1!$A$4:$K$252</definedName>
    <definedName name="Z_83C117D6_1261_4858_A1CC_5CA019B983F3_.wvu.FilterData" localSheetId="0" hidden="1">Лист1!$A$4:$K$252</definedName>
    <definedName name="Z_8D197DDE_8F37_4AF7_9C76_BED0533519CC_.wvu.FilterData" localSheetId="0" hidden="1">Лист1!$A$4:$K$252</definedName>
    <definedName name="Z_A490C06A_1066_4162_8392_947BBFC9A5F0_.wvu.FilterData" localSheetId="0" hidden="1">Лист1!$A$4:$K$252</definedName>
    <definedName name="Z_AD198FD6_AF28_462E_A4A1_F7ED3B245DAF_.wvu.FilterData" localSheetId="0" hidden="1">Лист1!$A$4:$K$252</definedName>
    <definedName name="Z_B4A1A5AE_2BDD_4EFD_A92B_DC0E3BCF186D_.wvu.FilterData" localSheetId="0" hidden="1">Лист1!$A$4:$K$252</definedName>
    <definedName name="Z_B903EEDD_B39E_4449_A606_3348676BA984_.wvu.FilterData" localSheetId="0" hidden="1">Лист1!$A$4:$K$252</definedName>
    <definedName name="Z_C188DA42_C13B_41FB_9869_CE40ABF96AAB_.wvu.FilterData" localSheetId="0" hidden="1">Лист1!$A$4:$K$252</definedName>
    <definedName name="Z_CC43A77E_A9D2_4FBF_9C80_F3C6449EDF95_.wvu.FilterData" localSheetId="0" hidden="1">Лист1!$A$4:$K$252</definedName>
    <definedName name="Z_E83C4B86_ED0F_4777_8A0C_A3C2C4185401_.wvu.FilterData" localSheetId="0" hidden="1">Лист1!$A$4:$K$252</definedName>
    <definedName name="Z_F557EF42_4B33_43EF_BDC4_C7999CEB3F82_.wvu.FilterData" localSheetId="0" hidden="1">Лист1!$A$4:$K$252</definedName>
    <definedName name="Z_F9C82704_9403_4755_9C03_44CA5E9BDBA6_.wvu.FilterData" localSheetId="0" hidden="1">Лист1!$A$4:$K$252</definedName>
  </definedNames>
  <calcPr calcId="145621"/>
  <customWorkbookViews>
    <customWorkbookView name="Федотова Елена Рифовна - Личное представление" guid="{80AE5F36-A2E0-4A96-9DA0-1898E7BD94F0}" mergeInterval="0" personalView="1" maximized="1" windowWidth="1916" windowHeight="734" activeSheetId="1"/>
    <customWorkbookView name="Ирина Борисовна Макеева - Личное представление" guid="{7D36B766-AB9B-4967-A4BD-162842765ED8}" mergeInterval="0" personalView="1" maximized="1" windowWidth="1135" windowHeight="806" activeSheetId="1"/>
    <customWorkbookView name="Эллада Спиридоновна Келасова - Личное представление" guid="{2D6F6328-2E37-4FFB-AF86-333BBAEA47DA}" mergeInterval="0" personalView="1" maximized="1" windowWidth="1916" windowHeight="809" activeSheetId="1" showComments="commIndAndComment"/>
    <customWorkbookView name="Федирко Татьяна Александровна - Личное представление" guid="{2C1FBB50-F61C-4113-A5AD-B70090ADAD6B}" mergeInterval="0" personalView="1" maximized="1" windowWidth="1916" windowHeight="834" activeSheetId="1"/>
    <customWorkbookView name="Савченко Галина Вячеславовна - Личное представление" guid="{CC43A77E-A9D2-4FBF-9C80-F3C6449EDF95}" mergeInterval="0" personalView="1" xWindow="76" yWindow="10" windowWidth="1554" windowHeight="776" activeSheetId="1"/>
    <customWorkbookView name="Михайлов Валерий Михайлович - Личное представление" guid="{7BDBFC7C-E378-4AD0-8D09-BEFDA461869C}" mergeInterval="0" personalView="1" maximized="1" windowWidth="1675" windowHeight="814" activeSheetId="1"/>
  </customWorkbookViews>
</workbook>
</file>

<file path=xl/calcChain.xml><?xml version="1.0" encoding="utf-8"?>
<calcChain xmlns="http://schemas.openxmlformats.org/spreadsheetml/2006/main">
  <c r="H249" i="1" l="1"/>
  <c r="H250" i="1"/>
  <c r="H251" i="1" s="1"/>
  <c r="I172" i="1" l="1"/>
  <c r="I227" i="1" l="1"/>
  <c r="H128" i="1" l="1"/>
  <c r="G128" i="1"/>
  <c r="G89" i="1" l="1"/>
  <c r="G88" i="1" l="1"/>
  <c r="G90" i="1" s="1"/>
  <c r="H221" i="1" l="1"/>
  <c r="H222" i="1" s="1"/>
  <c r="G221" i="1"/>
  <c r="G222" i="1" s="1"/>
  <c r="H203" i="1" l="1"/>
  <c r="H204" i="1" s="1"/>
  <c r="G203" i="1"/>
  <c r="G204" i="1" s="1"/>
  <c r="I193" i="1"/>
  <c r="I184" i="1"/>
  <c r="G198" i="1"/>
  <c r="G199" i="1" s="1"/>
  <c r="I183" i="1"/>
  <c r="I182" i="1"/>
  <c r="G205" i="1" l="1"/>
  <c r="I170" i="1"/>
  <c r="H198" i="1"/>
  <c r="H199" i="1" s="1"/>
  <c r="H205" i="1" s="1"/>
  <c r="I195" i="1"/>
  <c r="I197" i="1"/>
  <c r="I189" i="1"/>
  <c r="I190" i="1"/>
  <c r="I180" i="1"/>
  <c r="H119" i="1"/>
  <c r="H120" i="1" s="1"/>
  <c r="G119" i="1"/>
  <c r="G120" i="1" s="1"/>
  <c r="I118" i="1"/>
  <c r="H68" i="1"/>
  <c r="G68" i="1"/>
  <c r="H70" i="1"/>
  <c r="G70" i="1"/>
  <c r="H65" i="1"/>
  <c r="H66" i="1" s="1"/>
  <c r="G65" i="1"/>
  <c r="G66" i="1" s="1"/>
  <c r="I63" i="1"/>
  <c r="H59" i="1"/>
  <c r="H60" i="1" s="1"/>
  <c r="G59" i="1"/>
  <c r="G60" i="1" s="1"/>
  <c r="I53" i="1"/>
  <c r="I52" i="1"/>
  <c r="I58" i="1"/>
  <c r="I56" i="1"/>
  <c r="H46" i="1"/>
  <c r="H47" i="1" s="1"/>
  <c r="G46" i="1"/>
  <c r="G47" i="1" s="1"/>
  <c r="I42" i="1"/>
  <c r="I41" i="1"/>
  <c r="H71" i="1" l="1"/>
  <c r="H72" i="1" s="1"/>
  <c r="G71" i="1"/>
  <c r="G72" i="1" s="1"/>
  <c r="I40" i="1"/>
  <c r="I39" i="1"/>
  <c r="I38" i="1"/>
  <c r="I37" i="1"/>
  <c r="I36" i="1"/>
  <c r="I35" i="1"/>
  <c r="I34" i="1"/>
  <c r="I33" i="1"/>
  <c r="H115" i="1" l="1"/>
  <c r="G110" i="1"/>
  <c r="G115" i="1" s="1"/>
  <c r="H84" i="1" l="1"/>
  <c r="H85" i="1" s="1"/>
  <c r="G84" i="1"/>
  <c r="G85" i="1" s="1"/>
  <c r="H87" i="1"/>
  <c r="H91" i="1" s="1"/>
  <c r="I83" i="1"/>
  <c r="I81" i="1"/>
  <c r="I82" i="1"/>
  <c r="H92" i="1" l="1"/>
  <c r="H142" i="1"/>
  <c r="H143" i="1" s="1"/>
  <c r="G142" i="1"/>
  <c r="G143" i="1" s="1"/>
  <c r="I136" i="1"/>
  <c r="I137" i="1"/>
  <c r="I138" i="1"/>
  <c r="I139" i="1"/>
  <c r="I140" i="1"/>
  <c r="I141" i="1"/>
  <c r="H158" i="1"/>
  <c r="H159" i="1" s="1"/>
  <c r="G158" i="1"/>
  <c r="G159" i="1" s="1"/>
  <c r="H150" i="1"/>
  <c r="H151" i="1" s="1"/>
  <c r="G150" i="1"/>
  <c r="G151" i="1" s="1"/>
  <c r="I145" i="1"/>
  <c r="I146" i="1"/>
  <c r="I147" i="1"/>
  <c r="I148" i="1"/>
  <c r="I149" i="1"/>
  <c r="I135" i="1"/>
  <c r="G129" i="1"/>
  <c r="H243" i="1"/>
  <c r="H244" i="1" s="1"/>
  <c r="G243" i="1"/>
  <c r="G244" i="1" s="1"/>
  <c r="G245" i="1" s="1"/>
  <c r="I242" i="1"/>
  <c r="H238" i="1"/>
  <c r="H239" i="1" s="1"/>
  <c r="G238" i="1"/>
  <c r="G239" i="1" s="1"/>
  <c r="G240" i="1" s="1"/>
  <c r="I237" i="1"/>
  <c r="H233" i="1"/>
  <c r="H234" i="1" s="1"/>
  <c r="H235" i="1" s="1"/>
  <c r="H214" i="1"/>
  <c r="H215" i="1" s="1"/>
  <c r="H216" i="1" s="1"/>
  <c r="G214" i="1"/>
  <c r="G215" i="1" s="1"/>
  <c r="G216" i="1" s="1"/>
  <c r="H209" i="1"/>
  <c r="H210" i="1" s="1"/>
  <c r="H211" i="1" s="1"/>
  <c r="G209" i="1"/>
  <c r="G210" i="1" s="1"/>
  <c r="G211" i="1" s="1"/>
  <c r="I208" i="1"/>
  <c r="H164" i="1"/>
  <c r="H165" i="1" s="1"/>
  <c r="H166" i="1" s="1"/>
  <c r="G164" i="1"/>
  <c r="G165" i="1" s="1"/>
  <c r="G166" i="1" s="1"/>
  <c r="H116" i="1"/>
  <c r="G116" i="1"/>
  <c r="I112" i="1"/>
  <c r="I113" i="1"/>
  <c r="I114" i="1"/>
  <c r="I109" i="1"/>
  <c r="H19" i="1"/>
  <c r="H20" i="1" s="1"/>
  <c r="G19" i="1"/>
  <c r="G20" i="1" s="1"/>
  <c r="H14" i="1"/>
  <c r="H15" i="1" s="1"/>
  <c r="H7" i="1"/>
  <c r="H8" i="1" s="1"/>
  <c r="G14" i="1"/>
  <c r="G15" i="1" s="1"/>
  <c r="G7" i="1"/>
  <c r="G8" i="1" s="1"/>
  <c r="H129" i="1" l="1"/>
  <c r="H130" i="1" s="1"/>
  <c r="I128" i="1"/>
  <c r="G21" i="1"/>
  <c r="H21" i="1"/>
  <c r="H160" i="1"/>
  <c r="G160" i="1"/>
  <c r="G130" i="1"/>
  <c r="H245" i="1"/>
  <c r="I245" i="1" s="1"/>
  <c r="I244" i="1"/>
  <c r="I243" i="1"/>
  <c r="H240" i="1"/>
  <c r="I240" i="1" s="1"/>
  <c r="I239" i="1"/>
  <c r="I238" i="1"/>
  <c r="G223" i="1"/>
  <c r="I226" i="1"/>
  <c r="I225" i="1"/>
  <c r="G224" i="1"/>
  <c r="G94" i="1"/>
  <c r="G95" i="1"/>
  <c r="H102" i="1"/>
  <c r="H103" i="1" s="1"/>
  <c r="H104" i="1" s="1"/>
  <c r="I101" i="1"/>
  <c r="I100" i="1"/>
  <c r="I99" i="1"/>
  <c r="G99" i="1"/>
  <c r="G98" i="1"/>
  <c r="I98" i="1" s="1"/>
  <c r="G97" i="1"/>
  <c r="H252" i="1" l="1"/>
  <c r="G233" i="1"/>
  <c r="G234" i="1" s="1"/>
  <c r="G235" i="1" s="1"/>
  <c r="G102" i="1"/>
  <c r="G103" i="1"/>
  <c r="G104" i="1" s="1"/>
  <c r="G87" i="1"/>
  <c r="G91" i="1" s="1"/>
  <c r="I251" i="1" l="1"/>
  <c r="I250" i="1"/>
  <c r="I249" i="1"/>
  <c r="I248" i="1"/>
  <c r="I247" i="1"/>
  <c r="I235" i="1"/>
  <c r="I234" i="1"/>
  <c r="I233" i="1"/>
  <c r="I232" i="1"/>
  <c r="I231" i="1"/>
  <c r="I230" i="1"/>
  <c r="I229" i="1"/>
  <c r="I228" i="1"/>
  <c r="I224" i="1"/>
  <c r="I223" i="1"/>
  <c r="I222" i="1"/>
  <c r="I221" i="1"/>
  <c r="I220" i="1"/>
  <c r="I219" i="1"/>
  <c r="I218" i="1"/>
  <c r="I216" i="1"/>
  <c r="I215" i="1"/>
  <c r="I214" i="1"/>
  <c r="I213" i="1"/>
  <c r="I211" i="1"/>
  <c r="I210" i="1"/>
  <c r="I209" i="1"/>
  <c r="I207" i="1"/>
  <c r="I205" i="1"/>
  <c r="I204" i="1"/>
  <c r="I203" i="1"/>
  <c r="I202" i="1"/>
  <c r="I201" i="1"/>
  <c r="I200" i="1"/>
  <c r="I199" i="1"/>
  <c r="I198" i="1"/>
  <c r="I196" i="1"/>
  <c r="I194" i="1"/>
  <c r="I192" i="1"/>
  <c r="I191" i="1"/>
  <c r="I188" i="1"/>
  <c r="I186" i="1"/>
  <c r="I185" i="1"/>
  <c r="I181" i="1"/>
  <c r="I179" i="1"/>
  <c r="I178" i="1"/>
  <c r="I177" i="1"/>
  <c r="I176" i="1"/>
  <c r="I175" i="1"/>
  <c r="I174" i="1"/>
  <c r="I173" i="1"/>
  <c r="I171" i="1"/>
  <c r="I169" i="1"/>
  <c r="I168" i="1"/>
  <c r="I166" i="1"/>
  <c r="I165" i="1"/>
  <c r="I164" i="1"/>
  <c r="I163" i="1"/>
  <c r="I162" i="1"/>
  <c r="I160" i="1"/>
  <c r="I159" i="1"/>
  <c r="I158" i="1"/>
  <c r="I157" i="1"/>
  <c r="I156" i="1"/>
  <c r="I155" i="1"/>
  <c r="I154" i="1"/>
  <c r="I153" i="1"/>
  <c r="I152" i="1"/>
  <c r="I151" i="1"/>
  <c r="I150" i="1"/>
  <c r="I144" i="1"/>
  <c r="I143" i="1"/>
  <c r="I142" i="1"/>
  <c r="I134" i="1"/>
  <c r="I133" i="1"/>
  <c r="I132" i="1"/>
  <c r="I130" i="1"/>
  <c r="I129" i="1"/>
  <c r="I122" i="1"/>
  <c r="I121" i="1"/>
  <c r="I120" i="1"/>
  <c r="I119" i="1"/>
  <c r="I117" i="1"/>
  <c r="I116" i="1"/>
  <c r="I115" i="1"/>
  <c r="I111" i="1"/>
  <c r="I110" i="1"/>
  <c r="I108" i="1"/>
  <c r="I107" i="1"/>
  <c r="I106" i="1"/>
  <c r="I104" i="1"/>
  <c r="I103" i="1"/>
  <c r="I102" i="1"/>
  <c r="I97" i="1"/>
  <c r="I96" i="1"/>
  <c r="I95" i="1"/>
  <c r="I94" i="1"/>
  <c r="I87" i="1"/>
  <c r="I86" i="1"/>
  <c r="I85" i="1"/>
  <c r="I84" i="1"/>
  <c r="I80" i="1"/>
  <c r="I79" i="1"/>
  <c r="I78" i="1"/>
  <c r="I77" i="1"/>
  <c r="I76" i="1"/>
  <c r="I75" i="1"/>
  <c r="I74" i="1"/>
  <c r="I72" i="1"/>
  <c r="I71" i="1"/>
  <c r="I70" i="1"/>
  <c r="I69" i="1"/>
  <c r="I68" i="1"/>
  <c r="I67" i="1"/>
  <c r="I66" i="1"/>
  <c r="I65" i="1"/>
  <c r="I64" i="1"/>
  <c r="I62" i="1"/>
  <c r="I61" i="1"/>
  <c r="I60" i="1"/>
  <c r="I59" i="1"/>
  <c r="I57" i="1"/>
  <c r="I55" i="1"/>
  <c r="I54" i="1"/>
  <c r="I51" i="1"/>
  <c r="I50" i="1"/>
  <c r="I49" i="1"/>
  <c r="I48" i="1"/>
  <c r="I47" i="1"/>
  <c r="I46" i="1"/>
  <c r="I45" i="1"/>
  <c r="I44" i="1"/>
  <c r="I43" i="1"/>
  <c r="I32" i="1"/>
  <c r="I31" i="1"/>
  <c r="I30" i="1"/>
  <c r="I29" i="1"/>
  <c r="I28" i="1"/>
  <c r="I27" i="1"/>
  <c r="I26" i="1"/>
  <c r="I25" i="1"/>
  <c r="I24" i="1"/>
  <c r="I23" i="1"/>
  <c r="I21" i="1"/>
  <c r="I20" i="1"/>
  <c r="I19" i="1"/>
  <c r="I18" i="1"/>
  <c r="I17" i="1"/>
  <c r="I16" i="1"/>
  <c r="I15" i="1"/>
  <c r="I14" i="1"/>
  <c r="I13" i="1"/>
  <c r="I12" i="1"/>
  <c r="I11" i="1"/>
  <c r="I10" i="1"/>
  <c r="I9" i="1"/>
  <c r="I8" i="1"/>
  <c r="I7" i="1"/>
  <c r="I6" i="1"/>
  <c r="I91" i="1" l="1"/>
  <c r="G92" i="1"/>
  <c r="G252" i="1" s="1"/>
  <c r="I252" i="1" s="1"/>
</calcChain>
</file>

<file path=xl/sharedStrings.xml><?xml version="1.0" encoding="utf-8"?>
<sst xmlns="http://schemas.openxmlformats.org/spreadsheetml/2006/main" count="686" uniqueCount="442">
  <si>
    <t>Адресная инвестиционная программа на 2024-2026 годы</t>
  </si>
  <si>
    <t>тыс. рублей</t>
  </si>
  <si>
    <t>Наименование государственной программы</t>
  </si>
  <si>
    <t>Комплекс мероприятий</t>
  </si>
  <si>
    <t>ГРБС</t>
  </si>
  <si>
    <t>Территориальная принадлежность
(район)</t>
  </si>
  <si>
    <t>Бюджетополучатель</t>
  </si>
  <si>
    <t>Наименование объекта</t>
  </si>
  <si>
    <t xml:space="preserve">ПЛАН 2024 </t>
  </si>
  <si>
    <t>% исполнения</t>
  </si>
  <si>
    <t>Причина неисполнения</t>
  </si>
  <si>
    <t>Государственная программа Ленинградской области "Развитие здравоохранения в Ленинградской области"</t>
  </si>
  <si>
    <t>Отраслевой проект "Обеспечение медицинских организаций системы здравоохранения квалифицированными кадрами"</t>
  </si>
  <si>
    <t>Комитет по здравоохранению Ленинградской области</t>
  </si>
  <si>
    <t xml:space="preserve">межмуниципальное </t>
  </si>
  <si>
    <t xml:space="preserve">Комитет по здравоохранению Ленинградской области </t>
  </si>
  <si>
    <t>Приобретение жилья для медицинских работников</t>
  </si>
  <si>
    <t>Комитет по здравоохранению Ленинградской области Итог</t>
  </si>
  <si>
    <t>Отраслевой проект "Обеспечение медицинских организаций системы здравоохранения квалифицированными кадрами" Итог</t>
  </si>
  <si>
    <t>Отраслевой проект "Развитие инфраструктуры объектов здравоохранения"</t>
  </si>
  <si>
    <t>Комитет по строительству Ленинградской области</t>
  </si>
  <si>
    <t xml:space="preserve">Всеволожский район </t>
  </si>
  <si>
    <t>ГКУ УС ЛО</t>
  </si>
  <si>
    <t>Строительство врачебной амбулатории в гор. пос. Дубровка Всеволожского района</t>
  </si>
  <si>
    <t>Строительство поликлиники на 600 посещений в смену в дер.Кудрово Всеволожского района Ленинградской области</t>
  </si>
  <si>
    <t xml:space="preserve">Выборгский район </t>
  </si>
  <si>
    <t>Строительство поликлиники на 380 посещений в смену в г. Выборг</t>
  </si>
  <si>
    <t xml:space="preserve">Гатчинский район </t>
  </si>
  <si>
    <t>Проектирование и строительство объекта: «Врачебная амбулатория в пос. Войсковицы Гатчинского района»</t>
  </si>
  <si>
    <t xml:space="preserve">Тосненский район </t>
  </si>
  <si>
    <t>Строительство амбулаторно-поликлинического комплекса, пос. Тельмана, Тосненский район</t>
  </si>
  <si>
    <t>Комитет по строительству Ленинградской области Итог</t>
  </si>
  <si>
    <t>Отраслевой проект "Развитие инфраструктуры объектов здравоохранения" Итог</t>
  </si>
  <si>
    <t>Региональный проект "Модернизация первичного звена здравоохранения Российской Федерации"</t>
  </si>
  <si>
    <t>Поликлиника на 600 посещений в смену в районе Западного Мурино Всеволожского района Государственное бюджетное учреждение здравоохранения Ленинградской области "Токсовская МБ"</t>
  </si>
  <si>
    <t xml:space="preserve">Кировский район </t>
  </si>
  <si>
    <t>Поликлиника на 600 посещений в смену на территории ГБУЗ ЛО "Кировская межрайонная больница" Государственное бюджетное учреждение здравоохранения Ленинградской области "Кировская межрайонная больница</t>
  </si>
  <si>
    <t xml:space="preserve">Ломоносовский район </t>
  </si>
  <si>
    <t>Поликлиника на 600 посещений в смену в г.п. Новоселье Ломоносовского района Государственное бюджетное учреждение здравоохранения Ленинградской области "Ломоносовская МБ"</t>
  </si>
  <si>
    <t>Региональный проект "Модернизация первичного звена здравоохранения Российской Федерации" Итог</t>
  </si>
  <si>
    <t>Государственная программа Ленинградской области "Развитие здравоохранения в Ленинградской области" Итог</t>
  </si>
  <si>
    <t>Государственная программа Ленинградской области "Современное образование Ленинградской области"</t>
  </si>
  <si>
    <t>Комитет общего и профессионального образования Ленинградской области</t>
  </si>
  <si>
    <t>Тосненский район</t>
  </si>
  <si>
    <t>Комитет общего и профессионального образования Ленинградской области Итог</t>
  </si>
  <si>
    <t>Бокситогорский район</t>
  </si>
  <si>
    <t>Реконструкция школы на 115 мест с размещением МК ДОУ «Заборьевский детский сад» на 2 группы (35 детей), пос.Заборье Бокситогорского район</t>
  </si>
  <si>
    <t>Приобретение встроенно-пристроенных помещений дошкольного образовательного учреждения на 100 мест с оборудованием по адресу: Всеволожский муниципальный район, г. Мурино, улица Шувалова, дом 9, помещение 17-Н</t>
  </si>
  <si>
    <t>Приобретение встроенно-пристроенных помещений дошкольного образовательного учреждения на 100 мест с оборудованием по адресу: Всеволожский муниципальный район, город Мурино, проект Ручьевский, дом 15, помещение 94Н.</t>
  </si>
  <si>
    <t>Приобретение встроенно-пристроенных помещений дошкольного образовательного учреждения на 100 мест с оборудованием по адресу: Всеволожский муниципальный район, город Мурино, улица Шувалова, дом 22, корпус 3,пом. 1-Н.</t>
  </si>
  <si>
    <t>Приобретение встроенно-пристроенных помещений дошкольного образовательного учреждения на 100 мест с оборудованием по адресу:Всеволожский муниципальный район, г.Мурино, Екатерининская улица, дом 8, корпус 2, пом 2-Н</t>
  </si>
  <si>
    <t>Приобретение здания дошкольной образовательной организации на 160 мест с оборудованием по адресу: Всеволожский муниципальный район, Заневское городское поселение, г.Кудрово, пр-кт Строителей, дом 22.</t>
  </si>
  <si>
    <t>Приобретение здания дошкольной образовательной организации на 175 мест с оборудованием по адресу: Российская Федерация, Ленинградская область, Всеволожский муниципальный район, Заневское городское поселение, гп. Янино 1, пер. Спортивный, дом 1</t>
  </si>
  <si>
    <t>Строительство дет сада на 160 мест по адресу: Всеволожский район, п.Бугры, ул.Школьная, участок 4Б</t>
  </si>
  <si>
    <t>Строительство детского сада на 160 мест по адресу: г. Всеволожск, ул.Ленинградская, д.21</t>
  </si>
  <si>
    <t>Строительство детского сада на 220 мест по адресу: Всеволожский район, д. Агалатово, уч. 47:07:04830001:1412</t>
  </si>
  <si>
    <t>Приобретение нежилого здания Детского дошкольного учреждения на 190 мест с оборудованием по адресу: Российская Федерация, Ленинградская область, Ломоносовский муниципальный район, Аннинское городское поселение, гп.Новоселье, бульвар Белых Ночей, здание 6</t>
  </si>
  <si>
    <t>Приобретение нежилого здания Дошкольной образовательной организации на 160 мест с оборудованием по адресу: Российская Федерация, Ленинградская область, Ломоносовский муниципальный район, Аннинское городское поселение, гп.Новоселье, Адмиралтейская ул., здание 8</t>
  </si>
  <si>
    <t>Строительство дошкольного образовательного учреждения на 200 мест по адресу: Ленинградская область, Тосненский район, пос. Тельмана, уч. 2/1-5 (микрорайон 1)</t>
  </si>
  <si>
    <t>Отраслевой проект "Сохранение и развитие материально-технической базы дошкольного образования" Итог</t>
  </si>
  <si>
    <t>Отраслевой проект "Сохранение и развитие материально-технической базы общего и дополнительного образования"</t>
  </si>
  <si>
    <t>Кировский район</t>
  </si>
  <si>
    <t>Приобретение имущественного комплекса (недвижимого, движимого имущества и относящегося к ним земельного участка) частного общеобразовательного учреждения «Средняя общеобразовательная школа № 37 ОАО «РЖД», Кировский район, пос. Мга</t>
  </si>
  <si>
    <t>Строительство общеобразовательной школы на 1120 мест в дер. Новое Девяткино</t>
  </si>
  <si>
    <t>Школа на 1600 мест по адресу: г.Кудрово, микрорайон "Новый Оккервиль", строительная позиция 19</t>
  </si>
  <si>
    <t>Кингисеппский район</t>
  </si>
  <si>
    <t>Здание по дополнительному образованию детей на 180 человек 
 в ГБУ ДО ДООЦ «Россонь»</t>
  </si>
  <si>
    <t xml:space="preserve">Получено заключение технологического и ценового аудита обоснования инвестиций от 22.06.2023. Администрацией Кингисеппского муниципального района ведется работа по приведению документов на земельный участок в соответствие с нормативными требованиями. После чего будет заключен контракт на проектирование; </t>
  </si>
  <si>
    <t>Строительство основной общеобразовательной школы с дошкольным отделением на 100 мест в дер. Сухое Кировского района</t>
  </si>
  <si>
    <t>оплата по факту работ</t>
  </si>
  <si>
    <t xml:space="preserve">Лодейнопольский район </t>
  </si>
  <si>
    <t>Лодейнопольский район</t>
  </si>
  <si>
    <t>Реконструкция здания общеобразовательной школы №68 в г. Лодейное Поле</t>
  </si>
  <si>
    <t>Отраслевой проект "Сохранение и развитие материально-технической базы общего и дополнительного образования" Итог</t>
  </si>
  <si>
    <t>Отраслевой проект "Сохранение и развитие материально-технической базы профессионального образования"</t>
  </si>
  <si>
    <t>Строительство центра адаптивной физической культуры ГАПОУ ЛО "Мультицентр социальной и трудовой интеграции"</t>
  </si>
  <si>
    <t>Строительство общежития ГБОУСПО ЛО "Гатчинский педагогический колледж им. К.Д.Ушинского" на 300 мест, г. Гатчина, ул. Рощинская д. 7</t>
  </si>
  <si>
    <t>Санкт-Петербург</t>
  </si>
  <si>
    <t>Реконструкция здания общежития ГБПОУ "ЛОККиИ",СПБ, Подъездной переулок, д.19</t>
  </si>
  <si>
    <t>Отраслевой проект "Сохранение и развитие материально-технической базы профессионального образования" Итог</t>
  </si>
  <si>
    <t>Региональный проект "Современная школа"</t>
  </si>
  <si>
    <t>Средняя общеобразовательная школа на 1175 мест в г. Мурино Всеволожского муниципального района Ленинградской области (реализация в рамках концессионного соглашения)</t>
  </si>
  <si>
    <t>Средняя общеобразовательная школа на 1175 мест в г.Гатчина, микрорайон «Аэродром» по адресу: Российская Федерация, Ленинградская область, Гатчинский муниципальный район», город Гатчина, земельный участок с кадастровым №47:25:0107016:810</t>
  </si>
  <si>
    <t>Региональный проект "Современная школа" Итог</t>
  </si>
  <si>
    <t>Государственная программа Ленинградской области "Современное образование Ленинградской области" Итог</t>
  </si>
  <si>
    <t>Государственная программа Ленинградской области "Развитие физической культуры и спорта в Ленинградской области"</t>
  </si>
  <si>
    <t>Отраслевой проект "Развитие объектов физической культуры и спорта"</t>
  </si>
  <si>
    <t xml:space="preserve">Волосовский район </t>
  </si>
  <si>
    <t>Рабитицкое СП</t>
  </si>
  <si>
    <t>Строительство универсальной спортивной площадки на 119 человек по адресу: Волосовский район, д. Извара, участок № 1сп</t>
  </si>
  <si>
    <t>Строительство спортивного комплекса в пос.Токсово, ул.Спортивная, д.6 Всеволожского района</t>
  </si>
  <si>
    <t>Киришский район</t>
  </si>
  <si>
    <t>Киришское ГП</t>
  </si>
  <si>
    <t>Реконструкция стадиона «Нефтяник» на 154 человека, расположенного по адресу: г. Кириши, ул. Строителей, д. 5</t>
  </si>
  <si>
    <t>Cтроительство физкультурно-оздоровительного комплекса с плавательным бассейном на 127 человек в г. Шлиссельбург, ул. Леманский канал, уч. 6</t>
  </si>
  <si>
    <t>Строительство физкультурно-оздоровительного комплекса с 25-метровым бассейном и универсальным игровым залом в д. Виллози Ломоносовского района</t>
  </si>
  <si>
    <t>Строительство биатлонно-лыжного комплекса в пос.Шапки Тосненского района (1 этап строительства)</t>
  </si>
  <si>
    <t>Отраслевой проект "Развитие объектов физической культуры и спорта" Итог</t>
  </si>
  <si>
    <t>Региональный проект "Спорт - норма жизни"</t>
  </si>
  <si>
    <t>Строительство крытого катка с искусственным льдом на земельном участке по адресу: Ленинградская область, Всеволожский муниципальный район, г. Всеволожск, ул. Нагорная, участок 43</t>
  </si>
  <si>
    <t>Региональный проект "Спорт - норма жизни" Итог</t>
  </si>
  <si>
    <t>Государственная программа Ленинградской области "Развитие физической культуры и спорта в Ленинградской области" Итог</t>
  </si>
  <si>
    <t>Государственная программа Ленинградской области "Развитие культуры в Ленинградской области"</t>
  </si>
  <si>
    <t>Отраслевой проект "Развитие инфраструктуры культуры"</t>
  </si>
  <si>
    <t>Приморское ГП</t>
  </si>
  <si>
    <t>Строительство культурно-досугового центра на земельном участке, расположенном по адресу: Ленинградская область, Выборгский район, г.Приморск, улица Пушкинская аллея</t>
  </si>
  <si>
    <t>Таицкое ГП</t>
  </si>
  <si>
    <t>Строительство культурно-досугового центра II этап по адресу: Ленинградская область, Гатчинский район, пос. Тайцы, ул. Санаторская, дом 1а. Проектная численность учащихся - 200 человек</t>
  </si>
  <si>
    <t>Строительство павильона входной зоны на 250 тыс. посетителей в год, функционально связанный с популяризацией Музея-Заповедника "Прорыв блокады Ленинграда" и благоустройство территории</t>
  </si>
  <si>
    <t>Красноборгское СП</t>
  </si>
  <si>
    <t>Строительство ДК в пос. Красный Бор Тосненского МР</t>
  </si>
  <si>
    <t>Отраслевой проект "Развитие инфраструктуры культуры" Итог</t>
  </si>
  <si>
    <t>Государственная программа Ленинградской области "Развитие культуры в Ленинградской области" Итог</t>
  </si>
  <si>
    <t>Государственная программа Ленинградской области "Формирование городской среды и обеспечение качественным жильем граждан на территории Ленинградской области"</t>
  </si>
  <si>
    <t>Отраслевой проект "Улучшение жилищных условий и обеспечение жильем отдельных категорий граждан"</t>
  </si>
  <si>
    <t>Всеволожское ГП</t>
  </si>
  <si>
    <t>Инженерная инфраструктура к земельным участкам под ИЖС, Массив Семейный, Всеволожское городское поселение Всеволожского муниципального района</t>
  </si>
  <si>
    <t>Кировское ГП</t>
  </si>
  <si>
    <t>Инженерная инфраструктура к земельным участкам под ИЖС, Массив пос.Молодцово (строительство) Кировское городское поселение Кировского муниципального района</t>
  </si>
  <si>
    <t>Отрадненское ГП</t>
  </si>
  <si>
    <t>Инженерная инфраструктура к земельным участкам под ИЖС, Массив мкр. Ивановская, Отраденское городское поселение Кировского муниципального района</t>
  </si>
  <si>
    <t>Субсидии на переселение граждан из аварийного жилищного фонда</t>
  </si>
  <si>
    <t>Оплата производится в соответствии с заявками муниципальных образований</t>
  </si>
  <si>
    <t>Сосновоборгский ГО</t>
  </si>
  <si>
    <t>Инженерная инфраструктура к земельным участкам под ИЖС, Массив «ГК Искра. Этап 2», Сосновоборский городской округ</t>
  </si>
  <si>
    <t>Отраслевой проект "Улучшение жилищных условий и обеспечение жильем отдельных категорий граждан" Итог</t>
  </si>
  <si>
    <t>Региональный проект "Жилье"</t>
  </si>
  <si>
    <t>Комитет по дорожному хозяйству Ленинградской области</t>
  </si>
  <si>
    <t>Заневское ГП</t>
  </si>
  <si>
    <t>Линейный объект по проспекту Строителей в составе: уличная дорожная сеть, внутриквартальные сети уличного освещения, ливневая канализация по адресу: Ленинградская область, Всеволожский муниципальный район, муниципального образования "Заневское городское поселение" кадастровый квартал 47:07:1044001"</t>
  </si>
  <si>
    <t>Комитет по дорожному хозяйству Ленинградской области Итог</t>
  </si>
  <si>
    <t>Региональный проект "Жилье" Итог</t>
  </si>
  <si>
    <t>Региональный проект "Обеспечение устойчивого сокращения непригодного для проживания жилищного фонда (Ленинградская область)"</t>
  </si>
  <si>
    <t xml:space="preserve">Комитет по строительству Ленинградской области </t>
  </si>
  <si>
    <t>Субсидии на обеспечение устойчивого сокращения непригодного для проживания жилищного фонда на 2024 год в рамках реализации этапа 2023-2024 годов РАП "Переселение граждан из аварийного жилищного фонда на территории ЛО в 2019-2025 годах"</t>
  </si>
  <si>
    <t>Субсидии на обеспечение устойчивого сокращения непригодного для проживания жилищного фонда на 2024 год в рамках реализации этапа 2024-2025 годов РАП "Переселение граждан из аварийного жилищного фонда на территории ЛО в 2019-2025 годах"</t>
  </si>
  <si>
    <t>Региональный проект "Обеспечение устойчивого сокращения непригодного для проживания жилищного фонда (Ленинградская область)" Итог</t>
  </si>
  <si>
    <t>Государственная программа Ленинградской области "Формирование городской среды и обеспечение качественным жильем граждан на территории Ленинградской области" Итог</t>
  </si>
  <si>
    <t>Государственная программа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t>
  </si>
  <si>
    <t>Отраслевой проект "Обеспечение надежности и качества снабжения населения и организаций Ленинградской области электрической и тепловой энергией"</t>
  </si>
  <si>
    <t>Комитет по топливно-энергетическому комплексу Ленинградской области</t>
  </si>
  <si>
    <t>Гончаровское СП</t>
  </si>
  <si>
    <t>Реконструкция трансформаторной подстанции № 345 в пос. Вещево</t>
  </si>
  <si>
    <t>мероприятия по размещению извещений на официальном сайте Единой информационной системы в сфере закупок</t>
  </si>
  <si>
    <t>Реконструкция трансформаторной подстанции №1 в пос. Перово</t>
  </si>
  <si>
    <t>Реконструкция трансформаторной подстанции №92 в пос. Вещево</t>
  </si>
  <si>
    <t>Комитет по топливно-энергетическому комплексу Ленинградской области Итог</t>
  </si>
  <si>
    <t>Отраслевой проект "Обеспечение надежности и качества снабжения населения и организаций Ленинградской области электрической и тепловой энергией" Итог</t>
  </si>
  <si>
    <t>Отраслевой проект "Создание, развитие и обеспечение устойчивого функционирования объектов водоснабжения и водоотведения в Ленинградской области"</t>
  </si>
  <si>
    <t>Комитет по жилищно-коммунальному хозяйству Ленинградской области</t>
  </si>
  <si>
    <t>Новодевяткинское СП</t>
  </si>
  <si>
    <t>Строительство канализационных очистных сооружений хозяйственно-бытовых и поверхностных сточных вод производительностью 10 000 куб. м/сутки «Новое Девяткино» по адресу: Ленинградская область, Всеволожский район, д. Новое Девяткино
(в рамках концессии)</t>
  </si>
  <si>
    <t>Оплата согласно концессионному соглашению по факту работ</t>
  </si>
  <si>
    <t>ГУП Леноблводоканал</t>
  </si>
  <si>
    <t>Реконструкция канализационных очистных сооружений в г. Кировск Кировского района Ленинградской области (производительностью 20 000 м3/сут )</t>
  </si>
  <si>
    <t>Строительство канализационных очистных сооружений в г. Отрадное Кировского района Ленинградской области (производительностью 20 000,00 м3/сут. )</t>
  </si>
  <si>
    <t>Согласно ГК оплата по факту  выполненных  работ (ПИР)</t>
  </si>
  <si>
    <t xml:space="preserve">Лужский район </t>
  </si>
  <si>
    <t>Строительство сетей водоотведения от реконструируемой (существующей) КНС № 1 (вблизи улицы Миккели) до КОС № 1 в г. Луга, в том числе проектно-изыскательские работы</t>
  </si>
  <si>
    <t>Комитет по жилищно-коммунальному хозяйству Ленинградской области Итог</t>
  </si>
  <si>
    <t>Отраслевой проект "Создание, развитие и обеспечение устойчивого функционирования объектов водоснабжения и водоотведения в Ленинградской области" Итог</t>
  </si>
  <si>
    <t>Региональный проект "Чистая вода"</t>
  </si>
  <si>
    <t xml:space="preserve">Волховский район </t>
  </si>
  <si>
    <t>Реконструкция водоочистных сооружений в п. Паша Волховского района Ленинградской области</t>
  </si>
  <si>
    <t>Реконструкция водоочистных сооружений в с. Колчаново Волховского района Ленинградской области</t>
  </si>
  <si>
    <t>Строительство водопроводной насосной станции второго подъема (ВНС 2-го подъема) с резервуарами чистой воды (РЧВ) и напорными трубопроводами для бесперебойного водоснабжения МО "Русско-Высоцкое сельское поселение" МО "Ломоносовский муниципальный район" Ленинградской области</t>
  </si>
  <si>
    <t>Согласно ГК оплата по факту  выполненных  работ в 3-4 квартале</t>
  </si>
  <si>
    <t xml:space="preserve">не распределено </t>
  </si>
  <si>
    <t>Субсидии бюджетам субъектов Российской Федерации на строительство и реконструкцию (модернизацию) объектов питьевого водоснабжения</t>
  </si>
  <si>
    <t>не распределенный остаток</t>
  </si>
  <si>
    <t>Строительство узла водопроводных сооружений со строительством дополнительных резервуаров чистой воды в Красноборском городском поселении</t>
  </si>
  <si>
    <t>Федоровское ГП</t>
  </si>
  <si>
    <t>Строительство водопроводной повышающей насосной станции и двух резервуаров чистой питьевой воды в п. Федоровское, в том числе проектно-изыскательские работы</t>
  </si>
  <si>
    <t>Региональный проект "Чистая вода" Итог</t>
  </si>
  <si>
    <t>Государственная программа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Итог</t>
  </si>
  <si>
    <t>Государственная программа Ленинградской области "Стимулирование экономической активности Ленинградской области"</t>
  </si>
  <si>
    <t>Отраслевой проект "Создание бизнес-инкубаторов"</t>
  </si>
  <si>
    <t>Строительство здания для организации производственного бизнес-инкубатора "Муниципального фонда поддержки малого и среднего предпринимательства" Всеволожского муниципального района</t>
  </si>
  <si>
    <t>Реконструкция здания для организации производственного бизнес-инкубатора Муниципального фонда поддержки малого и среднего предпринимательства Гатчинского района пос.Тайцы, ул.Юного Ленинца, д. 2</t>
  </si>
  <si>
    <t>Отраслевой проект "Создание бизнес-инкубаторов" Итог</t>
  </si>
  <si>
    <t>Государственная программа Ленинградской области "Стимулирование экономической активности Ленинградской области" Итог</t>
  </si>
  <si>
    <t>Государственная программа Ленинградской области "Развитие транспортной системы Ленинградской области"</t>
  </si>
  <si>
    <t>Отраслевой проект "Развитие и приведение в нормативное состояние автомобильных дорог общего пользования"</t>
  </si>
  <si>
    <t>Реконструкция автомобильной дороги общего пользования местного значения "Большой Сабск - Изори" в Волосовском районе Ленинградской области, включая разработку проектно-сметной документации</t>
  </si>
  <si>
    <t>Реконструкция автомобильной дороги общего пользования местного значения «Лемовжа - Гостятино» в Волосовском районе Ленинградской области, включая разработку проектно-сметной документации</t>
  </si>
  <si>
    <t>ГКУ ЛО "ДДС"</t>
  </si>
  <si>
    <t>Строительство мостового перехода через реку Котиха (протоку Репаранда) на автомобильной дороге «Подъезд к пос. Свирица в границах а/д Паша - Свирица – Загубье» в Волховском районе Ленинградской области»</t>
  </si>
  <si>
    <t>ПСД в стадии разработки, ориентировочный срок получения положительного заключения экспертизы проекта – 4 квартал 2024г. Оплата по факту работ</t>
  </si>
  <si>
    <t>Реконструкция автомобильной дороги общего пользования регионального значения "Парголово-Огоньки" км 25+340 - км 26+040 (для подключения ТПУ "Сертолово")</t>
  </si>
  <si>
    <t>Выполняются проектно-изыскательские работы по объекту. Срок получения положительного заключения государственной экспертизы проекта - декабрь 2024 года.Оплата по факту работ</t>
  </si>
  <si>
    <t>Реконструкция автомобильной дороги общего пользования регионального значения "Подъезд к Заневскому посту"</t>
  </si>
  <si>
    <t>Реконструкция автомобильной дороги общего пользования регионального значения "Санкт-Петербург-Колтуши на участке КАД-Колтуши" (I, II Этап)</t>
  </si>
  <si>
    <t>Реконструкция автомобильной дороги общего пользования регионального значения "Санкт-Петербург-Колтуши на участке КАД-Колтуши" (III, IV Этап), в рамках финансирования за счёт бюджетного кредита из федерального бюджета на реализацию инфраструктурного проект</t>
  </si>
  <si>
    <t>Реконструкция автомобильной дороги общего пользования регионального значения "Санкт-Петербург-Колтуши на участке КАД-Колтуши" (III, IV Этап), в рамках финансирования за счёт областного бюджета на реализацию инфраструктурного проекта</t>
  </si>
  <si>
    <t>Строительство автомобильной дороги нового выхода из Санкт-Петербурга от КАД в обход населенных пунктов Мурино и Новое Девяткино с выходом на существующую автомобильную дорогу "Санкт-Петербург-Матокса"</t>
  </si>
  <si>
    <t>Строительство автомобильной дороги от кольцевой автомобильной дороги вокруг Санкт-Петербурга до автомобильной дороги "Санкт-Петербург - Матокса" на участке от границы Санкт-Петербурга до автомобильной дороги "Санкт-Петербург - Матокса", в рамках финансирования за счёт бюджетного кредита из федерального бюджета на реализацию инфраструктурного проекта</t>
  </si>
  <si>
    <t xml:space="preserve">Строительство подъезда к ТПУ "Кудрово" с реконструкцией транспортной развязки на 12+575 км автомобильной дороги общего пользования федерального значения Р-21 «Кола», в рамках финансирования за счёт бюджетного кредита из федерального бюджета на реализацию </t>
  </si>
  <si>
    <t>Строительство проезда от автомобильной дороги общего пользования федерального значения А-181 "Скандинавия" Санкт-Петербург – Выборг – граница с Финляндской Республикой на км 47 до ул. Танкистов во Всеволожском районе Ленинградской области</t>
  </si>
  <si>
    <t>Щегловское СП</t>
  </si>
  <si>
    <t>Местная улица пос. Щеглово по адресу: Ленинградская область, Всеволожский муниципальный район, Щегловское сельское поселение, пос. Щеглово, кадастровые номера участков: 47:07:0000000:94138, 47:07:0912007:742, 47:07:0912007:734, 47:07:0000000:90666. Строительство.</t>
  </si>
  <si>
    <t xml:space="preserve">Проводятся подготовительные работы, идет оформление разрешительной документации. Финансирование осуществляется  под фактическую потребность на основании заявок, представляемых Администрациями МО. </t>
  </si>
  <si>
    <t>Рождественское СП</t>
  </si>
  <si>
    <t>Строительство пешеходного мостового перехода через р. Оредеж в дер. Даймище на территории Рождественского сельского поселения Гатчинского муниципального района Ленинградской области</t>
  </si>
  <si>
    <t>Реконструкция мостового перехода через р. Мойка на км 47+300 автомобильной дороги Санкт-Петербург - Кировск в Кировском районе Ленинградской области</t>
  </si>
  <si>
    <t>Шлиссельбургское ГП</t>
  </si>
  <si>
    <t>Строительство моста через Староладожский канал в створе Северного переулка в г. Шлиссельбург, в том числе проектно-изыскательские работы</t>
  </si>
  <si>
    <t>Проектно-изыскательские работы и отвод земель будущих лет</t>
  </si>
  <si>
    <t>Финансирование осуществляется в соответствии с заключенным гос. контрактами по результатам прохождения госэкспертизы ПСД</t>
  </si>
  <si>
    <t>Устройство парковки на км 7+865 автомобильной дороги "Ульяновка-Отрадное" в Тосненском районе</t>
  </si>
  <si>
    <t>Отраслевой проект "Развитие и приведение в нормативное состояние автомобильных дорог общего пользования" Итог</t>
  </si>
  <si>
    <t>Региональный проект "Региональная и местная дорожная сеть"</t>
  </si>
  <si>
    <t>Строительство автомобильной дороги нового выхода из Санкт-Петербурга от КАД в обход населенных пунктов Мурино и Новое Девяткино с выходом на существующую автомобильную дорогу "Санкт-Петерубрг-Матокса"</t>
  </si>
  <si>
    <t>Строительство автомобильной дороги от кольцевой автомобильной дороги вокруг Санкт-Петербурга до автомобильной дороги "Санкт-Петербург - Матокса" на участке от границы Санкт-Петербурга до автомобильной дороги "Санкт-Петербург - Матокса"</t>
  </si>
  <si>
    <t>Региональный проект "Региональная и местная дорожная сеть" Итог</t>
  </si>
  <si>
    <t>Государственная программа Ленинградской области "Развитие транспортной системы Ленинградской области" Итог</t>
  </si>
  <si>
    <t>Государственная программа Ленинградской области "Развитие сельского хозяйства Ленинградской области"</t>
  </si>
  <si>
    <t>Отраслевой проект "Сохранение и развитие государственной ветеринарной службы Ленинградской области"</t>
  </si>
  <si>
    <t>Строительство административного здания ГБУ ЛО "Станция по борьбе с болезнями животных Всеволожского района", г. Всеволожск, Колтушское шоссе д.45 (200 посещений в смену)</t>
  </si>
  <si>
    <t>Отраслевой проект "Сохранение и развитие государственной ветеринарной службы Ленинградской области" Итог</t>
  </si>
  <si>
    <t>Государственная программа Ленинградской области "Развитие сельского хозяйства Ленинградской области" Итог</t>
  </si>
  <si>
    <t>Государственная программа Ленинградской области "Устойчивое общественное развитие в Ленинградской области"</t>
  </si>
  <si>
    <t>Отраслевой проект "Развитие инфраструктуры молодежной политики"</t>
  </si>
  <si>
    <t>Завершение реконструкции второй очереди здания ГБУ ЛО «Центр досуговых, оздоровительных и учебных программ «Молодежный»</t>
  </si>
  <si>
    <t>Отраслевой проект "Развитие инфраструктуры молодежной политики" Итог</t>
  </si>
  <si>
    <t>Государственная программа Ленинградской области "Устойчивое общественное развитие в Ленинградской области" Итог</t>
  </si>
  <si>
    <t>Государственная программа Ленинградской области "Комплексное развитие сельских территорий Ленинградской области"</t>
  </si>
  <si>
    <t>Отраслевой проект "Развитие транспортной инфаструктуры на сельскиих территриях"</t>
  </si>
  <si>
    <t>Реконструкция автомобильной дороги общего пользования регионального значения "Подъезд к пос. Неппово" в Кингисеппском районе Ленинградской области, в т.ч. проектные работы</t>
  </si>
  <si>
    <t>Аннинское ГП</t>
  </si>
  <si>
    <t>Строительство улицы Серафимовская по адресу: г.п. Новоселье, МО Аннинское городское поселение, Ломоносовский район, Ленинградская область</t>
  </si>
  <si>
    <t>Отраслевой проект "Развитие транспортной инфаструктуры на сельскиих территриях" Итог</t>
  </si>
  <si>
    <t>Отраслевой проект "Современный облик сельских территорий"</t>
  </si>
  <si>
    <t>Бегуницкое СП</t>
  </si>
  <si>
    <t>Завершение строительства Дома культуры на 150 мест в д.Терпилицы Волосовского муниципального района Ленинградской области</t>
  </si>
  <si>
    <t>Пашское СП</t>
  </si>
  <si>
    <t>Строительство дома культуры на 150 мест с библиотекой, сблокированный со спорткорпусом по адресу: Ленинградская область, Волховский район, Пашское сельское поселение, с.Паша, ул.Советская, в том числе проектные работы</t>
  </si>
  <si>
    <t>Проведение заказчиком конкурсных процедур по поставке немонтируемого оборудования.</t>
  </si>
  <si>
    <t>Проектирование и строительство модульного ФАПа в п.Большое Поле, Выборгский район</t>
  </si>
  <si>
    <t>Проектирование и строительство модульного ФАП в пос.Дивенский, Гатчинский район</t>
  </si>
  <si>
    <t>Строительство врачебной амбулатории, в том числе проектные работы, дер. Лаголово, Ломоносовский район» (110 посещений в смену, стационар на 5 коек)</t>
  </si>
  <si>
    <t>Строительство фельдшерско-акушерского пункта, в том числе проектные работы, дер.Яльгелево, Ломоносовский муниципальный район</t>
  </si>
  <si>
    <t>Строительство фельдшерско-акушерского пункта, в т.ч. проектные работы, дер.Ям-Тесово, Лужский муниципальный район (20 посещений в смену)</t>
  </si>
  <si>
    <t>Отраслевой проект "Современный облик сельских территорий" Итог</t>
  </si>
  <si>
    <t>Государственная программа Ленинградской области "Комплексное развитие сельских территорий Ленинградской области" Итог</t>
  </si>
  <si>
    <t>Непрограммные расходы органов государственной власти Ленинградской области</t>
  </si>
  <si>
    <t>Непрограммные расходы</t>
  </si>
  <si>
    <t>Проектирование объектов государственной собственности</t>
  </si>
  <si>
    <t xml:space="preserve">Расходы на исполнение судебных актов по искам к государственному учреждению об оплате кредиторской задолженности по договорам на поставку товаров, выполнение работ, оказание услуг для государственных нужд </t>
  </si>
  <si>
    <t>Оплата производится при наличии судебных актов по искам.</t>
  </si>
  <si>
    <t>Непрограммные расходы Итог</t>
  </si>
  <si>
    <t>Непрограммные расходы органов государственной власти Ленинградской области Итог</t>
  </si>
  <si>
    <t>Общий итог</t>
  </si>
  <si>
    <t>Факт на 01.07.2024</t>
  </si>
  <si>
    <t>Реконструкция здания начальной школы под МКОУ ДОД "Никольская детская школа искусств" и Никольскую городскую библиотеку"</t>
  </si>
  <si>
    <t>Культурно-досуговый центр по адресу: Ленинградская область, Всеволожский район, д.Новое Девяткино, ул.Школьная, д.6</t>
  </si>
  <si>
    <t>Реконструкция помещений бывшего здания дома офицеров г.Сертолово под ДШИ по адресу: Ленинградская область, Всеволожский район, г. Сертолово-1, Восточно-Выборгское шоссе, уч.№29</t>
  </si>
  <si>
    <t>Строительство детской школы искусств на 200 мест по адресу: Приозерский район, пос. Сосново, кадастровый номер 47:03:1207002:2225</t>
  </si>
  <si>
    <t>Приозерский район</t>
  </si>
  <si>
    <t>Строительство Дома культуры в поселке Торковичи Лужского района Ленинградской области по адресу: Ленинградская область, Лужский район, п.Торковичи, ул. 2-я Гражданская (150 мест)</t>
  </si>
  <si>
    <t>Торковичское СП</t>
  </si>
  <si>
    <t>Сельский дом культуры со зрительным залом на 150 мест, спортивным залом и библиотекой в с.Рождествено ул. Терещенко Гатчинского района</t>
  </si>
  <si>
    <t>Инженерная инфраструктура к земельным участкам под ИЖС, Массив «Заячий ремиз», квартал №9, город Гатчина Гатчинского муниципального района</t>
  </si>
  <si>
    <t>Инженерная инфраструктура к земельным участкам под ИЖС, Массив дер. Александровка, Таицкое городское поселение Гатчинского муниципального района</t>
  </si>
  <si>
    <t>Инженерная инфраструктура к земельным участкам под ИЖС, Массив мкр. Каномский 1 (второй этап), Лодейнопольское городское поселение Лодейнопольского муниципального района</t>
  </si>
  <si>
    <t>Инженерная инфраструктура к земельным участкам под ИЖС, Массив пос. Михайловский, Мгинское городское поселение Кировского муниципального района</t>
  </si>
  <si>
    <t>Мгинское ГП</t>
  </si>
  <si>
    <t>Гатчинское ГП</t>
  </si>
  <si>
    <t>Лодейнопольский  район</t>
  </si>
  <si>
    <t>Лодейнопольское ГП</t>
  </si>
  <si>
    <t>ПИР + СМР Ветеринарная лечебница на 50 посещений в день по адресу: Лодейнопольский район, г. Лодейное Поле, Республиканский тракт, д. 30</t>
  </si>
  <si>
    <t>Государственная программа Ленинградской области "Социальная поддержка отдельных категорий граждан в Ленинградской области"</t>
  </si>
  <si>
    <t>Отраслевой проект "Развитие инфраструктуры для организации обеспечения медицинскими изделиями, предназначенными для оказания протезно-ортопедической помощи инвалидам"</t>
  </si>
  <si>
    <t>Проектирование и строительство центра протезирования ГАНПОУ ЛО «Мультицентр социальной и трудовой интеграции»</t>
  </si>
  <si>
    <t>Отраслевой проект "Развитие инфраструктуры для организации обеспечения медицинскими изделиями, предназначенными для оказания протезно-ортопедической помощи инвалидам" Итог</t>
  </si>
  <si>
    <t>Государственная программа Ленинградской области "Социальная поддержка отдельных категорий граждан в Ленинградской области" Итог</t>
  </si>
  <si>
    <t>Государственная программа Ленинградской области "Содействие занятости населения Ленинградской области" Итог</t>
  </si>
  <si>
    <t>Государственная программа Ленинградской области "Содействие занятости населения Ленинградской области"</t>
  </si>
  <si>
    <t>Отраслевой проект "Развитие инфраструктуры для оказания услуг в сфере занятости и социальной защиты населения"</t>
  </si>
  <si>
    <t xml:space="preserve">Сланцевский район </t>
  </si>
  <si>
    <t>Строительство здания Сланцевского филиала ГКУ «Центр занятости населения Ленинградской области» по адресу: г.Сланцы, ул. Кирова, д. 18</t>
  </si>
  <si>
    <t>Отраслевой проект "Развитие инфраструктуры для оказания услуг в сфере занятости и социальной защиты населения" Итог</t>
  </si>
  <si>
    <t>Каменногорское ГП</t>
  </si>
  <si>
    <t>Реконструкция трансформаторной подстанции № 256 в п. Бородинское, воздушной линии 0,4 кВ</t>
  </si>
  <si>
    <t>Реконструкция канализационных очистных сооружений в п. Вознесенье Подпорожского района Ленинградской области, в том числе проектно-изыскательские работы</t>
  </si>
  <si>
    <t>Строительство водозаборных сооружений в рамках реконструкции существующего водозабора «Сережино» в г. Кингисеппе, в том числе проектно-изыскательские работы</t>
  </si>
  <si>
    <t>Подпорожский район</t>
  </si>
  <si>
    <t>Реконструкция системы теплоснабжения поселка Победа МО "Рощинское городское поселение» Выборгского района"</t>
  </si>
  <si>
    <t>Рощинское ГП</t>
  </si>
  <si>
    <t>Концессионное соглашение в отношении объектов теплоснабжения, находящихся в собственности муниципального образования Запорожское сельское поселение муниципального образования Приозерского района Ленинградской области</t>
  </si>
  <si>
    <t>Концессионное соглашение в отношении объектов теплоснабжения, находящихся в собственности муниципального образования Раздольевское сельское поселение Приозерского муниципального района Ленинградской области</t>
  </si>
  <si>
    <t>Реконструкция модульной газовой котельной в п. Аврово, Волховского района. Работы по обеспечению резервного вида топлива</t>
  </si>
  <si>
    <t>Сясьстройское ГП</t>
  </si>
  <si>
    <t>Концессионное соглашение в отношении объектов теплоснабжения, находящихся в собственности муниципального образования Синявинского сельское поселение Кировского муниципального района Ленинградской области</t>
  </si>
  <si>
    <t>Строительство котельной мощностью 3 МВт в г.п.Свирьстрой Лодейнопольского муниципального района с сетями инженерно-технического обеспечения, включая проектно-изыскательские работы</t>
  </si>
  <si>
    <t>Свирьстройское ГП</t>
  </si>
  <si>
    <t>Строительство физкультурно-оздоровительного комплекса с бассейном в г. Всеволожск</t>
  </si>
  <si>
    <t>Строительство физкультурно-оздоровительного комплекса с универсальным игровым залом на 85 человек по адресу: Всеволожский муниципальный район, Дубровское городское поселение, гп.Дубровка ул. Школьная</t>
  </si>
  <si>
    <t>Дубровское ГП</t>
  </si>
  <si>
    <t>Строительство стадиона с футбольным полем с искусственным покрытием на 52 человека по адресу: г. Подпорожье, ул. Парковая, уч. №15</t>
  </si>
  <si>
    <t>Строительство объекта дошкольная образовательная организация на 220 мест по адресу: Всеволожский район, г.Кудрово кад.№47:07:1044001:59740</t>
  </si>
  <si>
    <t>Приобретение нежилого помещения Дошкольного образовательного учреждения с оборудованием по адресу: Российская Федерация, Ленинградская область, Всеволожский муниципальный район, Муринское городское поселение, город Мурино, проспект Авиаторов Балтики, дом 29, корпус 2, помещение 1Н</t>
  </si>
  <si>
    <t>Приобретение нежилого здания Детского дошкольного учреждения на 200 мест с оборудованием по адресу: Российская Федерация, Ленинградская область, Всеволожский муниципальный район, Заневское городское поселение, г.Кудрово, переулок Школьный, дом 2</t>
  </si>
  <si>
    <t>Приобретение нежилого помещения ДОУ с оборудованием по адресу: Российская Федерация, Ленинградская область, Всеволожский муниципальный район, Муринское городское поселение, город Мурино, улица Екатерининская, дом 12, помещение 1Н</t>
  </si>
  <si>
    <t>Приобретение нежилого помещения ДОУ с оборудованием по адресу: Российская Федерация Ленинградская область, Всеволожскиймуниципальный район, Муринское городское поселение, г.Мурино, улица Шувалова, дом 20, корпус 2, пом.1-Н</t>
  </si>
  <si>
    <t>Приобретение нежилого здания Объекта дошкольного образования на 210 мест с оборудованием по адресу: Российская Федерация, Ленинградская область, Всеволожский муниципальный район, Сертоловское городское поселение, город Сертолово, микрорайон Сертолово-2, улица Свирская, дом 7</t>
  </si>
  <si>
    <t>Приобретение нежилого здания Объекта дошкольного образовательного учреждения на 175 мест с оборудованием по адресу: Российская Федерация, Ленинградская область, Всеволожский муниципальный район, Заневское городское поселение, гп. Янино-1, микрорайон Янила Кантри, ул. Тюльпанов, дом 6</t>
  </si>
  <si>
    <t>Приобретение нежилого здания Объекта дошкольного образования на 270 мест с бассейном и оборудованием по адресу: Российская Федерация, Ленинградская область, Всеволожский муниципальный район, Бугровское сельское поселение, поселок Бугры, аллея Ньютона, строение 4</t>
  </si>
  <si>
    <t>Строительство ясельного корпуса на 90 мест МБДОУ "Центр развития ребенка - Детский сад №13", расположенного по адресу: Ленинградская обл., г. Гатчина, Проспект 25 Октября, д.30А</t>
  </si>
  <si>
    <t>Строительство детского сада на 180 мест по адресу: Гатчинский район, г.Коммунар, массив "Ижора", уч.4</t>
  </si>
  <si>
    <t>Строительство здания для нужд МБОУ "Лицей г. Отрадное" по адресу: Кировский район, г. Отрадное, ул. Дружбы, д. 1</t>
  </si>
  <si>
    <t>Проектирование и строительство объекта: "Средняя общеобразовательная школа на 600 мест по адресу Ленинградская область, г. Тихвин, 1а микрорайон, 25"</t>
  </si>
  <si>
    <t>Тихвинский район</t>
  </si>
  <si>
    <t>Приобретение здания общеобразовательного учреждения на 565 мест с оборудованием по адресу: Российская Федерация, Ленинградская область, Всеволожский муниципальный район, Муринское городское поселение, город Мурино, улица Шоссе в Лаврики, дом 66, корпус 2</t>
  </si>
  <si>
    <t>Приобретение здания школы на 1175 мест с оборудованием по адресу: Российская Федерация, Ленинградская область, Всеволожский муниципальный район, Муринское городское поселение, город Мурино, улица Графская, дом 10</t>
  </si>
  <si>
    <t>Реконструкции спортивного комплекса АОУ ВО ЛО «Государственный институт экономики, финансов, права и технологий» по адресу: Гатчинский район, г. Гатчина, улица Володарского, д. 39-а (проектная мощность - 60 чел.)</t>
  </si>
  <si>
    <t>Муринское ГП</t>
  </si>
  <si>
    <t>Строительство объекта «Участок улично-дорожной сети - Воронцовский бульвар (правая половина дороги от улицы Графская до Ручьевского проспекта) и улица Шувалова (правая половина дороги от улицы Графская до Ручьевского проспекта) в западной части г. Мурино МО «Муринское городское поселение» Всеволожского муниципального района Ленинградской области»</t>
  </si>
  <si>
    <t>Строительство автомобильной дороги от кольцевой автомобильной дороги вокруг Санкт-Петербурга до автомобильной дороги "Санкт-Петербург - Матокса" на участке от границы Санкт-Петербурга до автомобильной дороги "Санкт-Петербург - Матокса", в рамках финансирования за счёт областного бюджета на реализацию инфраструктурного проекта</t>
  </si>
  <si>
    <t>Строительство участка улично-дорожной сети в г. Гатчина - продолжение ул. Крупской от Пушкинского до Ленинградского шоссе (от ЖК "IQ" до ТК "Окей")</t>
  </si>
  <si>
    <t>Строительство участка автомобильной дороги от автомобильной дороги "Мины-Новинка" до дер. Клетно, в том числе проектно-изыскательские работы</t>
  </si>
  <si>
    <t>Строительство автомобильной дороги, расположенной по адресу: Ленинградская область, Тосненский район, г. Тосно, дорога к стадиону от региональной автодороги "Кемполово-Губаницы-Калитино-Выра-Тосно-Шапки"</t>
  </si>
  <si>
    <t>Реконструкция инженерных сетей и транспортной инфраструктуры кварталов 36-38 в п. Новоселье Ломоносовского района Ленинградской области по адресу: Ленинградская область, Ломоносовский район, п. Новоселье, квартал 36-38 (Этап 6 - Реконструкция ул. Центральная п. Новоселье, протяженностью 39,19 п.м.)</t>
  </si>
  <si>
    <t>Разработка проектной документации и выполнение работ по объекту: "Реконструкция моста через реку Михалевка на км 59+922 автомобильной дороги "Комсомольское-Приозерск" в Выборгском районе Ленинградской области</t>
  </si>
  <si>
    <t>Реконструкция моста через реку Кумбито на км 2+660 автомобильной дороги общего пользования регионального значения «Подъезд к Октябрьской слободе до шоссе на Кондегу» в Волховском районе Ленинградской области</t>
  </si>
  <si>
    <t>Устройство разноуровневого пешеходного перехода на 7-ом километре автомобильной дороги общего пользования регионального значения "Санкт-Петербург-Морье"</t>
  </si>
  <si>
    <t>Реконструкция автомобильной дороги общего пользования регионального значения "Санкт-Петербург-Морье", км 9-км 11 во Всеволожском районе</t>
  </si>
  <si>
    <t>Устройство перехватывающей парковки в с.Старая Ладога, на автомобильной дороге общего пользования регионального значения "Зуево-Новая Ладога" в Волховском районе</t>
  </si>
  <si>
    <t>Устройство пешеходных переходов в разных уровнях на автомобильной дороге общего пользования регионального значения «Санкт-Петербург – Колтуши» во Всеволожском районе Ленинградской области</t>
  </si>
  <si>
    <t>Строительство автомобильной дороги Подъезд к объекту строительства – полигон твердых бытовых и отдельных видов промышленных отходов с МСК в Кингисеппском муниципальном районе Ленинградской области на участках с КН 47:20:0752003:847 и КН 47:20:0752003:848</t>
  </si>
  <si>
    <t>город Гатчина</t>
  </si>
  <si>
    <t>Аннинское гп</t>
  </si>
  <si>
    <t>Тосненское гп</t>
  </si>
  <si>
    <t>Реконструкция автомобильной дороги общего пользования регионального значения "Путилово - Поляны" км 0+600 – км 6+000 в Кировском районе Ленинградской области, в т.ч. проектные работы</t>
  </si>
  <si>
    <t>Создание(строительство) и эксплуатация объекта спорта-плавательного бассейна в г. Сертолово в рамках концессионного соглашения</t>
  </si>
  <si>
    <t>Ленинградская область</t>
  </si>
  <si>
    <t>Комитет по физической культуре и спорту Ленинградской области</t>
  </si>
  <si>
    <t xml:space="preserve">Обязательства по предоставлению банковской гарантии Концессионером не исполнены, работы на объекте  не осуществляются. Основания для перечисления бюджетных инвестиций отсутствуют.
  Прорабатывается вопрос  о  расторжении концессионного соглашения в судебном порядке.
</t>
  </si>
  <si>
    <t>Создание (строительство) и эксплуатация объекта спорта - многофункционального спортивного комплекса в г. Мурино Всеволожского муниципального района в рамках концессионного соглашения</t>
  </si>
  <si>
    <t xml:space="preserve">Разрешение на строительство объекта в 2024 году не выдано, в связи с чем основания для перечисления бюджетной инвестиции Концессионеру отсутствуют. </t>
  </si>
  <si>
    <t>Выполнена корректировка ПСД, получено полож. заключение экспертизы № 47-1-1-3-024491-2023 от 11.05.2024. 25.06.2024 размещена закупка на строительство объекта. Планируемый срок заключения МК на СМР – август 2024 года.</t>
  </si>
  <si>
    <t>03.06.2024 заключен ГК, исполнителю выдан аванс</t>
  </si>
  <si>
    <t>Объект включен 1 поправками ОБ, в настоящее время формируется пакет документов для прохождения конкурсной процедуры.</t>
  </si>
  <si>
    <t>Объект включен 1 поправками ОБ, закупка размещена 20.06.2024. Планируемый срок заключения ГК на СМР – август 2024 года.</t>
  </si>
  <si>
    <t>Субсидии на обеспечение устойчивого сокращения непригодного для проживания жилищного фонда на 2024 год в рамках реализации этапа 2019-2020 годов РАП "Переселение граждан из аварийного жилищного фонда на территории ЛО в 2019-2025 годах"</t>
  </si>
  <si>
    <t>Субсидии на обеспечение устойчивого сокращения непригодного для проживания жилищного фонда на 2024 год в рамках реализации этапа 2021-2022 годов РАП "Переселение граждан из аварийного жилищного фонда на территории ЛО в 2019-2025 годах"</t>
  </si>
  <si>
    <t>Субсидии на обеспечение устойчивого сокращения непригодного для проживания жилищного фонда на 2024 год в рамках реализации этапа 2022-2023 годов РАП "Переселение граждан из аварийного жилищного фонда на территории ЛО в 2019-2025 годах"</t>
  </si>
  <si>
    <t>Корректировка ПСД, корректировка графика производства работ в  связи с невыполнением АО "ЛОЭСК" мероприятий по подключению  объекта к сетям электроснабжения (срок по 2 этапу подключения - 30.06.2024)</t>
  </si>
  <si>
    <t xml:space="preserve">Корректитровка ПСД  в рамках экспертного сопровождения . Ориеннтировочный срок получения положительного заключения экспертизы – 19.07.2024. </t>
  </si>
  <si>
    <t xml:space="preserve">Расторжение ГК 30.05.2024 в одностороннем порядке в  связи с неисполнением Подрядчиком условий контракта .
 Внесение изменений в ТЭО в связи с необходимостью  проектирования Объекта большей площади..Ориентировочный срок заключения контракта – октябрь 2024.
</t>
  </si>
  <si>
    <t>Проектная документация разработана. Разработанная ПСД направлена на государственную экспертизу, проводится отработка замечаний</t>
  </si>
  <si>
    <t>28.06.2024 размещена информация о проведении закупки, срок окончания подачи заявок – 17.07.2024, планируемый срок заключения ГК – август 2024 года.</t>
  </si>
  <si>
    <t>строительство универсальной спортивной площадки в поселке Семиозерье по адресу: Ленинградская область, Выборгский район, пос. Семиозерье, ул. Центральная, уч. 64</t>
  </si>
  <si>
    <t>Полянское СП</t>
  </si>
  <si>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27.06.2024 размещено извещение об 
открытом конкурсе, окончание подачи заявок – 17.07.2024.
В соответствии с кассовым планом финансирование объекта запланировано в 4 квартале 2024 года. </t>
  </si>
  <si>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25.06.2024 размещено извещение об 
открытом конкурсе, окончание подачи заявок – 17.07.2024.
В соответствии с кассовым планом финансирование объекта запланировано в 4 квартале 2024 года. </t>
  </si>
  <si>
    <t>Соглашение о предоставлении субсидии из областного бюджета Ленинградской области бюджету Всеволожского муниципального района заключено 06.06.2024. Заказчиком МКУ «Единая служба заказчика» Всеволожского муниципального района ведется работа по проведению конкурсных процедур по выбору подрядной организации по строительству объекта: 27.06.2024 размещено извещение об открытом конкурсе, окончание подачи заявок – 17.07.2024.</t>
  </si>
  <si>
    <t xml:space="preserve"> В настоящее время работы не ведутся. В связи со сложной финансовой ситуацией у ООО «СтройМонолитСервис» 21.09.2023 муниципальный контракт был расторгнут.
Новый муниципальный контракт с ООО «Спецстрой» заключен 15.12.2023 со сроком исполнения 05.12.2024. Осуществляется корректировка ПСД (срок получения заключения  экспертизы – 30.08.2024)
В соответствии с кассовым планом начало финансирования объекта запланировано на август 2024 года </t>
  </si>
  <si>
    <t>В июне 2024 года заключено соглашение о предоставлении субсидии из областного бюджета Ленинградской области бюджету Гатчинского муниципального района. Заказчиком МКУ «Управление строительства Гатчинского муниципального района» ведется работа по формированию комплекта документации для проведения конкурсных процедур по выбору подрядной организации по строительству объекта. В соответствии с кассовым планом начало финансирования объекта запланировано на 4 квартал 2024 года</t>
  </si>
  <si>
    <t>Выполняются внутренние отделочные работы, работы по монтажу электрических сетей, слаботочных систем, устраняются замечания комитета государственного строительного надзора и экспертизы Ленинградской области. Оплата по факту работ.</t>
  </si>
  <si>
    <t>Ведутся работы по устройству переходных 
площадок на лестницах, арматурных каркасов и мелкощитовой опалубки 
лестницы и колонн, приемка бетона колонн и плиты перекрытия. Оплата по факту работ</t>
  </si>
  <si>
    <t>Финансирование расходов предусмотрено в 3 квартале 2024 года</t>
  </si>
  <si>
    <t>При реализации ГК возникла необходимость внесения изменений в отдельные разделы технической части проектной и сметной документации в связи с изменением санитарно-эпидемиологических норм по оснащению объекта для осуществления медицинской деятельности. Срок выполнения работ по ГК продлен до 31.07.2024. Проводится экспертиза откорректированной ПСД</t>
  </si>
  <si>
    <t xml:space="preserve">15.02.2024 заключено соглашение о предоставлении субсидии из областного бюджета Ленинградской области  бюджету Всеволожского муниципального района.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24.06.2024 размещено  извещение об открытом конкурсе, окончание подачи заявок – 12.07.2024.
Финансирование объекта запланировано в соответствии с кассовым планом в 4 квартале 2024г; </t>
  </si>
  <si>
    <t>15.02.2024 заключено соглашение о предоставлении субсидии из областного бюджета Ленинградской области  бюджету Всеволожского муниципального района.Заказчиком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28.06.2024 размещено  извещение об открытом конкурсе, окончание подачи заявок – 17.07.2024
Финансирование объекта запланировано в 3 квартале 2024г в соответствии с кассовым планом.</t>
  </si>
  <si>
    <t>06.06.2024 заключено соглашение о предоставлении субсидии из областного бюджета Ленинградской области бюджету Кировского муниципального района. Заказчиком администрацией Кировского муниципального района Ленинградской области ведется работа по формированию комплекта документации для проведения конкурсных процедур по выбору подрядной организации по строительству объекта. Финансирование объекта запланировано в соответствии с кассовым планом на 4 квартал 2024г</t>
  </si>
  <si>
    <t>06.06.2024 заключено соглашение о предоставлении субсидии из областного бюджета Ленинградской области бюджету Тихвинского муниципального района. Заказчиком администрацией муниципального образования Тихвинский муниципальный район Ленинградской области ведется работа по проведению конкурсных процедур по выбору подрядной организации по проектированию и строительству объекта: комплект конкурсной документации сформирован и 28.06.2024 направлен в комитет государственного заказа Ленинградской области. Финансирование объекта запланировано в соответствии с кассовым планом на 3 квартал 2024г</t>
  </si>
  <si>
    <t>Строительная готовность объекта составляет 90%. Итоговая оплата будет проведена в 3 квартале 2024 года по итогам завершения работ и поставки оборудования</t>
  </si>
  <si>
    <t>Строительная готовность объекта составляет 99%. Итоговая оплата будет проведена в 3 квартале 2024 года по итогам завершения работ и поставки оборудования</t>
  </si>
  <si>
    <t>Завершение конкурсных процедур на определение исполнителя гк</t>
  </si>
  <si>
    <t>ГК расторгнут, 20.06.2024 размещена информация о проведении закупки, срок окончания подачи заявок – 10.07.2024, планируемый срок заключения ГК на завершение строительства объекта – август 2024 года.</t>
  </si>
  <si>
    <t>ГК расторгнут 01.06.2024, планируется формирование конкурсной документации для заключения нового ГК на завершение строительства объекта</t>
  </si>
  <si>
    <t>06.06.2024 разработан и подписан график устранения замечаний по объекту, предусматривающий завершение работ до 15.08.24 В соответствии с кассовым планом финансирование объекта запланировано в 3 квартале 2024года</t>
  </si>
  <si>
    <t>Заказчиком ГКУ «Управление строительства Ленинградской области» ведется работа по проведению конкурсных процедур по выбору подрядной организации по строительству объекта: извещение об открытом конкурсе размещено24.06.2024, окончание подачи заявок – 10.07.2024. В соответствии с кассовым планом финансирование объекта запланировано в 4 
квартале 2024года.</t>
  </si>
  <si>
    <t>Отраслевой проект утвержден в июне 2024 года. Выполнение работ запланировано на 3-4 кв.</t>
  </si>
  <si>
    <t>Оплата в соотвествии с концессионным соглашением</t>
  </si>
  <si>
    <t xml:space="preserve">Выявлена необходимость корректировки проектной документации в связи с подтоплением дорожного полотна в весенний период, а также наложением проектируемых сетей ливневой канализации на существующие сети. Финансирование осуществляется  под фактическую потребность на основании заявок, представляемых Администрацией МО. </t>
  </si>
  <si>
    <t xml:space="preserve">Возникла необходимость корректировки проектной документации в связи с изменением технических решений по подключению сетей наружного освещения, схемы организации движения и благоустройства территории. Финансирование осуществляется  под фактическую потребность на основании заявок, представляемых Администрацией МО. </t>
  </si>
  <si>
    <t>В настоящее время направлены документы в комитет государственного заказа ЛО для проведения конкурсных процедур на выполнение СМР</t>
  </si>
  <si>
    <t>В ЕИС проведена закупка  на СМР, государственный контракт в стадии заключения.</t>
  </si>
  <si>
    <t>ПСД в стадии разработки, ориентировочный срок получения положительного заключения экспертизы проекта – 4 квартал 2024г.</t>
  </si>
  <si>
    <t>В настоящее время подготавливаются документы для проведения конкурсных процедур на выполнение СМР</t>
  </si>
  <si>
    <t>В настоящее время направлены документы в комитет государственного заказа ЛО для проведения конкурсных процедур на выполнение ПИР.</t>
  </si>
  <si>
    <t xml:space="preserve">Произведен вынос сетей, идут подготовительные работы и работы по устройству свай. Финансирование осуществляется  под фактическую потребность на основании заявок, представляемых Администрациями МО. </t>
  </si>
  <si>
    <t xml:space="preserve">На объекте ведутся работы по окраске пролетных строений и благоустройству территории. Финансирование осуществляется  под фактическую потребность на основании заявок, представляемых Администрациями МО. </t>
  </si>
  <si>
    <t xml:space="preserve">Выполнены работы по переустройству сетей связи, достигнута договоренность с МУП "Водоканал город Гатчина" по переносу водопровода. Устраняются замечания экспертизы по внесению изменений в проектную документацию в части водопроводных, водоводных и светофорных объектов. Финансирование осуществляется  под фактическую потребность на основании заявок, представляемых Администрациями МО. </t>
  </si>
  <si>
    <t>Предусмотрены средства на завершение СМР на объекте. Освоение средств планируется в III-IV кв. 2024 г</t>
  </si>
  <si>
    <t xml:space="preserve">Работы по проектированию приостановлены: при проведении историко-культурной экспертизы возник вопрос о законности возведения новых объектов в зоне Староладожского канала (объект культурного наследия).  Финансирование осуществляется  под фактическую потребность на основании заявок, представляемых Администрациями МО. </t>
  </si>
  <si>
    <t xml:space="preserve">Достигнута договоренность администрации МО с обслуживающей организацией АО "Газпром газораспределение ЛО" по вопросу установки защитного футляра над газопроводом. Финансирование осуществляется  под фактическую потребность на основании заявок, представляемых Администрациями МО. </t>
  </si>
  <si>
    <t xml:space="preserve">Возникла необходимость корректировки проектной документации в части газораспределительных, тепловых и водопроводных сетей. К работам планируется приступить в июле 2024г. Финансирование осуществляется  под фактическую потребность на основании заявок, представляемых Администрациями МО. </t>
  </si>
  <si>
    <t>Освоение средств планируется в  период  строительного сезона 2024 года (III-IV кварталы т.г.)</t>
  </si>
  <si>
    <t xml:space="preserve">Освоение средств планируется в  период  строительного сезона 2024 года (III-IV кварталы т.г.) </t>
  </si>
  <si>
    <t>Предоставление ИБК запланировано во III-IV кварталах т.г. Освоение средств планируется в  период  строительного сезона 2024 года (III-IV кварталы т.г.)</t>
  </si>
  <si>
    <t xml:space="preserve">Продолжаются работы по разработке проектно-сметной документации.  Подрядной организацией ООО "Мир" нарушены сроки исполнения контракта. Завершение разработки ПСД запланировано в 2024г. </t>
  </si>
  <si>
    <t>Ведется претензионная работа в отношении подрядной организации.</t>
  </si>
  <si>
    <t xml:space="preserve"> Устранение подрядной организацией выявленных нарушений по итогам проверки ГАСН и ГЭЛО  ( срок устранения – 30.06.2024). Медленные темпы работ по устранению выявленных замечаний и дефектов.</t>
  </si>
  <si>
    <t>Конкурсная документация  на ЕИС размещена, планируемый срок заключения МК - июль 2024 года.</t>
  </si>
  <si>
    <t xml:space="preserve">Планируемый срок получения положительного заключения государственной экспертизы на проектную документацию в 4 квартале 2024 года, оплата по факту выполненых работ </t>
  </si>
  <si>
    <t>Средства субсидии перечислены, исходя из фактической потребности в осуществлении расходов, подтвержденной документально, по состоянию на 01.06.2024.</t>
  </si>
  <si>
    <t>По состоянию на 01.06.2024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канализация, водоснабжение.</t>
  </si>
  <si>
    <t>По состоянию на 01.06.2024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газо- и водоснабжение, либо исключение из МК работы по проектированию сетей газо- и водоснабжения</t>
  </si>
  <si>
    <t xml:space="preserve">Корректировка ПСД. 28.06.2024 получено положительное заключение ГАУ «Леноблгосэкспертиза» по технической части. В срок до 31.07. планируется загрузка сметной части. </t>
  </si>
  <si>
    <t xml:space="preserve">Внесение изменений в извещение об осуществлении закупки в связи с жалобой и предписанием УФАС.  21.06.2024 повторное размещение извещения. </t>
  </si>
  <si>
    <t>Не заключено дополнительное соглашение  к МК в связи с отсутствием банковской гарантии  по обеспечению контракта</t>
  </si>
  <si>
    <t>Устранение замечаний комитета по государственносу строительному надзору ЛО.</t>
  </si>
  <si>
    <r>
      <rPr>
        <sz val="10"/>
        <color theme="1"/>
        <rFont val="Times New Roman"/>
        <family val="1"/>
        <charset val="204"/>
      </rPr>
      <t xml:space="preserve">Необходимость получения заключения государственной историко-культурной экспертизы и получения положительного заключения экспертизы на проект. </t>
    </r>
    <r>
      <rPr>
        <sz val="10"/>
        <color rgb="FFFF0000"/>
        <rFont val="Times New Roman"/>
        <family val="1"/>
        <charset val="204"/>
      </rPr>
      <t xml:space="preserve"> </t>
    </r>
    <r>
      <rPr>
        <sz val="10"/>
        <color theme="1"/>
        <rFont val="Times New Roman"/>
        <family val="1"/>
        <charset val="204"/>
      </rPr>
      <t>Оплата по факту выполненных работ.</t>
    </r>
  </si>
  <si>
    <t xml:space="preserve"> Оплата по факту выполненных работ.</t>
  </si>
  <si>
    <t>Оплата  в соответствии с заявками муниципальных образований</t>
  </si>
  <si>
    <t>Корректировка ПСД. Устранение замечаний по проектно-сметной докментации.</t>
  </si>
  <si>
    <t>Корректировка ПСД  в связи с необходимостью получения новых технических условий.</t>
  </si>
  <si>
    <t>Устранение замечаний ГАУ «Леноблгосэкспертиза» по проектной документации.</t>
  </si>
  <si>
    <t>Откорректированная ПСД проходит государтственную экспертизу. Ориентировочные сроки получения положительного заключения - июль 2024.</t>
  </si>
  <si>
    <t>Объект включен в АИП в апреле 2024. Размещение извещения о проведении закупочных процедур                - 27.06.2024. Ориентировочные сроки заключения контракта- июль 2024,</t>
  </si>
  <si>
    <t xml:space="preserve">Планируемый срок получения разрешения на ввод объекта в эксплуатацию – июль 2024 года. Финансирование по факту предьявления к оплате выполненных работ.
</t>
  </si>
  <si>
    <t>Осуществлялась корректировка ПСД, оплата по факту выполненных работ</t>
  </si>
  <si>
    <t xml:space="preserve">Финансирование объекта запланировано в 4 квартале 2024 года. Оплата по факту выполнения работ по ПИР
</t>
  </si>
  <si>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</si>
  <si>
    <t>Осуществляется процедура мероприятий для проведения отбора концессионера</t>
  </si>
  <si>
    <t>Проведение  конкурсных процедур на определение исполнителя работ.</t>
  </si>
  <si>
    <t xml:space="preserve">Оплата по факту выполненных работ. Планируемый срок завершения работ июль 2024 г
</t>
  </si>
  <si>
    <t>Объект включен в АИП в апреле 2024.  В настоящее время проходят конкурсные процедуры.</t>
  </si>
  <si>
    <t>Обжалование решений УФАС в рамках проведения конкурсных процедур. Ориентировочные сроки заключения МК- июль 2024.</t>
  </si>
  <si>
    <t>Объект включен в АИП в апреле  2024г. 27.06.2024 конкурсная документация направлена  в КГЗ ЛО для размещения закупки.</t>
  </si>
  <si>
    <t xml:space="preserve">Объект включен в АИП в апреле  2024г. Устранение замечаний комитета гос.заказа ЛО по разработанной конкурсной документации .  </t>
  </si>
  <si>
    <t>Объект включен в АИП в апреле 2024г. Корректировка конкурсной документации.</t>
  </si>
  <si>
    <t>Ведется работа по корректировке проектно - сметной документации.
В соответствии с кассовым планом финансирование объекта запланировано в 4 квартале 2024 года.</t>
  </si>
  <si>
    <t>Заключен МК, оплата планируется в июле 2024 г</t>
  </si>
  <si>
    <t xml:space="preserve">Оплата по факту выполненных работ </t>
  </si>
  <si>
    <t xml:space="preserve">01.12.2023 заключен новый ГК на СМР, срок выполнения работ – до 20.12.2024.Оплата по факту выполненных работ </t>
  </si>
  <si>
    <t>Ведется подготовка документации к торгам, оплата планируется на сентябрь 2024 г</t>
  </si>
  <si>
    <t>Оплата после получения результатов государственной экспертизы, ожидаемый выход начало 3 квартала</t>
  </si>
  <si>
    <t>Финансирование с учетом заключение договоров на приобретение жилья.</t>
  </si>
  <si>
    <t xml:space="preserve">МК заключен в конце июня, финансирование в в соответствии с условиями МК </t>
  </si>
  <si>
    <t>08.05.2024  заключен ГК . Срок выполнения работ - 8 месяцев с даты заключения контракта. Подрядчику выплачен аванс в сумме 85 942 441,55 руб. Работы продолжаются в соответствии с графиком выполнения работ.</t>
  </si>
  <si>
    <t>Устранение замечаний.  Замечания ГАУ «Леноблгосэкспертиза» устранены, за исключением обоснования технологического присоединения к сетям связи ПАО «Ростелеком».</t>
  </si>
  <si>
    <t>Неосвоение в связи с наличием незавершенного непредвиденного обстоятельства (мероприятие по розыску гражданина в г.Лодейное Поле).</t>
  </si>
  <si>
    <t>Неосвоение бюджетных ассигнований образовалось в связи с наличием непредвиденных обстоятельств по 13 помещениям (судебное производство и мероприятия по розыску граждан, подлежащих расселению в 2023 году в Мичуринском сп - 1 помещение, в Оредежском сп – 3 помещения, в Аннинском гп – 2 помещения, в г.Выборг – 1 помещение, в Тельмановском сп – 3 помещения, в Ульяновском сп – 1 помещение, в г.Волхов – 1 помещение, в г.Луга – 1 помещение).</t>
  </si>
  <si>
    <t>Неосвоение бюджетных ассигнований образовалось в связи с наличием незавершенного непредвиденного обстоятельства (судебный спор с гражданином о стоимости выкупа жилого помещения в сп Елизаветино). Плановая дата завершения непредвиденного обстоятельства до 01.08.2024.</t>
  </si>
  <si>
    <t xml:space="preserve">27.05.24 Ленинградской области выделено дополнительное финансирование, в соответствии с распоряжением Правительства Российской Федерации от 27.05.2024 № 1279-р Ленинградской области направлены средства публично–правовой компании «Фонд развития территорий» на переселение граждан из аварийного жилищного фонда в объеме 809 340 000,00 рублей. Данные средства распределены постановлением Правительства Ленинградской области от 25.06.2024 № 440.  . Расходование средств планируется с учетом аключения Соглашений о распределении субсидии.
</t>
  </si>
  <si>
    <t>.
17.05.2024 получено разрешение на строительство объекта. Финансирование в сответствии с условиями ГК.</t>
  </si>
  <si>
    <t xml:space="preserve"> оплата по факту выполенных работ.</t>
  </si>
  <si>
    <t xml:space="preserve"> ведется разработка проектной документации</t>
  </si>
  <si>
    <t>Приложение 13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</si>
</sst>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
    <numFmt numFmtId="166" formatCode="_(* #,##0.00_);_(* \(#,##0.00\);_(* &quot;-&quot;??_);_(@_)"/>
    <numFmt numFmtId="167" formatCode="_-* #,##0.00&quot;р.&quot;_-;\-* #,##0.00&quot;р.&quot;_-;_-* &quot;-&quot;??&quot;р.&quot;_-;_-@_-"/>
    <numFmt numFmtId="168" formatCode="_-* #,##0.00_р_._-;\-* #,##0.00_р_._-;_-* &quot;-&quot;??_р_._-;_-@_-"/>
    <numFmt numFmtId="169" formatCode="_-* #,##0.00_-;\-* #,##0.00_-;_-* &quot;-&quot;??_-;_-@_-"/>
  </numFmts>
  <fonts count="29" x14ac:knownFonts="1">
    <font>
      <sz val="11"/>
      <color theme="1"/>
      <name val="Calibri"/>
      <family val="2"/>
      <charset val="204"/>
      <scheme val="minor"/>
    </font>
    <font>
      <b/>
      <sz val="10"/>
      <name val="Times New Roman"/>
      <family val="1"/>
      <charset val="204"/>
    </font>
    <font>
      <sz val="10"/>
      <name val="Times New Roman"/>
      <family val="1"/>
      <charset val="204"/>
    </font>
    <font>
      <b/>
      <sz val="12"/>
      <name val="Times New Roman"/>
      <family val="1"/>
      <charset val="204"/>
    </font>
    <font>
      <sz val="12"/>
      <name val="Times New Roman"/>
      <family val="1"/>
      <charset val="204"/>
    </font>
    <font>
      <b/>
      <sz val="10"/>
      <color theme="1"/>
      <name val="Times New Roman"/>
      <family val="1"/>
      <charset val="204"/>
    </font>
    <font>
      <b/>
      <sz val="10"/>
      <name val="Arial Cyr"/>
      <charset val="204"/>
    </font>
    <font>
      <b/>
      <sz val="11"/>
      <color theme="1"/>
      <name val="Arial Cyr"/>
      <charset val="204"/>
    </font>
    <font>
      <b/>
      <sz val="11"/>
      <name val="Arial Cyr"/>
      <charset val="204"/>
    </font>
    <font>
      <b/>
      <sz val="11"/>
      <name val="Times New Roman"/>
      <family val="1"/>
      <charset val="204"/>
    </font>
    <font>
      <b/>
      <sz val="10"/>
      <color rgb="FF000000"/>
      <name val="Arial Cyr"/>
      <charset val="204"/>
    </font>
    <font>
      <sz val="10"/>
      <color rgb="FF000000"/>
      <name val="Arial Cyr"/>
      <charset val="204"/>
    </font>
    <font>
      <b/>
      <sz val="11"/>
      <color rgb="FF000000"/>
      <name val="Arial Cyr"/>
      <charset val="204"/>
    </font>
    <font>
      <sz val="11"/>
      <color rgb="FF000000"/>
      <name val="Arial Cyr"/>
      <charset val="204"/>
    </font>
    <font>
      <sz val="11"/>
      <name val="Times New Roman"/>
      <family val="1"/>
      <charset val="204"/>
    </font>
    <font>
      <b/>
      <sz val="13"/>
      <name val="Times New Roman"/>
      <family val="1"/>
      <charset val="204"/>
    </font>
    <font>
      <sz val="10"/>
      <color rgb="FFFF0000"/>
      <name val="Times New Roman"/>
      <family val="1"/>
      <charset val="204"/>
    </font>
    <font>
      <sz val="11"/>
      <color theme="1"/>
      <name val="Calibri"/>
      <family val="2"/>
      <charset val="204"/>
      <scheme val="minor"/>
    </font>
    <font>
      <sz val="10"/>
      <name val="Arial"/>
      <family val="2"/>
      <charset val="204"/>
    </font>
    <font>
      <sz val="10"/>
      <name val="Arial"/>
      <family val="2"/>
      <charset val="204"/>
    </font>
    <font>
      <sz val="10"/>
      <name val="Arial Cyr"/>
      <charset val="204"/>
    </font>
    <font>
      <sz val="12"/>
      <color theme="1"/>
      <name val="Times New Roman"/>
      <family val="2"/>
      <charset val="204"/>
    </font>
    <font>
      <sz val="11"/>
      <color theme="1"/>
      <name val="Calibri"/>
      <family val="2"/>
      <scheme val="minor"/>
    </font>
    <font>
      <sz val="11"/>
      <color indexed="8"/>
      <name val="Calibri"/>
      <family val="2"/>
      <charset val="204"/>
    </font>
    <font>
      <sz val="10"/>
      <color theme="1"/>
      <name val="Arial Cyr"/>
      <family val="2"/>
      <charset val="204"/>
    </font>
    <font>
      <sz val="14"/>
      <color theme="1"/>
      <name val="Calibri"/>
      <family val="2"/>
      <charset val="204"/>
      <scheme val="minor"/>
    </font>
    <font>
      <sz val="10"/>
      <color theme="1"/>
      <name val="Times New Roman"/>
      <family val="1"/>
      <charset val="204"/>
    </font>
    <font>
      <sz val="8"/>
      <name val="Arial Cyr"/>
    </font>
    <font>
      <sz val="11"/>
      <color rgb="FFFF0000"/>
      <name val="Calibri"/>
      <family val="2"/>
      <charset val="204"/>
      <scheme val="minor"/>
    </font>
  </fonts>
  <fills count="11">
    <fill>
      <patternFill patternType="none"/>
    </fill>
    <fill>
      <patternFill patternType="gray125"/>
    </fill>
    <fill>
      <patternFill patternType="solid">
        <fgColor rgb="FFFFFFD1"/>
        <bgColor indexed="64"/>
      </patternFill>
    </fill>
    <fill>
      <patternFill patternType="solid">
        <fgColor rgb="FFE6FDFE"/>
        <bgColor rgb="FF000000"/>
      </patternFill>
    </fill>
    <fill>
      <patternFill patternType="solid">
        <fgColor rgb="FFE7FFFF"/>
        <bgColor indexed="64"/>
      </patternFill>
    </fill>
    <fill>
      <patternFill patternType="solid">
        <fgColor rgb="FFFFFFE7"/>
        <bgColor rgb="FF000000"/>
      </patternFill>
    </fill>
    <fill>
      <patternFill patternType="solid">
        <fgColor rgb="FFFFFFE5"/>
        <bgColor indexed="64"/>
      </patternFill>
    </fill>
    <fill>
      <patternFill patternType="solid">
        <fgColor rgb="FFE8F5F8"/>
        <bgColor rgb="FF000000"/>
      </patternFill>
    </fill>
    <fill>
      <patternFill patternType="solid">
        <fgColor rgb="FFF3FFFF"/>
        <bgColor indexed="64"/>
      </patternFill>
    </fill>
    <fill>
      <patternFill patternType="solid">
        <fgColor rgb="FFFFFFD1"/>
        <bgColor rgb="FF000000"/>
      </patternFill>
    </fill>
    <fill>
      <patternFill patternType="solid">
        <fgColor rgb="FFE1FB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1359">
    <xf numFmtId="0" fontId="0" fillId="0" borderId="0"/>
    <xf numFmtId="0" fontId="18" fillId="0" borderId="0"/>
    <xf numFmtId="0" fontId="20" fillId="0" borderId="0"/>
    <xf numFmtId="167" fontId="19"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22" fillId="0" borderId="0"/>
    <xf numFmtId="0" fontId="17" fillId="0" borderId="0"/>
    <xf numFmtId="0" fontId="17" fillId="0" borderId="0"/>
    <xf numFmtId="0" fontId="19" fillId="0" borderId="0"/>
    <xf numFmtId="0" fontId="20"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1" fillId="0" borderId="0"/>
    <xf numFmtId="0" fontId="17" fillId="0" borderId="0"/>
    <xf numFmtId="0" fontId="17" fillId="0" borderId="0"/>
    <xf numFmtId="0" fontId="17" fillId="0" borderId="0"/>
    <xf numFmtId="0" fontId="17" fillId="0" borderId="0"/>
    <xf numFmtId="0" fontId="17" fillId="0" borderId="0"/>
    <xf numFmtId="0" fontId="23" fillId="0" borderId="0"/>
    <xf numFmtId="0" fontId="24" fillId="0" borderId="0"/>
    <xf numFmtId="0" fontId="19"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19"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8"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6" fontId="19" fillId="0" borderId="0" applyFont="0" applyFill="0" applyBorder="0" applyAlignment="0" applyProtection="0"/>
    <xf numFmtId="43" fontId="2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9" fillId="0" borderId="0" applyFont="0" applyFill="0" applyBorder="0" applyAlignment="0" applyProtection="0"/>
    <xf numFmtId="43" fontId="20" fillId="0" borderId="0" applyFont="0" applyFill="0" applyBorder="0" applyAlignment="0" applyProtection="0"/>
  </cellStyleXfs>
  <cellXfs count="132">
    <xf numFmtId="0" fontId="0" fillId="0" borderId="0" xfId="0"/>
    <xf numFmtId="0" fontId="1" fillId="0" borderId="0" xfId="0" applyFont="1" applyProtection="1">
      <protection locked="0"/>
    </xf>
    <xf numFmtId="0" fontId="1" fillId="0" borderId="0" xfId="0" applyFont="1" applyFill="1" applyProtection="1">
      <protection locked="0"/>
    </xf>
    <xf numFmtId="0" fontId="2" fillId="0" borderId="0" xfId="0" applyFont="1" applyFill="1" applyProtection="1">
      <protection locked="0"/>
    </xf>
    <xf numFmtId="164" fontId="2" fillId="0" borderId="0" xfId="0" applyNumberFormat="1" applyFont="1" applyFill="1" applyProtection="1">
      <protection locked="0"/>
    </xf>
    <xf numFmtId="165" fontId="2" fillId="0" borderId="0" xfId="0" applyNumberFormat="1" applyFont="1" applyFill="1" applyProtection="1">
      <protection locked="0"/>
    </xf>
    <xf numFmtId="0" fontId="2" fillId="0" borderId="0" xfId="0" applyFont="1" applyFill="1" applyAlignment="1" applyProtection="1">
      <alignment horizontal="right" vertical="center" wrapText="1"/>
      <protection locked="0"/>
    </xf>
    <xf numFmtId="0" fontId="0" fillId="0" borderId="0" xfId="0" applyProtection="1">
      <protection locked="0"/>
    </xf>
    <xf numFmtId="0" fontId="5"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6" fillId="0" borderId="0" xfId="0" applyFont="1" applyProtection="1">
      <protection locked="0"/>
    </xf>
    <xf numFmtId="0" fontId="7" fillId="2" borderId="1" xfId="0" applyFont="1" applyFill="1" applyBorder="1" applyAlignment="1">
      <alignment horizontal="centerContinuous" vertical="center"/>
    </xf>
    <xf numFmtId="0" fontId="8" fillId="2" borderId="1" xfId="0" applyFont="1" applyFill="1" applyBorder="1" applyAlignment="1">
      <alignment horizontal="centerContinuous" vertical="center" wrapText="1"/>
    </xf>
    <xf numFmtId="4" fontId="8" fillId="2" borderId="1" xfId="0" applyNumberFormat="1" applyFont="1" applyFill="1" applyBorder="1" applyAlignment="1">
      <alignment horizontal="centerContinuous" vertical="center"/>
    </xf>
    <xf numFmtId="165" fontId="9" fillId="2" borderId="1" xfId="0" applyNumberFormat="1" applyFont="1" applyFill="1" applyBorder="1" applyAlignment="1" applyProtection="1">
      <alignment horizontal="centerContinuous" vertical="center"/>
      <protection locked="0"/>
    </xf>
    <xf numFmtId="0" fontId="9" fillId="2" borderId="1" xfId="0" applyFont="1" applyFill="1" applyBorder="1" applyAlignment="1" applyProtection="1">
      <alignment horizontal="centerContinuous" vertical="center" wrapText="1"/>
      <protection locked="0"/>
    </xf>
    <xf numFmtId="0" fontId="1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164" fontId="0" fillId="0" borderId="1" xfId="0" applyNumberFormat="1" applyFont="1" applyFill="1" applyBorder="1" applyProtection="1"/>
    <xf numFmtId="165" fontId="2" fillId="0" borderId="1" xfId="0" applyNumberFormat="1" applyFont="1" applyFill="1" applyBorder="1" applyProtection="1"/>
    <xf numFmtId="0" fontId="2" fillId="0" borderId="1" xfId="0" applyFont="1" applyFill="1" applyBorder="1" applyAlignment="1" applyProtection="1">
      <alignment horizontal="center" vertical="center" wrapText="1"/>
      <protection locked="0"/>
    </xf>
    <xf numFmtId="164" fontId="10" fillId="3" borderId="1" xfId="0" applyNumberFormat="1" applyFont="1" applyFill="1" applyBorder="1" applyProtection="1"/>
    <xf numFmtId="165" fontId="1" fillId="4" borderId="1" xfId="0" applyNumberFormat="1" applyFont="1" applyFill="1" applyBorder="1" applyProtection="1"/>
    <xf numFmtId="0" fontId="2" fillId="4" borderId="1" xfId="0" applyFont="1" applyFill="1" applyBorder="1" applyAlignment="1" applyProtection="1">
      <alignment horizontal="center" vertical="center" wrapText="1"/>
      <protection locked="0"/>
    </xf>
    <xf numFmtId="164" fontId="6" fillId="5" borderId="1" xfId="0" applyNumberFormat="1" applyFont="1" applyFill="1" applyBorder="1" applyProtection="1"/>
    <xf numFmtId="165" fontId="1" fillId="6" borderId="1" xfId="0" applyNumberFormat="1" applyFont="1" applyFill="1" applyBorder="1" applyProtection="1"/>
    <xf numFmtId="0" fontId="2" fillId="6" borderId="1" xfId="0" applyFont="1" applyFill="1" applyBorder="1" applyAlignment="1" applyProtection="1">
      <alignment horizontal="center" vertical="center" wrapText="1"/>
      <protection locked="0"/>
    </xf>
    <xf numFmtId="164" fontId="10" fillId="7" borderId="1" xfId="0" applyNumberFormat="1" applyFont="1" applyFill="1" applyBorder="1" applyProtection="1"/>
    <xf numFmtId="165" fontId="1" fillId="8" borderId="1" xfId="0" applyNumberFormat="1" applyFont="1" applyFill="1" applyBorder="1" applyProtection="1"/>
    <xf numFmtId="0" fontId="2" fillId="8" borderId="1" xfId="0" applyFont="1" applyFill="1" applyBorder="1" applyAlignment="1" applyProtection="1">
      <alignment horizontal="center" vertical="center" wrapText="1"/>
      <protection locked="0"/>
    </xf>
    <xf numFmtId="0" fontId="12" fillId="9" borderId="1" xfId="0" applyFont="1" applyFill="1" applyBorder="1" applyAlignment="1" applyProtection="1">
      <alignment horizontal="centerContinuous" vertical="center" wrapText="1"/>
    </xf>
    <xf numFmtId="0" fontId="12" fillId="9" borderId="1" xfId="0" applyFont="1" applyFill="1" applyBorder="1" applyAlignment="1" applyProtection="1">
      <alignment horizontal="centerContinuous" vertical="center"/>
    </xf>
    <xf numFmtId="0" fontId="13" fillId="9" borderId="1" xfId="0" applyFont="1" applyFill="1" applyBorder="1" applyAlignment="1" applyProtection="1">
      <alignment horizontal="centerContinuous" vertical="center"/>
    </xf>
    <xf numFmtId="4" fontId="12" fillId="9" borderId="1" xfId="0" applyNumberFormat="1" applyFont="1" applyFill="1" applyBorder="1" applyAlignment="1" applyProtection="1">
      <alignment horizontal="centerContinuous" vertical="center"/>
    </xf>
    <xf numFmtId="165" fontId="9" fillId="2" borderId="1" xfId="0" applyNumberFormat="1" applyFont="1" applyFill="1" applyBorder="1" applyAlignment="1" applyProtection="1">
      <alignment horizontal="centerContinuous" vertical="center"/>
    </xf>
    <xf numFmtId="0" fontId="14" fillId="2" borderId="1" xfId="0" applyFont="1" applyFill="1" applyBorder="1" applyAlignment="1" applyProtection="1">
      <alignment horizontal="centerContinuous" vertical="center" wrapText="1"/>
      <protection locked="0"/>
    </xf>
    <xf numFmtId="164" fontId="12" fillId="9" borderId="1" xfId="0" applyNumberFormat="1" applyFont="1" applyFill="1" applyBorder="1" applyAlignment="1" applyProtection="1">
      <alignment horizontal="centerContinuous" vertical="center"/>
    </xf>
    <xf numFmtId="165" fontId="1" fillId="10" borderId="1" xfId="0" applyNumberFormat="1" applyFont="1" applyFill="1" applyBorder="1" applyProtection="1"/>
    <xf numFmtId="0" fontId="2" fillId="10" borderId="1" xfId="0" applyFont="1" applyFill="1" applyBorder="1" applyAlignment="1" applyProtection="1">
      <alignment horizontal="center" vertical="center" wrapText="1"/>
      <protection locked="0"/>
    </xf>
    <xf numFmtId="164" fontId="7" fillId="0" borderId="1" xfId="0" applyNumberFormat="1" applyFont="1" applyFill="1" applyBorder="1" applyProtection="1"/>
    <xf numFmtId="165" fontId="9" fillId="0" borderId="1" xfId="0" applyNumberFormat="1" applyFont="1" applyFill="1" applyBorder="1" applyProtection="1"/>
    <xf numFmtId="0" fontId="2" fillId="0" borderId="0" xfId="0" applyFont="1" applyFill="1" applyAlignment="1" applyProtection="1">
      <alignment horizontal="center" vertical="center" wrapText="1"/>
      <protection locked="0"/>
    </xf>
    <xf numFmtId="0" fontId="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26" fillId="0" borderId="1" xfId="82" applyNumberFormat="1" applyFont="1" applyFill="1" applyBorder="1" applyAlignment="1">
      <alignment horizontal="center" vertical="center" wrapText="1"/>
    </xf>
    <xf numFmtId="0" fontId="26" fillId="0" borderId="1" xfId="82" applyNumberFormat="1" applyFont="1" applyFill="1" applyBorder="1" applyAlignment="1">
      <alignment horizontal="center" vertical="center" wrapText="1"/>
    </xf>
    <xf numFmtId="0" fontId="26" fillId="0" borderId="1" xfId="82" applyNumberFormat="1" applyFont="1" applyFill="1" applyBorder="1" applyAlignment="1">
      <alignment horizontal="center" vertical="center" wrapText="1"/>
    </xf>
    <xf numFmtId="0" fontId="26" fillId="0" borderId="1" xfId="82" applyNumberFormat="1" applyFont="1" applyFill="1" applyBorder="1" applyAlignment="1">
      <alignment horizontal="center" vertical="center" wrapText="1"/>
    </xf>
    <xf numFmtId="0" fontId="26" fillId="0" borderId="1" xfId="82" applyNumberFormat="1" applyFont="1" applyFill="1" applyBorder="1" applyAlignment="1">
      <alignment horizontal="center" vertical="center" wrapText="1"/>
    </xf>
    <xf numFmtId="165" fontId="9" fillId="2" borderId="1" xfId="0" applyNumberFormat="1" applyFont="1" applyFill="1" applyBorder="1" applyAlignment="1" applyProtection="1">
      <alignment horizontal="left" vertical="center"/>
    </xf>
    <xf numFmtId="0" fontId="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xf>
    <xf numFmtId="0" fontId="0" fillId="0" borderId="0" xfId="0" applyFill="1" applyAlignment="1" applyProtection="1">
      <alignment horizontal="center" vertical="center"/>
      <protection locked="0"/>
    </xf>
    <xf numFmtId="0" fontId="16"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xf>
    <xf numFmtId="0" fontId="11" fillId="0" borderId="1" xfId="0" applyFont="1" applyFill="1" applyBorder="1" applyAlignment="1" applyProtection="1">
      <alignment horizontal="center"/>
    </xf>
    <xf numFmtId="164" fontId="10" fillId="0" borderId="1" xfId="0" applyNumberFormat="1" applyFont="1" applyFill="1" applyBorder="1" applyProtection="1"/>
    <xf numFmtId="165" fontId="1" fillId="0" borderId="1" xfId="0" applyNumberFormat="1" applyFont="1" applyFill="1" applyBorder="1" applyProtection="1"/>
    <xf numFmtId="0" fontId="11" fillId="0" borderId="1" xfId="0" applyFont="1" applyFill="1" applyBorder="1" applyAlignment="1" applyProtection="1">
      <alignment horizontal="center" vertical="center" wrapText="1"/>
    </xf>
    <xf numFmtId="0" fontId="0" fillId="0" borderId="4" xfId="0" applyBorder="1" applyAlignment="1">
      <alignment horizontal="center" vertical="center" wrapText="1"/>
    </xf>
    <xf numFmtId="164" fontId="0" fillId="0" borderId="4" xfId="0" applyNumberFormat="1" applyBorder="1" applyAlignment="1">
      <alignment wrapText="1"/>
    </xf>
    <xf numFmtId="164" fontId="0" fillId="0" borderId="0" xfId="0" applyNumberFormat="1" applyProtection="1">
      <protection locked="0"/>
    </xf>
    <xf numFmtId="0" fontId="0" fillId="0" borderId="1" xfId="0" applyFont="1" applyFill="1" applyBorder="1" applyAlignment="1" applyProtection="1">
      <alignment horizontal="center" vertical="center"/>
    </xf>
    <xf numFmtId="0" fontId="26" fillId="0" borderId="1" xfId="0" applyFont="1" applyFill="1" applyBorder="1" applyAlignment="1" applyProtection="1">
      <alignment horizontal="center" vertical="center" wrapText="1"/>
      <protection locked="0"/>
    </xf>
    <xf numFmtId="0" fontId="28" fillId="0" borderId="0" xfId="0" applyFont="1" applyProtection="1">
      <protection locked="0"/>
    </xf>
    <xf numFmtId="0" fontId="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0" fillId="0" borderId="0" xfId="0" applyFill="1" applyProtection="1">
      <protection locked="0"/>
    </xf>
    <xf numFmtId="164" fontId="11" fillId="0" borderId="1" xfId="0" applyNumberFormat="1" applyFont="1" applyFill="1" applyBorder="1" applyProtection="1"/>
    <xf numFmtId="0" fontId="11" fillId="0" borderId="1" xfId="0" applyFont="1" applyFill="1" applyBorder="1" applyAlignment="1" applyProtection="1">
      <alignment horizontal="center" vertical="center" wrapText="1"/>
    </xf>
    <xf numFmtId="0" fontId="11" fillId="0" borderId="3" xfId="0" applyFont="1" applyFill="1" applyBorder="1" applyAlignment="1" applyProtection="1">
      <alignment horizontal="center" wrapText="1"/>
    </xf>
    <xf numFmtId="0" fontId="11" fillId="0" borderId="1" xfId="0" applyFont="1" applyFill="1" applyBorder="1" applyAlignment="1" applyProtection="1">
      <alignment horizontal="center" wrapText="1"/>
    </xf>
    <xf numFmtId="0" fontId="11" fillId="0" borderId="2" xfId="0" applyFont="1" applyFill="1" applyBorder="1" applyAlignment="1" applyProtection="1">
      <alignment horizontal="center" wrapText="1"/>
    </xf>
    <xf numFmtId="0" fontId="11" fillId="0" borderId="4" xfId="0" applyFont="1" applyFill="1" applyBorder="1" applyAlignment="1" applyProtection="1">
      <alignment horizontal="center" wrapText="1"/>
    </xf>
    <xf numFmtId="4" fontId="27" fillId="0" borderId="5" xfId="0" applyNumberFormat="1" applyFont="1" applyBorder="1" applyAlignment="1" applyProtection="1">
      <alignment horizontal="right" wrapText="1"/>
    </xf>
    <xf numFmtId="17" fontId="2" fillId="0" borderId="1" xfId="0" applyNumberFormat="1"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center"/>
    </xf>
    <xf numFmtId="0" fontId="6" fillId="5" borderId="1" xfId="0" applyFont="1" applyFill="1" applyBorder="1" applyAlignment="1" applyProtection="1">
      <alignment horizontal="center"/>
    </xf>
    <xf numFmtId="0" fontId="10" fillId="7" borderId="1" xfId="0" applyFont="1" applyFill="1" applyBorder="1" applyAlignment="1" applyProtection="1">
      <alignment horizontal="center" vertical="center" wrapText="1"/>
    </xf>
    <xf numFmtId="0" fontId="10" fillId="7" borderId="1" xfId="0" applyFont="1" applyFill="1" applyBorder="1" applyAlignment="1" applyProtection="1">
      <alignment horizontal="center"/>
    </xf>
    <xf numFmtId="0" fontId="11" fillId="7" borderId="1" xfId="0" applyFont="1" applyFill="1" applyBorder="1" applyAlignment="1" applyProtection="1">
      <alignment horizontal="center"/>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xf>
    <xf numFmtId="0" fontId="11"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xf>
    <xf numFmtId="0" fontId="11" fillId="3" borderId="1" xfId="0" applyFont="1" applyFill="1" applyBorder="1" applyAlignment="1" applyProtection="1">
      <alignment horizontal="center"/>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1" fillId="0" borderId="0" xfId="0" applyFont="1" applyAlignment="1" applyProtection="1">
      <alignment horizontal="center"/>
      <protection locked="0"/>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0" fillId="0" borderId="3" xfId="0" applyFont="1" applyFill="1" applyBorder="1" applyAlignment="1" applyProtection="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4" xfId="0" applyFill="1" applyBorder="1" applyAlignment="1">
      <alignment horizontal="center" vertical="center" wrapText="1"/>
    </xf>
    <xf numFmtId="0" fontId="11" fillId="0" borderId="3" xfId="0" applyFont="1" applyFill="1" applyBorder="1" applyAlignment="1" applyProtection="1">
      <alignment horizontal="center" wrapText="1"/>
    </xf>
    <xf numFmtId="0" fontId="26" fillId="0" borderId="2" xfId="82" applyNumberFormat="1" applyFont="1" applyFill="1" applyBorder="1" applyAlignment="1">
      <alignment horizontal="center" vertical="center" wrapText="1"/>
    </xf>
    <xf numFmtId="0" fontId="26" fillId="0" borderId="4" xfId="82" applyNumberFormat="1" applyFont="1" applyFill="1" applyBorder="1" applyAlignment="1">
      <alignment horizontal="center" vertical="center" wrapText="1"/>
    </xf>
    <xf numFmtId="0" fontId="15" fillId="0" borderId="1" xfId="0" applyFont="1" applyBorder="1" applyAlignment="1" applyProtection="1">
      <alignment horizontal="center"/>
    </xf>
    <xf numFmtId="0" fontId="0"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26" fillId="0" borderId="2" xfId="0" applyFont="1" applyFill="1" applyBorder="1" applyAlignment="1" applyProtection="1">
      <alignment horizontal="center" vertical="center" wrapText="1"/>
      <protection locked="0"/>
    </xf>
    <xf numFmtId="0" fontId="0"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0" borderId="2" xfId="0" applyNumberFormat="1" applyFont="1" applyFill="1" applyBorder="1" applyAlignment="1" applyProtection="1">
      <alignment wrapText="1"/>
    </xf>
    <xf numFmtId="164" fontId="0" fillId="0" borderId="4" xfId="0" applyNumberFormat="1" applyBorder="1" applyAlignment="1">
      <alignment wrapText="1"/>
    </xf>
    <xf numFmtId="165" fontId="2" fillId="0" borderId="2" xfId="0" applyNumberFormat="1" applyFont="1" applyFill="1" applyBorder="1" applyAlignment="1" applyProtection="1">
      <alignment wrapText="1"/>
    </xf>
    <xf numFmtId="0" fontId="0" fillId="0" borderId="4" xfId="0" applyBorder="1" applyAlignment="1">
      <alignment wrapText="1"/>
    </xf>
    <xf numFmtId="164" fontId="2" fillId="0" borderId="2" xfId="0" applyNumberFormat="1" applyFont="1" applyFill="1" applyBorder="1" applyAlignment="1" applyProtection="1">
      <alignment wrapText="1"/>
    </xf>
  </cellXfs>
  <cellStyles count="1359">
    <cellStyle name="Денежный 2" xfId="3"/>
    <cellStyle name="Обычный" xfId="0" builtinId="0"/>
    <cellStyle name="Обычный 10" xfId="4"/>
    <cellStyle name="Обычный 10 10" xfId="691"/>
    <cellStyle name="Обычный 10 2" xfId="5"/>
    <cellStyle name="Обычный 10 2 2" xfId="6"/>
    <cellStyle name="Обычный 10 2 2 2" xfId="7"/>
    <cellStyle name="Обычный 10 2 2 2 2" xfId="8"/>
    <cellStyle name="Обычный 10 2 2 2 2 2" xfId="695"/>
    <cellStyle name="Обычный 10 2 2 2 3" xfId="9"/>
    <cellStyle name="Обычный 10 2 2 2 3 2" xfId="696"/>
    <cellStyle name="Обычный 10 2 2 2 4" xfId="10"/>
    <cellStyle name="Обычный 10 2 2 2 4 2" xfId="697"/>
    <cellStyle name="Обычный 10 2 2 2 5" xfId="694"/>
    <cellStyle name="Обычный 10 2 2 3" xfId="11"/>
    <cellStyle name="Обычный 10 2 2 3 2" xfId="12"/>
    <cellStyle name="Обычный 10 2 2 3 2 2" xfId="699"/>
    <cellStyle name="Обычный 10 2 2 3 3" xfId="13"/>
    <cellStyle name="Обычный 10 2 2 3 3 2" xfId="700"/>
    <cellStyle name="Обычный 10 2 2 3 4" xfId="698"/>
    <cellStyle name="Обычный 10 2 2 4" xfId="14"/>
    <cellStyle name="Обычный 10 2 2 4 2" xfId="701"/>
    <cellStyle name="Обычный 10 2 2 5" xfId="15"/>
    <cellStyle name="Обычный 10 2 2 5 2" xfId="702"/>
    <cellStyle name="Обычный 10 2 2 6" xfId="16"/>
    <cellStyle name="Обычный 10 2 2 6 2" xfId="703"/>
    <cellStyle name="Обычный 10 2 2 7" xfId="693"/>
    <cellStyle name="Обычный 10 2 3" xfId="17"/>
    <cellStyle name="Обычный 10 2 3 2" xfId="18"/>
    <cellStyle name="Обычный 10 2 3 2 2" xfId="19"/>
    <cellStyle name="Обычный 10 2 3 2 2 2" xfId="706"/>
    <cellStyle name="Обычный 10 2 3 2 3" xfId="20"/>
    <cellStyle name="Обычный 10 2 3 2 3 2" xfId="707"/>
    <cellStyle name="Обычный 10 2 3 2 4" xfId="705"/>
    <cellStyle name="Обычный 10 2 3 3" xfId="21"/>
    <cellStyle name="Обычный 10 2 3 3 2" xfId="708"/>
    <cellStyle name="Обычный 10 2 3 4" xfId="22"/>
    <cellStyle name="Обычный 10 2 3 4 2" xfId="709"/>
    <cellStyle name="Обычный 10 2 3 5" xfId="23"/>
    <cellStyle name="Обычный 10 2 3 5 2" xfId="710"/>
    <cellStyle name="Обычный 10 2 3 6" xfId="704"/>
    <cellStyle name="Обычный 10 2 4" xfId="24"/>
    <cellStyle name="Обычный 10 2 4 2" xfId="25"/>
    <cellStyle name="Обычный 10 2 4 2 2" xfId="26"/>
    <cellStyle name="Обычный 10 2 4 2 2 2" xfId="713"/>
    <cellStyle name="Обычный 10 2 4 2 3" xfId="27"/>
    <cellStyle name="Обычный 10 2 4 2 3 2" xfId="714"/>
    <cellStyle name="Обычный 10 2 4 2 4" xfId="712"/>
    <cellStyle name="Обычный 10 2 4 3" xfId="28"/>
    <cellStyle name="Обычный 10 2 4 3 2" xfId="715"/>
    <cellStyle name="Обычный 10 2 4 4" xfId="29"/>
    <cellStyle name="Обычный 10 2 4 4 2" xfId="716"/>
    <cellStyle name="Обычный 10 2 4 5" xfId="30"/>
    <cellStyle name="Обычный 10 2 4 5 2" xfId="717"/>
    <cellStyle name="Обычный 10 2 4 6" xfId="711"/>
    <cellStyle name="Обычный 10 2 5" xfId="31"/>
    <cellStyle name="Обычный 10 2 5 2" xfId="32"/>
    <cellStyle name="Обычный 10 2 5 2 2" xfId="719"/>
    <cellStyle name="Обычный 10 2 5 3" xfId="33"/>
    <cellStyle name="Обычный 10 2 5 3 2" xfId="720"/>
    <cellStyle name="Обычный 10 2 5 4" xfId="718"/>
    <cellStyle name="Обычный 10 2 6" xfId="34"/>
    <cellStyle name="Обычный 10 2 6 2" xfId="721"/>
    <cellStyle name="Обычный 10 2 7" xfId="35"/>
    <cellStyle name="Обычный 10 2 7 2" xfId="722"/>
    <cellStyle name="Обычный 10 2 8" xfId="36"/>
    <cellStyle name="Обычный 10 2 8 2" xfId="723"/>
    <cellStyle name="Обычный 10 2 9" xfId="692"/>
    <cellStyle name="Обычный 10 3" xfId="37"/>
    <cellStyle name="Обычный 10 3 2" xfId="38"/>
    <cellStyle name="Обычный 10 3 2 2" xfId="39"/>
    <cellStyle name="Обычный 10 3 2 2 2" xfId="40"/>
    <cellStyle name="Обычный 10 3 2 2 2 2" xfId="727"/>
    <cellStyle name="Обычный 10 3 2 2 3" xfId="41"/>
    <cellStyle name="Обычный 10 3 2 2 3 2" xfId="728"/>
    <cellStyle name="Обычный 10 3 2 2 4" xfId="726"/>
    <cellStyle name="Обычный 10 3 2 3" xfId="42"/>
    <cellStyle name="Обычный 10 3 2 3 2" xfId="729"/>
    <cellStyle name="Обычный 10 3 2 4" xfId="43"/>
    <cellStyle name="Обычный 10 3 2 4 2" xfId="730"/>
    <cellStyle name="Обычный 10 3 2 5" xfId="44"/>
    <cellStyle name="Обычный 10 3 2 5 2" xfId="731"/>
    <cellStyle name="Обычный 10 3 2 6" xfId="725"/>
    <cellStyle name="Обычный 10 3 3" xfId="45"/>
    <cellStyle name="Обычный 10 3 3 2" xfId="46"/>
    <cellStyle name="Обычный 10 3 3 2 2" xfId="733"/>
    <cellStyle name="Обычный 10 3 3 3" xfId="47"/>
    <cellStyle name="Обычный 10 3 3 3 2" xfId="734"/>
    <cellStyle name="Обычный 10 3 3 4" xfId="732"/>
    <cellStyle name="Обычный 10 3 4" xfId="48"/>
    <cellStyle name="Обычный 10 3 4 2" xfId="735"/>
    <cellStyle name="Обычный 10 3 5" xfId="49"/>
    <cellStyle name="Обычный 10 3 5 2" xfId="736"/>
    <cellStyle name="Обычный 10 3 6" xfId="50"/>
    <cellStyle name="Обычный 10 3 6 2" xfId="737"/>
    <cellStyle name="Обычный 10 3 7" xfId="724"/>
    <cellStyle name="Обычный 10 4" xfId="51"/>
    <cellStyle name="Обычный 10 4 2" xfId="52"/>
    <cellStyle name="Обычный 10 4 2 2" xfId="53"/>
    <cellStyle name="Обычный 10 4 2 2 2" xfId="54"/>
    <cellStyle name="Обычный 10 4 2 2 2 2" xfId="741"/>
    <cellStyle name="Обычный 10 4 2 2 3" xfId="55"/>
    <cellStyle name="Обычный 10 4 2 2 3 2" xfId="742"/>
    <cellStyle name="Обычный 10 4 2 2 4" xfId="740"/>
    <cellStyle name="Обычный 10 4 2 3" xfId="56"/>
    <cellStyle name="Обычный 10 4 2 3 2" xfId="743"/>
    <cellStyle name="Обычный 10 4 2 4" xfId="57"/>
    <cellStyle name="Обычный 10 4 2 4 2" xfId="744"/>
    <cellStyle name="Обычный 10 4 2 5" xfId="58"/>
    <cellStyle name="Обычный 10 4 2 5 2" xfId="745"/>
    <cellStyle name="Обычный 10 4 2 6" xfId="739"/>
    <cellStyle name="Обычный 10 4 3" xfId="59"/>
    <cellStyle name="Обычный 10 4 3 2" xfId="60"/>
    <cellStyle name="Обычный 10 4 3 2 2" xfId="747"/>
    <cellStyle name="Обычный 10 4 3 3" xfId="61"/>
    <cellStyle name="Обычный 10 4 3 3 2" xfId="748"/>
    <cellStyle name="Обычный 10 4 3 4" xfId="746"/>
    <cellStyle name="Обычный 10 4 4" xfId="62"/>
    <cellStyle name="Обычный 10 4 4 2" xfId="749"/>
    <cellStyle name="Обычный 10 4 5" xfId="63"/>
    <cellStyle name="Обычный 10 4 5 2" xfId="750"/>
    <cellStyle name="Обычный 10 4 6" xfId="64"/>
    <cellStyle name="Обычный 10 4 6 2" xfId="751"/>
    <cellStyle name="Обычный 10 4 7" xfId="738"/>
    <cellStyle name="Обычный 10 5" xfId="65"/>
    <cellStyle name="Обычный 10 5 2" xfId="66"/>
    <cellStyle name="Обычный 10 5 2 2" xfId="67"/>
    <cellStyle name="Обычный 10 5 2 2 2" xfId="754"/>
    <cellStyle name="Обычный 10 5 2 3" xfId="68"/>
    <cellStyle name="Обычный 10 5 2 3 2" xfId="755"/>
    <cellStyle name="Обычный 10 5 2 4" xfId="753"/>
    <cellStyle name="Обычный 10 5 3" xfId="69"/>
    <cellStyle name="Обычный 10 5 3 2" xfId="756"/>
    <cellStyle name="Обычный 10 5 4" xfId="70"/>
    <cellStyle name="Обычный 10 5 4 2" xfId="757"/>
    <cellStyle name="Обычный 10 5 5" xfId="71"/>
    <cellStyle name="Обычный 10 5 5 2" xfId="758"/>
    <cellStyle name="Обычный 10 5 6" xfId="752"/>
    <cellStyle name="Обычный 10 6" xfId="72"/>
    <cellStyle name="Обычный 10 6 2" xfId="73"/>
    <cellStyle name="Обычный 10 6 2 2" xfId="760"/>
    <cellStyle name="Обычный 10 6 3" xfId="74"/>
    <cellStyle name="Обычный 10 6 3 2" xfId="761"/>
    <cellStyle name="Обычный 10 6 4" xfId="759"/>
    <cellStyle name="Обычный 10 7" xfId="75"/>
    <cellStyle name="Обычный 10 7 2" xfId="762"/>
    <cellStyle name="Обычный 10 8" xfId="76"/>
    <cellStyle name="Обычный 10 8 2" xfId="763"/>
    <cellStyle name="Обычный 10 9" xfId="77"/>
    <cellStyle name="Обычный 10 9 2" xfId="764"/>
    <cellStyle name="Обычный 11" xfId="78"/>
    <cellStyle name="Обычный 12" xfId="79"/>
    <cellStyle name="Обычный 13" xfId="2"/>
    <cellStyle name="Обычный 2" xfId="1"/>
    <cellStyle name="Обычный 2 10" xfId="81"/>
    <cellStyle name="Обычный 2 10 2" xfId="766"/>
    <cellStyle name="Обычный 2 11" xfId="765"/>
    <cellStyle name="Обычный 2 12" xfId="80"/>
    <cellStyle name="Обычный 2 2" xfId="82"/>
    <cellStyle name="Обычный 2 2 2" xfId="83"/>
    <cellStyle name="Обычный 2 2 2 2" xfId="84"/>
    <cellStyle name="Обычный 2 3" xfId="85"/>
    <cellStyle name="Обычный 2 3 2" xfId="86"/>
    <cellStyle name="Обычный 2 3 2 2" xfId="87"/>
    <cellStyle name="Обычный 2 3 2 2 2" xfId="88"/>
    <cellStyle name="Обычный 2 3 2 2 2 2" xfId="770"/>
    <cellStyle name="Обычный 2 3 2 2 3" xfId="89"/>
    <cellStyle name="Обычный 2 3 2 2 3 2" xfId="771"/>
    <cellStyle name="Обычный 2 3 2 2 4" xfId="90"/>
    <cellStyle name="Обычный 2 3 2 2 4 2" xfId="772"/>
    <cellStyle name="Обычный 2 3 2 2 5" xfId="769"/>
    <cellStyle name="Обычный 2 3 2 3" xfId="91"/>
    <cellStyle name="Обычный 2 3 2 3 2" xfId="92"/>
    <cellStyle name="Обычный 2 3 2 3 2 2" xfId="774"/>
    <cellStyle name="Обычный 2 3 2 3 3" xfId="93"/>
    <cellStyle name="Обычный 2 3 2 3 3 2" xfId="775"/>
    <cellStyle name="Обычный 2 3 2 3 4" xfId="773"/>
    <cellStyle name="Обычный 2 3 2 4" xfId="94"/>
    <cellStyle name="Обычный 2 3 2 4 2" xfId="776"/>
    <cellStyle name="Обычный 2 3 2 5" xfId="95"/>
    <cellStyle name="Обычный 2 3 2 5 2" xfId="777"/>
    <cellStyle name="Обычный 2 3 2 6" xfId="96"/>
    <cellStyle name="Обычный 2 3 2 6 2" xfId="778"/>
    <cellStyle name="Обычный 2 3 2 7" xfId="768"/>
    <cellStyle name="Обычный 2 3 3" xfId="97"/>
    <cellStyle name="Обычный 2 3 3 2" xfId="98"/>
    <cellStyle name="Обычный 2 3 3 2 2" xfId="99"/>
    <cellStyle name="Обычный 2 3 3 2 2 2" xfId="781"/>
    <cellStyle name="Обычный 2 3 3 2 3" xfId="100"/>
    <cellStyle name="Обычный 2 3 3 2 3 2" xfId="782"/>
    <cellStyle name="Обычный 2 3 3 2 4" xfId="780"/>
    <cellStyle name="Обычный 2 3 3 3" xfId="101"/>
    <cellStyle name="Обычный 2 3 3 3 2" xfId="783"/>
    <cellStyle name="Обычный 2 3 3 4" xfId="102"/>
    <cellStyle name="Обычный 2 3 3 4 2" xfId="784"/>
    <cellStyle name="Обычный 2 3 3 5" xfId="103"/>
    <cellStyle name="Обычный 2 3 3 5 2" xfId="785"/>
    <cellStyle name="Обычный 2 3 3 6" xfId="779"/>
    <cellStyle name="Обычный 2 3 4" xfId="104"/>
    <cellStyle name="Обычный 2 3 4 2" xfId="105"/>
    <cellStyle name="Обычный 2 3 4 2 2" xfId="106"/>
    <cellStyle name="Обычный 2 3 4 2 2 2" xfId="788"/>
    <cellStyle name="Обычный 2 3 4 2 3" xfId="107"/>
    <cellStyle name="Обычный 2 3 4 2 3 2" xfId="789"/>
    <cellStyle name="Обычный 2 3 4 2 4" xfId="787"/>
    <cellStyle name="Обычный 2 3 4 3" xfId="108"/>
    <cellStyle name="Обычный 2 3 4 3 2" xfId="790"/>
    <cellStyle name="Обычный 2 3 4 4" xfId="109"/>
    <cellStyle name="Обычный 2 3 4 4 2" xfId="791"/>
    <cellStyle name="Обычный 2 3 4 5" xfId="110"/>
    <cellStyle name="Обычный 2 3 4 5 2" xfId="792"/>
    <cellStyle name="Обычный 2 3 4 6" xfId="786"/>
    <cellStyle name="Обычный 2 3 5" xfId="111"/>
    <cellStyle name="Обычный 2 3 5 2" xfId="112"/>
    <cellStyle name="Обычный 2 3 5 2 2" xfId="794"/>
    <cellStyle name="Обычный 2 3 5 3" xfId="113"/>
    <cellStyle name="Обычный 2 3 5 3 2" xfId="795"/>
    <cellStyle name="Обычный 2 3 5 4" xfId="793"/>
    <cellStyle name="Обычный 2 3 6" xfId="114"/>
    <cellStyle name="Обычный 2 3 6 2" xfId="796"/>
    <cellStyle name="Обычный 2 3 7" xfId="115"/>
    <cellStyle name="Обычный 2 3 7 2" xfId="797"/>
    <cellStyle name="Обычный 2 3 8" xfId="116"/>
    <cellStyle name="Обычный 2 3 8 2" xfId="798"/>
    <cellStyle name="Обычный 2 3 9" xfId="767"/>
    <cellStyle name="Обычный 2 4" xfId="117"/>
    <cellStyle name="Обычный 2 4 2" xfId="118"/>
    <cellStyle name="Обычный 2 4 2 2" xfId="119"/>
    <cellStyle name="Обычный 2 4 2 2 2" xfId="120"/>
    <cellStyle name="Обычный 2 4 2 2 2 2" xfId="802"/>
    <cellStyle name="Обычный 2 4 2 2 3" xfId="121"/>
    <cellStyle name="Обычный 2 4 2 2 3 2" xfId="803"/>
    <cellStyle name="Обычный 2 4 2 2 4" xfId="801"/>
    <cellStyle name="Обычный 2 4 2 3" xfId="122"/>
    <cellStyle name="Обычный 2 4 2 3 2" xfId="804"/>
    <cellStyle name="Обычный 2 4 2 4" xfId="123"/>
    <cellStyle name="Обычный 2 4 2 4 2" xfId="805"/>
    <cellStyle name="Обычный 2 4 2 5" xfId="124"/>
    <cellStyle name="Обычный 2 4 2 5 2" xfId="806"/>
    <cellStyle name="Обычный 2 4 2 6" xfId="800"/>
    <cellStyle name="Обычный 2 4 3" xfId="125"/>
    <cellStyle name="Обычный 2 4 3 2" xfId="126"/>
    <cellStyle name="Обычный 2 4 3 2 2" xfId="808"/>
    <cellStyle name="Обычный 2 4 3 3" xfId="127"/>
    <cellStyle name="Обычный 2 4 3 3 2" xfId="809"/>
    <cellStyle name="Обычный 2 4 3 4" xfId="807"/>
    <cellStyle name="Обычный 2 4 4" xfId="128"/>
    <cellStyle name="Обычный 2 4 4 2" xfId="810"/>
    <cellStyle name="Обычный 2 4 5" xfId="129"/>
    <cellStyle name="Обычный 2 4 5 2" xfId="811"/>
    <cellStyle name="Обычный 2 4 6" xfId="130"/>
    <cellStyle name="Обычный 2 4 6 2" xfId="812"/>
    <cellStyle name="Обычный 2 4 7" xfId="799"/>
    <cellStyle name="Обычный 2 5" xfId="131"/>
    <cellStyle name="Обычный 2 5 2" xfId="132"/>
    <cellStyle name="Обычный 2 5 2 2" xfId="133"/>
    <cellStyle name="Обычный 2 5 2 2 2" xfId="134"/>
    <cellStyle name="Обычный 2 5 2 2 2 2" xfId="816"/>
    <cellStyle name="Обычный 2 5 2 2 3" xfId="135"/>
    <cellStyle name="Обычный 2 5 2 2 3 2" xfId="817"/>
    <cellStyle name="Обычный 2 5 2 2 4" xfId="815"/>
    <cellStyle name="Обычный 2 5 2 3" xfId="136"/>
    <cellStyle name="Обычный 2 5 2 3 2" xfId="818"/>
    <cellStyle name="Обычный 2 5 2 4" xfId="137"/>
    <cellStyle name="Обычный 2 5 2 4 2" xfId="819"/>
    <cellStyle name="Обычный 2 5 2 5" xfId="138"/>
    <cellStyle name="Обычный 2 5 2 5 2" xfId="820"/>
    <cellStyle name="Обычный 2 5 2 6" xfId="814"/>
    <cellStyle name="Обычный 2 5 3" xfId="139"/>
    <cellStyle name="Обычный 2 5 3 2" xfId="140"/>
    <cellStyle name="Обычный 2 5 3 2 2" xfId="822"/>
    <cellStyle name="Обычный 2 5 3 3" xfId="141"/>
    <cellStyle name="Обычный 2 5 3 3 2" xfId="823"/>
    <cellStyle name="Обычный 2 5 3 4" xfId="821"/>
    <cellStyle name="Обычный 2 5 4" xfId="142"/>
    <cellStyle name="Обычный 2 5 4 2" xfId="824"/>
    <cellStyle name="Обычный 2 5 5" xfId="143"/>
    <cellStyle name="Обычный 2 5 5 2" xfId="825"/>
    <cellStyle name="Обычный 2 5 6" xfId="144"/>
    <cellStyle name="Обычный 2 5 6 2" xfId="826"/>
    <cellStyle name="Обычный 2 5 7" xfId="813"/>
    <cellStyle name="Обычный 2 6" xfId="145"/>
    <cellStyle name="Обычный 2 6 2" xfId="146"/>
    <cellStyle name="Обычный 2 6 2 2" xfId="147"/>
    <cellStyle name="Обычный 2 6 2 2 2" xfId="829"/>
    <cellStyle name="Обычный 2 6 2 3" xfId="148"/>
    <cellStyle name="Обычный 2 6 2 3 2" xfId="830"/>
    <cellStyle name="Обычный 2 6 2 4" xfId="828"/>
    <cellStyle name="Обычный 2 6 3" xfId="149"/>
    <cellStyle name="Обычный 2 6 3 2" xfId="831"/>
    <cellStyle name="Обычный 2 6 4" xfId="150"/>
    <cellStyle name="Обычный 2 6 4 2" xfId="832"/>
    <cellStyle name="Обычный 2 6 5" xfId="151"/>
    <cellStyle name="Обычный 2 6 5 2" xfId="833"/>
    <cellStyle name="Обычный 2 6 6" xfId="827"/>
    <cellStyle name="Обычный 2 7" xfId="152"/>
    <cellStyle name="Обычный 2 7 2" xfId="153"/>
    <cellStyle name="Обычный 2 7 2 2" xfId="834"/>
    <cellStyle name="Обычный 2 7 3" xfId="154"/>
    <cellStyle name="Обычный 2 7 3 2" xfId="835"/>
    <cellStyle name="Обычный 2 7 4" xfId="155"/>
    <cellStyle name="Обычный 2 7 4 2" xfId="836"/>
    <cellStyle name="Обычный 2 8" xfId="156"/>
    <cellStyle name="Обычный 2 8 2" xfId="837"/>
    <cellStyle name="Обычный 2 9" xfId="157"/>
    <cellStyle name="Обычный 2 9 2" xfId="838"/>
    <cellStyle name="Обычный 2_АИП 2015 год" xfId="158"/>
    <cellStyle name="Обычный 3" xfId="159"/>
    <cellStyle name="Обычный 3 2" xfId="160"/>
    <cellStyle name="Обычный 3 3" xfId="161"/>
    <cellStyle name="Обычный 4" xfId="162"/>
    <cellStyle name="Обычный 4 10" xfId="163"/>
    <cellStyle name="Обычный 4 10 2" xfId="840"/>
    <cellStyle name="Обычный 4 11" xfId="839"/>
    <cellStyle name="Обычный 4 2" xfId="164"/>
    <cellStyle name="Обычный 4 2 2" xfId="165"/>
    <cellStyle name="Обычный 4 2 2 2" xfId="166"/>
    <cellStyle name="Обычный 4 2 2 2 2" xfId="167"/>
    <cellStyle name="Обычный 4 2 2 2 2 2" xfId="844"/>
    <cellStyle name="Обычный 4 2 2 2 3" xfId="168"/>
    <cellStyle name="Обычный 4 2 2 2 3 2" xfId="845"/>
    <cellStyle name="Обычный 4 2 2 2 4" xfId="169"/>
    <cellStyle name="Обычный 4 2 2 2 4 2" xfId="846"/>
    <cellStyle name="Обычный 4 2 2 2 5" xfId="843"/>
    <cellStyle name="Обычный 4 2 2 3" xfId="170"/>
    <cellStyle name="Обычный 4 2 2 3 2" xfId="171"/>
    <cellStyle name="Обычный 4 2 2 3 2 2" xfId="848"/>
    <cellStyle name="Обычный 4 2 2 3 3" xfId="172"/>
    <cellStyle name="Обычный 4 2 2 3 3 2" xfId="849"/>
    <cellStyle name="Обычный 4 2 2 3 4" xfId="847"/>
    <cellStyle name="Обычный 4 2 2 4" xfId="173"/>
    <cellStyle name="Обычный 4 2 2 4 2" xfId="850"/>
    <cellStyle name="Обычный 4 2 2 5" xfId="174"/>
    <cellStyle name="Обычный 4 2 2 5 2" xfId="851"/>
    <cellStyle name="Обычный 4 2 2 6" xfId="175"/>
    <cellStyle name="Обычный 4 2 2 6 2" xfId="852"/>
    <cellStyle name="Обычный 4 2 2 7" xfId="842"/>
    <cellStyle name="Обычный 4 2 3" xfId="176"/>
    <cellStyle name="Обычный 4 2 3 2" xfId="177"/>
    <cellStyle name="Обычный 4 2 3 2 2" xfId="178"/>
    <cellStyle name="Обычный 4 2 3 2 2 2" xfId="855"/>
    <cellStyle name="Обычный 4 2 3 2 3" xfId="179"/>
    <cellStyle name="Обычный 4 2 3 2 3 2" xfId="856"/>
    <cellStyle name="Обычный 4 2 3 2 4" xfId="854"/>
    <cellStyle name="Обычный 4 2 3 3" xfId="180"/>
    <cellStyle name="Обычный 4 2 3 3 2" xfId="857"/>
    <cellStyle name="Обычный 4 2 3 4" xfId="181"/>
    <cellStyle name="Обычный 4 2 3 4 2" xfId="858"/>
    <cellStyle name="Обычный 4 2 3 5" xfId="182"/>
    <cellStyle name="Обычный 4 2 3 5 2" xfId="859"/>
    <cellStyle name="Обычный 4 2 3 6" xfId="853"/>
    <cellStyle name="Обычный 4 2 4" xfId="183"/>
    <cellStyle name="Обычный 4 2 4 2" xfId="184"/>
    <cellStyle name="Обычный 4 2 4 2 2" xfId="185"/>
    <cellStyle name="Обычный 4 2 4 2 2 2" xfId="862"/>
    <cellStyle name="Обычный 4 2 4 2 3" xfId="186"/>
    <cellStyle name="Обычный 4 2 4 2 3 2" xfId="863"/>
    <cellStyle name="Обычный 4 2 4 2 4" xfId="861"/>
    <cellStyle name="Обычный 4 2 4 3" xfId="187"/>
    <cellStyle name="Обычный 4 2 4 3 2" xfId="864"/>
    <cellStyle name="Обычный 4 2 4 4" xfId="188"/>
    <cellStyle name="Обычный 4 2 4 4 2" xfId="865"/>
    <cellStyle name="Обычный 4 2 4 5" xfId="189"/>
    <cellStyle name="Обычный 4 2 4 5 2" xfId="866"/>
    <cellStyle name="Обычный 4 2 4 6" xfId="860"/>
    <cellStyle name="Обычный 4 2 5" xfId="190"/>
    <cellStyle name="Обычный 4 2 5 2" xfId="191"/>
    <cellStyle name="Обычный 4 2 5 2 2" xfId="868"/>
    <cellStyle name="Обычный 4 2 5 3" xfId="192"/>
    <cellStyle name="Обычный 4 2 5 3 2" xfId="869"/>
    <cellStyle name="Обычный 4 2 5 4" xfId="867"/>
    <cellStyle name="Обычный 4 2 6" xfId="193"/>
    <cellStyle name="Обычный 4 2 6 2" xfId="870"/>
    <cellStyle name="Обычный 4 2 7" xfId="194"/>
    <cellStyle name="Обычный 4 2 7 2" xfId="871"/>
    <cellStyle name="Обычный 4 2 8" xfId="195"/>
    <cellStyle name="Обычный 4 2 8 2" xfId="872"/>
    <cellStyle name="Обычный 4 2 9" xfId="841"/>
    <cellStyle name="Обычный 4 3" xfId="196"/>
    <cellStyle name="Обычный 4 3 2" xfId="197"/>
    <cellStyle name="Обычный 4 3 2 2" xfId="198"/>
    <cellStyle name="Обычный 4 3 2 2 2" xfId="199"/>
    <cellStyle name="Обычный 4 3 2 2 2 2" xfId="875"/>
    <cellStyle name="Обычный 4 3 2 2 3" xfId="200"/>
    <cellStyle name="Обычный 4 3 2 2 3 2" xfId="876"/>
    <cellStyle name="Обычный 4 3 2 2 4" xfId="874"/>
    <cellStyle name="Обычный 4 3 2 3" xfId="201"/>
    <cellStyle name="Обычный 4 3 2 3 2" xfId="877"/>
    <cellStyle name="Обычный 4 3 2 4" xfId="202"/>
    <cellStyle name="Обычный 4 3 2 4 2" xfId="878"/>
    <cellStyle name="Обычный 4 3 2 5" xfId="203"/>
    <cellStyle name="Обычный 4 3 2 5 2" xfId="879"/>
    <cellStyle name="Обычный 4 3 2 6" xfId="873"/>
    <cellStyle name="Обычный 4 4" xfId="204"/>
    <cellStyle name="Обычный 4 4 2" xfId="205"/>
    <cellStyle name="Обычный 4 4 2 2" xfId="206"/>
    <cellStyle name="Обычный 4 4 2 2 2" xfId="207"/>
    <cellStyle name="Обычный 4 4 2 2 2 2" xfId="883"/>
    <cellStyle name="Обычный 4 4 2 2 3" xfId="208"/>
    <cellStyle name="Обычный 4 4 2 2 3 2" xfId="884"/>
    <cellStyle name="Обычный 4 4 2 2 4" xfId="882"/>
    <cellStyle name="Обычный 4 4 2 3" xfId="209"/>
    <cellStyle name="Обычный 4 4 2 3 2" xfId="885"/>
    <cellStyle name="Обычный 4 4 2 4" xfId="210"/>
    <cellStyle name="Обычный 4 4 2 4 2" xfId="886"/>
    <cellStyle name="Обычный 4 4 2 5" xfId="211"/>
    <cellStyle name="Обычный 4 4 2 5 2" xfId="887"/>
    <cellStyle name="Обычный 4 4 2 6" xfId="881"/>
    <cellStyle name="Обычный 4 4 3" xfId="212"/>
    <cellStyle name="Обычный 4 4 3 2" xfId="213"/>
    <cellStyle name="Обычный 4 4 3 2 2" xfId="889"/>
    <cellStyle name="Обычный 4 4 3 3" xfId="214"/>
    <cellStyle name="Обычный 4 4 3 3 2" xfId="890"/>
    <cellStyle name="Обычный 4 4 3 4" xfId="888"/>
    <cellStyle name="Обычный 4 4 4" xfId="215"/>
    <cellStyle name="Обычный 4 4 4 2" xfId="891"/>
    <cellStyle name="Обычный 4 4 5" xfId="216"/>
    <cellStyle name="Обычный 4 4 5 2" xfId="892"/>
    <cellStyle name="Обычный 4 4 6" xfId="217"/>
    <cellStyle name="Обычный 4 4 6 2" xfId="893"/>
    <cellStyle name="Обычный 4 4 7" xfId="880"/>
    <cellStyle name="Обычный 4 5" xfId="218"/>
    <cellStyle name="Обычный 4 5 2" xfId="219"/>
    <cellStyle name="Обычный 4 5 2 2" xfId="220"/>
    <cellStyle name="Обычный 4 5 2 2 2" xfId="896"/>
    <cellStyle name="Обычный 4 5 2 3" xfId="221"/>
    <cellStyle name="Обычный 4 5 2 3 2" xfId="897"/>
    <cellStyle name="Обычный 4 5 2 4" xfId="895"/>
    <cellStyle name="Обычный 4 5 3" xfId="222"/>
    <cellStyle name="Обычный 4 5 3 2" xfId="898"/>
    <cellStyle name="Обычный 4 5 4" xfId="223"/>
    <cellStyle name="Обычный 4 5 4 2" xfId="899"/>
    <cellStyle name="Обычный 4 5 5" xfId="224"/>
    <cellStyle name="Обычный 4 5 5 2" xfId="900"/>
    <cellStyle name="Обычный 4 5 6" xfId="894"/>
    <cellStyle name="Обычный 4 6" xfId="225"/>
    <cellStyle name="Обычный 4 6 2" xfId="226"/>
    <cellStyle name="Обычный 4 6 2 2" xfId="227"/>
    <cellStyle name="Обычный 4 6 2 2 2" xfId="903"/>
    <cellStyle name="Обычный 4 6 2 3" xfId="228"/>
    <cellStyle name="Обычный 4 6 2 3 2" xfId="904"/>
    <cellStyle name="Обычный 4 6 2 4" xfId="902"/>
    <cellStyle name="Обычный 4 6 3" xfId="229"/>
    <cellStyle name="Обычный 4 6 3 2" xfId="905"/>
    <cellStyle name="Обычный 4 6 4" xfId="230"/>
    <cellStyle name="Обычный 4 6 4 2" xfId="906"/>
    <cellStyle name="Обычный 4 6 5" xfId="231"/>
    <cellStyle name="Обычный 4 6 5 2" xfId="907"/>
    <cellStyle name="Обычный 4 6 6" xfId="901"/>
    <cellStyle name="Обычный 4 7" xfId="232"/>
    <cellStyle name="Обычный 4 7 2" xfId="233"/>
    <cellStyle name="Обычный 4 7 2 2" xfId="909"/>
    <cellStyle name="Обычный 4 7 3" xfId="234"/>
    <cellStyle name="Обычный 4 7 3 2" xfId="910"/>
    <cellStyle name="Обычный 4 7 4" xfId="908"/>
    <cellStyle name="Обычный 4 8" xfId="235"/>
    <cellStyle name="Обычный 4 8 2" xfId="911"/>
    <cellStyle name="Обычный 4 9" xfId="236"/>
    <cellStyle name="Обычный 4 9 2" xfId="912"/>
    <cellStyle name="Обычный 5" xfId="237"/>
    <cellStyle name="Обычный 5 10" xfId="238"/>
    <cellStyle name="Обычный 5 10 2" xfId="914"/>
    <cellStyle name="Обычный 5 11" xfId="913"/>
    <cellStyle name="Обычный 5 2" xfId="239"/>
    <cellStyle name="Обычный 5 2 2" xfId="240"/>
    <cellStyle name="Обычный 5 2 2 2" xfId="241"/>
    <cellStyle name="Обычный 5 2 2 2 2" xfId="242"/>
    <cellStyle name="Обычный 5 2 2 2 2 2" xfId="918"/>
    <cellStyle name="Обычный 5 2 2 2 3" xfId="243"/>
    <cellStyle name="Обычный 5 2 2 2 3 2" xfId="919"/>
    <cellStyle name="Обычный 5 2 2 2 4" xfId="244"/>
    <cellStyle name="Обычный 5 2 2 2 4 2" xfId="920"/>
    <cellStyle name="Обычный 5 2 2 2 5" xfId="917"/>
    <cellStyle name="Обычный 5 2 2 3" xfId="245"/>
    <cellStyle name="Обычный 5 2 2 3 2" xfId="246"/>
    <cellStyle name="Обычный 5 2 2 3 2 2" xfId="922"/>
    <cellStyle name="Обычный 5 2 2 3 3" xfId="247"/>
    <cellStyle name="Обычный 5 2 2 3 3 2" xfId="923"/>
    <cellStyle name="Обычный 5 2 2 3 4" xfId="921"/>
    <cellStyle name="Обычный 5 2 2 4" xfId="248"/>
    <cellStyle name="Обычный 5 2 2 4 2" xfId="924"/>
    <cellStyle name="Обычный 5 2 2 5" xfId="249"/>
    <cellStyle name="Обычный 5 2 2 5 2" xfId="925"/>
    <cellStyle name="Обычный 5 2 2 6" xfId="250"/>
    <cellStyle name="Обычный 5 2 2 6 2" xfId="926"/>
    <cellStyle name="Обычный 5 2 2 7" xfId="916"/>
    <cellStyle name="Обычный 5 2 3" xfId="251"/>
    <cellStyle name="Обычный 5 2 3 2" xfId="252"/>
    <cellStyle name="Обычный 5 2 3 2 2" xfId="253"/>
    <cellStyle name="Обычный 5 2 3 2 2 2" xfId="929"/>
    <cellStyle name="Обычный 5 2 3 2 3" xfId="254"/>
    <cellStyle name="Обычный 5 2 3 2 3 2" xfId="930"/>
    <cellStyle name="Обычный 5 2 3 2 4" xfId="928"/>
    <cellStyle name="Обычный 5 2 3 3" xfId="255"/>
    <cellStyle name="Обычный 5 2 3 3 2" xfId="931"/>
    <cellStyle name="Обычный 5 2 3 4" xfId="256"/>
    <cellStyle name="Обычный 5 2 3 4 2" xfId="932"/>
    <cellStyle name="Обычный 5 2 3 5" xfId="257"/>
    <cellStyle name="Обычный 5 2 3 5 2" xfId="933"/>
    <cellStyle name="Обычный 5 2 3 6" xfId="927"/>
    <cellStyle name="Обычный 5 2 4" xfId="258"/>
    <cellStyle name="Обычный 5 2 4 2" xfId="259"/>
    <cellStyle name="Обычный 5 2 4 2 2" xfId="260"/>
    <cellStyle name="Обычный 5 2 4 2 2 2" xfId="936"/>
    <cellStyle name="Обычный 5 2 4 2 3" xfId="261"/>
    <cellStyle name="Обычный 5 2 4 2 3 2" xfId="937"/>
    <cellStyle name="Обычный 5 2 4 2 4" xfId="935"/>
    <cellStyle name="Обычный 5 2 4 3" xfId="262"/>
    <cellStyle name="Обычный 5 2 4 3 2" xfId="938"/>
    <cellStyle name="Обычный 5 2 4 4" xfId="263"/>
    <cellStyle name="Обычный 5 2 4 4 2" xfId="939"/>
    <cellStyle name="Обычный 5 2 4 5" xfId="264"/>
    <cellStyle name="Обычный 5 2 4 5 2" xfId="940"/>
    <cellStyle name="Обычный 5 2 4 6" xfId="934"/>
    <cellStyle name="Обычный 5 2 5" xfId="265"/>
    <cellStyle name="Обычный 5 2 5 2" xfId="266"/>
    <cellStyle name="Обычный 5 2 5 2 2" xfId="942"/>
    <cellStyle name="Обычный 5 2 5 3" xfId="267"/>
    <cellStyle name="Обычный 5 2 5 3 2" xfId="943"/>
    <cellStyle name="Обычный 5 2 5 4" xfId="941"/>
    <cellStyle name="Обычный 5 2 6" xfId="268"/>
    <cellStyle name="Обычный 5 2 6 2" xfId="944"/>
    <cellStyle name="Обычный 5 2 7" xfId="269"/>
    <cellStyle name="Обычный 5 2 7 2" xfId="945"/>
    <cellStyle name="Обычный 5 2 8" xfId="270"/>
    <cellStyle name="Обычный 5 2 8 2" xfId="946"/>
    <cellStyle name="Обычный 5 2 9" xfId="915"/>
    <cellStyle name="Обычный 5 3" xfId="271"/>
    <cellStyle name="Обычный 5 3 2" xfId="272"/>
    <cellStyle name="Обычный 5 3 2 2" xfId="273"/>
    <cellStyle name="Обычный 5 3 2 2 2" xfId="274"/>
    <cellStyle name="Обычный 5 3 2 2 2 2" xfId="949"/>
    <cellStyle name="Обычный 5 3 2 2 3" xfId="275"/>
    <cellStyle name="Обычный 5 3 2 2 3 2" xfId="950"/>
    <cellStyle name="Обычный 5 3 2 2 4" xfId="948"/>
    <cellStyle name="Обычный 5 3 2 3" xfId="276"/>
    <cellStyle name="Обычный 5 3 2 3 2" xfId="951"/>
    <cellStyle name="Обычный 5 3 2 4" xfId="277"/>
    <cellStyle name="Обычный 5 3 2 4 2" xfId="952"/>
    <cellStyle name="Обычный 5 3 2 5" xfId="278"/>
    <cellStyle name="Обычный 5 3 2 5 2" xfId="953"/>
    <cellStyle name="Обычный 5 3 2 6" xfId="947"/>
    <cellStyle name="Обычный 5 4" xfId="279"/>
    <cellStyle name="Обычный 5 4 2" xfId="280"/>
    <cellStyle name="Обычный 5 4 2 2" xfId="281"/>
    <cellStyle name="Обычный 5 4 2 2 2" xfId="282"/>
    <cellStyle name="Обычный 5 4 2 2 2 2" xfId="957"/>
    <cellStyle name="Обычный 5 4 2 2 3" xfId="283"/>
    <cellStyle name="Обычный 5 4 2 2 3 2" xfId="958"/>
    <cellStyle name="Обычный 5 4 2 2 4" xfId="956"/>
    <cellStyle name="Обычный 5 4 2 3" xfId="284"/>
    <cellStyle name="Обычный 5 4 2 3 2" xfId="959"/>
    <cellStyle name="Обычный 5 4 2 4" xfId="285"/>
    <cellStyle name="Обычный 5 4 2 4 2" xfId="960"/>
    <cellStyle name="Обычный 5 4 2 5" xfId="286"/>
    <cellStyle name="Обычный 5 4 2 5 2" xfId="961"/>
    <cellStyle name="Обычный 5 4 2 6" xfId="955"/>
    <cellStyle name="Обычный 5 4 3" xfId="287"/>
    <cellStyle name="Обычный 5 4 3 2" xfId="288"/>
    <cellStyle name="Обычный 5 4 3 2 2" xfId="963"/>
    <cellStyle name="Обычный 5 4 3 3" xfId="289"/>
    <cellStyle name="Обычный 5 4 3 3 2" xfId="964"/>
    <cellStyle name="Обычный 5 4 3 4" xfId="962"/>
    <cellStyle name="Обычный 5 4 4" xfId="290"/>
    <cellStyle name="Обычный 5 4 4 2" xfId="965"/>
    <cellStyle name="Обычный 5 4 5" xfId="291"/>
    <cellStyle name="Обычный 5 4 5 2" xfId="966"/>
    <cellStyle name="Обычный 5 4 6" xfId="292"/>
    <cellStyle name="Обычный 5 4 6 2" xfId="967"/>
    <cellStyle name="Обычный 5 4 7" xfId="954"/>
    <cellStyle name="Обычный 5 5" xfId="293"/>
    <cellStyle name="Обычный 5 5 2" xfId="294"/>
    <cellStyle name="Обычный 5 5 2 2" xfId="295"/>
    <cellStyle name="Обычный 5 5 2 2 2" xfId="970"/>
    <cellStyle name="Обычный 5 5 2 3" xfId="296"/>
    <cellStyle name="Обычный 5 5 2 3 2" xfId="971"/>
    <cellStyle name="Обычный 5 5 2 4" xfId="969"/>
    <cellStyle name="Обычный 5 5 3" xfId="297"/>
    <cellStyle name="Обычный 5 5 3 2" xfId="972"/>
    <cellStyle name="Обычный 5 5 4" xfId="298"/>
    <cellStyle name="Обычный 5 5 4 2" xfId="973"/>
    <cellStyle name="Обычный 5 5 5" xfId="299"/>
    <cellStyle name="Обычный 5 5 5 2" xfId="974"/>
    <cellStyle name="Обычный 5 5 6" xfId="968"/>
    <cellStyle name="Обычный 5 6" xfId="300"/>
    <cellStyle name="Обычный 5 6 2" xfId="301"/>
    <cellStyle name="Обычный 5 6 2 2" xfId="302"/>
    <cellStyle name="Обычный 5 6 2 2 2" xfId="977"/>
    <cellStyle name="Обычный 5 6 2 3" xfId="303"/>
    <cellStyle name="Обычный 5 6 2 3 2" xfId="978"/>
    <cellStyle name="Обычный 5 6 2 4" xfId="976"/>
    <cellStyle name="Обычный 5 6 3" xfId="304"/>
    <cellStyle name="Обычный 5 6 3 2" xfId="979"/>
    <cellStyle name="Обычный 5 6 4" xfId="305"/>
    <cellStyle name="Обычный 5 6 4 2" xfId="980"/>
    <cellStyle name="Обычный 5 6 5" xfId="306"/>
    <cellStyle name="Обычный 5 6 5 2" xfId="981"/>
    <cellStyle name="Обычный 5 6 6" xfId="975"/>
    <cellStyle name="Обычный 5 7" xfId="307"/>
    <cellStyle name="Обычный 5 7 2" xfId="308"/>
    <cellStyle name="Обычный 5 7 2 2" xfId="983"/>
    <cellStyle name="Обычный 5 7 3" xfId="309"/>
    <cellStyle name="Обычный 5 7 3 2" xfId="984"/>
    <cellStyle name="Обычный 5 7 4" xfId="982"/>
    <cellStyle name="Обычный 5 8" xfId="310"/>
    <cellStyle name="Обычный 5 8 2" xfId="985"/>
    <cellStyle name="Обычный 5 9" xfId="311"/>
    <cellStyle name="Обычный 5 9 2" xfId="986"/>
    <cellStyle name="Обычный 6" xfId="312"/>
    <cellStyle name="Обычный 6 10" xfId="987"/>
    <cellStyle name="Обычный 6 2" xfId="313"/>
    <cellStyle name="Обычный 6 2 2" xfId="314"/>
    <cellStyle name="Обычный 6 2 2 2" xfId="315"/>
    <cellStyle name="Обычный 6 2 2 2 2" xfId="316"/>
    <cellStyle name="Обычный 6 2 2 2 2 2" xfId="991"/>
    <cellStyle name="Обычный 6 2 2 2 3" xfId="317"/>
    <cellStyle name="Обычный 6 2 2 2 3 2" xfId="992"/>
    <cellStyle name="Обычный 6 2 2 2 4" xfId="318"/>
    <cellStyle name="Обычный 6 2 2 2 4 2" xfId="993"/>
    <cellStyle name="Обычный 6 2 2 2 5" xfId="990"/>
    <cellStyle name="Обычный 6 2 2 3" xfId="319"/>
    <cellStyle name="Обычный 6 2 2 3 2" xfId="320"/>
    <cellStyle name="Обычный 6 2 2 3 2 2" xfId="995"/>
    <cellStyle name="Обычный 6 2 2 3 3" xfId="321"/>
    <cellStyle name="Обычный 6 2 2 3 3 2" xfId="996"/>
    <cellStyle name="Обычный 6 2 2 3 4" xfId="994"/>
    <cellStyle name="Обычный 6 2 2 4" xfId="322"/>
    <cellStyle name="Обычный 6 2 2 4 2" xfId="997"/>
    <cellStyle name="Обычный 6 2 2 5" xfId="323"/>
    <cellStyle name="Обычный 6 2 2 5 2" xfId="998"/>
    <cellStyle name="Обычный 6 2 2 6" xfId="324"/>
    <cellStyle name="Обычный 6 2 2 6 2" xfId="999"/>
    <cellStyle name="Обычный 6 2 2 7" xfId="989"/>
    <cellStyle name="Обычный 6 2 3" xfId="325"/>
    <cellStyle name="Обычный 6 2 3 2" xfId="326"/>
    <cellStyle name="Обычный 6 2 3 2 2" xfId="327"/>
    <cellStyle name="Обычный 6 2 3 2 2 2" xfId="1002"/>
    <cellStyle name="Обычный 6 2 3 2 3" xfId="328"/>
    <cellStyle name="Обычный 6 2 3 2 3 2" xfId="1003"/>
    <cellStyle name="Обычный 6 2 3 2 4" xfId="1001"/>
    <cellStyle name="Обычный 6 2 3 3" xfId="329"/>
    <cellStyle name="Обычный 6 2 3 3 2" xfId="1004"/>
    <cellStyle name="Обычный 6 2 3 4" xfId="330"/>
    <cellStyle name="Обычный 6 2 3 4 2" xfId="1005"/>
    <cellStyle name="Обычный 6 2 3 5" xfId="331"/>
    <cellStyle name="Обычный 6 2 3 5 2" xfId="1006"/>
    <cellStyle name="Обычный 6 2 3 6" xfId="1000"/>
    <cellStyle name="Обычный 6 2 4" xfId="332"/>
    <cellStyle name="Обычный 6 2 4 2" xfId="333"/>
    <cellStyle name="Обычный 6 2 4 2 2" xfId="334"/>
    <cellStyle name="Обычный 6 2 4 2 2 2" xfId="1009"/>
    <cellStyle name="Обычный 6 2 4 2 3" xfId="335"/>
    <cellStyle name="Обычный 6 2 4 2 3 2" xfId="1010"/>
    <cellStyle name="Обычный 6 2 4 2 4" xfId="1008"/>
    <cellStyle name="Обычный 6 2 4 3" xfId="336"/>
    <cellStyle name="Обычный 6 2 4 3 2" xfId="1011"/>
    <cellStyle name="Обычный 6 2 4 4" xfId="337"/>
    <cellStyle name="Обычный 6 2 4 4 2" xfId="1012"/>
    <cellStyle name="Обычный 6 2 4 5" xfId="338"/>
    <cellStyle name="Обычный 6 2 4 5 2" xfId="1013"/>
    <cellStyle name="Обычный 6 2 4 6" xfId="1007"/>
    <cellStyle name="Обычный 6 2 5" xfId="339"/>
    <cellStyle name="Обычный 6 2 5 2" xfId="340"/>
    <cellStyle name="Обычный 6 2 5 2 2" xfId="1015"/>
    <cellStyle name="Обычный 6 2 5 3" xfId="341"/>
    <cellStyle name="Обычный 6 2 5 3 2" xfId="1016"/>
    <cellStyle name="Обычный 6 2 5 4" xfId="1014"/>
    <cellStyle name="Обычный 6 2 6" xfId="342"/>
    <cellStyle name="Обычный 6 2 6 2" xfId="1017"/>
    <cellStyle name="Обычный 6 2 7" xfId="343"/>
    <cellStyle name="Обычный 6 2 7 2" xfId="1018"/>
    <cellStyle name="Обычный 6 2 8" xfId="344"/>
    <cellStyle name="Обычный 6 2 8 2" xfId="1019"/>
    <cellStyle name="Обычный 6 2 9" xfId="988"/>
    <cellStyle name="Обычный 6 3" xfId="345"/>
    <cellStyle name="Обычный 6 3 2" xfId="346"/>
    <cellStyle name="Обычный 6 3 2 2" xfId="347"/>
    <cellStyle name="Обычный 6 3 2 2 2" xfId="348"/>
    <cellStyle name="Обычный 6 3 2 2 2 2" xfId="1023"/>
    <cellStyle name="Обычный 6 3 2 2 3" xfId="349"/>
    <cellStyle name="Обычный 6 3 2 2 3 2" xfId="1024"/>
    <cellStyle name="Обычный 6 3 2 2 4" xfId="1022"/>
    <cellStyle name="Обычный 6 3 2 3" xfId="350"/>
    <cellStyle name="Обычный 6 3 2 3 2" xfId="1025"/>
    <cellStyle name="Обычный 6 3 2 4" xfId="351"/>
    <cellStyle name="Обычный 6 3 2 4 2" xfId="1026"/>
    <cellStyle name="Обычный 6 3 2 5" xfId="352"/>
    <cellStyle name="Обычный 6 3 2 5 2" xfId="1027"/>
    <cellStyle name="Обычный 6 3 2 6" xfId="1021"/>
    <cellStyle name="Обычный 6 3 3" xfId="353"/>
    <cellStyle name="Обычный 6 3 3 2" xfId="354"/>
    <cellStyle name="Обычный 6 3 3 2 2" xfId="1029"/>
    <cellStyle name="Обычный 6 3 3 3" xfId="355"/>
    <cellStyle name="Обычный 6 3 3 3 2" xfId="1030"/>
    <cellStyle name="Обычный 6 3 3 4" xfId="1028"/>
    <cellStyle name="Обычный 6 3 4" xfId="356"/>
    <cellStyle name="Обычный 6 3 4 2" xfId="1031"/>
    <cellStyle name="Обычный 6 3 5" xfId="357"/>
    <cellStyle name="Обычный 6 3 5 2" xfId="1032"/>
    <cellStyle name="Обычный 6 3 6" xfId="358"/>
    <cellStyle name="Обычный 6 3 6 2" xfId="1033"/>
    <cellStyle name="Обычный 6 3 7" xfId="1020"/>
    <cellStyle name="Обычный 6 4" xfId="359"/>
    <cellStyle name="Обычный 6 4 2" xfId="360"/>
    <cellStyle name="Обычный 6 4 2 2" xfId="361"/>
    <cellStyle name="Обычный 6 4 2 2 2" xfId="362"/>
    <cellStyle name="Обычный 6 4 2 2 2 2" xfId="1037"/>
    <cellStyle name="Обычный 6 4 2 2 3" xfId="363"/>
    <cellStyle name="Обычный 6 4 2 2 3 2" xfId="1038"/>
    <cellStyle name="Обычный 6 4 2 2 4" xfId="1036"/>
    <cellStyle name="Обычный 6 4 2 3" xfId="364"/>
    <cellStyle name="Обычный 6 4 2 3 2" xfId="1039"/>
    <cellStyle name="Обычный 6 4 2 4" xfId="365"/>
    <cellStyle name="Обычный 6 4 2 4 2" xfId="1040"/>
    <cellStyle name="Обычный 6 4 2 5" xfId="366"/>
    <cellStyle name="Обычный 6 4 2 5 2" xfId="1041"/>
    <cellStyle name="Обычный 6 4 2 6" xfId="1035"/>
    <cellStyle name="Обычный 6 4 3" xfId="367"/>
    <cellStyle name="Обычный 6 4 3 2" xfId="368"/>
    <cellStyle name="Обычный 6 4 3 2 2" xfId="1043"/>
    <cellStyle name="Обычный 6 4 3 3" xfId="369"/>
    <cellStyle name="Обычный 6 4 3 3 2" xfId="1044"/>
    <cellStyle name="Обычный 6 4 3 4" xfId="1042"/>
    <cellStyle name="Обычный 6 4 4" xfId="370"/>
    <cellStyle name="Обычный 6 4 4 2" xfId="1045"/>
    <cellStyle name="Обычный 6 4 5" xfId="371"/>
    <cellStyle name="Обычный 6 4 5 2" xfId="1046"/>
    <cellStyle name="Обычный 6 4 6" xfId="372"/>
    <cellStyle name="Обычный 6 4 6 2" xfId="1047"/>
    <cellStyle name="Обычный 6 4 7" xfId="1034"/>
    <cellStyle name="Обычный 6 5" xfId="373"/>
    <cellStyle name="Обычный 6 5 2" xfId="374"/>
    <cellStyle name="Обычный 6 5 2 2" xfId="375"/>
    <cellStyle name="Обычный 6 5 2 2 2" xfId="1050"/>
    <cellStyle name="Обычный 6 5 2 3" xfId="376"/>
    <cellStyle name="Обычный 6 5 2 3 2" xfId="1051"/>
    <cellStyle name="Обычный 6 5 2 4" xfId="1049"/>
    <cellStyle name="Обычный 6 5 3" xfId="377"/>
    <cellStyle name="Обычный 6 5 3 2" xfId="1052"/>
    <cellStyle name="Обычный 6 5 4" xfId="378"/>
    <cellStyle name="Обычный 6 5 4 2" xfId="1053"/>
    <cellStyle name="Обычный 6 5 5" xfId="379"/>
    <cellStyle name="Обычный 6 5 5 2" xfId="1054"/>
    <cellStyle name="Обычный 6 5 6" xfId="1048"/>
    <cellStyle name="Обычный 6 6" xfId="380"/>
    <cellStyle name="Обычный 6 6 2" xfId="381"/>
    <cellStyle name="Обычный 6 6 2 2" xfId="1056"/>
    <cellStyle name="Обычный 6 6 3" xfId="382"/>
    <cellStyle name="Обычный 6 6 3 2" xfId="1057"/>
    <cellStyle name="Обычный 6 6 4" xfId="1055"/>
    <cellStyle name="Обычный 6 7" xfId="383"/>
    <cellStyle name="Обычный 6 7 2" xfId="1058"/>
    <cellStyle name="Обычный 6 8" xfId="384"/>
    <cellStyle name="Обычный 6 8 2" xfId="1059"/>
    <cellStyle name="Обычный 6 9" xfId="385"/>
    <cellStyle name="Обычный 6 9 2" xfId="1060"/>
    <cellStyle name="Обычный 7" xfId="386"/>
    <cellStyle name="Обычный 7 10" xfId="1061"/>
    <cellStyle name="Обычный 7 2" xfId="387"/>
    <cellStyle name="Обычный 7 2 2" xfId="388"/>
    <cellStyle name="Обычный 7 2 2 2" xfId="389"/>
    <cellStyle name="Обычный 7 2 2 2 2" xfId="390"/>
    <cellStyle name="Обычный 7 2 2 2 2 2" xfId="1065"/>
    <cellStyle name="Обычный 7 2 2 2 3" xfId="391"/>
    <cellStyle name="Обычный 7 2 2 2 3 2" xfId="1066"/>
    <cellStyle name="Обычный 7 2 2 2 4" xfId="392"/>
    <cellStyle name="Обычный 7 2 2 2 4 2" xfId="1067"/>
    <cellStyle name="Обычный 7 2 2 2 5" xfId="1064"/>
    <cellStyle name="Обычный 7 2 2 3" xfId="393"/>
    <cellStyle name="Обычный 7 2 2 3 2" xfId="394"/>
    <cellStyle name="Обычный 7 2 2 3 2 2" xfId="1069"/>
    <cellStyle name="Обычный 7 2 2 3 3" xfId="395"/>
    <cellStyle name="Обычный 7 2 2 3 3 2" xfId="1070"/>
    <cellStyle name="Обычный 7 2 2 3 4" xfId="1068"/>
    <cellStyle name="Обычный 7 2 2 4" xfId="396"/>
    <cellStyle name="Обычный 7 2 2 4 2" xfId="1071"/>
    <cellStyle name="Обычный 7 2 2 5" xfId="397"/>
    <cellStyle name="Обычный 7 2 2 5 2" xfId="1072"/>
    <cellStyle name="Обычный 7 2 2 6" xfId="398"/>
    <cellStyle name="Обычный 7 2 2 6 2" xfId="1073"/>
    <cellStyle name="Обычный 7 2 2 7" xfId="1063"/>
    <cellStyle name="Обычный 7 2 3" xfId="399"/>
    <cellStyle name="Обычный 7 2 3 2" xfId="400"/>
    <cellStyle name="Обычный 7 2 3 2 2" xfId="401"/>
    <cellStyle name="Обычный 7 2 3 2 2 2" xfId="1076"/>
    <cellStyle name="Обычный 7 2 3 2 3" xfId="402"/>
    <cellStyle name="Обычный 7 2 3 2 3 2" xfId="1077"/>
    <cellStyle name="Обычный 7 2 3 2 4" xfId="1075"/>
    <cellStyle name="Обычный 7 2 3 3" xfId="403"/>
    <cellStyle name="Обычный 7 2 3 3 2" xfId="1078"/>
    <cellStyle name="Обычный 7 2 3 4" xfId="404"/>
    <cellStyle name="Обычный 7 2 3 4 2" xfId="1079"/>
    <cellStyle name="Обычный 7 2 3 5" xfId="405"/>
    <cellStyle name="Обычный 7 2 3 5 2" xfId="1080"/>
    <cellStyle name="Обычный 7 2 3 6" xfId="1074"/>
    <cellStyle name="Обычный 7 2 4" xfId="406"/>
    <cellStyle name="Обычный 7 2 4 2" xfId="407"/>
    <cellStyle name="Обычный 7 2 4 2 2" xfId="408"/>
    <cellStyle name="Обычный 7 2 4 2 2 2" xfId="1083"/>
    <cellStyle name="Обычный 7 2 4 2 3" xfId="409"/>
    <cellStyle name="Обычный 7 2 4 2 3 2" xfId="1084"/>
    <cellStyle name="Обычный 7 2 4 2 4" xfId="1082"/>
    <cellStyle name="Обычный 7 2 4 3" xfId="410"/>
    <cellStyle name="Обычный 7 2 4 3 2" xfId="1085"/>
    <cellStyle name="Обычный 7 2 4 4" xfId="411"/>
    <cellStyle name="Обычный 7 2 4 4 2" xfId="1086"/>
    <cellStyle name="Обычный 7 2 4 5" xfId="412"/>
    <cellStyle name="Обычный 7 2 4 5 2" xfId="1087"/>
    <cellStyle name="Обычный 7 2 4 6" xfId="1081"/>
    <cellStyle name="Обычный 7 2 5" xfId="413"/>
    <cellStyle name="Обычный 7 2 5 2" xfId="414"/>
    <cellStyle name="Обычный 7 2 5 2 2" xfId="1089"/>
    <cellStyle name="Обычный 7 2 5 3" xfId="415"/>
    <cellStyle name="Обычный 7 2 5 3 2" xfId="1090"/>
    <cellStyle name="Обычный 7 2 5 4" xfId="1088"/>
    <cellStyle name="Обычный 7 2 6" xfId="416"/>
    <cellStyle name="Обычный 7 2 6 2" xfId="1091"/>
    <cellStyle name="Обычный 7 2 7" xfId="417"/>
    <cellStyle name="Обычный 7 2 7 2" xfId="1092"/>
    <cellStyle name="Обычный 7 2 8" xfId="418"/>
    <cellStyle name="Обычный 7 2 8 2" xfId="1093"/>
    <cellStyle name="Обычный 7 2 9" xfId="1062"/>
    <cellStyle name="Обычный 7 3" xfId="419"/>
    <cellStyle name="Обычный 7 3 2" xfId="420"/>
    <cellStyle name="Обычный 7 3 2 2" xfId="421"/>
    <cellStyle name="Обычный 7 3 2 2 2" xfId="422"/>
    <cellStyle name="Обычный 7 3 2 2 2 2" xfId="1097"/>
    <cellStyle name="Обычный 7 3 2 2 3" xfId="423"/>
    <cellStyle name="Обычный 7 3 2 2 3 2" xfId="1098"/>
    <cellStyle name="Обычный 7 3 2 2 4" xfId="1096"/>
    <cellStyle name="Обычный 7 3 2 3" xfId="424"/>
    <cellStyle name="Обычный 7 3 2 3 2" xfId="1099"/>
    <cellStyle name="Обычный 7 3 2 4" xfId="425"/>
    <cellStyle name="Обычный 7 3 2 4 2" xfId="1100"/>
    <cellStyle name="Обычный 7 3 2 5" xfId="426"/>
    <cellStyle name="Обычный 7 3 2 5 2" xfId="1101"/>
    <cellStyle name="Обычный 7 3 2 6" xfId="1095"/>
    <cellStyle name="Обычный 7 3 3" xfId="427"/>
    <cellStyle name="Обычный 7 3 3 2" xfId="428"/>
    <cellStyle name="Обычный 7 3 3 2 2" xfId="1103"/>
    <cellStyle name="Обычный 7 3 3 3" xfId="429"/>
    <cellStyle name="Обычный 7 3 3 3 2" xfId="1104"/>
    <cellStyle name="Обычный 7 3 3 4" xfId="1102"/>
    <cellStyle name="Обычный 7 3 4" xfId="430"/>
    <cellStyle name="Обычный 7 3 4 2" xfId="1105"/>
    <cellStyle name="Обычный 7 3 5" xfId="431"/>
    <cellStyle name="Обычный 7 3 5 2" xfId="1106"/>
    <cellStyle name="Обычный 7 3 6" xfId="432"/>
    <cellStyle name="Обычный 7 3 6 2" xfId="1107"/>
    <cellStyle name="Обычный 7 3 7" xfId="1094"/>
    <cellStyle name="Обычный 7 4" xfId="433"/>
    <cellStyle name="Обычный 7 4 2" xfId="434"/>
    <cellStyle name="Обычный 7 4 2 2" xfId="435"/>
    <cellStyle name="Обычный 7 4 2 2 2" xfId="436"/>
    <cellStyle name="Обычный 7 4 2 2 2 2" xfId="1111"/>
    <cellStyle name="Обычный 7 4 2 2 3" xfId="437"/>
    <cellStyle name="Обычный 7 4 2 2 3 2" xfId="1112"/>
    <cellStyle name="Обычный 7 4 2 2 4" xfId="1110"/>
    <cellStyle name="Обычный 7 4 2 3" xfId="438"/>
    <cellStyle name="Обычный 7 4 2 3 2" xfId="1113"/>
    <cellStyle name="Обычный 7 4 2 4" xfId="439"/>
    <cellStyle name="Обычный 7 4 2 4 2" xfId="1114"/>
    <cellStyle name="Обычный 7 4 2 5" xfId="440"/>
    <cellStyle name="Обычный 7 4 2 5 2" xfId="1115"/>
    <cellStyle name="Обычный 7 4 2 6" xfId="1109"/>
    <cellStyle name="Обычный 7 4 3" xfId="441"/>
    <cellStyle name="Обычный 7 4 3 2" xfId="442"/>
    <cellStyle name="Обычный 7 4 3 2 2" xfId="1117"/>
    <cellStyle name="Обычный 7 4 3 3" xfId="443"/>
    <cellStyle name="Обычный 7 4 3 3 2" xfId="1118"/>
    <cellStyle name="Обычный 7 4 3 4" xfId="1116"/>
    <cellStyle name="Обычный 7 4 4" xfId="444"/>
    <cellStyle name="Обычный 7 4 4 2" xfId="1119"/>
    <cellStyle name="Обычный 7 4 5" xfId="445"/>
    <cellStyle name="Обычный 7 4 5 2" xfId="1120"/>
    <cellStyle name="Обычный 7 4 6" xfId="446"/>
    <cellStyle name="Обычный 7 4 6 2" xfId="1121"/>
    <cellStyle name="Обычный 7 4 7" xfId="1108"/>
    <cellStyle name="Обычный 7 5" xfId="447"/>
    <cellStyle name="Обычный 7 5 2" xfId="448"/>
    <cellStyle name="Обычный 7 5 2 2" xfId="449"/>
    <cellStyle name="Обычный 7 5 2 2 2" xfId="1124"/>
    <cellStyle name="Обычный 7 5 2 3" xfId="450"/>
    <cellStyle name="Обычный 7 5 2 3 2" xfId="1125"/>
    <cellStyle name="Обычный 7 5 2 4" xfId="1123"/>
    <cellStyle name="Обычный 7 5 3" xfId="451"/>
    <cellStyle name="Обычный 7 5 3 2" xfId="1126"/>
    <cellStyle name="Обычный 7 5 4" xfId="452"/>
    <cellStyle name="Обычный 7 5 4 2" xfId="1127"/>
    <cellStyle name="Обычный 7 5 5" xfId="453"/>
    <cellStyle name="Обычный 7 5 5 2" xfId="1128"/>
    <cellStyle name="Обычный 7 5 6" xfId="1122"/>
    <cellStyle name="Обычный 7 6" xfId="454"/>
    <cellStyle name="Обычный 7 6 2" xfId="455"/>
    <cellStyle name="Обычный 7 6 2 2" xfId="1130"/>
    <cellStyle name="Обычный 7 6 3" xfId="456"/>
    <cellStyle name="Обычный 7 6 3 2" xfId="1131"/>
    <cellStyle name="Обычный 7 6 4" xfId="1129"/>
    <cellStyle name="Обычный 7 7" xfId="457"/>
    <cellStyle name="Обычный 7 7 2" xfId="1132"/>
    <cellStyle name="Обычный 7 8" xfId="458"/>
    <cellStyle name="Обычный 7 8 2" xfId="1133"/>
    <cellStyle name="Обычный 7 9" xfId="459"/>
    <cellStyle name="Обычный 7 9 2" xfId="1134"/>
    <cellStyle name="Обычный 8" xfId="460"/>
    <cellStyle name="Обычный 8 10" xfId="1135"/>
    <cellStyle name="Обычный 8 2" xfId="461"/>
    <cellStyle name="Обычный 8 2 2" xfId="462"/>
    <cellStyle name="Обычный 8 2 2 2" xfId="463"/>
    <cellStyle name="Обычный 8 2 2 2 2" xfId="464"/>
    <cellStyle name="Обычный 8 2 2 2 2 2" xfId="1139"/>
    <cellStyle name="Обычный 8 2 2 2 3" xfId="465"/>
    <cellStyle name="Обычный 8 2 2 2 3 2" xfId="1140"/>
    <cellStyle name="Обычный 8 2 2 2 4" xfId="466"/>
    <cellStyle name="Обычный 8 2 2 2 4 2" xfId="1141"/>
    <cellStyle name="Обычный 8 2 2 2 5" xfId="1138"/>
    <cellStyle name="Обычный 8 2 2 3" xfId="467"/>
    <cellStyle name="Обычный 8 2 2 3 2" xfId="468"/>
    <cellStyle name="Обычный 8 2 2 3 2 2" xfId="1143"/>
    <cellStyle name="Обычный 8 2 2 3 3" xfId="469"/>
    <cellStyle name="Обычный 8 2 2 3 3 2" xfId="1144"/>
    <cellStyle name="Обычный 8 2 2 3 4" xfId="1142"/>
    <cellStyle name="Обычный 8 2 2 4" xfId="470"/>
    <cellStyle name="Обычный 8 2 2 4 2" xfId="1145"/>
    <cellStyle name="Обычный 8 2 2 5" xfId="471"/>
    <cellStyle name="Обычный 8 2 2 5 2" xfId="1146"/>
    <cellStyle name="Обычный 8 2 2 6" xfId="472"/>
    <cellStyle name="Обычный 8 2 2 6 2" xfId="1147"/>
    <cellStyle name="Обычный 8 2 2 7" xfId="1137"/>
    <cellStyle name="Обычный 8 2 3" xfId="473"/>
    <cellStyle name="Обычный 8 2 3 2" xfId="474"/>
    <cellStyle name="Обычный 8 2 3 2 2" xfId="475"/>
    <cellStyle name="Обычный 8 2 3 2 2 2" xfId="1150"/>
    <cellStyle name="Обычный 8 2 3 2 3" xfId="476"/>
    <cellStyle name="Обычный 8 2 3 2 3 2" xfId="1151"/>
    <cellStyle name="Обычный 8 2 3 2 4" xfId="1149"/>
    <cellStyle name="Обычный 8 2 3 3" xfId="477"/>
    <cellStyle name="Обычный 8 2 3 3 2" xfId="1152"/>
    <cellStyle name="Обычный 8 2 3 4" xfId="478"/>
    <cellStyle name="Обычный 8 2 3 4 2" xfId="1153"/>
    <cellStyle name="Обычный 8 2 3 5" xfId="479"/>
    <cellStyle name="Обычный 8 2 3 5 2" xfId="1154"/>
    <cellStyle name="Обычный 8 2 3 6" xfId="1148"/>
    <cellStyle name="Обычный 8 2 4" xfId="480"/>
    <cellStyle name="Обычный 8 2 4 2" xfId="481"/>
    <cellStyle name="Обычный 8 2 4 2 2" xfId="482"/>
    <cellStyle name="Обычный 8 2 4 2 2 2" xfId="1157"/>
    <cellStyle name="Обычный 8 2 4 2 3" xfId="483"/>
    <cellStyle name="Обычный 8 2 4 2 3 2" xfId="1158"/>
    <cellStyle name="Обычный 8 2 4 2 4" xfId="1156"/>
    <cellStyle name="Обычный 8 2 4 3" xfId="484"/>
    <cellStyle name="Обычный 8 2 4 3 2" xfId="1159"/>
    <cellStyle name="Обычный 8 2 4 4" xfId="485"/>
    <cellStyle name="Обычный 8 2 4 4 2" xfId="1160"/>
    <cellStyle name="Обычный 8 2 4 5" xfId="486"/>
    <cellStyle name="Обычный 8 2 4 5 2" xfId="1161"/>
    <cellStyle name="Обычный 8 2 4 6" xfId="1155"/>
    <cellStyle name="Обычный 8 2 5" xfId="487"/>
    <cellStyle name="Обычный 8 2 5 2" xfId="488"/>
    <cellStyle name="Обычный 8 2 5 2 2" xfId="1163"/>
    <cellStyle name="Обычный 8 2 5 3" xfId="489"/>
    <cellStyle name="Обычный 8 2 5 3 2" xfId="1164"/>
    <cellStyle name="Обычный 8 2 5 4" xfId="1162"/>
    <cellStyle name="Обычный 8 2 6" xfId="490"/>
    <cellStyle name="Обычный 8 2 6 2" xfId="1165"/>
    <cellStyle name="Обычный 8 2 7" xfId="491"/>
    <cellStyle name="Обычный 8 2 7 2" xfId="1166"/>
    <cellStyle name="Обычный 8 2 8" xfId="492"/>
    <cellStyle name="Обычный 8 2 8 2" xfId="1167"/>
    <cellStyle name="Обычный 8 2 9" xfId="1136"/>
    <cellStyle name="Обычный 8 3" xfId="493"/>
    <cellStyle name="Обычный 8 3 2" xfId="494"/>
    <cellStyle name="Обычный 8 3 2 2" xfId="495"/>
    <cellStyle name="Обычный 8 3 2 2 2" xfId="496"/>
    <cellStyle name="Обычный 8 3 2 2 2 2" xfId="1171"/>
    <cellStyle name="Обычный 8 3 2 2 3" xfId="497"/>
    <cellStyle name="Обычный 8 3 2 2 3 2" xfId="1172"/>
    <cellStyle name="Обычный 8 3 2 2 4" xfId="1170"/>
    <cellStyle name="Обычный 8 3 2 3" xfId="498"/>
    <cellStyle name="Обычный 8 3 2 3 2" xfId="1173"/>
    <cellStyle name="Обычный 8 3 2 4" xfId="499"/>
    <cellStyle name="Обычный 8 3 2 4 2" xfId="1174"/>
    <cellStyle name="Обычный 8 3 2 5" xfId="500"/>
    <cellStyle name="Обычный 8 3 2 5 2" xfId="1175"/>
    <cellStyle name="Обычный 8 3 2 6" xfId="1169"/>
    <cellStyle name="Обычный 8 3 3" xfId="501"/>
    <cellStyle name="Обычный 8 3 3 2" xfId="502"/>
    <cellStyle name="Обычный 8 3 3 2 2" xfId="1177"/>
    <cellStyle name="Обычный 8 3 3 3" xfId="503"/>
    <cellStyle name="Обычный 8 3 3 3 2" xfId="1178"/>
    <cellStyle name="Обычный 8 3 3 4" xfId="1176"/>
    <cellStyle name="Обычный 8 3 4" xfId="504"/>
    <cellStyle name="Обычный 8 3 4 2" xfId="1179"/>
    <cellStyle name="Обычный 8 3 5" xfId="505"/>
    <cellStyle name="Обычный 8 3 5 2" xfId="1180"/>
    <cellStyle name="Обычный 8 3 6" xfId="506"/>
    <cellStyle name="Обычный 8 3 6 2" xfId="1181"/>
    <cellStyle name="Обычный 8 3 7" xfId="1168"/>
    <cellStyle name="Обычный 8 4" xfId="507"/>
    <cellStyle name="Обычный 8 4 2" xfId="508"/>
    <cellStyle name="Обычный 8 4 2 2" xfId="509"/>
    <cellStyle name="Обычный 8 4 2 2 2" xfId="510"/>
    <cellStyle name="Обычный 8 4 2 2 2 2" xfId="1185"/>
    <cellStyle name="Обычный 8 4 2 2 3" xfId="511"/>
    <cellStyle name="Обычный 8 4 2 2 3 2" xfId="1186"/>
    <cellStyle name="Обычный 8 4 2 2 4" xfId="1184"/>
    <cellStyle name="Обычный 8 4 2 3" xfId="512"/>
    <cellStyle name="Обычный 8 4 2 3 2" xfId="1187"/>
    <cellStyle name="Обычный 8 4 2 4" xfId="513"/>
    <cellStyle name="Обычный 8 4 2 4 2" xfId="1188"/>
    <cellStyle name="Обычный 8 4 2 5" xfId="514"/>
    <cellStyle name="Обычный 8 4 2 5 2" xfId="1189"/>
    <cellStyle name="Обычный 8 4 2 6" xfId="1183"/>
    <cellStyle name="Обычный 8 4 3" xfId="515"/>
    <cellStyle name="Обычный 8 4 3 2" xfId="516"/>
    <cellStyle name="Обычный 8 4 3 2 2" xfId="1191"/>
    <cellStyle name="Обычный 8 4 3 3" xfId="517"/>
    <cellStyle name="Обычный 8 4 3 3 2" xfId="1192"/>
    <cellStyle name="Обычный 8 4 3 4" xfId="1190"/>
    <cellStyle name="Обычный 8 4 4" xfId="518"/>
    <cellStyle name="Обычный 8 4 4 2" xfId="1193"/>
    <cellStyle name="Обычный 8 4 5" xfId="519"/>
    <cellStyle name="Обычный 8 4 5 2" xfId="1194"/>
    <cellStyle name="Обычный 8 4 6" xfId="520"/>
    <cellStyle name="Обычный 8 4 6 2" xfId="1195"/>
    <cellStyle name="Обычный 8 4 7" xfId="1182"/>
    <cellStyle name="Обычный 8 5" xfId="521"/>
    <cellStyle name="Обычный 8 5 2" xfId="522"/>
    <cellStyle name="Обычный 8 5 2 2" xfId="523"/>
    <cellStyle name="Обычный 8 5 2 2 2" xfId="1198"/>
    <cellStyle name="Обычный 8 5 2 3" xfId="524"/>
    <cellStyle name="Обычный 8 5 2 3 2" xfId="1199"/>
    <cellStyle name="Обычный 8 5 2 4" xfId="1197"/>
    <cellStyle name="Обычный 8 5 3" xfId="525"/>
    <cellStyle name="Обычный 8 5 3 2" xfId="1200"/>
    <cellStyle name="Обычный 8 5 4" xfId="526"/>
    <cellStyle name="Обычный 8 5 4 2" xfId="1201"/>
    <cellStyle name="Обычный 8 5 5" xfId="527"/>
    <cellStyle name="Обычный 8 5 5 2" xfId="1202"/>
    <cellStyle name="Обычный 8 5 6" xfId="1196"/>
    <cellStyle name="Обычный 8 6" xfId="528"/>
    <cellStyle name="Обычный 8 6 2" xfId="529"/>
    <cellStyle name="Обычный 8 6 2 2" xfId="1204"/>
    <cellStyle name="Обычный 8 6 3" xfId="530"/>
    <cellStyle name="Обычный 8 6 3 2" xfId="1205"/>
    <cellStyle name="Обычный 8 6 4" xfId="1203"/>
    <cellStyle name="Обычный 8 7" xfId="531"/>
    <cellStyle name="Обычный 8 7 2" xfId="1206"/>
    <cellStyle name="Обычный 8 8" xfId="532"/>
    <cellStyle name="Обычный 8 8 2" xfId="1207"/>
    <cellStyle name="Обычный 8 9" xfId="533"/>
    <cellStyle name="Обычный 8 9 2" xfId="1208"/>
    <cellStyle name="Обычный 9" xfId="534"/>
    <cellStyle name="Обычный 9 10" xfId="1209"/>
    <cellStyle name="Обычный 9 2" xfId="535"/>
    <cellStyle name="Обычный 9 2 2" xfId="536"/>
    <cellStyle name="Обычный 9 2 2 2" xfId="537"/>
    <cellStyle name="Обычный 9 2 2 2 2" xfId="538"/>
    <cellStyle name="Обычный 9 2 2 2 2 2" xfId="1213"/>
    <cellStyle name="Обычный 9 2 2 2 3" xfId="539"/>
    <cellStyle name="Обычный 9 2 2 2 3 2" xfId="1214"/>
    <cellStyle name="Обычный 9 2 2 2 4" xfId="540"/>
    <cellStyle name="Обычный 9 2 2 2 4 2" xfId="1215"/>
    <cellStyle name="Обычный 9 2 2 2 5" xfId="1212"/>
    <cellStyle name="Обычный 9 2 2 3" xfId="541"/>
    <cellStyle name="Обычный 9 2 2 3 2" xfId="542"/>
    <cellStyle name="Обычный 9 2 2 3 2 2" xfId="1217"/>
    <cellStyle name="Обычный 9 2 2 3 3" xfId="543"/>
    <cellStyle name="Обычный 9 2 2 3 3 2" xfId="1218"/>
    <cellStyle name="Обычный 9 2 2 3 4" xfId="1216"/>
    <cellStyle name="Обычный 9 2 2 4" xfId="544"/>
    <cellStyle name="Обычный 9 2 2 4 2" xfId="1219"/>
    <cellStyle name="Обычный 9 2 2 5" xfId="545"/>
    <cellStyle name="Обычный 9 2 2 5 2" xfId="1220"/>
    <cellStyle name="Обычный 9 2 2 6" xfId="546"/>
    <cellStyle name="Обычный 9 2 2 6 2" xfId="1221"/>
    <cellStyle name="Обычный 9 2 2 7" xfId="1211"/>
    <cellStyle name="Обычный 9 2 3" xfId="547"/>
    <cellStyle name="Обычный 9 2 3 2" xfId="548"/>
    <cellStyle name="Обычный 9 2 3 2 2" xfId="549"/>
    <cellStyle name="Обычный 9 2 3 2 2 2" xfId="1224"/>
    <cellStyle name="Обычный 9 2 3 2 3" xfId="550"/>
    <cellStyle name="Обычный 9 2 3 2 3 2" xfId="1225"/>
    <cellStyle name="Обычный 9 2 3 2 4" xfId="1223"/>
    <cellStyle name="Обычный 9 2 3 3" xfId="551"/>
    <cellStyle name="Обычный 9 2 3 3 2" xfId="1226"/>
    <cellStyle name="Обычный 9 2 3 4" xfId="552"/>
    <cellStyle name="Обычный 9 2 3 4 2" xfId="1227"/>
    <cellStyle name="Обычный 9 2 3 5" xfId="553"/>
    <cellStyle name="Обычный 9 2 3 5 2" xfId="1228"/>
    <cellStyle name="Обычный 9 2 3 6" xfId="1222"/>
    <cellStyle name="Обычный 9 2 4" xfId="554"/>
    <cellStyle name="Обычный 9 2 4 2" xfId="555"/>
    <cellStyle name="Обычный 9 2 4 2 2" xfId="556"/>
    <cellStyle name="Обычный 9 2 4 2 2 2" xfId="1231"/>
    <cellStyle name="Обычный 9 2 4 2 3" xfId="557"/>
    <cellStyle name="Обычный 9 2 4 2 3 2" xfId="1232"/>
    <cellStyle name="Обычный 9 2 4 2 4" xfId="1230"/>
    <cellStyle name="Обычный 9 2 4 3" xfId="558"/>
    <cellStyle name="Обычный 9 2 4 3 2" xfId="1233"/>
    <cellStyle name="Обычный 9 2 4 4" xfId="559"/>
    <cellStyle name="Обычный 9 2 4 4 2" xfId="1234"/>
    <cellStyle name="Обычный 9 2 4 5" xfId="560"/>
    <cellStyle name="Обычный 9 2 4 5 2" xfId="1235"/>
    <cellStyle name="Обычный 9 2 4 6" xfId="1229"/>
    <cellStyle name="Обычный 9 2 5" xfId="561"/>
    <cellStyle name="Обычный 9 2 5 2" xfId="562"/>
    <cellStyle name="Обычный 9 2 5 2 2" xfId="1237"/>
    <cellStyle name="Обычный 9 2 5 3" xfId="563"/>
    <cellStyle name="Обычный 9 2 5 3 2" xfId="1238"/>
    <cellStyle name="Обычный 9 2 5 4" xfId="1236"/>
    <cellStyle name="Обычный 9 2 6" xfId="564"/>
    <cellStyle name="Обычный 9 2 6 2" xfId="1239"/>
    <cellStyle name="Обычный 9 2 7" xfId="565"/>
    <cellStyle name="Обычный 9 2 7 2" xfId="1240"/>
    <cellStyle name="Обычный 9 2 8" xfId="566"/>
    <cellStyle name="Обычный 9 2 8 2" xfId="1241"/>
    <cellStyle name="Обычный 9 2 9" xfId="1210"/>
    <cellStyle name="Обычный 9 3" xfId="567"/>
    <cellStyle name="Обычный 9 3 2" xfId="568"/>
    <cellStyle name="Обычный 9 3 2 2" xfId="569"/>
    <cellStyle name="Обычный 9 3 2 2 2" xfId="570"/>
    <cellStyle name="Обычный 9 3 2 2 2 2" xfId="1245"/>
    <cellStyle name="Обычный 9 3 2 2 3" xfId="571"/>
    <cellStyle name="Обычный 9 3 2 2 3 2" xfId="1246"/>
    <cellStyle name="Обычный 9 3 2 2 4" xfId="1244"/>
    <cellStyle name="Обычный 9 3 2 3" xfId="572"/>
    <cellStyle name="Обычный 9 3 2 3 2" xfId="1247"/>
    <cellStyle name="Обычный 9 3 2 4" xfId="573"/>
    <cellStyle name="Обычный 9 3 2 4 2" xfId="1248"/>
    <cellStyle name="Обычный 9 3 2 5" xfId="574"/>
    <cellStyle name="Обычный 9 3 2 5 2" xfId="1249"/>
    <cellStyle name="Обычный 9 3 2 6" xfId="1243"/>
    <cellStyle name="Обычный 9 3 3" xfId="575"/>
    <cellStyle name="Обычный 9 3 3 2" xfId="576"/>
    <cellStyle name="Обычный 9 3 3 2 2" xfId="1251"/>
    <cellStyle name="Обычный 9 3 3 3" xfId="577"/>
    <cellStyle name="Обычный 9 3 3 3 2" xfId="1252"/>
    <cellStyle name="Обычный 9 3 3 4" xfId="1250"/>
    <cellStyle name="Обычный 9 3 4" xfId="578"/>
    <cellStyle name="Обычный 9 3 4 2" xfId="1253"/>
    <cellStyle name="Обычный 9 3 5" xfId="579"/>
    <cellStyle name="Обычный 9 3 5 2" xfId="1254"/>
    <cellStyle name="Обычный 9 3 6" xfId="580"/>
    <cellStyle name="Обычный 9 3 6 2" xfId="1255"/>
    <cellStyle name="Обычный 9 3 7" xfId="1242"/>
    <cellStyle name="Обычный 9 4" xfId="581"/>
    <cellStyle name="Обычный 9 4 2" xfId="582"/>
    <cellStyle name="Обычный 9 4 2 2" xfId="583"/>
    <cellStyle name="Обычный 9 4 2 2 2" xfId="584"/>
    <cellStyle name="Обычный 9 4 2 2 2 2" xfId="1259"/>
    <cellStyle name="Обычный 9 4 2 2 3" xfId="585"/>
    <cellStyle name="Обычный 9 4 2 2 3 2" xfId="1260"/>
    <cellStyle name="Обычный 9 4 2 2 4" xfId="1258"/>
    <cellStyle name="Обычный 9 4 2 3" xfId="586"/>
    <cellStyle name="Обычный 9 4 2 3 2" xfId="1261"/>
    <cellStyle name="Обычный 9 4 2 4" xfId="587"/>
    <cellStyle name="Обычный 9 4 2 4 2" xfId="1262"/>
    <cellStyle name="Обычный 9 4 2 5" xfId="588"/>
    <cellStyle name="Обычный 9 4 2 5 2" xfId="1263"/>
    <cellStyle name="Обычный 9 4 2 6" xfId="1257"/>
    <cellStyle name="Обычный 9 4 3" xfId="589"/>
    <cellStyle name="Обычный 9 4 3 2" xfId="590"/>
    <cellStyle name="Обычный 9 4 3 2 2" xfId="1265"/>
    <cellStyle name="Обычный 9 4 3 3" xfId="591"/>
    <cellStyle name="Обычный 9 4 3 3 2" xfId="1266"/>
    <cellStyle name="Обычный 9 4 3 4" xfId="1264"/>
    <cellStyle name="Обычный 9 4 4" xfId="592"/>
    <cellStyle name="Обычный 9 4 4 2" xfId="1267"/>
    <cellStyle name="Обычный 9 4 5" xfId="593"/>
    <cellStyle name="Обычный 9 4 5 2" xfId="1268"/>
    <cellStyle name="Обычный 9 4 6" xfId="594"/>
    <cellStyle name="Обычный 9 4 6 2" xfId="1269"/>
    <cellStyle name="Обычный 9 4 7" xfId="1256"/>
    <cellStyle name="Обычный 9 5" xfId="595"/>
    <cellStyle name="Обычный 9 5 2" xfId="596"/>
    <cellStyle name="Обычный 9 5 2 2" xfId="597"/>
    <cellStyle name="Обычный 9 5 2 2 2" xfId="1272"/>
    <cellStyle name="Обычный 9 5 2 3" xfId="598"/>
    <cellStyle name="Обычный 9 5 2 3 2" xfId="1273"/>
    <cellStyle name="Обычный 9 5 2 4" xfId="1271"/>
    <cellStyle name="Обычный 9 5 3" xfId="599"/>
    <cellStyle name="Обычный 9 5 3 2" xfId="1274"/>
    <cellStyle name="Обычный 9 5 4" xfId="600"/>
    <cellStyle name="Обычный 9 5 4 2" xfId="1275"/>
    <cellStyle name="Обычный 9 5 5" xfId="601"/>
    <cellStyle name="Обычный 9 5 5 2" xfId="1276"/>
    <cellStyle name="Обычный 9 5 6" xfId="1270"/>
    <cellStyle name="Обычный 9 6" xfId="602"/>
    <cellStyle name="Обычный 9 6 2" xfId="603"/>
    <cellStyle name="Обычный 9 6 2 2" xfId="1278"/>
    <cellStyle name="Обычный 9 6 3" xfId="604"/>
    <cellStyle name="Обычный 9 6 3 2" xfId="1279"/>
    <cellStyle name="Обычный 9 6 4" xfId="1277"/>
    <cellStyle name="Обычный 9 7" xfId="605"/>
    <cellStyle name="Обычный 9 7 2" xfId="1280"/>
    <cellStyle name="Обычный 9 8" xfId="606"/>
    <cellStyle name="Обычный 9 8 2" xfId="1281"/>
    <cellStyle name="Обычный 9 9" xfId="607"/>
    <cellStyle name="Обычный 9 9 2" xfId="1282"/>
    <cellStyle name="Финансовый 2" xfId="608"/>
    <cellStyle name="Финансовый 2 10" xfId="609"/>
    <cellStyle name="Финансовый 2 11" xfId="610"/>
    <cellStyle name="Финансовый 2 2" xfId="611"/>
    <cellStyle name="Финансовый 2 8" xfId="612"/>
    <cellStyle name="Финансовый 2 9" xfId="613"/>
    <cellStyle name="Финансовый 3" xfId="614"/>
    <cellStyle name="Финансовый 3 10" xfId="615"/>
    <cellStyle name="Финансовый 3 10 2" xfId="1284"/>
    <cellStyle name="Финансовый 3 11" xfId="1283"/>
    <cellStyle name="Финансовый 3 2" xfId="616"/>
    <cellStyle name="Финансовый 3 2 2" xfId="617"/>
    <cellStyle name="Финансовый 3 2 2 2" xfId="618"/>
    <cellStyle name="Финансовый 3 2 2 2 2" xfId="619"/>
    <cellStyle name="Финансовый 3 2 2 2 2 2" xfId="1288"/>
    <cellStyle name="Финансовый 3 2 2 2 3" xfId="620"/>
    <cellStyle name="Финансовый 3 2 2 2 3 2" xfId="1289"/>
    <cellStyle name="Финансовый 3 2 2 2 4" xfId="621"/>
    <cellStyle name="Финансовый 3 2 2 2 4 2" xfId="1290"/>
    <cellStyle name="Финансовый 3 2 2 2 5" xfId="1287"/>
    <cellStyle name="Финансовый 3 2 2 3" xfId="622"/>
    <cellStyle name="Финансовый 3 2 2 3 2" xfId="623"/>
    <cellStyle name="Финансовый 3 2 2 3 2 2" xfId="1292"/>
    <cellStyle name="Финансовый 3 2 2 3 3" xfId="624"/>
    <cellStyle name="Финансовый 3 2 2 3 3 2" xfId="1293"/>
    <cellStyle name="Финансовый 3 2 2 3 4" xfId="1291"/>
    <cellStyle name="Финансовый 3 2 2 4" xfId="625"/>
    <cellStyle name="Финансовый 3 2 2 4 2" xfId="1294"/>
    <cellStyle name="Финансовый 3 2 2 5" xfId="626"/>
    <cellStyle name="Финансовый 3 2 2 5 2" xfId="1295"/>
    <cellStyle name="Финансовый 3 2 2 6" xfId="627"/>
    <cellStyle name="Финансовый 3 2 2 6 2" xfId="1296"/>
    <cellStyle name="Финансовый 3 2 2 7" xfId="1286"/>
    <cellStyle name="Финансовый 3 2 3" xfId="628"/>
    <cellStyle name="Финансовый 3 2 3 2" xfId="629"/>
    <cellStyle name="Финансовый 3 2 3 2 2" xfId="630"/>
    <cellStyle name="Финансовый 3 2 3 2 2 2" xfId="1299"/>
    <cellStyle name="Финансовый 3 2 3 2 3" xfId="631"/>
    <cellStyle name="Финансовый 3 2 3 2 3 2" xfId="1300"/>
    <cellStyle name="Финансовый 3 2 3 2 4" xfId="1298"/>
    <cellStyle name="Финансовый 3 2 3 3" xfId="632"/>
    <cellStyle name="Финансовый 3 2 3 3 2" xfId="1301"/>
    <cellStyle name="Финансовый 3 2 3 4" xfId="633"/>
    <cellStyle name="Финансовый 3 2 3 4 2" xfId="1302"/>
    <cellStyle name="Финансовый 3 2 3 5" xfId="634"/>
    <cellStyle name="Финансовый 3 2 3 5 2" xfId="1303"/>
    <cellStyle name="Финансовый 3 2 3 6" xfId="1297"/>
    <cellStyle name="Финансовый 3 2 4" xfId="635"/>
    <cellStyle name="Финансовый 3 2 4 2" xfId="636"/>
    <cellStyle name="Финансовый 3 2 4 2 2" xfId="637"/>
    <cellStyle name="Финансовый 3 2 4 2 2 2" xfId="1306"/>
    <cellStyle name="Финансовый 3 2 4 2 3" xfId="638"/>
    <cellStyle name="Финансовый 3 2 4 2 3 2" xfId="1307"/>
    <cellStyle name="Финансовый 3 2 4 2 4" xfId="1305"/>
    <cellStyle name="Финансовый 3 2 4 3" xfId="639"/>
    <cellStyle name="Финансовый 3 2 4 3 2" xfId="1308"/>
    <cellStyle name="Финансовый 3 2 4 4" xfId="640"/>
    <cellStyle name="Финансовый 3 2 4 4 2" xfId="1309"/>
    <cellStyle name="Финансовый 3 2 4 5" xfId="641"/>
    <cellStyle name="Финансовый 3 2 4 5 2" xfId="1310"/>
    <cellStyle name="Финансовый 3 2 4 6" xfId="1304"/>
    <cellStyle name="Финансовый 3 2 5" xfId="642"/>
    <cellStyle name="Финансовый 3 2 5 2" xfId="643"/>
    <cellStyle name="Финансовый 3 2 5 2 2" xfId="1312"/>
    <cellStyle name="Финансовый 3 2 5 3" xfId="644"/>
    <cellStyle name="Финансовый 3 2 5 3 2" xfId="1313"/>
    <cellStyle name="Финансовый 3 2 5 4" xfId="1311"/>
    <cellStyle name="Финансовый 3 2 6" xfId="645"/>
    <cellStyle name="Финансовый 3 2 6 2" xfId="1314"/>
    <cellStyle name="Финансовый 3 2 7" xfId="646"/>
    <cellStyle name="Финансовый 3 2 7 2" xfId="1315"/>
    <cellStyle name="Финансовый 3 2 8" xfId="647"/>
    <cellStyle name="Финансовый 3 2 8 2" xfId="1316"/>
    <cellStyle name="Финансовый 3 2 9" xfId="1285"/>
    <cellStyle name="Финансовый 3 3" xfId="648"/>
    <cellStyle name="Финансовый 3 3 2" xfId="649"/>
    <cellStyle name="Финансовый 3 3 2 2" xfId="650"/>
    <cellStyle name="Финансовый 3 3 2 2 2" xfId="651"/>
    <cellStyle name="Финансовый 3 3 2 2 2 2" xfId="1319"/>
    <cellStyle name="Финансовый 3 3 2 2 3" xfId="652"/>
    <cellStyle name="Финансовый 3 3 2 2 3 2" xfId="1320"/>
    <cellStyle name="Финансовый 3 3 2 2 4" xfId="1318"/>
    <cellStyle name="Финансовый 3 3 2 3" xfId="653"/>
    <cellStyle name="Финансовый 3 3 2 3 2" xfId="1321"/>
    <cellStyle name="Финансовый 3 3 2 4" xfId="654"/>
    <cellStyle name="Финансовый 3 3 2 4 2" xfId="1322"/>
    <cellStyle name="Финансовый 3 3 2 5" xfId="655"/>
    <cellStyle name="Финансовый 3 3 2 5 2" xfId="1323"/>
    <cellStyle name="Финансовый 3 3 2 6" xfId="1317"/>
    <cellStyle name="Финансовый 3 4" xfId="656"/>
    <cellStyle name="Финансовый 3 4 2" xfId="657"/>
    <cellStyle name="Финансовый 3 4 2 2" xfId="658"/>
    <cellStyle name="Финансовый 3 4 2 2 2" xfId="659"/>
    <cellStyle name="Финансовый 3 4 2 2 2 2" xfId="1327"/>
    <cellStyle name="Финансовый 3 4 2 2 3" xfId="660"/>
    <cellStyle name="Финансовый 3 4 2 2 3 2" xfId="1328"/>
    <cellStyle name="Финансовый 3 4 2 2 4" xfId="1326"/>
    <cellStyle name="Финансовый 3 4 2 3" xfId="661"/>
    <cellStyle name="Финансовый 3 4 2 3 2" xfId="1329"/>
    <cellStyle name="Финансовый 3 4 2 4" xfId="662"/>
    <cellStyle name="Финансовый 3 4 2 4 2" xfId="1330"/>
    <cellStyle name="Финансовый 3 4 2 5" xfId="663"/>
    <cellStyle name="Финансовый 3 4 2 5 2" xfId="1331"/>
    <cellStyle name="Финансовый 3 4 2 6" xfId="1325"/>
    <cellStyle name="Финансовый 3 4 3" xfId="664"/>
    <cellStyle name="Финансовый 3 4 3 2" xfId="665"/>
    <cellStyle name="Финансовый 3 4 3 2 2" xfId="1333"/>
    <cellStyle name="Финансовый 3 4 3 3" xfId="666"/>
    <cellStyle name="Финансовый 3 4 3 3 2" xfId="1334"/>
    <cellStyle name="Финансовый 3 4 3 4" xfId="1332"/>
    <cellStyle name="Финансовый 3 4 4" xfId="667"/>
    <cellStyle name="Финансовый 3 4 4 2" xfId="1335"/>
    <cellStyle name="Финансовый 3 4 5" xfId="668"/>
    <cellStyle name="Финансовый 3 4 5 2" xfId="1336"/>
    <cellStyle name="Финансовый 3 4 6" xfId="669"/>
    <cellStyle name="Финансовый 3 4 6 2" xfId="1337"/>
    <cellStyle name="Финансовый 3 4 7" xfId="1324"/>
    <cellStyle name="Финансовый 3 5" xfId="670"/>
    <cellStyle name="Финансовый 3 5 2" xfId="671"/>
    <cellStyle name="Финансовый 3 5 2 2" xfId="672"/>
    <cellStyle name="Финансовый 3 5 2 2 2" xfId="1340"/>
    <cellStyle name="Финансовый 3 5 2 3" xfId="673"/>
    <cellStyle name="Финансовый 3 5 2 3 2" xfId="1341"/>
    <cellStyle name="Финансовый 3 5 2 4" xfId="1339"/>
    <cellStyle name="Финансовый 3 5 3" xfId="674"/>
    <cellStyle name="Финансовый 3 5 3 2" xfId="1342"/>
    <cellStyle name="Финансовый 3 5 4" xfId="675"/>
    <cellStyle name="Финансовый 3 5 4 2" xfId="1343"/>
    <cellStyle name="Финансовый 3 5 5" xfId="676"/>
    <cellStyle name="Финансовый 3 5 5 2" xfId="1344"/>
    <cellStyle name="Финансовый 3 5 6" xfId="1338"/>
    <cellStyle name="Финансовый 3 6" xfId="677"/>
    <cellStyle name="Финансовый 3 6 2" xfId="678"/>
    <cellStyle name="Финансовый 3 6 2 2" xfId="679"/>
    <cellStyle name="Финансовый 3 6 2 2 2" xfId="1347"/>
    <cellStyle name="Финансовый 3 6 2 3" xfId="680"/>
    <cellStyle name="Финансовый 3 6 2 3 2" xfId="1348"/>
    <cellStyle name="Финансовый 3 6 2 4" xfId="1346"/>
    <cellStyle name="Финансовый 3 6 3" xfId="681"/>
    <cellStyle name="Финансовый 3 6 3 2" xfId="1349"/>
    <cellStyle name="Финансовый 3 6 4" xfId="682"/>
    <cellStyle name="Финансовый 3 6 4 2" xfId="1350"/>
    <cellStyle name="Финансовый 3 6 5" xfId="683"/>
    <cellStyle name="Финансовый 3 6 5 2" xfId="1351"/>
    <cellStyle name="Финансовый 3 6 6" xfId="1345"/>
    <cellStyle name="Финансовый 3 7" xfId="684"/>
    <cellStyle name="Финансовый 3 7 2" xfId="685"/>
    <cellStyle name="Финансовый 3 7 2 2" xfId="1353"/>
    <cellStyle name="Финансовый 3 7 3" xfId="686"/>
    <cellStyle name="Финансовый 3 7 3 2" xfId="1354"/>
    <cellStyle name="Финансовый 3 7 4" xfId="1352"/>
    <cellStyle name="Финансовый 3 8" xfId="687"/>
    <cellStyle name="Финансовый 3 8 2" xfId="1355"/>
    <cellStyle name="Финансовый 3 9" xfId="688"/>
    <cellStyle name="Финансовый 3 9 2" xfId="1356"/>
    <cellStyle name="Финансовый 4" xfId="689"/>
    <cellStyle name="Финансовый 4 2" xfId="1357"/>
    <cellStyle name="Финансовый 5" xfId="690"/>
    <cellStyle name="Финансовый 6" xfId="13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28" Type="http://schemas.openxmlformats.org/officeDocument/2006/relationships/revisionLog" Target="revisionLog128.xml"/><Relationship Id="rId5" Type="http://schemas.openxmlformats.org/officeDocument/2006/relationships/revisionLog" Target="revisionLog5.xml"/><Relationship Id="rId90" Type="http://schemas.openxmlformats.org/officeDocument/2006/relationships/revisionLog" Target="revisionLog90.xml"/><Relationship Id="rId95" Type="http://schemas.openxmlformats.org/officeDocument/2006/relationships/revisionLog" Target="revisionLog95.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118" Type="http://schemas.openxmlformats.org/officeDocument/2006/relationships/revisionLog" Target="revisionLog118.xml"/><Relationship Id="rId134" Type="http://schemas.openxmlformats.org/officeDocument/2006/relationships/revisionLog" Target="revisionLog134.xml"/><Relationship Id="rId139" Type="http://schemas.openxmlformats.org/officeDocument/2006/relationships/revisionLog" Target="revisionLog139.xml"/><Relationship Id="rId80" Type="http://schemas.openxmlformats.org/officeDocument/2006/relationships/revisionLog" Target="revisionLog80.xml"/><Relationship Id="rId85" Type="http://schemas.openxmlformats.org/officeDocument/2006/relationships/revisionLog" Target="revisionLog85.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124" Type="http://schemas.openxmlformats.org/officeDocument/2006/relationships/revisionLog" Target="revisionLog124.xml"/><Relationship Id="rId129" Type="http://schemas.openxmlformats.org/officeDocument/2006/relationships/revisionLog" Target="revisionLog129.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40.xml"/><Relationship Id="rId1" Type="http://schemas.openxmlformats.org/officeDocument/2006/relationships/revisionLog" Target="revisionLog1.xml"/><Relationship Id="rId6" Type="http://schemas.openxmlformats.org/officeDocument/2006/relationships/revisionLog" Target="revisionLog6.xml"/><Relationship Id="rId23" Type="http://schemas.openxmlformats.org/officeDocument/2006/relationships/revisionLog" Target="revisionLog23.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119" Type="http://schemas.openxmlformats.org/officeDocument/2006/relationships/revisionLog" Target="revisionLog119.xml"/><Relationship Id="rId44" Type="http://schemas.openxmlformats.org/officeDocument/2006/relationships/revisionLog" Target="revisionLog44.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30.xml"/><Relationship Id="rId135" Type="http://schemas.openxmlformats.org/officeDocument/2006/relationships/revisionLog" Target="revisionLog135.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4" Type="http://schemas.openxmlformats.org/officeDocument/2006/relationships/revisionLog" Target="revisionLog4.xml"/><Relationship Id="rId9" Type="http://schemas.openxmlformats.org/officeDocument/2006/relationships/revisionLog" Target="revisionLog9.xml"/><Relationship Id="rId26" Type="http://schemas.openxmlformats.org/officeDocument/2006/relationships/revisionLog" Target="revisionLog26.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6" Type="http://schemas.openxmlformats.org/officeDocument/2006/relationships/revisionLog" Target="revisionLog1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55DAC68-FA49-4B83-82E3-2CCD3CECAF9B}" diskRevisions="1" revisionId="244" version="4">
  <header guid="{36638DA1-6536-4712-B534-ECD73CE1AC3C}" dateTime="2024-07-15T09:44:18" maxSheetId="4" userName="Ирина Борисовна Макеева" r:id="rId1">
    <sheetIdMap count="3">
      <sheetId val="1"/>
      <sheetId val="2"/>
      <sheetId val="3"/>
    </sheetIdMap>
  </header>
  <header guid="{747D3760-5523-4757-AAFA-BFCEC289FECE}" dateTime="2024-07-15T09:48:31" maxSheetId="4" userName="Эллада Спиридоновна Келасова" r:id="rId2" minRId="1" maxRId="7">
    <sheetIdMap count="3">
      <sheetId val="1"/>
      <sheetId val="2"/>
      <sheetId val="3"/>
    </sheetIdMap>
  </header>
  <header guid="{18531D19-660B-4B06-A510-5CECC45F608F}" dateTime="2024-07-15T09:53:34" maxSheetId="4" userName="Ирина Борисовна Макеева" r:id="rId3" minRId="8" maxRId="12">
    <sheetIdMap count="3">
      <sheetId val="1"/>
      <sheetId val="2"/>
      <sheetId val="3"/>
    </sheetIdMap>
  </header>
  <header guid="{DBB81D5C-54EB-4032-88D4-05D388A4F0AB}" dateTime="2024-07-15T10:03:40" maxSheetId="4" userName="Федирко Татьяна Александровна" r:id="rId4" minRId="14">
    <sheetIdMap count="3">
      <sheetId val="1"/>
      <sheetId val="2"/>
      <sheetId val="3"/>
    </sheetIdMap>
  </header>
  <header guid="{6A9CE79F-1F0C-470D-9D8B-CCA085A34F54}" dateTime="2024-07-15T10:15:19" maxSheetId="4" userName="Федирко Татьяна Александровна" r:id="rId5" minRId="16" maxRId="17">
    <sheetIdMap count="3">
      <sheetId val="1"/>
      <sheetId val="2"/>
      <sheetId val="3"/>
    </sheetIdMap>
  </header>
  <header guid="{6B89D927-D5A4-450F-962D-7B92A58241A1}" dateTime="2024-07-15T10:17:33" maxSheetId="4" userName="Федирко Татьяна Александровна" r:id="rId6" minRId="18" maxRId="19">
    <sheetIdMap count="3">
      <sheetId val="1"/>
      <sheetId val="2"/>
      <sheetId val="3"/>
    </sheetIdMap>
  </header>
  <header guid="{15EDB84C-D32E-4850-B963-ED7D3F4BAF05}" dateTime="2024-07-15T10:21:24" maxSheetId="4" userName="Федирко Татьяна Александровна" r:id="rId7" minRId="20" maxRId="27">
    <sheetIdMap count="3">
      <sheetId val="1"/>
      <sheetId val="2"/>
      <sheetId val="3"/>
    </sheetIdMap>
  </header>
  <header guid="{A86D5191-2E2B-4C5C-8A96-D66CDF6B9176}" dateTime="2024-07-15T10:22:36" maxSheetId="4" userName="Федирко Татьяна Александровна" r:id="rId8">
    <sheetIdMap count="3">
      <sheetId val="1"/>
      <sheetId val="2"/>
      <sheetId val="3"/>
    </sheetIdMap>
  </header>
  <header guid="{BE3B5CB2-839A-4110-A6A0-8824663A8356}" dateTime="2024-07-15T10:28:50" maxSheetId="4" userName="Ирина Борисовна Макеева" r:id="rId9" minRId="29" maxRId="31">
    <sheetIdMap count="3">
      <sheetId val="1"/>
      <sheetId val="2"/>
      <sheetId val="3"/>
    </sheetIdMap>
  </header>
  <header guid="{BFEBED7E-A92F-46CD-A35D-89A93C93FBB4}" dateTime="2024-07-15T10:29:42" maxSheetId="4" userName="Федирко Татьяна Александровна" r:id="rId10" minRId="32" maxRId="35">
    <sheetIdMap count="3">
      <sheetId val="1"/>
      <sheetId val="2"/>
      <sheetId val="3"/>
    </sheetIdMap>
  </header>
  <header guid="{2CDB296C-458E-41F1-B971-AF7A02F4AE46}" dateTime="2024-07-15T10:31:42" maxSheetId="4" userName="Федирко Татьяна Александровна" r:id="rId11" minRId="36" maxRId="37">
    <sheetIdMap count="3">
      <sheetId val="1"/>
      <sheetId val="2"/>
      <sheetId val="3"/>
    </sheetIdMap>
  </header>
  <header guid="{05EF45AA-96B8-497D-B53C-2DE8D986A800}" dateTime="2024-07-15T10:33:43" maxSheetId="4" userName="Федирко Татьяна Александровна" r:id="rId12" minRId="38" maxRId="40">
    <sheetIdMap count="3">
      <sheetId val="1"/>
      <sheetId val="2"/>
      <sheetId val="3"/>
    </sheetIdMap>
  </header>
  <header guid="{9602B361-7DC6-4321-A9D9-B513D6F41B02}" dateTime="2024-07-15T10:34:03" maxSheetId="4" userName="Ирина Борисовна Макеева" r:id="rId13" minRId="42" maxRId="43">
    <sheetIdMap count="3">
      <sheetId val="1"/>
      <sheetId val="2"/>
      <sheetId val="3"/>
    </sheetIdMap>
  </header>
  <header guid="{2F1BA276-7F61-488D-984A-3BF51BE3B6F1}" dateTime="2024-07-15T10:34:18" maxSheetId="4" userName="Савченко Галина Вячеславовна" r:id="rId14" minRId="44" maxRId="47">
    <sheetIdMap count="3">
      <sheetId val="1"/>
      <sheetId val="2"/>
      <sheetId val="3"/>
    </sheetIdMap>
  </header>
  <header guid="{5C8F75A3-F15C-465D-A2AE-B44E7F0DA717}" dateTime="2024-07-15T10:37:03" maxSheetId="4" userName="Ирина Борисовна Макеева" r:id="rId15" minRId="49">
    <sheetIdMap count="3">
      <sheetId val="1"/>
      <sheetId val="2"/>
      <sheetId val="3"/>
    </sheetIdMap>
  </header>
  <header guid="{B934956F-38CA-45D2-B2F3-E887DB352AFB}" dateTime="2024-07-15T10:37:14" maxSheetId="4" userName="Савченко Галина Вячеславовна" r:id="rId16" minRId="50" maxRId="52">
    <sheetIdMap count="3">
      <sheetId val="1"/>
      <sheetId val="2"/>
      <sheetId val="3"/>
    </sheetIdMap>
  </header>
  <header guid="{B41157B7-5964-4612-B87F-726879B1C6CF}" dateTime="2024-07-15T10:37:24" maxSheetId="4" userName="Савченко Галина Вячеславовна" r:id="rId17">
    <sheetIdMap count="3">
      <sheetId val="1"/>
      <sheetId val="2"/>
      <sheetId val="3"/>
    </sheetIdMap>
  </header>
  <header guid="{157D80CC-392C-48FA-AC32-3C0BF35DB2CF}" dateTime="2024-07-15T10:39:29" maxSheetId="4" userName="Ирина Борисовна Макеева" r:id="rId18" minRId="53" maxRId="54">
    <sheetIdMap count="3">
      <sheetId val="1"/>
      <sheetId val="2"/>
      <sheetId val="3"/>
    </sheetIdMap>
  </header>
  <header guid="{B23F1619-B0DE-4C6A-A176-E63415C56A9E}" dateTime="2024-07-15T10:40:46" maxSheetId="4" userName="Федирко Татьяна Александровна" r:id="rId19" minRId="56">
    <sheetIdMap count="3">
      <sheetId val="1"/>
      <sheetId val="2"/>
      <sheetId val="3"/>
    </sheetIdMap>
  </header>
  <header guid="{EAC46C27-8DA5-44C6-9ACD-B78E351E1678}" dateTime="2024-07-15T10:42:48" maxSheetId="4" userName="Федирко Татьяна Александровна" r:id="rId20" minRId="57">
    <sheetIdMap count="3">
      <sheetId val="1"/>
      <sheetId val="2"/>
      <sheetId val="3"/>
    </sheetIdMap>
  </header>
  <header guid="{B7F2F4D7-B799-409E-A63C-BAADA304FCF9}" dateTime="2024-07-15T10:45:13" maxSheetId="4" userName="Федирко Татьяна Александровна" r:id="rId21" minRId="59" maxRId="60">
    <sheetIdMap count="3">
      <sheetId val="1"/>
      <sheetId val="2"/>
      <sheetId val="3"/>
    </sheetIdMap>
  </header>
  <header guid="{7275CC6D-8E7E-4E3D-9FA7-CCFB5056F43A}" dateTime="2024-07-15T10:47:19" maxSheetId="4" userName="Ирина Борисовна Макеева" r:id="rId22" minRId="61">
    <sheetIdMap count="3">
      <sheetId val="1"/>
      <sheetId val="2"/>
      <sheetId val="3"/>
    </sheetIdMap>
  </header>
  <header guid="{0F2FA6B9-A6CD-489B-A4FE-F7BFBA5587D3}" dateTime="2024-07-15T10:47:54" maxSheetId="4" userName="Федирко Татьяна Александровна" r:id="rId23" minRId="62">
    <sheetIdMap count="3">
      <sheetId val="1"/>
      <sheetId val="2"/>
      <sheetId val="3"/>
    </sheetIdMap>
  </header>
  <header guid="{7DE95A94-D5DF-4F14-A04E-E41B7F00E02E}" dateTime="2024-07-15T10:50:40" maxSheetId="4" userName="Федирко Татьяна Александровна" r:id="rId24" minRId="63" maxRId="64">
    <sheetIdMap count="3">
      <sheetId val="1"/>
      <sheetId val="2"/>
      <sheetId val="3"/>
    </sheetIdMap>
  </header>
  <header guid="{7F8C2823-39B6-4D87-82E5-95CDE9732EB4}" dateTime="2024-07-15T10:58:05" maxSheetId="4" userName="Федирко Татьяна Александровна" r:id="rId25" minRId="66" maxRId="70">
    <sheetIdMap count="3">
      <sheetId val="1"/>
      <sheetId val="2"/>
      <sheetId val="3"/>
    </sheetIdMap>
  </header>
  <header guid="{00CA441C-5E63-40B9-B89E-4DEE853C0C24}" dateTime="2024-07-15T11:04:30" maxSheetId="4" userName="Федирко Татьяна Александровна" r:id="rId26" minRId="72" maxRId="77">
    <sheetIdMap count="3">
      <sheetId val="1"/>
      <sheetId val="2"/>
      <sheetId val="3"/>
    </sheetIdMap>
  </header>
  <header guid="{BBCC5119-0AB8-4DB8-93C1-B0D047E87C09}" dateTime="2024-07-15T11:07:13" maxSheetId="4" userName="Федирко Татьяна Александровна" r:id="rId27" minRId="79" maxRId="81">
    <sheetIdMap count="3">
      <sheetId val="1"/>
      <sheetId val="2"/>
      <sheetId val="3"/>
    </sheetIdMap>
  </header>
  <header guid="{61B8E529-F54F-4AEC-A856-2299CA87B5FF}" dateTime="2024-07-15T11:08:31" maxSheetId="4" userName="Федирко Татьяна Александровна" r:id="rId28" minRId="83">
    <sheetIdMap count="3">
      <sheetId val="1"/>
      <sheetId val="2"/>
      <sheetId val="3"/>
    </sheetIdMap>
  </header>
  <header guid="{ABC4801E-1F49-4593-8412-0EBB0D8E72F7}" dateTime="2024-07-15T11:11:51" maxSheetId="4" userName="Федирко Татьяна Александровна" r:id="rId29" minRId="84" maxRId="87">
    <sheetIdMap count="3">
      <sheetId val="1"/>
      <sheetId val="2"/>
      <sheetId val="3"/>
    </sheetIdMap>
  </header>
  <header guid="{9143161D-EDCD-40E1-BE4E-2B9B161C5BDD}" dateTime="2024-07-15T11:13:17" maxSheetId="4" userName="Федирко Татьяна Александровна" r:id="rId30" minRId="89" maxRId="98">
    <sheetIdMap count="3">
      <sheetId val="1"/>
      <sheetId val="2"/>
      <sheetId val="3"/>
    </sheetIdMap>
  </header>
  <header guid="{26BB59FE-2530-4EAC-8795-CBDAA4C3647E}" dateTime="2024-07-15T11:15:29" maxSheetId="4" userName="Федирко Татьяна Александровна" r:id="rId31" minRId="99" maxRId="100">
    <sheetIdMap count="3">
      <sheetId val="1"/>
      <sheetId val="2"/>
      <sheetId val="3"/>
    </sheetIdMap>
  </header>
  <header guid="{F38E636C-6FDF-428E-AB23-A488C9C0A4A2}" dateTime="2024-07-15T11:17:56" maxSheetId="4" userName="Эллада Спиридоновна Келасова" r:id="rId32" minRId="102">
    <sheetIdMap count="3">
      <sheetId val="1"/>
      <sheetId val="2"/>
      <sheetId val="3"/>
    </sheetIdMap>
  </header>
  <header guid="{647022DB-2A75-4C97-8A41-C7C0A7BFD8B9}" dateTime="2024-07-15T11:20:18" maxSheetId="4" userName="Эллада Спиридоновна Келасова" r:id="rId33" minRId="104" maxRId="105">
    <sheetIdMap count="3">
      <sheetId val="1"/>
      <sheetId val="2"/>
      <sheetId val="3"/>
    </sheetIdMap>
  </header>
  <header guid="{EB261971-7451-4DA6-ADEC-EE5CEBC48A05}" dateTime="2024-07-15T11:21:11" maxSheetId="4" userName="Ирина Борисовна Макеева" r:id="rId34" minRId="106" maxRId="110">
    <sheetIdMap count="3">
      <sheetId val="1"/>
      <sheetId val="2"/>
      <sheetId val="3"/>
    </sheetIdMap>
  </header>
  <header guid="{E52C5274-2A8A-4219-B531-5E7BD7817BD8}" dateTime="2024-07-15T11:21:24" maxSheetId="4" userName="Эллада Спиридоновна Келасова" r:id="rId35" minRId="111">
    <sheetIdMap count="3">
      <sheetId val="1"/>
      <sheetId val="2"/>
      <sheetId val="3"/>
    </sheetIdMap>
  </header>
  <header guid="{58AEBF5C-09F5-4A2E-A62A-0FDE6D8B631C}" dateTime="2024-07-15T11:21:42" maxSheetId="4" userName="Ирина Борисовна Макеева" r:id="rId36" minRId="112" maxRId="113">
    <sheetIdMap count="3">
      <sheetId val="1"/>
      <sheetId val="2"/>
      <sheetId val="3"/>
    </sheetIdMap>
  </header>
  <header guid="{2CBE2F9A-E0FF-45CD-9D60-A295E221A3D2}" dateTime="2024-07-15T11:22:22" maxSheetId="4" userName="Ирина Борисовна Макеева" r:id="rId37" minRId="114">
    <sheetIdMap count="3">
      <sheetId val="1"/>
      <sheetId val="2"/>
      <sheetId val="3"/>
    </sheetIdMap>
  </header>
  <header guid="{1B614119-6615-4865-906B-25CE1918FE05}" dateTime="2024-07-15T11:23:54" maxSheetId="4" userName="Эллада Спиридоновна Келасова" r:id="rId38" minRId="115" maxRId="116">
    <sheetIdMap count="3">
      <sheetId val="1"/>
      <sheetId val="2"/>
      <sheetId val="3"/>
    </sheetIdMap>
  </header>
  <header guid="{0937D090-F5F1-4A03-A981-AB46B8B99C58}" dateTime="2024-07-15T11:24:18" maxSheetId="4" userName="Эллада Спиридоновна Келасова" r:id="rId39" minRId="117">
    <sheetIdMap count="3">
      <sheetId val="1"/>
      <sheetId val="2"/>
      <sheetId val="3"/>
    </sheetIdMap>
  </header>
  <header guid="{0EF9E000-E9EF-4FAF-BC5B-0F2380967BD0}" dateTime="2024-07-15T11:26:13" maxSheetId="4" userName="Эллада Спиридоновна Келасова" r:id="rId40" minRId="118">
    <sheetIdMap count="3">
      <sheetId val="1"/>
      <sheetId val="2"/>
      <sheetId val="3"/>
    </sheetIdMap>
  </header>
  <header guid="{45C3191F-78E0-4935-B06A-7D60C3AE0B5D}" dateTime="2024-07-15T11:26:25" maxSheetId="4" userName="Эллада Спиридоновна Келасова" r:id="rId41">
    <sheetIdMap count="3">
      <sheetId val="1"/>
      <sheetId val="2"/>
      <sheetId val="3"/>
    </sheetIdMap>
  </header>
  <header guid="{2284E4D4-DFE8-4387-9007-F34FAFB252D1}" dateTime="2024-07-15T11:30:51" maxSheetId="4" userName="Эллада Спиридоновна Келасова" r:id="rId42" minRId="119" maxRId="122">
    <sheetIdMap count="3">
      <sheetId val="1"/>
      <sheetId val="2"/>
      <sheetId val="3"/>
    </sheetIdMap>
  </header>
  <header guid="{B29A846B-87B8-46DC-A435-981DAFF229D2}" dateTime="2024-07-15T11:33:20" maxSheetId="4" userName="Эллада Спиридоновна Келасова" r:id="rId43" minRId="123" maxRId="124">
    <sheetIdMap count="3">
      <sheetId val="1"/>
      <sheetId val="2"/>
      <sheetId val="3"/>
    </sheetIdMap>
  </header>
  <header guid="{1B3C2E58-C289-4B31-8512-D0C735960E23}" dateTime="2024-07-15T11:57:56" maxSheetId="4" userName="Эллада Спиридоновна Келасова" r:id="rId44" minRId="125">
    <sheetIdMap count="3">
      <sheetId val="1"/>
      <sheetId val="2"/>
      <sheetId val="3"/>
    </sheetIdMap>
  </header>
  <header guid="{003B8ECA-D50C-4123-B60E-B232AD4943A2}" dateTime="2024-07-15T12:07:59" maxSheetId="4" userName="Эллада Спиридоновна Келасова" r:id="rId45" minRId="126">
    <sheetIdMap count="3">
      <sheetId val="1"/>
      <sheetId val="2"/>
      <sheetId val="3"/>
    </sheetIdMap>
  </header>
  <header guid="{DDA8BD88-5A12-442B-889F-0F7ED93F1A5F}" dateTime="2024-07-15T12:09:23" maxSheetId="4" userName="Эллада Спиридоновна Келасова" r:id="rId46" minRId="128">
    <sheetIdMap count="3">
      <sheetId val="1"/>
      <sheetId val="2"/>
      <sheetId val="3"/>
    </sheetIdMap>
  </header>
  <header guid="{8DF3948A-3186-43FC-9FE5-917BD6339B45}" dateTime="2024-07-15T12:09:50" maxSheetId="4" userName="Эллада Спиридоновна Келасова" r:id="rId47" minRId="129">
    <sheetIdMap count="3">
      <sheetId val="1"/>
      <sheetId val="2"/>
      <sheetId val="3"/>
    </sheetIdMap>
  </header>
  <header guid="{F7B00D0B-1FB9-43B3-AFA8-FD3CF466EAAB}" dateTime="2024-07-15T12:10:38" maxSheetId="4" userName="Эллада Спиридоновна Келасова" r:id="rId48">
    <sheetIdMap count="3">
      <sheetId val="1"/>
      <sheetId val="2"/>
      <sheetId val="3"/>
    </sheetIdMap>
  </header>
  <header guid="{5085D9C2-DAAD-4952-AC9D-B083D017A580}" dateTime="2024-07-15T12:10:48" maxSheetId="4" userName="Эллада Спиридоновна Келасова" r:id="rId49">
    <sheetIdMap count="3">
      <sheetId val="1"/>
      <sheetId val="2"/>
      <sheetId val="3"/>
    </sheetIdMap>
  </header>
  <header guid="{58319C0C-C7E3-4F3E-951D-645B95A36196}" dateTime="2024-07-15T12:11:55" maxSheetId="4" userName="Эллада Спиридоновна Келасова" r:id="rId50" minRId="130" maxRId="134">
    <sheetIdMap count="3">
      <sheetId val="1"/>
      <sheetId val="2"/>
      <sheetId val="3"/>
    </sheetIdMap>
  </header>
  <header guid="{BEB32155-D43B-47F7-9F91-8B974ED64D02}" dateTime="2024-07-15T12:23:18" maxSheetId="4" userName="Эллада Спиридоновна Келасова" r:id="rId51">
    <sheetIdMap count="3">
      <sheetId val="1"/>
      <sheetId val="2"/>
      <sheetId val="3"/>
    </sheetIdMap>
  </header>
  <header guid="{2BEB3646-E32B-4621-8141-0210F31AAA91}" dateTime="2024-07-15T12:24:50" maxSheetId="4" userName="Михайлов Валерий Михайлович" r:id="rId52">
    <sheetIdMap count="3">
      <sheetId val="1"/>
      <sheetId val="2"/>
      <sheetId val="3"/>
    </sheetIdMap>
  </header>
  <header guid="{FB0F45AD-9D79-4166-AB48-8CAFA688F137}" dateTime="2024-07-15T12:25:43" maxSheetId="4" userName="Эллада Спиридоновна Келасова" r:id="rId53">
    <sheetIdMap count="3">
      <sheetId val="1"/>
      <sheetId val="2"/>
      <sheetId val="3"/>
    </sheetIdMap>
  </header>
  <header guid="{2BCB8D4B-CED4-4431-8B40-1B7C4A5978A4}" dateTime="2024-07-15T13:21:52" maxSheetId="4" userName="Эллада Спиридоновна Келасова" r:id="rId54" minRId="136">
    <sheetIdMap count="3">
      <sheetId val="1"/>
      <sheetId val="2"/>
      <sheetId val="3"/>
    </sheetIdMap>
  </header>
  <header guid="{13D47EEA-91BD-467E-90BA-F709548A36D5}" dateTime="2024-07-15T13:22:00" maxSheetId="4" userName="Эллада Спиридоновна Келасова" r:id="rId55" minRId="137">
    <sheetIdMap count="3">
      <sheetId val="1"/>
      <sheetId val="2"/>
      <sheetId val="3"/>
    </sheetIdMap>
  </header>
  <header guid="{9525704E-5531-4E46-9BA5-446F62D89EC5}" dateTime="2024-07-15T13:24:13" maxSheetId="4" userName="Эллада Спиридоновна Келасова" r:id="rId56" minRId="138">
    <sheetIdMap count="3">
      <sheetId val="1"/>
      <sheetId val="2"/>
      <sheetId val="3"/>
    </sheetIdMap>
  </header>
  <header guid="{5A9D5A0B-BA11-4C36-A84B-D76EFCBFA224}" dateTime="2024-07-15T13:26:52" maxSheetId="4" userName="Эллада Спиридоновна Келасова" r:id="rId57" minRId="139">
    <sheetIdMap count="3">
      <sheetId val="1"/>
      <sheetId val="2"/>
      <sheetId val="3"/>
    </sheetIdMap>
  </header>
  <header guid="{BBA8872E-3D57-4BA7-AA49-584D159BBDE5}" dateTime="2024-07-15T13:27:12" maxSheetId="4" userName="Эллада Спиридоновна Келасова" r:id="rId58" minRId="140">
    <sheetIdMap count="3">
      <sheetId val="1"/>
      <sheetId val="2"/>
      <sheetId val="3"/>
    </sheetIdMap>
  </header>
  <header guid="{14A0F3BC-C58A-4F7F-9D94-768156475389}" dateTime="2024-07-15T13:31:01" maxSheetId="4" userName="Эллада Спиридоновна Келасова" r:id="rId59" minRId="141">
    <sheetIdMap count="3">
      <sheetId val="1"/>
      <sheetId val="2"/>
      <sheetId val="3"/>
    </sheetIdMap>
  </header>
  <header guid="{E5FCBDF6-C18A-4E08-AE9C-625D460CF5AC}" dateTime="2024-07-15T13:31:42" maxSheetId="4" userName="Эллада Спиридоновна Келасова" r:id="rId60" minRId="142">
    <sheetIdMap count="3">
      <sheetId val="1"/>
      <sheetId val="2"/>
      <sheetId val="3"/>
    </sheetIdMap>
  </header>
  <header guid="{2553E394-9816-49B5-8220-39645524588B}" dateTime="2024-07-15T13:33:03" maxSheetId="4" userName="Эллада Спиридоновна Келасова" r:id="rId61">
    <sheetIdMap count="3">
      <sheetId val="1"/>
      <sheetId val="2"/>
      <sheetId val="3"/>
    </sheetIdMap>
  </header>
  <header guid="{6B560BA9-E367-4745-B75A-E4433F6BF5C1}" dateTime="2024-07-15T13:38:40" maxSheetId="4" userName="Эллада Спиридоновна Келасова" r:id="rId62" minRId="143">
    <sheetIdMap count="3">
      <sheetId val="1"/>
      <sheetId val="2"/>
      <sheetId val="3"/>
    </sheetIdMap>
  </header>
  <header guid="{4E18F1D4-EE9E-4AF9-8C0F-F8FD466A060A}" dateTime="2024-07-15T13:41:01" maxSheetId="4" userName="Эллада Спиридоновна Келасова" r:id="rId63" minRId="144">
    <sheetIdMap count="3">
      <sheetId val="1"/>
      <sheetId val="2"/>
      <sheetId val="3"/>
    </sheetIdMap>
  </header>
  <header guid="{4467A335-CF48-4EFE-9A6C-E00C93A5289E}" dateTime="2024-07-15T13:46:27" maxSheetId="4" userName="Эллада Спиридоновна Келасова" r:id="rId64" minRId="145">
    <sheetIdMap count="3">
      <sheetId val="1"/>
      <sheetId val="2"/>
      <sheetId val="3"/>
    </sheetIdMap>
  </header>
  <header guid="{34D2316B-FEB0-4FF5-BF41-6F7F55C2741A}" dateTime="2024-07-15T13:47:07" maxSheetId="4" userName="Эллада Спиридоновна Келасова" r:id="rId65" minRId="146">
    <sheetIdMap count="3">
      <sheetId val="1"/>
      <sheetId val="2"/>
      <sheetId val="3"/>
    </sheetIdMap>
  </header>
  <header guid="{7A11A27D-1BA9-48F4-B3B5-1939D14F26C1}" dateTime="2024-07-15T13:47:24" maxSheetId="4" userName="Эллада Спиридоновна Келасова" r:id="rId66" minRId="147">
    <sheetIdMap count="3">
      <sheetId val="1"/>
      <sheetId val="2"/>
      <sheetId val="3"/>
    </sheetIdMap>
  </header>
  <header guid="{5D181EFB-4272-403E-B9E9-750C80C1B958}" dateTime="2024-07-15T13:48:00" maxSheetId="4" userName="Эллада Спиридоновна Келасова" r:id="rId67" minRId="148">
    <sheetIdMap count="3">
      <sheetId val="1"/>
      <sheetId val="2"/>
      <sheetId val="3"/>
    </sheetIdMap>
  </header>
  <header guid="{CED13D28-ECFC-4D6F-97F1-49B015CEF66E}" dateTime="2024-07-15T13:58:48" maxSheetId="4" userName="Федирко Татьяна Александровна" r:id="rId68">
    <sheetIdMap count="3">
      <sheetId val="1"/>
      <sheetId val="2"/>
      <sheetId val="3"/>
    </sheetIdMap>
  </header>
  <header guid="{8E8A02A0-D072-4A49-995B-9EE9245EEC4A}" dateTime="2024-07-15T14:05:53" maxSheetId="4" userName="Эллада Спиридоновна Келасова" r:id="rId69">
    <sheetIdMap count="3">
      <sheetId val="1"/>
      <sheetId val="2"/>
      <sheetId val="3"/>
    </sheetIdMap>
  </header>
  <header guid="{8AFC2F07-D5E0-46B3-800C-90B2B60648DE}" dateTime="2024-07-15T15:18:42" maxSheetId="4" userName="Эллада Спиридоновна Келасова" r:id="rId70">
    <sheetIdMap count="3">
      <sheetId val="1"/>
      <sheetId val="2"/>
      <sheetId val="3"/>
    </sheetIdMap>
  </header>
  <header guid="{560B4ADE-9D59-4484-BC80-4EABA60384D6}" dateTime="2024-07-15T15:19:43" maxSheetId="4" userName="Эллада Спиридоновна Келасова" r:id="rId71">
    <sheetIdMap count="3">
      <sheetId val="1"/>
      <sheetId val="2"/>
      <sheetId val="3"/>
    </sheetIdMap>
  </header>
  <header guid="{1FB68B36-9168-4E93-9D3B-7AA2E4741275}" dateTime="2024-07-15T15:25:36" maxSheetId="4" userName="Эллада Спиридоновна Келасова" r:id="rId72" minRId="151" maxRId="152">
    <sheetIdMap count="3">
      <sheetId val="1"/>
      <sheetId val="2"/>
      <sheetId val="3"/>
    </sheetIdMap>
  </header>
  <header guid="{A37B366D-846F-4557-B930-42F07AE4A165}" dateTime="2024-07-15T15:25:39" maxSheetId="4" userName="Михайлов Валерий Михайлович" r:id="rId73" minRId="153" maxRId="156">
    <sheetIdMap count="3">
      <sheetId val="1"/>
      <sheetId val="2"/>
      <sheetId val="3"/>
    </sheetIdMap>
  </header>
  <header guid="{D2D5DC39-26DC-4F64-B466-25A4911B8ADC}" dateTime="2024-07-15T15:30:44" maxSheetId="4" userName="Михайлов Валерий Михайлович" r:id="rId74" minRId="158">
    <sheetIdMap count="3">
      <sheetId val="1"/>
      <sheetId val="2"/>
      <sheetId val="3"/>
    </sheetIdMap>
  </header>
  <header guid="{EC992333-7A3C-4364-88EF-B2CE92E4F23D}" dateTime="2024-07-15T15:31:07" maxSheetId="4" userName="Михайлов Валерий Михайлович" r:id="rId75" minRId="159">
    <sheetIdMap count="3">
      <sheetId val="1"/>
      <sheetId val="2"/>
      <sheetId val="3"/>
    </sheetIdMap>
  </header>
  <header guid="{D25B5E38-3B56-492A-B4C0-E076A6792547}" dateTime="2024-07-15T15:43:49" maxSheetId="4" userName="Ирина Борисовна Макеева" r:id="rId76" minRId="160">
    <sheetIdMap count="3">
      <sheetId val="1"/>
      <sheetId val="2"/>
      <sheetId val="3"/>
    </sheetIdMap>
  </header>
  <header guid="{49672156-A98C-432A-A798-104B8E83B4B2}" dateTime="2024-07-15T15:44:40" maxSheetId="4" userName="Федирко Татьяна Александровна" r:id="rId77" minRId="162">
    <sheetIdMap count="3">
      <sheetId val="1"/>
      <sheetId val="2"/>
      <sheetId val="3"/>
    </sheetIdMap>
  </header>
  <header guid="{40BE5AE9-787D-47C3-B965-6E786CCA5D04}" dateTime="2024-07-15T15:50:41" maxSheetId="4" userName="Михайлов Валерий Михайлович" r:id="rId78">
    <sheetIdMap count="3">
      <sheetId val="1"/>
      <sheetId val="2"/>
      <sheetId val="3"/>
    </sheetIdMap>
  </header>
  <header guid="{3364963E-CFAE-4827-99D2-2AD30FE5056C}" dateTime="2024-07-15T15:52:46" maxSheetId="4" userName="Михайлов Валерий Михайлович" r:id="rId79" minRId="164">
    <sheetIdMap count="3">
      <sheetId val="1"/>
      <sheetId val="2"/>
      <sheetId val="3"/>
    </sheetIdMap>
  </header>
  <header guid="{DC010A42-08D6-4A26-AB3F-511035644293}" dateTime="2024-07-15T15:53:13" maxSheetId="4" userName="Михайлов Валерий Михайлович" r:id="rId80" minRId="165">
    <sheetIdMap count="3">
      <sheetId val="1"/>
      <sheetId val="2"/>
      <sheetId val="3"/>
    </sheetIdMap>
  </header>
  <header guid="{521FD366-AB37-48C4-AC5A-A77CA60C9863}" dateTime="2024-07-15T15:55:46" maxSheetId="4" userName="Федирко Татьяна Александровна" r:id="rId81" minRId="166">
    <sheetIdMap count="3">
      <sheetId val="1"/>
      <sheetId val="2"/>
      <sheetId val="3"/>
    </sheetIdMap>
  </header>
  <header guid="{DBF0C0DD-AD06-485C-AEAC-BA11070BBBD0}" dateTime="2024-07-15T15:56:29" maxSheetId="4" userName="Михайлов Валерий Михайлович" r:id="rId82">
    <sheetIdMap count="3">
      <sheetId val="1"/>
      <sheetId val="2"/>
      <sheetId val="3"/>
    </sheetIdMap>
  </header>
  <header guid="{5996C862-9847-456D-B503-1E6573722527}" dateTime="2024-07-15T15:59:07" maxSheetId="4" userName="Федирко Татьяна Александровна" r:id="rId83" minRId="168">
    <sheetIdMap count="3">
      <sheetId val="1"/>
      <sheetId val="2"/>
      <sheetId val="3"/>
    </sheetIdMap>
  </header>
  <header guid="{392867CC-AC4F-4F39-BEEB-D037C1BCE0AF}" dateTime="2024-07-15T15:59:32" maxSheetId="4" userName="Михайлов Валерий Михайлович" r:id="rId84" minRId="169">
    <sheetIdMap count="3">
      <sheetId val="1"/>
      <sheetId val="2"/>
      <sheetId val="3"/>
    </sheetIdMap>
  </header>
  <header guid="{760CD287-C5CF-49FA-B981-BDAD8FA9EAA5}" dateTime="2024-07-15T16:00:54" maxSheetId="4" userName="Михайлов Валерий Михайлович" r:id="rId85" minRId="170">
    <sheetIdMap count="3">
      <sheetId val="1"/>
      <sheetId val="2"/>
      <sheetId val="3"/>
    </sheetIdMap>
  </header>
  <header guid="{BA4F9872-5564-4C73-9AFA-5F243DF18776}" dateTime="2024-07-15T16:01:35" maxSheetId="4" userName="Михайлов Валерий Михайлович" r:id="rId86" minRId="171">
    <sheetIdMap count="3">
      <sheetId val="1"/>
      <sheetId val="2"/>
      <sheetId val="3"/>
    </sheetIdMap>
  </header>
  <header guid="{8377A578-31ED-4300-BBB3-BD7BE7EF30C3}" dateTime="2024-07-15T16:01:55" maxSheetId="4" userName="Михайлов Валерий Михайлович" r:id="rId87" minRId="172">
    <sheetIdMap count="3">
      <sheetId val="1"/>
      <sheetId val="2"/>
      <sheetId val="3"/>
    </sheetIdMap>
  </header>
  <header guid="{1CDDC131-8779-475A-A1E4-7460C511E42A}" dateTime="2024-07-15T16:02:17" maxSheetId="4" userName="Михайлов Валерий Михайлович" r:id="rId88" minRId="173">
    <sheetIdMap count="3">
      <sheetId val="1"/>
      <sheetId val="2"/>
      <sheetId val="3"/>
    </sheetIdMap>
  </header>
  <header guid="{970FDDF9-5536-4E51-BEDC-1708FEC3601B}" dateTime="2024-07-15T16:02:35" maxSheetId="4" userName="Михайлов Валерий Михайлович" r:id="rId89" minRId="174">
    <sheetIdMap count="3">
      <sheetId val="1"/>
      <sheetId val="2"/>
      <sheetId val="3"/>
    </sheetIdMap>
  </header>
  <header guid="{8FA36116-3EB0-4137-A7F1-B41499D42C00}" dateTime="2024-07-15T16:03:22" maxSheetId="4" userName="Михайлов Валерий Михайлович" r:id="rId90" minRId="175">
    <sheetIdMap count="3">
      <sheetId val="1"/>
      <sheetId val="2"/>
      <sheetId val="3"/>
    </sheetIdMap>
  </header>
  <header guid="{35DAB335-1F57-4F0A-AD30-F14CB352B3E9}" dateTime="2024-07-15T16:03:40" maxSheetId="4" userName="Михайлов Валерий Михайлович" r:id="rId91" minRId="176">
    <sheetIdMap count="3">
      <sheetId val="1"/>
      <sheetId val="2"/>
      <sheetId val="3"/>
    </sheetIdMap>
  </header>
  <header guid="{A45E654B-EBC6-4C5B-A943-4537C032D93D}" dateTime="2024-07-15T16:05:25" maxSheetId="4" userName="Михайлов Валерий Михайлович" r:id="rId92" minRId="177" maxRId="179">
    <sheetIdMap count="3">
      <sheetId val="1"/>
      <sheetId val="2"/>
      <sheetId val="3"/>
    </sheetIdMap>
  </header>
  <header guid="{75B4945A-A3BC-4DBD-9ACA-FF05FABF0884}" dateTime="2024-07-15T16:07:37" maxSheetId="4" userName="Михайлов Валерий Михайлович" r:id="rId93" minRId="180" maxRId="182">
    <sheetIdMap count="3">
      <sheetId val="1"/>
      <sheetId val="2"/>
      <sheetId val="3"/>
    </sheetIdMap>
  </header>
  <header guid="{064FA5E7-CC55-4110-A85E-EE78A67BEA3C}" dateTime="2024-07-15T16:09:09" maxSheetId="4" userName="Михайлов Валерий Михайлович" r:id="rId94" minRId="183">
    <sheetIdMap count="3">
      <sheetId val="1"/>
      <sheetId val="2"/>
      <sheetId val="3"/>
    </sheetIdMap>
  </header>
  <header guid="{CBD3F9EF-023F-4846-8D23-4783CF5DC658}" dateTime="2024-07-15T16:13:49" maxSheetId="4" userName="Савченко Галина Вячеславовна" r:id="rId95" minRId="184" maxRId="187">
    <sheetIdMap count="3">
      <sheetId val="1"/>
      <sheetId val="2"/>
      <sheetId val="3"/>
    </sheetIdMap>
  </header>
  <header guid="{13184F3A-CB5F-439A-947A-C4F2A00DDC8F}" dateTime="2024-07-15T16:14:44" maxSheetId="4" userName="Савченко Галина Вячеславовна" r:id="rId96" minRId="188" maxRId="190">
    <sheetIdMap count="3">
      <sheetId val="1"/>
      <sheetId val="2"/>
      <sheetId val="3"/>
    </sheetIdMap>
  </header>
  <header guid="{D6E07377-5286-4303-B425-21CB7E396845}" dateTime="2024-07-15T16:22:02" maxSheetId="4" userName="Михайлов Валерий Михайлович" r:id="rId97">
    <sheetIdMap count="3">
      <sheetId val="1"/>
      <sheetId val="2"/>
      <sheetId val="3"/>
    </sheetIdMap>
  </header>
  <header guid="{8D75CF55-FF9E-457A-A022-0F7FE6E73012}" dateTime="2024-07-15T16:30:10" maxSheetId="4" userName="Эллада Спиридоновна Келасова" r:id="rId98" minRId="192" maxRId="193">
    <sheetIdMap count="3">
      <sheetId val="1"/>
      <sheetId val="2"/>
      <sheetId val="3"/>
    </sheetIdMap>
  </header>
  <header guid="{0628E135-8E86-4B60-8788-5792F34B330C}" dateTime="2024-07-15T16:31:23" maxSheetId="4" userName="Михайлов Валерий Михайлович" r:id="rId99" minRId="195">
    <sheetIdMap count="3">
      <sheetId val="1"/>
      <sheetId val="2"/>
      <sheetId val="3"/>
    </sheetIdMap>
  </header>
  <header guid="{A7DB12F6-A675-4981-8745-617CB85E4AF6}" dateTime="2024-07-15T16:31:39" maxSheetId="4" userName="Эллада Спиридоновна Келасова" r:id="rId100" minRId="196" maxRId="197">
    <sheetIdMap count="3">
      <sheetId val="1"/>
      <sheetId val="2"/>
      <sheetId val="3"/>
    </sheetIdMap>
  </header>
  <header guid="{7492054D-8E0D-45FB-BD4E-D6597901B8E7}" dateTime="2024-07-15T16:32:25" maxSheetId="4" userName="Эллада Спиридоновна Келасова" r:id="rId101" minRId="198">
    <sheetIdMap count="3">
      <sheetId val="1"/>
      <sheetId val="2"/>
      <sheetId val="3"/>
    </sheetIdMap>
  </header>
  <header guid="{F07EA026-68B5-4394-91B5-B113CDE7D7DE}" dateTime="2024-07-15T16:35:14" maxSheetId="4" userName="Эллада Спиридоновна Келасова" r:id="rId102">
    <sheetIdMap count="3">
      <sheetId val="1"/>
      <sheetId val="2"/>
      <sheetId val="3"/>
    </sheetIdMap>
  </header>
  <header guid="{7D0C2DC2-6182-4B18-8B05-E53C2FA3F233}" dateTime="2024-07-15T16:37:02" maxSheetId="4" userName="Эллада Спиридоновна Келасова" r:id="rId103" minRId="199">
    <sheetIdMap count="3">
      <sheetId val="1"/>
      <sheetId val="2"/>
      <sheetId val="3"/>
    </sheetIdMap>
  </header>
  <header guid="{75D869C1-AE4A-4BEE-AA90-5BA092BD3230}" dateTime="2024-07-15T16:40:10" maxSheetId="4" userName="Эллада Спиридоновна Келасова" r:id="rId104" minRId="200" maxRId="202">
    <sheetIdMap count="3">
      <sheetId val="1"/>
      <sheetId val="2"/>
      <sheetId val="3"/>
    </sheetIdMap>
  </header>
  <header guid="{057B21CE-59F3-4DC8-8734-B3D703AC4A07}" dateTime="2024-07-15T16:41:00" maxSheetId="4" userName="Эллада Спиридоновна Келасова" r:id="rId105" minRId="203">
    <sheetIdMap count="3">
      <sheetId val="1"/>
      <sheetId val="2"/>
      <sheetId val="3"/>
    </sheetIdMap>
  </header>
  <header guid="{F0B2E65D-2445-4A9B-B709-9B2EF8049FC0}" dateTime="2024-07-15T16:45:49" maxSheetId="4" userName="Эллада Спиридоновна Келасова" r:id="rId106">
    <sheetIdMap count="3">
      <sheetId val="1"/>
      <sheetId val="2"/>
      <sheetId val="3"/>
    </sheetIdMap>
  </header>
  <header guid="{8E84D123-66AF-4BD6-BE58-F4DA3187BC14}" dateTime="2024-07-15T16:46:19" maxSheetId="4" userName="Михайлов Валерий Михайлович" r:id="rId107">
    <sheetIdMap count="3">
      <sheetId val="1"/>
      <sheetId val="2"/>
      <sheetId val="3"/>
    </sheetIdMap>
  </header>
  <header guid="{8713B073-AD33-48C2-A9D2-AA7E91333A3A}" dateTime="2024-07-15T16:53:15" maxSheetId="4" userName="Федирко Татьяна Александровна" r:id="rId108" minRId="205">
    <sheetIdMap count="3">
      <sheetId val="1"/>
      <sheetId val="2"/>
      <sheetId val="3"/>
    </sheetIdMap>
  </header>
  <header guid="{56CA23F9-A08E-4446-9F9D-999CD45BA8CC}" dateTime="2024-07-15T16:57:25" maxSheetId="4" userName="Михайлов Валерий Михайлович" r:id="rId109">
    <sheetIdMap count="3">
      <sheetId val="1"/>
      <sheetId val="2"/>
      <sheetId val="3"/>
    </sheetIdMap>
  </header>
  <header guid="{5E8A9E64-1182-4D7D-AB14-DB9365062654}" dateTime="2024-07-15T17:03:23" maxSheetId="4" userName="Михайлов Валерий Михайлович" r:id="rId110">
    <sheetIdMap count="3">
      <sheetId val="1"/>
      <sheetId val="2"/>
      <sheetId val="3"/>
    </sheetIdMap>
  </header>
  <header guid="{253127B8-5C9B-493D-B3EB-BDCE0D015F38}" dateTime="2024-07-15T17:06:06" maxSheetId="4" userName="Федирко Татьяна Александровна" r:id="rId111" minRId="208">
    <sheetIdMap count="3">
      <sheetId val="1"/>
      <sheetId val="2"/>
      <sheetId val="3"/>
    </sheetIdMap>
  </header>
  <header guid="{44A23D8D-A58E-479E-A64F-33A0CA844A5F}" dateTime="2024-07-15T17:06:24" maxSheetId="4" userName="Михайлов Валерий Михайлович" r:id="rId112" minRId="209">
    <sheetIdMap count="3">
      <sheetId val="1"/>
      <sheetId val="2"/>
      <sheetId val="3"/>
    </sheetIdMap>
  </header>
  <header guid="{4559518E-59CE-426C-930D-FBD542E04D4F}" dateTime="2024-07-15T17:07:26" maxSheetId="4" userName="Михайлов Валерий Михайлович" r:id="rId113">
    <sheetIdMap count="3">
      <sheetId val="1"/>
      <sheetId val="2"/>
      <sheetId val="3"/>
    </sheetIdMap>
  </header>
  <header guid="{BC9E3829-C591-479C-83D2-9BCC80482C95}" dateTime="2024-07-15T17:09:28" maxSheetId="4" userName="Михайлов Валерий Михайлович" r:id="rId114" minRId="210" maxRId="211">
    <sheetIdMap count="3">
      <sheetId val="1"/>
      <sheetId val="2"/>
      <sheetId val="3"/>
    </sheetIdMap>
  </header>
  <header guid="{6CCC8A0A-EC71-4EED-9B35-29212F7DACD6}" dateTime="2024-07-15T17:09:47" maxSheetId="4" userName="Михайлов Валерий Михайлович" r:id="rId115">
    <sheetIdMap count="3">
      <sheetId val="1"/>
      <sheetId val="2"/>
      <sheetId val="3"/>
    </sheetIdMap>
  </header>
  <header guid="{41B6C368-1850-4732-8B9E-17C952FE5542}" dateTime="2024-07-15T17:14:56" maxSheetId="4" userName="Федирко Татьяна Александровна" r:id="rId116" minRId="212" maxRId="219">
    <sheetIdMap count="3">
      <sheetId val="1"/>
      <sheetId val="2"/>
      <sheetId val="3"/>
    </sheetIdMap>
  </header>
  <header guid="{4504D7B9-FE3B-482C-9D74-9F1F44C6059E}" dateTime="2024-07-15T17:15:02" maxSheetId="4" userName="Савченко Галина Вячеславовна" r:id="rId117" minRId="221">
    <sheetIdMap count="3">
      <sheetId val="1"/>
      <sheetId val="2"/>
      <sheetId val="3"/>
    </sheetIdMap>
  </header>
  <header guid="{EFF0971A-EC2A-47EC-9854-44C26F90EDD8}" dateTime="2024-07-15T17:18:07" maxSheetId="4" userName="Савченко Галина Вячеславовна" r:id="rId118" minRId="223" maxRId="224">
    <sheetIdMap count="3">
      <sheetId val="1"/>
      <sheetId val="2"/>
      <sheetId val="3"/>
    </sheetIdMap>
  </header>
  <header guid="{11FF2258-85AC-4EF1-B922-929B64BF5203}" dateTime="2024-07-15T17:18:21" maxSheetId="4" userName="Савченко Галина Вячеславовна" r:id="rId119">
    <sheetIdMap count="3">
      <sheetId val="1"/>
      <sheetId val="2"/>
      <sheetId val="3"/>
    </sheetIdMap>
  </header>
  <header guid="{ED92857D-6810-4923-8E3B-D2168F24E3D1}" dateTime="2024-07-15T17:27:09" maxSheetId="4" userName="Михайлов Валерий Михайлович" r:id="rId120" minRId="226">
    <sheetIdMap count="3">
      <sheetId val="1"/>
      <sheetId val="2"/>
      <sheetId val="3"/>
    </sheetIdMap>
  </header>
  <header guid="{8D1A7301-5E0E-4667-9B89-54C752883627}" dateTime="2024-07-15T17:27:16" maxSheetId="4" userName="Михайлов Валерий Михайлович" r:id="rId121">
    <sheetIdMap count="3">
      <sheetId val="1"/>
      <sheetId val="2"/>
      <sheetId val="3"/>
    </sheetIdMap>
  </header>
  <header guid="{2E1D599F-CD20-4FF6-A4BE-E4DFBCF51A59}" dateTime="2024-07-15T17:28:00" maxSheetId="4" userName="Михайлов Валерий Михайлович" r:id="rId122">
    <sheetIdMap count="3">
      <sheetId val="1"/>
      <sheetId val="2"/>
      <sheetId val="3"/>
    </sheetIdMap>
  </header>
  <header guid="{C3C5E570-DCF1-412F-87F1-CE9540519C38}" dateTime="2024-07-15T17:28:11" maxSheetId="4" userName="Михайлов Валерий Михайлович" r:id="rId123">
    <sheetIdMap count="3">
      <sheetId val="1"/>
      <sheetId val="2"/>
      <sheetId val="3"/>
    </sheetIdMap>
  </header>
  <header guid="{E5C91FB3-5211-4E59-BA26-47886A1A7A2C}" dateTime="2024-07-15T17:32:53" maxSheetId="4" userName="Михайлов Валерий Михайлович" r:id="rId124" minRId="228" maxRId="230">
    <sheetIdMap count="3">
      <sheetId val="1"/>
      <sheetId val="2"/>
      <sheetId val="3"/>
    </sheetIdMap>
  </header>
  <header guid="{79C6C5B9-04A8-4465-92F2-751DD24CB059}" dateTime="2024-07-15T17:33:52" maxSheetId="4" userName="Михайлов Валерий Михайлович" r:id="rId125">
    <sheetIdMap count="3">
      <sheetId val="1"/>
      <sheetId val="2"/>
      <sheetId val="3"/>
    </sheetIdMap>
  </header>
  <header guid="{129B91FC-F090-4FCD-835E-4374DEAA47EF}" dateTime="2024-07-15T17:35:29" maxSheetId="4" userName="Михайлов Валерий Михайлович" r:id="rId126">
    <sheetIdMap count="3">
      <sheetId val="1"/>
      <sheetId val="2"/>
      <sheetId val="3"/>
    </sheetIdMap>
  </header>
  <header guid="{D4FDE218-012D-4ED9-8FDE-CF546E43FBE0}" dateTime="2024-07-15T17:36:43" maxSheetId="4" userName="Савченко Галина Вячеславовна" r:id="rId127" minRId="231" maxRId="232">
    <sheetIdMap count="3">
      <sheetId val="1"/>
      <sheetId val="2"/>
      <sheetId val="3"/>
    </sheetIdMap>
  </header>
  <header guid="{5AFDCE8B-6E15-413C-9EE8-8DC64ED7048E}" dateTime="2024-07-15T17:36:52" maxSheetId="4" userName="Михайлов Валерий Михайлович" r:id="rId128">
    <sheetIdMap count="3">
      <sheetId val="1"/>
      <sheetId val="2"/>
      <sheetId val="3"/>
    </sheetIdMap>
  </header>
  <header guid="{FEFD32EA-DDA2-41D1-BA0B-E2D1E75F08A6}" dateTime="2024-07-15T17:38:02" maxSheetId="4" userName="Михайлов Валерий Михайлович" r:id="rId129">
    <sheetIdMap count="3">
      <sheetId val="1"/>
      <sheetId val="2"/>
      <sheetId val="3"/>
    </sheetIdMap>
  </header>
  <header guid="{C4DDB1F6-8240-4FF9-9C47-CAC325673010}" dateTime="2024-07-15T17:57:28" maxSheetId="4" userName="Михайлов Валерий Михайлович" r:id="rId130" minRId="234" maxRId="235">
    <sheetIdMap count="3">
      <sheetId val="1"/>
      <sheetId val="2"/>
      <sheetId val="3"/>
    </sheetIdMap>
  </header>
  <header guid="{E52E21D8-E823-48BC-ABD8-65B08B234259}" dateTime="2024-07-15T18:05:10" maxSheetId="4" userName="Михайлов Валерий Михайлович" r:id="rId131" minRId="237" maxRId="238">
    <sheetIdMap count="3">
      <sheetId val="1"/>
      <sheetId val="2"/>
      <sheetId val="3"/>
    </sheetIdMap>
  </header>
  <header guid="{935DF47B-B4AA-40FA-B3A7-BF1098245BA0}" dateTime="2024-07-15T18:05:32" maxSheetId="4" userName="Михайлов Валерий Михайлович" r:id="rId132">
    <sheetIdMap count="3">
      <sheetId val="1"/>
      <sheetId val="2"/>
      <sheetId val="3"/>
    </sheetIdMap>
  </header>
  <header guid="{D46F474A-3759-4FC1-8D9B-E4DA927880DB}" dateTime="2024-07-15T18:09:44" maxSheetId="4" userName="Михайлов Валерий Михайлович" r:id="rId133">
    <sheetIdMap count="3">
      <sheetId val="1"/>
      <sheetId val="2"/>
      <sheetId val="3"/>
    </sheetIdMap>
  </header>
  <header guid="{3792B161-9E77-46DD-8757-5B85BE4F87D7}" dateTime="2024-07-15T18:10:43" maxSheetId="4" userName="Михайлов Валерий Михайлович" r:id="rId134" minRId="239">
    <sheetIdMap count="3">
      <sheetId val="1"/>
      <sheetId val="2"/>
      <sheetId val="3"/>
    </sheetIdMap>
  </header>
  <header guid="{E82881C7-1C73-4CC8-B6C0-C47E2DE88CE5}" dateTime="2024-07-15T18:12:21" maxSheetId="4" userName="Михайлов Валерий Михайлович" r:id="rId135" minRId="240">
    <sheetIdMap count="3">
      <sheetId val="1"/>
      <sheetId val="2"/>
      <sheetId val="3"/>
    </sheetIdMap>
  </header>
  <header guid="{1AECF862-5602-47CC-99EF-AF1844A19AEE}" dateTime="2024-07-15T18:12:56" maxSheetId="4" userName="Михайлов Валерий Михайлович" r:id="rId136" minRId="241">
    <sheetIdMap count="3">
      <sheetId val="1"/>
      <sheetId val="2"/>
      <sheetId val="3"/>
    </sheetIdMap>
  </header>
  <header guid="{7B9AF29E-2C52-45C0-9B90-1710F2B994DA}" dateTime="2024-07-15T18:13:03" maxSheetId="4" userName="Михайлов Валерий Михайлович" r:id="rId137">
    <sheetIdMap count="3">
      <sheetId val="1"/>
      <sheetId val="2"/>
      <sheetId val="3"/>
    </sheetIdMap>
  </header>
  <header guid="{0C849D42-FC49-4554-9EE9-C524A821BEDD}" dateTime="2024-07-15T18:13:18" maxSheetId="4" userName="Михайлов Валерий Михайлович" r:id="rId138">
    <sheetIdMap count="3">
      <sheetId val="1"/>
      <sheetId val="2"/>
      <sheetId val="3"/>
    </sheetIdMap>
  </header>
  <header guid="{F2B71EE9-2D60-453A-B97A-7A5EB1D03737}" dateTime="2024-07-15T18:13:31" maxSheetId="4" userName="Михайлов Валерий Михайлович" r:id="rId139">
    <sheetIdMap count="3">
      <sheetId val="1"/>
      <sheetId val="2"/>
      <sheetId val="3"/>
    </sheetIdMap>
  </header>
  <header guid="{EBBE9E3E-BB5B-42C7-AE25-3608B84F5037}" dateTime="2024-07-18T13:39:37" maxSheetId="4" userName="Федотова Елена Рифовна" r:id="rId140">
    <sheetIdMap count="3">
      <sheetId val="1"/>
      <sheetId val="2"/>
      <sheetId val="3"/>
    </sheetIdMap>
  </header>
  <header guid="{DB5D983F-4A90-49C4-8863-4789281543EB}" dateTime="2024-07-29T08:37:24" maxSheetId="4" userName="Федотова Елена Рифовна" r:id="rId141" minRId="243">
    <sheetIdMap count="3">
      <sheetId val="1"/>
      <sheetId val="2"/>
      <sheetId val="3"/>
    </sheetIdMap>
  </header>
  <header guid="{555DAC68-FA49-4B83-82E3-2CCD3CECAF9B}" dateTime="2024-07-29T08:37:44" maxSheetId="4" userName="Федотова Елена Рифовна" r:id="rId142">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7" start="0" length="0">
    <dxf>
      <font>
        <sz val="11"/>
        <color theme="1"/>
        <name val="Calibri"/>
        <scheme val="minor"/>
      </font>
      <alignment horizontal="general" vertical="bottom" wrapText="0" readingOrder="0"/>
      <border outline="0">
        <left/>
        <right/>
        <top/>
        <bottom/>
      </border>
      <protection locked="1"/>
    </dxf>
  </rfmt>
  <rfmt sheetId="1" xfDxf="1" sqref="J57" start="0" length="0"/>
  <rfmt sheetId="1" sqref="J57"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32" sId="1">
    <oc r="J57" t="inlineStr">
      <is>
        <t>оплата по факту работ</t>
      </is>
    </oc>
    <nc r="J57" t="inlineStr">
      <is>
        <t>Выполняются внутренние отделочные работы, работы по монтажу электрических сетей, слаботочных систем, устраняются замечания комитета государственного строительного надзора и экспертизы Ленинградской области. Оплата по факту работ.</t>
      </is>
    </nc>
  </rcc>
  <rcc rId="33" sId="1">
    <oc r="J55" t="inlineStr">
      <is>
        <t>оплата по факту работ</t>
      </is>
    </oc>
    <nc r="J55" t="inlineStr">
      <is>
        <t>Ведутся работы по устройству переходных 
площадок на лестницах, арматурных каркасов и мелкощитовой опалубки 
лестницы и колонн, приемка бетона колонн и плиты перекрытия. Оплата по факту работ</t>
      </is>
    </nc>
  </rcc>
  <rcc rId="34" sId="1">
    <oc r="J51" t="inlineStr">
      <is>
        <t xml:space="preserve">15.02.2024 заключено соглашение о предоставлении субсидии из областного бюджета Ленинградской области  бюджету Всеволожского муниципального района.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Финансирование объекта запланировано в соответствии с кассовым планом в мае 2024г; </t>
      </is>
    </oc>
    <nc r="J51" t="inlineStr">
      <is>
        <t xml:space="preserve">15.02.2024 заключено соглашение о предоставлении субсидии из областного бюджета Ленинградской области  бюджету Всеволожского муниципального района.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24.06.2024 размещено  извещение об открытом конкурсе, окончание подачи заявок – 12.07.2024.
Финансирование объекта запланировано в соответствии с кассовым планом в мае 2024г; </t>
      </is>
    </nc>
  </rcc>
  <rcc rId="35" sId="1">
    <oc r="J50" t="inlineStr">
      <is>
        <t>15.02.2024 заключено соглашение о предоставлении субсидии из областного бюджета Ленинградской области  бюджету Всеволожского муниципального района.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Финансирование объекта запланировано в июле 2024г в соответствии с кассовым планом.</t>
      </is>
    </oc>
    <nc r="J50" t="inlineStr">
      <is>
        <t>15.02.2024 заключено соглашение о предоставлении субсидии из областного бюджета Ленинградской области  бюджету Всеволожского муниципального района.Заказчиком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Финансирование объекта запланировано в июле 2024г в соответствии с кассовым планом.</t>
      </is>
    </nc>
  </rcc>
  <rfmt sheetId="1" sqref="J51" start="0" length="2147483647">
    <dxf>
      <font>
        <color auto="1"/>
      </font>
    </dxf>
  </rfmt>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76">
    <dxf>
      <fill>
        <patternFill patternType="none">
          <bgColor auto="1"/>
        </patternFill>
      </fill>
    </dxf>
  </rfmt>
  <rfmt sheetId="1" sqref="J81">
    <dxf>
      <fill>
        <patternFill patternType="none">
          <bgColor auto="1"/>
        </patternFill>
      </fill>
    </dxf>
  </rfmt>
  <rcc rId="196" sId="1">
    <nc r="J81" t="inlineStr">
      <is>
        <t>Объект включен в АИП в апреле 2024.  В настоящее время проходят конкурсные процедуры.</t>
      </is>
    </nc>
  </rcc>
  <rfmt sheetId="1" sqref="J81" start="0" length="2147483647">
    <dxf>
      <font>
        <color theme="1"/>
      </font>
    </dxf>
  </rfmt>
  <rcc rId="197" sId="1" odxf="1" dxf="1">
    <nc r="J83" t="inlineStr">
      <is>
        <t>Объект включен в АИП в апреле 2024.  В настоящее время проходят конкурсные процедуры.</t>
      </is>
    </nc>
    <ndxf>
      <font>
        <sz val="10"/>
        <color rgb="FFFF0000"/>
        <name val="Times New Roman"/>
        <scheme val="none"/>
      </font>
      <fill>
        <patternFill patternType="none">
          <bgColor indexed="65"/>
        </patternFill>
      </fill>
    </ndxf>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74" start="0" length="2147483647">
    <dxf>
      <font>
        <color theme="1"/>
      </font>
    </dxf>
  </rfmt>
  <rcc rId="198" sId="1">
    <oc r="J74" t="inlineStr">
      <is>
        <t>жалоба уфас. Проходят</t>
      </is>
    </oc>
    <nc r="J74" t="inlineStr">
      <is>
        <t xml:space="preserve">Обжалование решений УФАС в рамках проведения конкурсных процедур. </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74">
    <dxf>
      <fill>
        <patternFill patternType="none">
          <bgColor auto="1"/>
        </patternFill>
      </fill>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 sId="1">
    <oc r="J74" t="inlineStr">
      <is>
        <t xml:space="preserve">Обжалование решений УФАС в рамках проведения конкурсных процедур. </t>
      </is>
    </oc>
    <nc r="J74" t="inlineStr">
      <is>
        <t>Обжалование решений УФАС в рамках проведения конкурсных процедур. Ориентировочные сроки заключения МК- июль 2024.</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 sId="1">
    <oc r="J100" t="inlineStr">
      <is>
        <t>27.06.2024 конкурсная документация направлена  в КГЗ ЛО для размещения закупки.</t>
      </is>
    </oc>
    <nc r="J100" t="inlineStr">
      <is>
        <t>Объект включен в АИП в апреле  2024г. 27.06.2024 конкурсная документация направлена  в КГЗ ЛО для размещения закупки.</t>
      </is>
    </nc>
  </rcc>
  <rcc rId="201" sId="1">
    <oc r="J101" t="inlineStr">
      <is>
        <t xml:space="preserve">Устранение замечаний комитета гос.заказа ЛО по разработанной конкурсной документации .  </t>
      </is>
    </oc>
    <nc r="J101" t="inlineStr">
      <is>
        <t xml:space="preserve">Объект включен в АИП в апреле  2024г. Устранение замечаний комитета гос.заказа ЛО по разработанной конкурсной документации .  </t>
      </is>
    </nc>
  </rcc>
  <rcc rId="202" sId="1">
    <oc r="J226" t="inlineStr">
      <is>
        <t>Корректировка конкурсной документации</t>
      </is>
    </oc>
    <nc r="J226" t="inlineStr">
      <is>
        <t>Объект включен в АИП в апреле 2024г. Корректировка конкурсной документации</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 sId="1">
    <oc r="J226" t="inlineStr">
      <is>
        <t>Объект включен в АИП в апреле 2024г. Корректировка конкурсной документации</t>
      </is>
    </oc>
    <nc r="J226" t="inlineStr">
      <is>
        <t>Объект включен в АИП в апреле 2024г. Корректировка конкурсной документации.</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3" start="0" length="2147483647">
    <dxf>
      <font>
        <color theme="1"/>
      </font>
    </dxf>
  </rfmt>
  <rcv guid="{2D6F6328-2E37-4FFB-AF86-333BBAEA47DA}" action="delete"/>
  <rdn rId="0" localSheetId="1" customView="1" name="Z_2D6F6328_2E37_4FFB_AF86_333BBAEA47DA_.wvu.FilterData" hidden="1" oldHidden="1">
    <formula>Лист1!$A$4:$K$252</formula>
    <oldFormula>Лист1!$A$4:$K$252</oldFormula>
  </rdn>
  <rcv guid="{2D6F6328-2E37-4FFB-AF86-333BBAEA47DA}"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3" start="0" length="2147483647">
    <dxf>
      <font>
        <color theme="1"/>
      </font>
    </dxf>
  </rfmt>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 sId="1">
    <oc r="J61" t="inlineStr">
      <is>
        <t xml:space="preserve">В связи с недобросовестной работой подрядной организации нарушен срок 
ввода объекта в эксплуатацию в 2023 году. Темпы работ были недостаточно увеличены, работы не завершены в 
планируемый срок – июнь 2024 года.
Ведутся работы по благоустройству, монтажу козырьков, внутренние 
отделочные работы. Новый срок завершения работ по информации подрядчика -
08.07.2024.
</t>
      </is>
    </oc>
    <nc r="J61" t="inlineStr">
      <is>
        <t xml:space="preserve">Оплата по факту выполненных работ. Планируемый срок завершения работ июль 2024 г
</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2:J53">
    <dxf>
      <fill>
        <patternFill patternType="solid">
          <bgColor rgb="FFFFFF00"/>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J51" t="inlineStr">
      <is>
        <t xml:space="preserve">15.02.2024 заключено соглашение о предоставлении субсидии из областного бюджета Ленинградской области  бюджету Всеволожского муниципального района.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24.06.2024 размещено  извещение об открытом конкурсе, окончание подачи заявок – 12.07.2024.
Финансирование объекта запланировано в соответствии с кассовым планом в мае 2024г; </t>
      </is>
    </oc>
    <nc r="J51" t="inlineStr">
      <is>
        <t xml:space="preserve">15.02.2024 заключено соглашение о предоставлении субсидии из областного бюджета Ленинградской области  бюджету Всеволожского муниципального района.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24.06.2024 размещено  извещение об открытом конкурсе, окончание подачи заявок – 12.07.2024.
Финансирование объекта запланировано в соответствии с кассовым планом в 4 квартале 2024г; </t>
      </is>
    </nc>
  </rcc>
  <rcc rId="37" sId="1">
    <oc r="J50" t="inlineStr">
      <is>
        <t>15.02.2024 заключено соглашение о предоставлении субсидии из областного бюджета Ленинградской области  бюджету Всеволожского муниципального района.Заказчиком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Финансирование объекта запланировано в июле 2024г в соответствии с кассовым планом.</t>
      </is>
    </oc>
    <nc r="J50" t="inlineStr">
      <is>
        <t>15.02.2024 заключено соглашение о предоставлении субсидии из областного бюджета Ленинградской области  бюджету Всеволожского муниципального района.Заказчиком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28.06.2024 размещено  извещение об открытом конкурсе, окончание подачи заявок – 17.07.2024
Финансирование объекта запланировано в 3 квартале 2024г в соответствии с кассовым планом.</t>
      </is>
    </nc>
  </rcc>
  <rfmt sheetId="1" sqref="J50" start="0" length="2147483647">
    <dxf>
      <font>
        <color auto="1"/>
      </font>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0">
    <dxf>
      <fill>
        <patternFill patternType="solid">
          <bgColor rgb="FFFFFF00"/>
        </patternFill>
      </fill>
    </dxf>
  </rfmt>
  <rfmt sheetId="1" sqref="J39">
    <dxf>
      <fill>
        <patternFill patternType="solid">
          <bgColor rgb="FFFFFF00"/>
        </patternFill>
      </fill>
    </dxf>
  </rfmt>
  <rfmt sheetId="1" sqref="J37">
    <dxf>
      <fill>
        <patternFill patternType="solid">
          <bgColor rgb="FFFFFF00"/>
        </patternFill>
      </fill>
    </dxf>
  </rfmt>
  <rfmt sheetId="1" sqref="J36">
    <dxf>
      <fill>
        <patternFill patternType="solid">
          <bgColor rgb="FFFFFF00"/>
        </patternFill>
      </fill>
    </dxf>
  </rfmt>
  <rfmt sheetId="1" sqref="J35">
    <dxf>
      <fill>
        <patternFill patternType="solid">
          <bgColor rgb="FFFFFF00"/>
        </patternFill>
      </fill>
    </dxf>
  </rfmt>
  <rfmt sheetId="1" sqref="J34">
    <dxf>
      <fill>
        <patternFill patternType="solid">
          <bgColor rgb="FFFFFF00"/>
        </patternFill>
      </fill>
    </dxf>
  </rfmt>
  <rcv guid="{7BDBFC7C-E378-4AD0-8D09-BEFDA461869C}" action="delete"/>
  <rdn rId="0" localSheetId="1" customView="1" name="Z_7BDBFC7C_E378_4AD0_8D09_BEFDA461869C_.wvu.FilterData" hidden="1" oldHidden="1">
    <formula>Лист1!$A$4:$K$252</formula>
    <oldFormula>Лист1!$A$4:$K$252</oldFormula>
  </rdn>
  <rcv guid="{7BDBFC7C-E378-4AD0-8D09-BEFDA461869C}"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 sId="1">
    <oc r="J23" t="inlineStr">
      <is>
        <t>В настоящее время работы на объекте не ведутся. Выполнена корректировка разделов проекта (лестницы, парапеты, водостоки, кровля). 14.02.2024 получено положительное заключение экспертизы по тех.части. Проектировщиком ведется работа по корректировке сметной документации.
В соответствии с кассовым планом финансирование объекта запланировано в 4 квартале 2024года.</t>
      </is>
    </oc>
    <nc r="J23" t="inlineStr">
      <is>
        <t>Ведется работа по корректировке проектно - сметной документации.
В соответствии с кассовым планом финансирование объекта запланировано в 4 квартале 2024 года.</t>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 sId="1">
    <nc r="J18" t="inlineStr">
      <is>
        <t xml:space="preserve">Оплата по факту выполненных работ </t>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7">
    <dxf>
      <fill>
        <patternFill patternType="solid">
          <bgColor rgb="FFFFFF00"/>
        </patternFill>
      </fill>
    </dxf>
  </rfmt>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 sId="1">
    <oc r="J13" t="inlineStr">
      <is>
        <t>01.12.2023 заключен новый ГК на СМР, срок выполнения работ – до 20.12.2024</t>
      </is>
    </oc>
    <nc r="J13" t="inlineStr">
      <is>
        <t xml:space="preserve">01.12.2023 заключен новый ГК на СМР, срок выполнения работ – до 20.12.2024.Оплата по факту выполненных работ </t>
      </is>
    </nc>
  </rcc>
  <rfmt sheetId="1" sqref="J11">
    <dxf>
      <fill>
        <patternFill patternType="solid">
          <bgColor rgb="FFFFFF00"/>
        </patternFill>
      </fill>
    </dxf>
  </rfmt>
  <rcc rId="211" sId="1">
    <nc r="J9" t="inlineStr">
      <is>
        <t xml:space="preserve">Оплата по факту выполненных работ </t>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6">
    <dxf>
      <fill>
        <patternFill patternType="solid">
          <bgColor rgb="FFFFFF00"/>
        </patternFill>
      </fill>
    </dxf>
  </rfmt>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J52" start="0" length="0">
    <dxf>
      <font>
        <sz val="10"/>
        <color auto="1"/>
        <name val="Times New Roman"/>
        <scheme val="none"/>
      </font>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fmt sheetId="1" xfDxf="1" sqref="J53" start="0" length="0">
    <dxf>
      <font>
        <sz val="10"/>
        <color auto="1"/>
        <name val="Times New Roman"/>
        <scheme val="none"/>
      </font>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212" sId="1" odxf="1" dxf="1" numFmtId="22">
    <oc r="J40" t="inlineStr">
      <is>
        <t xml:space="preserve">В соответствии с кассовым планом финансирование объекта запланировано на 3 квартал 2024 года. </t>
      </is>
    </oc>
    <nc r="J40">
      <v>45536</v>
    </nc>
    <odxf>
      <numFmt numFmtId="0" formatCode="General"/>
    </odxf>
    <ndxf>
      <numFmt numFmtId="22" formatCode="mmm/yy"/>
    </ndxf>
  </rcc>
  <rcc rId="213" sId="1" odxf="1" dxf="1" numFmtId="22">
    <oc r="J37" t="inlineStr">
      <is>
        <t xml:space="preserve">В соответствии с кассовым планом финансирование объекта запланировано на 3 квартал 2024 года. </t>
      </is>
    </oc>
    <nc r="J37">
      <v>45536</v>
    </nc>
    <odxf>
      <numFmt numFmtId="0" formatCode="General"/>
    </odxf>
    <ndxf>
      <numFmt numFmtId="22" formatCode="mmm/yy"/>
    </ndxf>
  </rcc>
  <rcc rId="214" sId="1" odxf="1" dxf="1" numFmtId="22">
    <oc r="J35" t="inlineStr">
      <is>
        <t xml:space="preserve">В соответствии с кассовым планом финансирование объекта запланировано на 3 квартал 2024 года. </t>
      </is>
    </oc>
    <nc r="J35">
      <v>45536</v>
    </nc>
    <odxf>
      <numFmt numFmtId="0" formatCode="General"/>
    </odxf>
    <ndxf>
      <numFmt numFmtId="22" formatCode="mmm/yy"/>
    </ndxf>
  </rcc>
  <rcc rId="215" sId="1" odxf="1" dxf="1" numFmtId="22">
    <oc r="J36" t="inlineStr">
      <is>
        <t xml:space="preserve">В соответствии с кассовым планом финансирование объекта запланировано на 3 квартал 2024 года. </t>
      </is>
    </oc>
    <nc r="J36">
      <v>45536</v>
    </nc>
    <odxf>
      <numFmt numFmtId="0" formatCode="General"/>
    </odxf>
    <ndxf>
      <numFmt numFmtId="22" formatCode="mmm/yy"/>
    </ndxf>
  </rcc>
  <rfmt sheetId="1" sqref="J39" start="0" length="0">
    <dxf>
      <numFmt numFmtId="22" formatCode="mmm/yy"/>
    </dxf>
  </rfmt>
  <rfmt sheetId="1" sqref="J34" start="0" length="0">
    <dxf>
      <numFmt numFmtId="22" formatCode="mmm/yy"/>
    </dxf>
  </rfmt>
  <rcc rId="216" sId="1">
    <oc r="J52" t="inlineStr">
      <is>
        <t xml:space="preserve">В соответствии с кассовым планом финансирование объекта запланировано на 3 квартал 2024 года. </t>
      </is>
    </oc>
    <nc r="J52" t="inlineStr">
      <is>
        <t>Заключен МК, оплата планируется в июле 2024 г</t>
      </is>
    </nc>
  </rcc>
  <rcc rId="217" sId="1">
    <oc r="J53" t="inlineStr">
      <is>
        <t xml:space="preserve">В соответствии с кассовым планом финансирование объекта запланировано на 3 квартал 2024 года. </t>
      </is>
    </oc>
    <nc r="J53" t="inlineStr">
      <is>
        <t>Заключен МК, оплата планируется в июле 2024 г</t>
      </is>
    </nc>
  </rcc>
  <rcc rId="218" sId="1" odxf="1" dxf="1">
    <oc r="J34" t="inlineStr">
      <is>
        <t xml:space="preserve">В соответствии с кассовым планом финансирование объекта запланировано на 3 квартал 2024 года. </t>
      </is>
    </oc>
    <nc r="J34" t="inlineStr">
      <is>
        <t>Заключен МК, оплата планируется в июле 2024 г</t>
      </is>
    </nc>
    <ndxf>
      <numFmt numFmtId="0" formatCode="General"/>
    </ndxf>
  </rcc>
  <rcc rId="219" sId="1" odxf="1" dxf="1">
    <oc r="J39" t="inlineStr">
      <is>
        <t xml:space="preserve">В соответствии с кассовым планом финансирование объекта запланировано на 3 квартал 2024 года. </t>
      </is>
    </oc>
    <nc r="J39" t="inlineStr">
      <is>
        <t>Заключен МК, оплата планируется в июле 2024 г</t>
      </is>
    </nc>
    <ndxf>
      <numFmt numFmtId="0" formatCode="General"/>
    </ndxf>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J149" start="0" length="0">
    <dxf>
      <font>
        <sz val="10"/>
        <color auto="1"/>
        <name val="Times New Roman"/>
        <scheme val="none"/>
      </font>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221" sId="1">
    <nc r="J149" t="inlineStr">
      <is>
        <t>Оплата после получения результатов государственной экспертизы, ожидаемый выход начало 3 квартала</t>
      </is>
    </nc>
  </rcc>
  <rcv guid="{CC43A77E-A9D2-4FBF-9C80-F3C6449EDF95}" action="delete"/>
  <rdn rId="0" localSheetId="1" customView="1" name="Z_CC43A77E_A9D2_4FBF_9C80_F3C6449EDF95_.wvu.FilterData" hidden="1" oldHidden="1">
    <formula>Лист1!$A$4:$K$252</formula>
    <oldFormula>Лист1!$A$4:$K$252</oldFormula>
  </rdn>
  <rcv guid="{CC43A77E-A9D2-4FBF-9C80-F3C6449EDF95}"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J148" start="0" length="0">
    <dxf>
      <font>
        <sz val="10"/>
        <color auto="1"/>
        <name val="Times New Roman"/>
        <scheme val="none"/>
      </font>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223" sId="1">
    <nc r="J148" t="inlineStr">
      <is>
        <t>Устранение замечаний.  Замечания ГАУ «Леноблгосэкспертиза» устранены, за исключением обоснования технологического присоединения к сетям связи ПАО «Ростелеком».</t>
      </is>
    </nc>
  </rcc>
  <rfmt sheetId="1" xfDxf="1" sqref="J147" start="0" length="0">
    <dxf>
      <font>
        <sz val="10"/>
        <color auto="1"/>
        <name val="Times New Roman"/>
        <scheme val="none"/>
      </font>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224" sId="1">
    <oc r="J147" t="inlineStr">
      <is>
        <t>мероприятия по размещению извещений на официальном сайте Единой информационной системы в сфере закупок</t>
      </is>
    </oc>
    <nc r="J147" t="inlineStr">
      <is>
        <t>08.05.2024  заключен ГК . Срок выполнения работ - 8 месяцев с даты заключения контракта. Подрядчику выплачен аванс в сумме 85 942 441,55 руб. Работы продолжаются в соответствии с графиком выполнения работ.</t>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C43A77E-A9D2-4FBF-9C80-F3C6449EDF95}" action="delete"/>
  <rdn rId="0" localSheetId="1" customView="1" name="Z_CC43A77E_A9D2_4FBF_9C80_F3C6449EDF95_.wvu.FilterData" hidden="1" oldHidden="1">
    <formula>Лист1!$A$4:$K$252</formula>
    <oldFormula>Лист1!$A$4:$K$252</oldFormula>
  </rdn>
  <rcv guid="{CC43A77E-A9D2-4FBF-9C80-F3C6449EDF95}"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6" start="0" length="0">
    <dxf>
      <font>
        <sz val="11"/>
        <color theme="1"/>
        <name val="Calibri"/>
        <scheme val="minor"/>
      </font>
      <alignment horizontal="general" vertical="bottom" wrapText="0" readingOrder="0"/>
      <border outline="0">
        <left/>
        <right/>
        <top/>
        <bottom/>
      </border>
      <protection locked="1"/>
    </dxf>
  </rfmt>
  <rfmt sheetId="1" xfDxf="1" sqref="J56" start="0" length="0"/>
  <rfmt sheetId="1" sqref="J55" start="0" length="2147483647">
    <dxf>
      <font/>
    </dxf>
  </rfmt>
  <rcc rId="38" sId="1" odxf="1" dxf="1">
    <nc r="J56" t="inlineStr">
      <is>
        <t>06.06.2024 заключено соглашение о предоставлении субсидии из областного бюджета Ленинградской области бюджету Кировского муниципального района. Заказчиком администрацией Кировского муниципального района Ленинградской области ведется работа по формированию комплекта документации для проведения конкурсных процедур по выбору подрядной организации по строительству объекта. Финансирование объекта запланировано в соответствии с кассовым планом на 4 квартал 2024г</t>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fmt sheetId="1" sqref="J58" start="0" length="0">
    <dxf>
      <font>
        <sz val="11"/>
        <color theme="1"/>
        <name val="Calibri"/>
        <scheme val="minor"/>
      </font>
      <alignment horizontal="general" vertical="bottom" wrapText="0" readingOrder="0"/>
      <border outline="0">
        <left/>
        <right/>
        <top/>
        <bottom/>
      </border>
      <protection locked="1"/>
    </dxf>
  </rfmt>
  <rfmt sheetId="1" xfDxf="1" sqref="J58" start="0" length="0"/>
  <rfmt sheetId="1" sqref="J57" start="0" length="2147483647">
    <dxf>
      <font/>
    </dxf>
  </rfmt>
  <rcc rId="39" sId="1" odxf="1" dxf="1">
    <nc r="J58" t="inlineStr">
      <is>
        <t>06.06.2024 заключено соглашение о предоставлении субсидии из областного бюджета Ленинградской области бюджету Тихвинского муниципального района. Заказчиком администрацией муниципального образования Тихвинский муниципальный район Ленинградской области ведется работа по проведению конкурсных процедур по выбору подрядной организации по проектированию и строительству объекта: комплект конкурсной документации сформирован и 28.06.2024 направлен в комитет государственного заказа Ленинградской области. Финансирование объекта запланировано в соответствии с кассовым планом на 3 квартал 2024г</t>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cc rId="40" sId="1">
    <oc r="J52" t="inlineStr">
      <is>
        <t xml:space="preserve">В соответствии с кассовым планом финансирование объекта запланировано в ______ 2024 года. </t>
      </is>
    </oc>
    <nc r="J52" t="inlineStr">
      <is>
        <t xml:space="preserve">В соответствии с кассовым планом финансирование объекта запланировано на 3 квартал 2024 года. </t>
      </is>
    </nc>
  </rcc>
  <rfmt sheetId="1" sqref="J52" start="0" length="2147483647">
    <dxf>
      <font>
        <color auto="1"/>
      </font>
    </dxf>
  </rfmt>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oc r="J6" t="inlineStr">
      <is>
        <t>Финансирование расходов предусмотрено в 3-4 квартале 2024 года</t>
      </is>
    </oc>
    <nc r="J6" t="inlineStr">
      <is>
        <t>Финансирование с учетом заключение договоров на приобретение жилья.</t>
      </is>
    </nc>
  </rcc>
  <rcv guid="{7BDBFC7C-E378-4AD0-8D09-BEFDA461869C}" action="delete"/>
  <rdn rId="0" localSheetId="1" customView="1" name="Z_7BDBFC7C_E378_4AD0_8D09_BEFDA461869C_.wvu.FilterData" hidden="1" oldHidden="1">
    <formula>Лист1!$A$4:$K$252</formula>
    <oldFormula>Лист1!$A$4:$K$252</oldFormula>
  </rdn>
  <rcv guid="{7BDBFC7C-E378-4AD0-8D09-BEFDA461869C}" action="add"/>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6">
    <dxf>
      <fill>
        <patternFill patternType="none">
          <bgColor auto="1"/>
        </patternFill>
      </fill>
    </dxf>
  </rfmt>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4:J37">
    <dxf>
      <fill>
        <patternFill patternType="none">
          <bgColor auto="1"/>
        </patternFill>
      </fill>
    </dxf>
  </rfmt>
  <rfmt sheetId="1" sqref="J39:J40">
    <dxf>
      <fill>
        <patternFill patternType="none">
          <bgColor auto="1"/>
        </patternFill>
      </fill>
    </dxf>
  </rfmt>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2:J53">
    <dxf>
      <fill>
        <patternFill patternType="none">
          <bgColor auto="1"/>
        </patternFill>
      </fill>
    </dxf>
  </rfmt>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 sId="1">
    <oc r="J132" t="inlineStr">
      <is>
        <t>МК заключен в конце июня, авансирование в июле</t>
      </is>
    </oc>
    <nc r="J132" t="inlineStr">
      <is>
        <t xml:space="preserve">МК заключен в конце июня, финансирование в в соответствии с условиями МК </t>
      </is>
    </nc>
  </rcc>
  <rcc rId="229" sId="1">
    <oc r="J133" t="inlineStr">
      <is>
        <t>МК заключен в конце июня, авансирование в июле</t>
      </is>
    </oc>
    <nc r="J133" t="inlineStr">
      <is>
        <t xml:space="preserve">МК заключен в конце июня, финансирование в в соответствии с условиями МК </t>
      </is>
    </nc>
  </rcc>
  <rcc rId="230" sId="1">
    <oc r="J134" t="inlineStr">
      <is>
        <t>МК заключен в конце июня, авансирование в июле</t>
      </is>
    </oc>
    <nc r="J134" t="inlineStr">
      <is>
        <t xml:space="preserve">МК заключен в конце июня, финансирование в в соответствии с условиями МК </t>
      </is>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32:J134">
    <dxf>
      <fill>
        <patternFill patternType="none">
          <bgColor auto="1"/>
        </patternFill>
      </fill>
    </dxf>
  </rfmt>
  <rfmt sheetId="1" sqref="J135:J141">
    <dxf>
      <fill>
        <patternFill patternType="none">
          <bgColor auto="1"/>
        </patternFill>
      </fill>
    </dxf>
  </rfmt>
  <rfmt sheetId="1" sqref="J144:J146">
    <dxf>
      <fill>
        <patternFill patternType="none">
          <bgColor auto="1"/>
        </patternFill>
      </fill>
    </dxf>
  </rfmt>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5:J146">
    <dxf>
      <fill>
        <patternFill>
          <bgColor auto="1"/>
        </patternFill>
      </fill>
    </dxf>
  </rfmt>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 sId="1">
    <oc r="J147" t="inlineStr">
      <is>
        <t>мероприятия по размещению извещений на официальном сайте Единой информационной системы в сфере закупок</t>
      </is>
    </oc>
    <nc r="J147" t="inlineStr">
      <is>
        <t>08.05.2024  заключен ГК . Срок выполнения работ - 8 месяцев с даты заключения контракта. Подрядчику выплачен аванс в сумме 85 942 441,55 руб. Работы продолжаются в соответствии с графиком выполнения работ.</t>
      </is>
    </nc>
  </rcc>
  <rcc rId="232" sId="1">
    <nc r="J148" t="inlineStr">
      <is>
        <t>Устранение замечаний.  Замечания ГАУ «Леноблгосэкспертиза» устранены, за исключением обоснования технологического присоединения к сетям связи ПАО «Ростелеком».</t>
      </is>
    </nc>
  </rcc>
  <rcv guid="{CC43A77E-A9D2-4FBF-9C80-F3C6449EDF95}" action="delete"/>
  <rdn rId="0" localSheetId="1" customView="1" name="Z_CC43A77E_A9D2_4FBF_9C80_F3C6449EDF95_.wvu.FilterData" hidden="1" oldHidden="1">
    <formula>Лист1!$A$4:$K$252</formula>
    <oldFormula>Лист1!$A$4:$K$252</oldFormula>
  </rdn>
  <rcv guid="{CC43A77E-A9D2-4FBF-9C80-F3C6449EDF95}"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53:J155">
    <dxf>
      <fill>
        <patternFill patternType="none">
          <bgColor auto="1"/>
        </patternFill>
      </fill>
    </dxf>
  </rfmt>
  <rfmt sheetId="1" sqref="J157">
    <dxf>
      <fill>
        <patternFill patternType="none">
          <bgColor auto="1"/>
        </patternFill>
      </fill>
    </dxf>
  </rfmt>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7:J149">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3">
    <dxf>
      <fill>
        <patternFill patternType="none">
          <bgColor auto="1"/>
        </patternFill>
      </fill>
    </dxf>
  </rfmt>
  <rcc rId="42" sId="1">
    <oc r="J228" t="inlineStr">
      <is>
        <t>Финансирование объекта запланировано во 2 квартале 2024 года</t>
      </is>
    </oc>
    <nc r="J228" t="inlineStr">
      <is>
        <t>Строительная готовность объекта составляет 90%. Итоговая оплата будет проведена в 3 квартале 2024 года по итогам завершения работ и поставки оборудования</t>
      </is>
    </nc>
  </rcc>
  <rcc rId="43" sId="1">
    <oc r="J229" t="inlineStr">
      <is>
        <t>Финансирование объекта запланировано во 2 квартале 2024 года</t>
      </is>
    </oc>
    <nc r="J229" t="inlineStr">
      <is>
        <t>Строительная готовность объекта составляет 99%. Итоговая оплата будет проведена в 3 квартале 2024 года по итогам завершения работ и поставки оборудования</t>
      </is>
    </nc>
  </rcc>
  <rfmt sheetId="1" sqref="J228:J229">
    <dxf>
      <fill>
        <patternFill patternType="none">
          <bgColor auto="1"/>
        </patternFill>
      </fill>
    </dxf>
  </rfmt>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 sId="1">
    <oc r="J125" t="inlineStr">
      <is>
        <t>Оплата  в соответствии с заявками муниципальных образований</t>
      </is>
    </oc>
    <nc r="J125" t="inlineStr">
      <is>
        <t>Неосвоение в связи с наличием незавершенного непредвиденного обстоятельства (мероприятие по розыску гражданина в г.Лодейное Поле).</t>
      </is>
    </nc>
  </rcc>
  <rcc rId="235" sId="1">
    <oc r="J127" t="inlineStr">
      <is>
        <t>Оплата  в соответствии с заявками муниципальных образований</t>
      </is>
    </oc>
    <nc r="J127" t="inlineStr">
      <is>
        <t>Неосвоение бюджетных ассигнований образовалось в связи с наличием непредвиденных обстоятельств по 13 помещениям (судебное производство и мероприятия по розыску граждан, подлежащих расселению в 2023 году в Мичуринском сп - 1 помещение, в Оредежском сп – 3 помещения, в Аннинском гп – 2 помещения, в г.Выборг – 1 помещение, в Тельмановском сп – 3 помещения, в Ульяновском сп – 1 помещение, в г.Волхов – 1 помещение, в г.Луга – 1 помещение).</t>
      </is>
    </nc>
  </rcc>
  <rcv guid="{7BDBFC7C-E378-4AD0-8D09-BEFDA461869C}" action="delete"/>
  <rdn rId="0" localSheetId="1" customView="1" name="Z_7BDBFC7C_E378_4AD0_8D09_BEFDA461869C_.wvu.FilterData" hidden="1" oldHidden="1">
    <formula>Лист1!$A$4:$K$252</formula>
    <oldFormula>Лист1!$A$4:$K$252</oldFormula>
  </rdn>
  <rcv guid="{7BDBFC7C-E378-4AD0-8D09-BEFDA461869C}"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 sId="1">
    <oc r="J123" t="inlineStr">
      <is>
        <t>Оплата  в соответствии с заявками муниципальных образований</t>
      </is>
    </oc>
    <nc r="J123" t="inlineStr">
      <is>
        <t>Неосвоение бюджетных ассигнований образовалось в связи с наличием незавершенного непредвиденного обстоятельства (судебный спор с гражданином о стоимости выкупа жилого помещения в сп Елизаветино). Плановая дата завершения непредвиденного обстоятельства до 01.08.2024.</t>
      </is>
    </nc>
  </rcc>
  <rcc rId="238" sId="1">
    <oc r="J122" t="inlineStr">
      <is>
        <t>Оплата  в соответствии с заявками муниципальных образований</t>
      </is>
    </oc>
    <nc r="J122" t="inlineStr">
      <is>
        <t xml:space="preserve">27.05.24 Ленинградской области выделено дополнительное финансирование, в соответствии с распоряжением Правительства Российской Федерации от 27.05.2024 № 1279-р Ленинградской области направлены средства публично–правовой компании «Фонд развития территорий» на переселение граждан из аварийного жилищного фонда в объеме 809 340 000,00 рублей. Данные средства распределены постановлением Правительства Ленинградской области от 25.06.2024 № 440.  . Расходование средств планируется с учетом аключения Соглашений о распределении субсидии.
</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1:J127">
    <dxf>
      <fill>
        <patternFill patternType="none">
          <bgColor auto="1"/>
        </patternFill>
      </fill>
    </dxf>
  </rfmt>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1">
    <dxf>
      <fill>
        <patternFill patternType="none">
          <bgColor auto="1"/>
        </patternFill>
      </fill>
    </dxf>
  </rfmt>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9" sId="1">
    <oc r="J17" t="inlineStr">
      <is>
        <t>.
17.05.2024 получено разрешение на строительство объекта. Финансирование расходов предусмотрено в 3-4 квартале 2024 года</t>
      </is>
    </oc>
    <nc r="J17" t="inlineStr">
      <is>
        <t>.
17.05.2024 получено разрешение на строительство объекта. Финансирование в сответствии с условиями ГК.</t>
      </is>
    </nc>
  </rcc>
  <rfmt sheetId="1" sqref="J17">
    <dxf>
      <fill>
        <patternFill patternType="none">
          <bgColor auto="1"/>
        </patternFill>
      </fill>
    </dxf>
  </rfmt>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0" sId="1">
    <oc r="J185" t="inlineStr">
      <is>
        <t>Фактическая техническая готовность объекта 98 %, планируется оплата по факту выполенных работ.</t>
      </is>
    </oc>
    <nc r="J185" t="inlineStr">
      <is>
        <t xml:space="preserve"> оплата по факту выполенных работ.</t>
      </is>
    </nc>
  </rcc>
  <rfmt sheetId="1" sqref="J185">
    <dxf>
      <fill>
        <patternFill patternType="none">
          <bgColor auto="1"/>
        </patternFill>
      </fill>
    </dxf>
  </rfmt>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 sId="1">
    <oc r="J193" t="inlineStr">
      <is>
        <t>В настоящее время подготавливаются документы для проведения конкурсных процедур на выполнение СМР, ведется разработка проектной документации</t>
      </is>
    </oc>
    <nc r="J193" t="inlineStr">
      <is>
        <t xml:space="preserve"> ведется разработка проектной документации</t>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93">
    <dxf>
      <fill>
        <patternFill patternType="none">
          <bgColor auto="1"/>
        </patternFill>
      </fill>
    </dxf>
  </rfmt>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13">
    <dxf>
      <fill>
        <patternFill patternType="none">
          <bgColor auto="1"/>
        </patternFill>
      </fill>
    </dxf>
  </rfmt>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20">
    <dxf>
      <fill>
        <patternFill patternType="none">
          <bgColor auto="1"/>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9">
    <dxf>
      <fill>
        <patternFill patternType="solid">
          <bgColor theme="9" tint="0.79998168889431442"/>
        </patternFill>
      </fill>
    </dxf>
  </rfmt>
  <rfmt sheetId="1" sqref="F136">
    <dxf>
      <fill>
        <patternFill patternType="solid">
          <bgColor theme="9" tint="0.79998168889431442"/>
        </patternFill>
      </fill>
    </dxf>
  </rfmt>
  <rfmt sheetId="1" sqref="F141">
    <dxf>
      <fill>
        <patternFill patternType="solid">
          <bgColor theme="9" tint="0.79998168889431442"/>
        </patternFill>
      </fill>
    </dxf>
  </rfmt>
  <rcc rId="44" sId="1">
    <nc r="J136" t="inlineStr">
      <is>
        <t>процедура на конкурсе на заключе</t>
      </is>
    </nc>
  </rcc>
  <rcc rId="45" sId="1">
    <nc r="J137" t="inlineStr">
      <is>
        <t>В настоящий момент осуществляется процедура мероприятий для проведения отбора концессионера</t>
      </is>
    </nc>
  </rcc>
  <rcc rId="46" sId="1">
    <nc r="J138" t="inlineStr">
      <is>
        <t>В настоящий момент осуществляется процедура мероприятий для проведения отбора концессионера</t>
      </is>
    </nc>
  </rcc>
  <rcc rId="47" sId="1">
    <nc r="J140" t="inlineStr">
      <is>
        <t>В настоящий момент осуществляется процедура мероприятий для проведения отбора концессионера</t>
      </is>
    </nc>
  </rcc>
  <rdn rId="0" localSheetId="1" customView="1" name="Z_CC43A77E_A9D2_4FBF_9C80_F3C6449EDF95_.wvu.FilterData" hidden="1" oldHidden="1">
    <formula>Лист1!$A$4:$K$252</formula>
  </rdn>
  <rcv guid="{CC43A77E-A9D2-4FBF-9C80-F3C6449EDF95}" action="add"/>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0AE5F36_A2E0_4A96_9DA0_1898E7BD94F0_.wvu.FilterData" hidden="1" oldHidden="1">
    <formula>Лист1!$A$4:$K$252</formula>
  </rdn>
  <rcv guid="{80AE5F36-A2E0-4A96-9DA0-1898E7BD94F0}"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3" sId="1">
    <oc r="J1" t="inlineStr">
      <is>
        <t xml:space="preserve">Приложение </t>
      </is>
    </oc>
    <nc r="J1" t="inlineStr">
      <is>
        <t>Приложение 13</t>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0AE5F36-A2E0-4A96-9DA0-1898E7BD94F0}" action="delete"/>
  <rdn rId="0" localSheetId="1" customView="1" name="Z_80AE5F36_A2E0_4A96_9DA0_1898E7BD94F0_.wvu.FilterData" hidden="1" oldHidden="1">
    <formula>Лист1!$A$4:$K$252</formula>
    <oldFormula>Лист1!$A$4:$K$252</oldFormula>
  </rdn>
  <rcv guid="{80AE5F36-A2E0-4A96-9DA0-1898E7BD94F0}"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32">
    <dxf>
      <fill>
        <patternFill patternType="none">
          <bgColor auto="1"/>
        </patternFill>
      </fill>
    </dxf>
  </rfmt>
  <rcc rId="49" sId="1">
    <oc r="J232" t="inlineStr">
      <is>
        <t xml:space="preserve">В настоящее время устраняются замечания комитета государственного строительного надзора и государственной экспертизы по итогам итоговой проверки. Планируемый срок получения разрешения на ввод объекта в эксплуатацию – 2 квартал 2024 года.Финансирование объекта запланировано во 2 квартале 2024 года; 
</t>
      </is>
    </oc>
    <nc r="J232" t="inlineStr">
      <is>
        <t xml:space="preserve">Планируемый срок получения разрешения на ввод объекта в эксплуатацию – июль 2024 года. Финансирование объекта запланировано в 3 квартале 2024 года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oc r="J136" t="inlineStr">
      <is>
        <t>процедура на конкурсе на заключе</t>
      </is>
    </oc>
    <nc r="J136" t="inlineStr">
      <is>
        <t>Завершение конкурсных процедур на определение исполнителя гк</t>
      </is>
    </nc>
  </rcc>
  <rcc rId="51" sId="1">
    <nc r="J139" t="inlineStr">
      <is>
        <t>Завершение конкурсных процедур на определение исполнителя гк</t>
      </is>
    </nc>
  </rcc>
  <rcc rId="52" sId="1">
    <nc r="J141" t="inlineStr">
      <is>
        <t>Завершение конкурсных процедур на определение исполнителя гк</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2:F141">
    <dxf>
      <fill>
        <patternFill patternType="none">
          <bgColor auto="1"/>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1">
    <oc r="J230" t="inlineStr">
      <is>
        <t>ГК расторгнут, проводится работа по формированию конкурсной документации для заключения нового контракта на строительство объекта</t>
      </is>
    </oc>
    <nc r="J230" t="inlineStr">
      <is>
        <t>ГК расторгнут, 20.06.2024 размещена информация о проведении закупки, срок окончания подачи заявок – 10.07.2024, планируемый срок заключения ГК на завершение строительства объекта – август 2024 года.</t>
      </is>
    </nc>
  </rcc>
  <rfmt sheetId="1" sqref="J230">
    <dxf>
      <fill>
        <patternFill patternType="none">
          <bgColor auto="1"/>
        </patternFill>
      </fill>
    </dxf>
  </rfmt>
  <rcc rId="54" sId="1">
    <oc r="J231" t="inlineStr">
      <is>
        <t>оплата по факту работ</t>
      </is>
    </oc>
    <nc r="J231" t="inlineStr">
      <is>
        <t>ГК расторгнут 01.06.2024, планируется формирование конкурсной документации для заключения нового ГК на завершение строительства объекта</t>
      </is>
    </nc>
  </rcc>
  <rfmt sheetId="1" sqref="J231">
    <dxf>
      <fill>
        <patternFill patternType="none">
          <bgColor auto="1"/>
        </patternFill>
      </fill>
    </dxf>
  </rfmt>
  <rcv guid="{7D36B766-AB9B-4967-A4BD-162842765ED8}" action="delete"/>
  <rdn rId="0" localSheetId="1" customView="1" name="Z_7D36B766_AB9B_4967_A4BD_162842765ED8_.wvu.FilterData" hidden="1" oldHidden="1">
    <formula>Лист1!$A$4:$K$252</formula>
    <oldFormula>Лист1!$A$4:$K$252</oldFormula>
  </rdn>
  <rcv guid="{7D36B766-AB9B-4967-A4BD-162842765ED8}"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dxf="1" dxf="1">
    <oc r="J53" t="inlineStr">
      <is>
        <t xml:space="preserve">В соответствии с кассовым планом финансирование объекта запланировано в ______ 2024 года. </t>
      </is>
    </oc>
    <nc r="J53" t="inlineStr">
      <is>
        <t xml:space="preserve">В соответствии с кассовым планом финансирование объекта запланировано на 3 квартал 2024 года. </t>
      </is>
    </nc>
    <odxf>
      <font>
        <sz val="10"/>
        <color rgb="FFFF0000"/>
        <name val="Times New Roman"/>
        <scheme val="none"/>
      </font>
    </odxf>
    <ndxf>
      <font>
        <sz val="10"/>
        <color auto="1"/>
        <name val="Times New Roman"/>
        <scheme val="none"/>
      </font>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227:XFD227" action="insertRow"/>
  <rcc rId="2" sId="1">
    <nc r="F227" t="inlineStr">
      <is>
        <t>строительство универсальной спортивной площадки в поселке Семиозерье по адресу: Ленинградская область, Выборгский район, пос. Семиозерье, ул. Центральная, уч. 64</t>
      </is>
    </nc>
  </rcc>
  <rcc rId="3" sId="1" numFmtId="4">
    <nc r="G227">
      <v>35322.9</v>
    </nc>
  </rcc>
  <rcc rId="4" sId="1" numFmtId="4">
    <nc r="H227">
      <v>0</v>
    </nc>
  </rcc>
  <rcc rId="5" sId="1">
    <nc r="I227">
      <f>H227/G227</f>
    </nc>
  </rcc>
  <rcc rId="6" sId="1">
    <nc r="D227" t="inlineStr">
      <is>
        <t xml:space="preserve">Выборгский район </t>
      </is>
    </nc>
  </rcc>
  <rcc rId="7" sId="1">
    <nc r="E227" t="inlineStr">
      <is>
        <t>Полянское СП</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62" start="0" length="0">
    <dxf>
      <font>
        <sz val="11"/>
        <color theme="1"/>
        <name val="Calibri"/>
        <scheme val="minor"/>
      </font>
      <alignment horizontal="general" vertical="bottom" wrapText="0" readingOrder="0"/>
      <border outline="0">
        <left/>
        <right/>
        <top/>
        <bottom/>
      </border>
      <protection locked="1"/>
    </dxf>
  </rfmt>
  <rfmt sheetId="1" xfDxf="1" sqref="J62" start="0" length="0"/>
  <rfmt sheetId="1" sqref="J62"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57" sId="1">
    <oc r="J62" t="inlineStr">
      <is>
        <t>Планируется размещение конкурса на определение подрядчика.
В соответствии с кассовым планом финансирование объекта запланировано в июне 2024года;</t>
      </is>
    </oc>
    <nc r="J62" t="inlineStr">
      <is>
        <t>06.06.2024 разработан и подписан график устранения замечаний по объекту, предусматривающий завершение работ до 15.08.24 В соответствии с кассовым планом финансирование объекта запланировано в 3 квартале 2024года</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nc r="J61" t="inlineStr">
      <is>
        <t xml:space="preserve">В связи с недобросовестной работой подрядной организации нарушен срок 
ввода объекта в эксплуатацию в 2023 году. Темпы работ были недостаточно увеличены, работы не завершены в 
планируемый срок – июнь 2024 года.
Ведутся работы по благоустройству, монтажу козырьков, внутренние 
отделочные работы. Новый срок завершения работ по информации подрядчика -
08.07.2024.
</t>
      </is>
    </nc>
  </rcc>
  <rfmt sheetId="1" sqref="J64" start="0" length="2147483647">
    <dxf>
      <font>
        <color auto="1"/>
      </font>
    </dxf>
  </rfmt>
  <rfmt sheetId="1" sqref="J63" start="0" length="0">
    <dxf>
      <font>
        <sz val="11"/>
        <color theme="1"/>
        <name val="Calibri"/>
        <scheme val="minor"/>
      </font>
      <alignment horizontal="general" vertical="bottom" wrapText="0" readingOrder="0"/>
      <border outline="0">
        <left/>
        <right/>
        <top/>
        <bottom/>
      </border>
      <protection locked="1"/>
    </dxf>
  </rfmt>
  <rfmt sheetId="1" xfDxf="1" sqref="J63" start="0" length="0"/>
  <rfmt sheetId="1" sqref="J63"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60" sId="1">
    <nc r="J63" t="inlineStr">
      <is>
        <t>Заказчиком ГКУ «Управление строительства Ленинградской области» ведется работа по проведению конкурсных процедур по выбору подрядной организации по строительству объекта: извещение об открытом конкурсе размещено24.06.2024, окончание подачи заявок – 10.07.2024. В соответствии с кассовым планом финансирование объекта запланировано в 4 
квартале 2024года.</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37" start="0" length="0">
    <dxf>
      <font>
        <sz val="11"/>
        <color theme="1"/>
        <name val="Calibri"/>
        <scheme val="minor"/>
      </font>
      <fill>
        <patternFill patternType="none">
          <bgColor indexed="65"/>
        </patternFill>
      </fill>
      <alignment horizontal="general" vertical="bottom" wrapText="0" readingOrder="0"/>
      <border outline="0">
        <left/>
        <right/>
        <top/>
        <bottom/>
      </border>
      <protection locked="1"/>
    </dxf>
  </rfmt>
  <rfmt sheetId="1" xfDxf="1" sqref="J237" start="0" length="0">
    <dxf>
      <font>
        <color rgb="FF000000"/>
        <name val="Arial"/>
        <scheme val="none"/>
      </font>
    </dxf>
  </rfmt>
  <rcc rId="61" sId="1" odxf="1" dxf="1">
    <oc r="J237" t="inlineStr">
      <is>
        <t xml:space="preserve">Финансирование объекта запланировано в 4 квартале 2024 года
</t>
      </is>
    </oc>
    <nc r="J237" t="inlineStr">
      <is>
        <t>Отраслевой проект утвержден в июне 2024 года. Выполнение работ запланировано на 3-4 кв.</t>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 sId="1">
    <nc r="J67" t="inlineStr">
      <is>
        <t>Оплата в соотвествии с концессионным соглашением</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oc r="J117" t="inlineStr">
      <is>
        <t xml:space="preserve">Финансирование осуществляется  под фактическую потребность на основании заявок, представляемых Администрацией МО. </t>
      </is>
    </oc>
    <nc r="J117" t="inlineStr">
      <is>
        <t xml:space="preserve">Выявлена необходимость корректировки проектной документации в связи с подтоплением дорожного полотна в весенний период, а также наложением проектируемых сетей ливневой канализации на существующие сети. Финансирование осуществляется  под фактическую потребность на основании заявок, представляемых Администрацией МО. </t>
      </is>
    </nc>
  </rcc>
  <rfmt sheetId="1" sqref="J117" start="0" length="2147483647">
    <dxf>
      <font>
        <color auto="1"/>
      </font>
    </dxf>
  </rfmt>
  <rcc rId="64" sId="1" odxf="1" dxf="1">
    <oc r="J118" t="inlineStr">
      <is>
        <t xml:space="preserve">Финансирование осуществляется  под фактическую потребность на основании заявок, представляемых Администрацией МО. </t>
      </is>
    </oc>
    <nc r="J118" t="inlineStr">
      <is>
        <t xml:space="preserve">Возникла необходимость корректировки проектной документации в связи с изменением технических решений по подключению сетей наружного освещения, схемы организации движения и благоустройства территории. Финансирование осуществляется  под фактическую потребность на основании заявок, представляемых Администрацией МО. </t>
      </is>
    </nc>
    <ndxf>
      <font>
        <sz val="10"/>
        <color auto="1"/>
        <name val="Times New Roman"/>
        <scheme val="none"/>
      </font>
    </ndxf>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68" start="0" length="0">
    <dxf>
      <font>
        <sz val="11"/>
        <color theme="1"/>
        <name val="Calibri"/>
        <scheme val="minor"/>
      </font>
      <alignment horizontal="general" vertical="bottom" wrapText="0" readingOrder="0"/>
      <border outline="0">
        <left/>
        <right/>
        <top/>
        <bottom/>
      </border>
      <protection locked="1"/>
    </dxf>
  </rfmt>
  <rfmt sheetId="1" xfDxf="1" sqref="J168" start="0" length="0">
    <dxf>
      <font>
        <sz val="14"/>
        <name val="Times New Roman"/>
        <scheme val="none"/>
      </font>
      <alignment horizontal="justify" vertical="center" readingOrder="0"/>
    </dxf>
  </rfmt>
  <rcc rId="66" sId="1" odxf="1" dxf="1">
    <oc r="J168" t="inlineStr">
      <is>
        <t>В настоящее время готовится документация для проведения конкурсных процедур и заключения муниципального контракта</t>
      </is>
    </oc>
    <nc r="J168" t="inlineStr">
      <is>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is>
    </nc>
    <ndxf>
      <font>
        <sz val="10"/>
        <color auto="1"/>
        <name val="Times New Roman"/>
        <scheme val="none"/>
      </font>
      <alignment horizontal="center" wrapText="1" readingOrder="0"/>
      <border outline="0">
        <left style="thin">
          <color indexed="64"/>
        </left>
        <right style="thin">
          <color indexed="64"/>
        </right>
        <top style="thin">
          <color indexed="64"/>
        </top>
        <bottom style="thin">
          <color indexed="64"/>
        </bottom>
      </border>
      <protection locked="0"/>
    </ndxf>
  </rcc>
  <rcc rId="67" sId="1" odxf="1" dxf="1">
    <oc r="J169" t="inlineStr">
      <is>
        <t>В настоящее время готовится документация для проведения конкурсных процедур и заключения муниципального контракта</t>
      </is>
    </oc>
    <nc r="J169" t="inlineStr">
      <is>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is>
    </nc>
    <odxf>
      <font>
        <sz val="10"/>
        <color rgb="FFFF0000"/>
        <name val="Times New Roman"/>
        <scheme val="none"/>
      </font>
    </odxf>
    <ndxf>
      <font>
        <sz val="10"/>
        <color auto="1"/>
        <name val="Times New Roman"/>
        <scheme val="none"/>
      </font>
    </ndxf>
  </rcc>
  <rfmt sheetId="1" sqref="J170" start="0" length="0">
    <dxf>
      <font>
        <sz val="11"/>
        <color theme="1"/>
        <name val="Calibri"/>
        <scheme val="minor"/>
      </font>
      <alignment horizontal="general" vertical="bottom" wrapText="0" readingOrder="0"/>
      <border outline="0">
        <left/>
        <right/>
        <top/>
        <bottom/>
      </border>
      <protection locked="1"/>
    </dxf>
  </rfmt>
  <rfmt sheetId="1" xfDxf="1" sqref="J170" start="0" length="0">
    <dxf>
      <font>
        <sz val="14"/>
        <color rgb="FF000000"/>
        <name val="Times New Roman"/>
        <scheme val="none"/>
      </font>
    </dxf>
  </rfmt>
  <rfmt sheetId="1" sqref="J170"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68" sId="1">
    <nc r="J170" t="inlineStr">
      <is>
        <t>В настоящее время направлены документы в комитет государственного заказа ЛО для проведения конкурсных процедур на выполнение СМР</t>
      </is>
    </nc>
  </rcc>
  <rcc rId="69" sId="1">
    <nc r="I172">
      <f>H172/G172</f>
    </nc>
  </rcc>
  <rfmt sheetId="1" sqref="J172" start="0" length="0">
    <dxf>
      <font>
        <sz val="11"/>
        <color theme="1"/>
        <name val="Calibri"/>
        <scheme val="minor"/>
      </font>
      <alignment horizontal="general" vertical="bottom" wrapText="0" readingOrder="0"/>
      <border outline="0">
        <left/>
        <right/>
        <top/>
        <bottom/>
      </border>
      <protection locked="1"/>
    </dxf>
  </rfmt>
  <rfmt sheetId="1" xfDxf="1" sqref="J172" start="0" length="0">
    <dxf>
      <font>
        <sz val="14"/>
        <name val="Times New Roman"/>
        <scheme val="none"/>
      </font>
      <alignment horizontal="justify" vertical="center" readingOrder="0"/>
    </dxf>
  </rfmt>
  <rfmt sheetId="1" sqref="J172" start="0" length="0">
    <dxf>
      <font>
        <sz val="10"/>
        <color auto="1"/>
        <name val="Times New Roman"/>
        <scheme val="none"/>
      </font>
      <alignment horizontal="center" wrapText="1" readingOrder="0"/>
      <border outline="0">
        <left style="thin">
          <color indexed="64"/>
        </left>
        <right style="thin">
          <color indexed="64"/>
        </right>
        <top style="thin">
          <color indexed="64"/>
        </top>
        <bottom style="thin">
          <color indexed="64"/>
        </bottom>
      </border>
      <protection locked="0"/>
    </dxf>
  </rfmt>
  <rcc rId="70" sId="1">
    <nc r="J172" t="inlineStr">
      <is>
        <t>В ЕИС проведена закупка  на СМР, государственный контракт в стадии заключения.</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74" start="0" length="0">
    <dxf>
      <font>
        <sz val="11"/>
        <color theme="1"/>
        <name val="Calibri"/>
        <scheme val="minor"/>
      </font>
      <alignment horizontal="general" vertical="bottom" wrapText="0" readingOrder="0"/>
      <border outline="0">
        <left/>
        <right/>
        <top/>
        <bottom/>
      </border>
      <protection locked="1"/>
    </dxf>
  </rfmt>
  <rfmt sheetId="1" xfDxf="1" sqref="J174" start="0" length="0">
    <dxf>
      <font>
        <sz val="14"/>
        <name val="Times New Roman"/>
        <scheme val="none"/>
      </font>
      <alignment horizontal="justify" vertical="center" readingOrder="0"/>
    </dxf>
  </rfmt>
  <rcc rId="72" sId="1" odxf="1" dxf="1">
    <oc r="J174" t="inlineStr">
      <is>
        <t>ПСД в стадии разработки, ориентировочный срок получения положительного заключения экспертизы проекта – 3 квартал 2024г.Оплата по факту работ</t>
      </is>
    </oc>
    <nc r="J174" t="inlineStr">
      <is>
        <t>ПСД в стадии разработки, ориентировочный срок получения положительного заключения экспертизы проекта – 4 квартал 2024г.</t>
      </is>
    </nc>
    <ndxf>
      <font>
        <sz val="10"/>
        <color auto="1"/>
        <name val="Times New Roman"/>
        <scheme val="none"/>
      </font>
      <alignment horizontal="center" wrapText="1" readingOrder="0"/>
      <border outline="0">
        <left style="thin">
          <color indexed="64"/>
        </left>
        <right style="thin">
          <color indexed="64"/>
        </right>
        <top style="thin">
          <color indexed="64"/>
        </top>
        <bottom style="thin">
          <color indexed="64"/>
        </bottom>
      </border>
      <protection locked="0"/>
    </ndxf>
  </rcc>
  <rfmt sheetId="1" sqref="J182" start="0" length="0">
    <dxf>
      <font>
        <sz val="11"/>
        <color theme="1"/>
        <name val="Calibri"/>
        <scheme val="minor"/>
      </font>
      <alignment horizontal="general" vertical="bottom" wrapText="0" readingOrder="0"/>
      <border outline="0">
        <left/>
        <right/>
        <top/>
        <bottom/>
      </border>
      <protection locked="1"/>
    </dxf>
  </rfmt>
  <rfmt sheetId="1" xfDxf="1" sqref="J182" start="0" length="0">
    <dxf>
      <font>
        <sz val="14"/>
        <color rgb="FF000000"/>
        <name val="Times New Roman"/>
        <scheme val="none"/>
      </font>
    </dxf>
  </rfmt>
  <rcc rId="73" sId="1" odxf="1" dxf="1">
    <nc r="J182" t="inlineStr">
      <is>
        <t>В настоящее время подготавливаются документы для проведения конкурсных процедур на выполнение СМР</t>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cc rId="74" sId="1">
    <nc r="J183" t="inlineStr">
      <is>
        <t>В настоящее время подготавливаются документы для проведения конкурсных процедур на выполнение СМР</t>
      </is>
    </nc>
  </rcc>
  <rcc rId="75" sId="1">
    <nc r="J184" t="inlineStr">
      <is>
        <t>В настоящее время подготавливаются документы для проведения конкурсных процедур на выполнение СМР</t>
      </is>
    </nc>
  </rcc>
  <rfmt sheetId="1" sqref="J185" start="0" length="0">
    <dxf>
      <font>
        <sz val="11"/>
        <color theme="1"/>
        <name val="Calibri"/>
        <scheme val="minor"/>
      </font>
      <alignment horizontal="general" vertical="bottom" wrapText="0" readingOrder="0"/>
      <border outline="0">
        <left/>
        <right/>
        <top/>
        <bottom/>
      </border>
      <protection locked="1"/>
    </dxf>
  </rfmt>
  <rfmt sheetId="1" xfDxf="1" sqref="J185" start="0" length="0">
    <dxf>
      <font>
        <sz val="14"/>
        <name val="Times New Roman"/>
        <scheme val="none"/>
      </font>
      <alignment horizontal="justify" vertical="center" readingOrder="0"/>
    </dxf>
  </rfmt>
  <rcc rId="76" sId="1" odxf="1" dxf="1">
    <oc r="J185" t="inlineStr">
      <is>
        <t>Освоение средств планируется в  период  строительного сезона 2024  года (II-IV кварталы т.г.)</t>
      </is>
    </oc>
    <nc r="J185" t="inlineStr">
      <is>
        <t>Фактическая техническая готовность объекта 98 %, планируется уменьшение стоимости контракта за счет экономии.</t>
      </is>
    </nc>
    <ndxf>
      <font>
        <sz val="10"/>
        <color auto="1"/>
        <name val="Times New Roman"/>
        <scheme val="none"/>
      </font>
      <alignment horizontal="center" wrapText="1" readingOrder="0"/>
      <border outline="0">
        <left style="thin">
          <color indexed="64"/>
        </left>
        <right style="thin">
          <color indexed="64"/>
        </right>
        <top style="thin">
          <color indexed="64"/>
        </top>
        <bottom style="thin">
          <color indexed="64"/>
        </bottom>
      </border>
      <protection locked="0"/>
    </ndxf>
  </rcc>
  <rfmt sheetId="1" sqref="J186" start="0" length="2147483647">
    <dxf>
      <font>
        <color auto="1"/>
      </font>
    </dxf>
  </rfmt>
  <rfmt sheetId="1" sqref="J187" start="0" length="0">
    <dxf>
      <font>
        <sz val="11"/>
        <color theme="1"/>
        <name val="Calibri"/>
        <scheme val="minor"/>
      </font>
      <alignment horizontal="general" vertical="bottom" wrapText="0" readingOrder="0"/>
      <border outline="0">
        <left/>
        <right/>
        <top/>
        <bottom/>
      </border>
      <protection locked="1"/>
    </dxf>
  </rfmt>
  <rfmt sheetId="1" xfDxf="1" sqref="J187" start="0" length="0">
    <dxf>
      <font>
        <sz val="14"/>
        <color rgb="FF000000"/>
        <name val="Times New Roman"/>
        <scheme val="none"/>
      </font>
      <alignment horizontal="justify" vertical="center" readingOrder="0"/>
    </dxf>
  </rfmt>
  <rcc rId="77" sId="1" odxf="1" dxf="1">
    <nc r="J187" t="inlineStr">
      <is>
        <t>В настоящее время направлены документы в комитет государственного заказа ЛО для проведения конкурсных процедур на выполнение ПИР.</t>
      </is>
    </nc>
    <ndxf>
      <font>
        <sz val="10"/>
        <color auto="1"/>
        <name val="Times New Roman"/>
        <scheme val="none"/>
      </font>
      <alignment horizontal="center" wrapText="1" readingOrder="0"/>
      <border outline="0">
        <left style="thin">
          <color indexed="64"/>
        </left>
        <right style="thin">
          <color indexed="64"/>
        </right>
        <top style="thin">
          <color indexed="64"/>
        </top>
        <bottom style="thin">
          <color indexed="64"/>
        </bottom>
      </border>
      <protection locked="0"/>
    </ndxf>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 sId="1" odxf="1" dxf="1">
    <oc r="J188" t="inlineStr">
      <is>
        <t xml:space="preserve">Оформляется разрешительная документация. Финансирование осуществляется  под фактическую потребность на основании заявок, представляемых Администрациями МО. </t>
      </is>
    </oc>
    <nc r="J188" t="inlineStr">
      <is>
        <t xml:space="preserve">Произведен вынос сетей, идут подготовительные работы и работы по устройству свай. Финансирование осуществляется  под фактическую потребность на основании заявок, представляемых Администрациями МО. </t>
      </is>
    </nc>
    <ndxf>
      <font>
        <sz val="10"/>
        <color auto="1"/>
        <name val="Times New Roman"/>
        <scheme val="none"/>
      </font>
    </ndxf>
  </rcc>
  <rfmt sheetId="1" sqref="J189" start="0" length="0">
    <dxf>
      <font>
        <sz val="11"/>
        <color theme="1"/>
        <name val="Calibri"/>
        <scheme val="minor"/>
      </font>
      <alignment horizontal="general" vertical="bottom" wrapText="0" readingOrder="0"/>
      <border outline="0">
        <left/>
        <right/>
        <top/>
        <bottom/>
      </border>
      <protection locked="1"/>
    </dxf>
  </rfmt>
  <rfmt sheetId="1" xfDxf="1" sqref="J189" start="0" length="0">
    <dxf>
      <font>
        <sz val="14"/>
        <name val="Times New Roman"/>
        <scheme val="none"/>
      </font>
    </dxf>
  </rfmt>
  <rfmt sheetId="1" sqref="J189"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80" sId="1">
    <nc r="J189" t="inlineStr">
      <is>
        <t xml:space="preserve">На объекте ведутся работы по окраске пролетных строений и благоустройству территории. Финансирование осуществляется  под фактическую потребность на основании заявок, представляемых Администрациями МО. </t>
      </is>
    </nc>
  </rcc>
  <rfmt sheetId="1" sqref="J190" start="0" length="0">
    <dxf>
      <font>
        <sz val="11"/>
        <color theme="1"/>
        <name val="Calibri"/>
        <scheme val="minor"/>
      </font>
      <alignment horizontal="general" vertical="bottom" wrapText="0" readingOrder="0"/>
      <border outline="0">
        <left/>
        <right/>
        <top/>
        <bottom/>
      </border>
      <protection locked="1"/>
    </dxf>
  </rfmt>
  <rfmt sheetId="1" xfDxf="1" sqref="J190" start="0" length="0">
    <dxf>
      <font>
        <sz val="14"/>
        <name val="Times New Roman"/>
        <scheme val="none"/>
      </font>
    </dxf>
  </rfmt>
  <rfmt sheetId="1" sqref="J190"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81" sId="1">
    <nc r="J190" t="inlineStr">
      <is>
        <t xml:space="preserve">Выполнены работы по переустройству сетей связи, достигнута договоренность с МУП "Водоканал город Гатчина" по переносу водопровода. Устраняются замечания экспертизы по внесению изменений в проектную документацию в части водопроводных, водоводных и светофорных объектов. Финансирование осуществляется  под фактическую потребность на основании заявок, представляемых Администрациями МО. </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oc r="J191" t="inlineStr">
      <is>
        <t>Предусмотрены средства на завершение СМР на объекте. Освоение средств планируется во III кв. 2024 г</t>
      </is>
    </oc>
    <nc r="J191" t="inlineStr">
      <is>
        <t>Предусмотрены средства на завершение СМР на объекте. Освоение средств планируется в III-IV кв. 2024 г</t>
      </is>
    </nc>
  </rcc>
  <rfmt sheetId="1" sqref="J191" start="0" length="2147483647">
    <dxf>
      <font>
        <color auto="1"/>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J192" t="inlineStr">
      <is>
        <t xml:space="preserve">Проводятся работы по разработке проектно-сметной документации в соответствии с муниципальным контрактом. Финансирование осуществляется  под фактическую потребность на основании заявок, представляемых Администрациями МО. </t>
      </is>
    </oc>
    <nc r="J192" t="inlineStr">
      <is>
        <t xml:space="preserve">Работы по проектированию приостановлены: при проведении историко-культурной экспертизы возник вопрос о законности возведения новых объектов в зоне Староладожского канала (объект культурного наследия).  Финансирование осуществляется  под фактическую потребность на основании заявок, представляемых Администрациями МО. </t>
      </is>
    </nc>
  </rcc>
  <rfmt sheetId="1" sqref="J192" start="0" length="2147483647">
    <dxf>
      <font>
        <color auto="1"/>
      </font>
    </dxf>
  </rfmt>
  <rfmt sheetId="1" xfDxf="1" sqref="J193" start="0" length="0">
    <dxf>
      <font>
        <sz val="10"/>
        <color rgb="FFFF000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85" sId="1" odxf="1" dxf="1">
    <nc r="J193" t="inlineStr">
      <is>
        <t>В настоящее время подготавливаются документы для проведения конкурсных процедур на выполнение СМР. Срок получения  положительного заключения гос. экспертизы - 4 квартал 2024 г.</t>
      </is>
    </nc>
    <ndxf>
      <font>
        <sz val="10"/>
        <color auto="1"/>
        <name val="Times New Roman"/>
        <scheme val="none"/>
      </font>
    </ndxf>
  </rcc>
  <rfmt sheetId="1" sqref="J195" start="0" length="0">
    <dxf>
      <font>
        <sz val="11"/>
        <color theme="1"/>
        <name val="Calibri"/>
        <scheme val="minor"/>
      </font>
      <alignment horizontal="general" vertical="bottom" wrapText="0" readingOrder="0"/>
      <border outline="0">
        <left/>
        <right/>
        <top/>
        <bottom/>
      </border>
      <protection locked="1"/>
    </dxf>
  </rfmt>
  <rfmt sheetId="1" xfDxf="1" sqref="J195" start="0" length="0">
    <dxf>
      <font>
        <sz val="14"/>
        <name val="Times New Roman"/>
        <scheme val="none"/>
      </font>
      <alignment horizontal="justify" vertical="center" readingOrder="0"/>
    </dxf>
  </rfmt>
  <rfmt sheetId="1" sqref="J195" start="0" length="0">
    <dxf>
      <font>
        <sz val="10"/>
        <color auto="1"/>
        <name val="Times New Roman"/>
        <scheme val="none"/>
      </font>
      <alignment horizontal="center" wrapText="1" readingOrder="0"/>
      <border outline="0">
        <left style="thin">
          <color indexed="64"/>
        </left>
        <right style="thin">
          <color indexed="64"/>
        </right>
        <top style="thin">
          <color indexed="64"/>
        </top>
        <bottom style="thin">
          <color indexed="64"/>
        </bottom>
      </border>
      <protection locked="0"/>
    </dxf>
  </rfmt>
  <rcc rId="86" sId="1">
    <nc r="J195" t="inlineStr">
      <is>
        <t xml:space="preserve">Достигнута договоренность администрации МО с обслуживающей организацией АО "Газпром газораспределение ЛО" по вопросу установки защитного футляра над газопроводом. Финансирование осуществляется  под фактическую потребность на основании заявок, представляемых Администрациями МО. </t>
      </is>
    </nc>
  </rcc>
  <rfmt sheetId="1" xfDxf="1" sqref="J197" start="0" length="0">
    <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cc rId="87" sId="1">
    <nc r="J197" t="inlineStr">
      <is>
        <t xml:space="preserve">Возникла необходимость корректировки проектной документации в части газораспределительных, тепловых и водопроводных сетей. К работам планируется приступить в июле 2024г. Финансирование осуществляется  под фактическую потребность на основании заявок, представляемых Администрациями МО. </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J6" t="inlineStr">
      <is>
        <t>Финансирование расходов предусмотрено в 2-4 квартале 2024 года</t>
      </is>
    </oc>
    <nc r="J6" t="inlineStr">
      <is>
        <t>Финансирование расходов предусмотрено в 3-4 квартале 2024 года</t>
      </is>
    </nc>
  </rcc>
  <rcc rId="9" sId="1">
    <oc r="J10" t="inlineStr">
      <is>
        <t>Финансирование расходов предусмотрено во 2 квартале 2024 года</t>
      </is>
    </oc>
    <nc r="J10" t="inlineStr">
      <is>
        <t>Финансирование расходов предусмотрено во 3 квартале 2024 года</t>
      </is>
    </nc>
  </rcc>
  <rfmt sheetId="1" sqref="J6">
    <dxf>
      <fill>
        <patternFill patternType="none">
          <bgColor auto="1"/>
        </patternFill>
      </fill>
    </dxf>
  </rfmt>
  <rfmt sheetId="1" sqref="J10">
    <dxf>
      <fill>
        <patternFill patternType="none">
          <bgColor auto="1"/>
        </patternFill>
      </fill>
    </dxf>
  </rfmt>
  <rcc rId="10" sId="1">
    <oc r="J11" t="inlineStr">
      <is>
        <t>Проектная документация разработана. В соответствии с представленным подрядной организацией сводным сметным расчетом стоимость СМР превышает стоимость по ГК ориентировочно в 2 раза. В настоящее время ведется работа по оптимизации разработанных подрядной организацией проектных решений.</t>
      </is>
    </oc>
    <nc r="J11" t="inlineStr">
      <is>
        <t>Проектная документация разработана. Разработанная ПСД направлена на государственную экспертизу, проводится отработка замечаний</t>
      </is>
    </nc>
  </rcc>
  <rfmt sheetId="1" sqref="J11">
    <dxf>
      <fill>
        <patternFill patternType="none">
          <bgColor auto="1"/>
        </patternFill>
      </fill>
    </dxf>
  </rfmt>
  <rfmt sheetId="1" xfDxf="1" sqref="J12" start="0" length="0">
    <dxf>
      <font>
        <sz val="10"/>
        <color auto="1"/>
        <name val="Times New Roman"/>
        <scheme val="none"/>
      </font>
      <fill>
        <patternFill patternType="solid">
          <bgColor theme="8" tint="0.79998168889431442"/>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11" sId="1">
    <oc r="J12" t="inlineStr">
      <is>
        <t>В настоящее время проводится работа по формированию документации для проведения конкурсных процедур по выбору подрядной организации на проектирование и строительство объекта. Планируемый срок заключения ГК – до 30.06.2024</t>
      </is>
    </oc>
    <nc r="J12" t="inlineStr">
      <is>
        <t>28.06.2024 размещена информация о проведении закупки, срок окончания подачи заявок – 17.07.2024, планируемый срок заключения ГК – август 2024 года.</t>
      </is>
    </nc>
  </rcc>
  <rfmt sheetId="1" sqref="J12">
    <dxf>
      <fill>
        <patternFill patternType="none">
          <bgColor auto="1"/>
        </patternFill>
      </fill>
    </dxf>
  </rfmt>
  <rfmt sheetId="1" xfDxf="1" sqref="J13" start="0" length="0">
    <dxf>
      <font>
        <sz val="10"/>
        <color auto="1"/>
        <name val="Times New Roman"/>
        <scheme val="none"/>
      </font>
      <fill>
        <patternFill patternType="solid">
          <bgColor theme="8" tint="0.79998168889431442"/>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12" sId="1">
    <oc r="J13" t="inlineStr">
      <is>
        <t>Ввиду выявленных недостатков состояния кровли объекта и в целях рассмотрения необходимости корректировки ПСД планируется проведение дополнительного инженерно-технического обследования объекта.</t>
      </is>
    </oc>
    <nc r="J13" t="inlineStr">
      <is>
        <t>01.12.2023 заключен новый ГК на СМР, срок выполнения работ – до 20.12.2024</t>
      </is>
    </nc>
  </rcc>
  <rfmt sheetId="1" sqref="J13">
    <dxf>
      <fill>
        <patternFill patternType="none">
          <bgColor auto="1"/>
        </patternFill>
      </fill>
    </dxf>
  </rfmt>
  <rcv guid="{7D36B766-AB9B-4967-A4BD-162842765ED8}" action="delete"/>
  <rdn rId="0" localSheetId="1" customView="1" name="Z_7D36B766_AB9B_4967_A4BD_162842765ED8_.wvu.FilterData" hidden="1" oldHidden="1">
    <formula>Лист1!$A$4:$K$252</formula>
    <oldFormula>Лист1!$A$4:$K$252</oldFormula>
  </rdn>
  <rcv guid="{7D36B766-AB9B-4967-A4BD-162842765ED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J200" t="inlineStr">
      <is>
        <t>Освоение средств планируется в  период  строительного сезона 2024 года (II-IV кварталы т.г.)</t>
      </is>
    </oc>
    <nc r="J200" t="inlineStr">
      <is>
        <t>Освоение средств планируется в  период  строительного сезона 2024 года (III-IV кварталы т.г.)</t>
      </is>
    </nc>
  </rcc>
  <rcc rId="90" sId="1">
    <oc r="J201" t="inlineStr">
      <is>
        <t>Освоение средств планируется в  период  строительного сезона 2024 года (II-IV кварталы т.г.)</t>
      </is>
    </oc>
    <nc r="J201" t="inlineStr">
      <is>
        <t>Освоение средств планируется в  период  строительного сезона 2024 года (III-IV кварталы т.г.)</t>
      </is>
    </nc>
  </rcc>
  <rcc rId="91" sId="1">
    <oc r="J202" t="inlineStr">
      <is>
        <t>Освоение средств планируется в  период  строительного сезона 2024 года (II-IV кварталы т.г.)</t>
      </is>
    </oc>
    <nc r="J202" t="inlineStr">
      <is>
        <t>Освоение средств планируется в  период  строительного сезона 2024 года (III-IV кварталы т.г.)</t>
      </is>
    </nc>
  </rcc>
  <rcc rId="92" sId="1">
    <oc r="J178" t="inlineStr">
      <is>
        <t>Освоение средств планируется в  период  строительного сезона 2024 года (II-IV кварталы т.г.)</t>
      </is>
    </oc>
    <nc r="J178" t="inlineStr">
      <is>
        <t>Освоение средств планируется в  период  строительного сезона 2024 года (III-IV кварталы т.г.)</t>
      </is>
    </nc>
  </rcc>
  <rcc rId="93" sId="1">
    <oc r="J177" t="inlineStr">
      <is>
        <t xml:space="preserve">Освоение средств планируется в  период  строительного сезона 2024 года (II-IV кварталы т.г.) </t>
      </is>
    </oc>
    <nc r="J177" t="inlineStr">
      <is>
        <t xml:space="preserve">Освоение средств планируется в  период  строительного сезона 2024 года (III-IV кварталы т.г.) </t>
      </is>
    </nc>
  </rcc>
  <rcc rId="94" sId="1">
    <oc r="J176" t="inlineStr">
      <is>
        <t>Предоставление ИБК запланировано во II-IV кварталах т.г. Освоение средств планируется в  период  строительного сезона 2024 года (II-IV кварталы т.г.)</t>
      </is>
    </oc>
    <nc r="J176" t="inlineStr">
      <is>
        <t>Предоставление ИБК запланировано во III-IV кварталах т.г. Освоение средств планируется в  период  строительного сезона 2024 года (III-IV кварталы т.г.)</t>
      </is>
    </nc>
  </rcc>
  <rcc rId="95" sId="1">
    <oc r="J175" t="inlineStr">
      <is>
        <t>Освоение средств планируется в  период  строительного сезона 2024 года (II-IV кварталы т.г.)</t>
      </is>
    </oc>
    <nc r="J175" t="inlineStr">
      <is>
        <t>Освоение средств планируется в  период  строительного сезона 2024 года (III-IV кварталы т.г.)</t>
      </is>
    </nc>
  </rcc>
  <rcc rId="96" sId="1">
    <oc r="J179" t="inlineStr">
      <is>
        <t>Предоставление ИБК запланировано во II-IV кварталах т.г. Освоение средств планируется в  период  строительного сезона 2024 года (II-IV кварталы т.г.)</t>
      </is>
    </oc>
    <nc r="J179" t="inlineStr">
      <is>
        <t>Предоставление ИБК запланировано во III-IV кварталах т.г. Освоение средств планируется в  период  строительного сезона 2024 года (III-IV кварталы т.г.)</t>
      </is>
    </nc>
  </rcc>
  <rcc rId="97" sId="1">
    <oc r="J180" t="inlineStr">
      <is>
        <t xml:space="preserve">Освоение средств планируется в  период  строительного сезона 2024 года (II-IV кварталы т.г.) </t>
      </is>
    </oc>
    <nc r="J180" t="inlineStr">
      <is>
        <t xml:space="preserve">Освоение средств планируется в  период  строительного сезона 2024 года (III-IV кварталы т.г.) </t>
      </is>
    </nc>
  </rcc>
  <rcc rId="98" sId="1">
    <oc r="J181" t="inlineStr">
      <is>
        <t>Предоставление ИБК запланировано во II-IV кварталах т.г. Освоение средств планируется в  период  строительного сезона 2024 года (II-IV кварталы т.г.)</t>
      </is>
    </oc>
    <nc r="J181" t="inlineStr">
      <is>
        <t>Предоставление ИБК запланировано во III-IV кварталах т.г. Освоение средств планируется в  период  строительного сезона 2024 года (III-IV кварталы т.г.)</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1">
    <oc r="J218" t="inlineStr">
      <is>
        <t xml:space="preserve">Продолжаются работы по разработке проектно-сметной документации.  Завершение разработки ПСД запланировано в 2024г. </t>
      </is>
    </oc>
    <nc r="J218" t="inlineStr">
      <is>
        <t xml:space="preserve">Продолжаются работы по разработке проектно-сметной документации.  Подрядной организацией ООО "Мир" нарушены сроки исполнения контракта. Завершение разработки ПСД запланировано в 2024г. </t>
      </is>
    </nc>
  </rcc>
  <rcc rId="100" sId="1">
    <nc r="J220" t="inlineStr">
      <is>
        <t xml:space="preserve">Финансирование объекта запланировано в 4 квартале 2024 года
</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 sId="1">
    <nc r="J100" t="inlineStr">
      <is>
        <t xml:space="preserve">27.06.2024 конкурсная документация направлена  в КГЗ ЛО для размещения закупки </t>
      </is>
    </nc>
  </rcc>
  <rcv guid="{2D6F6328-2E37-4FFB-AF86-333BBAEA47DA}" action="delete"/>
  <rdn rId="0" localSheetId="1" customView="1" name="Z_2D6F6328_2E37_4FFB_AF86_333BBAEA47DA_.wvu.FilterData" hidden="1" oldHidden="1">
    <formula>Лист1!$A$4:$K$252</formula>
  </rdn>
  <rcv guid="{2D6F6328-2E37-4FFB-AF86-333BBAEA47DA}"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 sId="1">
    <oc r="J94" t="inlineStr">
      <is>
        <t>Ведется претензионная работа в отношении подрядной организации,</t>
      </is>
    </oc>
    <nc r="J94" t="inlineStr">
      <is>
        <t>Ведется претензионная работа в отношении подрядной организации.</t>
      </is>
    </nc>
  </rcc>
  <rfmt sheetId="1" sqref="J94" start="0" length="2147483647">
    <dxf>
      <font>
        <color theme="1"/>
      </font>
    </dxf>
  </rfmt>
  <rcc rId="105" sId="1">
    <oc r="K94" t="inlineStr">
      <is>
        <t>??</t>
      </is>
    </oc>
    <nc r="K94"/>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 sId="1">
    <oc r="J111" t="inlineStr">
      <is>
        <t>Размещение конкурсной документации в ЕИС в сфере закупок планируется на апрель 2024 года.</t>
      </is>
    </oc>
    <nc r="J111" t="inlineStr">
      <is>
        <t>Конкурсная документация  на ЕИС размещена, планируемый срок заключения МК - июль 2024 года.</t>
      </is>
    </nc>
  </rcc>
  <rfmt sheetId="1" sqref="J111">
    <dxf>
      <fill>
        <patternFill patternType="none">
          <bgColor auto="1"/>
        </patternFill>
      </fill>
    </dxf>
  </rfmt>
  <rfmt sheetId="1" xfDxf="1" sqref="J113" start="0" length="0">
    <dxf>
      <font>
        <sz val="10"/>
        <color auto="1"/>
        <name val="Times New Roman"/>
        <scheme val="none"/>
      </font>
      <fill>
        <patternFill patternType="solid">
          <bgColor theme="8" tint="0.79998168889431442"/>
        </patternFill>
      </fill>
      <alignment horizontal="center" vertical="center" wrapText="1" readingOrder="0"/>
      <border outline="0">
        <left style="thin">
          <color indexed="64"/>
        </left>
        <right style="thin">
          <color indexed="64"/>
        </right>
        <top style="thin">
          <color indexed="64"/>
        </top>
        <bottom style="thin">
          <color indexed="64"/>
        </bottom>
      </border>
      <protection locked="0"/>
    </dxf>
  </rfmt>
  <rcc rId="107" sId="1">
    <nc r="J113" t="inlineStr">
      <is>
        <t xml:space="preserve">Планируемый срок получения положительного заключения государственной экспертизы на проектную документацию в 4 квартале 2024 года, оплата по факту выполненых работ </t>
      </is>
    </nc>
  </rcc>
  <rcc rId="108" sId="1">
    <nc r="J114" t="inlineStr">
      <is>
        <t xml:space="preserve">Планируемый срок получения положительного заключения государственной экспертизы на проектную документацию в 4 квартале 2024 года, оплата по факту выполненых работ </t>
      </is>
    </nc>
  </rcc>
  <rcc rId="109" sId="1">
    <nc r="J109" t="inlineStr">
      <is>
        <t xml:space="preserve">Планируемый срок получения положительного заключения государственной экспертизы на проектную документацию в 4 квартале 2024 года, оплата по факту выполненых работ </t>
      </is>
    </nc>
  </rcc>
  <rfmt sheetId="1" sqref="J109">
    <dxf>
      <fill>
        <patternFill patternType="none">
          <bgColor auto="1"/>
        </patternFill>
      </fill>
    </dxf>
  </rfmt>
  <rfmt sheetId="1" sqref="J113:J114">
    <dxf>
      <fill>
        <patternFill patternType="none">
          <bgColor auto="1"/>
        </patternFill>
      </fill>
    </dxf>
  </rfmt>
  <rfmt sheetId="1" sqref="J106">
    <dxf>
      <fill>
        <patternFill patternType="none">
          <bgColor auto="1"/>
        </patternFill>
      </fill>
    </dxf>
  </rfmt>
  <rcc rId="110" sId="1">
    <oc r="J107" t="inlineStr">
      <is>
        <t>Средства субсидии перечислены, исходя из фактической потребности в осуществлении расходов, подтвержденной документально, по состоянию на 31.03.2024.</t>
      </is>
    </oc>
    <nc r="J107" t="inlineStr">
      <is>
        <t>Средства субсидии перечислены, исходя из фактической потребности в осуществлении расходов, подтвержденной документально, по состоянию на 01.06.2024.</t>
      </is>
    </nc>
  </rcc>
  <rfmt sheetId="1" sqref="J107">
    <dxf>
      <fill>
        <patternFill patternType="none">
          <bgColor auto="1"/>
        </patternFill>
      </fill>
    </dxf>
  </rfmt>
  <rfmt sheetId="1" sqref="J108">
    <dxf>
      <fill>
        <patternFill patternType="none">
          <bgColor auto="1"/>
        </patternFill>
      </fill>
    </dxf>
  </rfmt>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 sId="1">
    <oc r="J99" t="inlineStr">
      <is>
        <t xml:space="preserve"> Устранение подрядной организацией выявленных нарушений по итогам проверки ГАСН и ГЭЛО 28.12.2023 ( срок устранения – 30.06.2024). Медленные темпы работ по устранению выявленных замечаний и дефектов.</t>
      </is>
    </oc>
    <nc r="J99" t="inlineStr">
      <is>
        <t xml:space="preserve"> Устранение подрядной организацией выявленных нарушений по итогам проверки ГАСН и ГЭЛО  ( срок устранения – 30.06.2024). Медленные темпы работ по устранению выявленных замечаний и дефектов.</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J106" t="inlineStr">
      <is>
        <t>По состоянию на 31.03.2024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канализация, водоснабжение.</t>
      </is>
    </oc>
    <nc r="J106" t="inlineStr">
      <is>
        <t>По состоянию на 01.06.2024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канализация, водоснабжение.</t>
      </is>
    </nc>
  </rcc>
  <rcc rId="113" sId="1">
    <oc r="J108" t="inlineStr">
      <is>
        <t>По состоянию на 31.03.2023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газо- и водоснабжение, либо исключение из МК работы по проектированию сетей газо- и водоснабжения</t>
      </is>
    </oc>
    <nc r="J108" t="inlineStr">
      <is>
        <t>По состоянию на 10.06.2024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газо- и водоснабжение, либо исключение из МК работы по проектированию сетей газо- и водоснабжения</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c r="J108" t="inlineStr">
      <is>
        <t>По состоянию на 10.06.2024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газо- и водоснабжение, либо исключение из МК работы по проектированию сетей газо- и водоснабжения</t>
      </is>
    </oc>
    <nc r="J108" t="inlineStr">
      <is>
        <t>По состоянию на 01.06.2024 положительное заключение гос. экспертизы на проектную документацию не получено. Требуется внесение изменений в МК  - выделение работ в отдельные этапы: дорожная сеть, газо- и водоснабжение, либо исключение из МК работы по проектированию сетей газо- и водоснабжения</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oc r="K95" t="inlineStr">
      <is>
        <t>??</t>
      </is>
    </oc>
    <nc r="K95"/>
  </rcc>
  <rfmt sheetId="1" sqref="J95" start="0" length="2147483647">
    <dxf>
      <font>
        <color theme="1"/>
      </font>
    </dxf>
  </rfmt>
  <rcc rId="116" sId="1">
    <oc r="J95" t="inlineStr">
      <is>
        <t xml:space="preserve">28.06.2024 получено положительное заключение ГАУ «Леноблгосэкспертиза» по технической части. В срок до 19.07.2024 планируется загрузка сметной части. </t>
      </is>
    </oc>
    <nc r="J95" t="inlineStr">
      <is>
        <t xml:space="preserve">28.06.2024 получено положительное заключение ГАУ «Леноблгосэкспертиза» по технической части. В срок до 31.07. планируется загрузка сметной части. </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 sId="1">
    <oc r="J95" t="inlineStr">
      <is>
        <t xml:space="preserve">28.06.2024 получено положительное заключение ГАУ «Леноблгосэкспертиза» по технической части. В срок до 31.07. планируется загрузка сметной части. </t>
      </is>
    </oc>
    <nc r="J95" t="inlineStr">
      <is>
        <t xml:space="preserve">Корректировка ПСД. 28.06.2024 получено положительное заключение ГАУ «Леноблгосэкспертиза» по технической части. В срок до 31.07. планируется загрузка сметной части. </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3" start="0" length="2147483647">
    <dxf>
      <font>
        <color auto="1"/>
      </font>
    </dxf>
  </rfmt>
  <rcc rId="14" sId="1">
    <oc r="J30" t="inlineStr">
      <is>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В соответствии с кассовым планом финансирование объекта запланировано в 4 квартале 2024 года. </t>
      </is>
    </oc>
    <nc r="J30" t="inlineStr">
      <is>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27.06.2024 размещено извещение об 
открытом конкурсе, окончание подачи заявок – 17.07.2024.
В соответствии с кассовым планом финансирование объекта запланировано в 4 квартале 2024 года. </t>
      </is>
    </nc>
  </rcc>
  <rfmt sheetId="1" sqref="J30" start="0" length="2147483647">
    <dxf>
      <font>
        <color auto="1"/>
      </font>
    </dxf>
  </rfmt>
  <rdn rId="0" localSheetId="1" customView="1" name="Z_2C1FBB50_F61C_4113_A5AD_B70090ADAD6B_.wvu.FilterData" hidden="1" oldHidden="1">
    <formula>Лист1!$A$4:$K$252</formula>
  </rdn>
  <rcv guid="{2C1FBB50-F61C-4113-A5AD-B70090ADAD6B}"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00" start="0" length="2147483647">
    <dxf>
      <font>
        <color theme="1"/>
      </font>
    </dxf>
  </rfmt>
  <rcc rId="118" sId="1">
    <oc r="J100" t="inlineStr">
      <is>
        <t xml:space="preserve">27.06.2024 конкурсная документация направлена  в КГЗ ЛО для размещения закупки </t>
      </is>
    </oc>
    <nc r="J100" t="inlineStr">
      <is>
        <t>27.06.2024 конкурсная документация направлена  в КГЗ ЛО для размещения закупки.</t>
      </is>
    </nc>
  </rcc>
  <rfmt sheetId="1" sqref="J100">
    <dxf>
      <fill>
        <patternFill patternType="none">
          <bgColor auto="1"/>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94:J95">
    <dxf>
      <fill>
        <patternFill patternType="none">
          <bgColor auto="1"/>
        </patternFill>
      </fill>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 sId="1">
    <oc r="K223" t="inlineStr">
      <is>
        <t>??</t>
      </is>
    </oc>
    <nc r="K223"/>
  </rcc>
  <rcc rId="120" sId="1">
    <oc r="J223" t="inlineStr">
      <is>
        <t xml:space="preserve">Внесение изменений в извещение об осуществлении закупки в связи с жалобой и предписанием УФАС.  21.06.2024 повторное размещение извещения. Окончание подачи заявок – 03.07.2024.  </t>
      </is>
    </oc>
    <nc r="J223" t="inlineStr">
      <is>
        <t xml:space="preserve">Внесение изменений в извещение об осуществлении закупки в связи с жалобой и предписанием УФАС.  21.06.2024 повторное размещение извещения. </t>
      </is>
    </nc>
  </rcc>
  <rfmt sheetId="1" sqref="J224" start="0" length="0">
    <dxf>
      <font>
        <sz val="10"/>
        <color rgb="FFFF0000"/>
        <name val="Times New Roman"/>
        <scheme val="none"/>
      </font>
    </dxf>
  </rfmt>
  <rcc rId="121" sId="1">
    <oc r="K224" t="inlineStr">
      <is>
        <t>??</t>
      </is>
    </oc>
    <nc r="K224"/>
  </rcc>
  <rfmt sheetId="1" sqref="J225" start="0" length="0">
    <dxf>
      <font>
        <sz val="10"/>
        <color rgb="FFFF0000"/>
        <name val="Times New Roman"/>
        <scheme val="none"/>
      </font>
    </dxf>
  </rfmt>
  <rcc rId="122" sId="1">
    <nc r="J225" t="inlineStr">
      <is>
        <t>Отсутсвует банковская гарантия по обеспечению контракта</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1">
    <nc r="J226" t="inlineStr">
      <is>
        <t>Корректировка конкурсной документации</t>
      </is>
    </nc>
  </rcc>
  <rfmt sheetId="1" sqref="J226" start="0" length="2147483647">
    <dxf>
      <font>
        <color theme="1"/>
      </font>
    </dxf>
  </rfmt>
  <rfmt sheetId="1" sqref="J223:J226">
    <dxf>
      <fill>
        <patternFill patternType="none">
          <bgColor auto="1"/>
        </patternFill>
      </fill>
    </dxf>
  </rfmt>
  <rcc rId="124" sId="1">
    <oc r="J225" t="inlineStr">
      <is>
        <t>Отсутсвует банковская гарантия по обеспечению контракта</t>
      </is>
    </oc>
    <nc r="J225" t="inlineStr">
      <is>
        <t>Не заключено дополнительное соглашение  к МК в связи с отсутствием банковской гарантии  по обеспечению контракта</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1">
    <nc r="J82" t="inlineStr">
      <is>
        <t>Устранение замечаний комитета по государственносу строительному надзору ЛО.</t>
      </is>
    </nc>
  </rcc>
  <rfmt sheetId="1" sqref="J82" start="0" length="2147483647">
    <dxf>
      <font>
        <color theme="1"/>
      </font>
    </dxf>
  </rfmt>
  <rfmt sheetId="1" sqref="J82">
    <dxf>
      <fill>
        <patternFill patternType="none">
          <bgColor auto="1"/>
        </patternFill>
      </fill>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 sId="1">
    <oc r="J78" t="inlineStr">
      <is>
        <t>оплата по факту работ</t>
      </is>
    </oc>
    <nc r="J78" t="inlineStr">
      <is>
        <r>
          <rPr>
            <sz val="10"/>
            <color theme="1"/>
            <rFont val="Times New Roman"/>
            <family val="1"/>
            <charset val="204"/>
          </rPr>
          <t xml:space="preserve">Необходимость получения заключения государственной историко-культурной экспертизы и получения положительного заключения экспертизы на проект. </t>
        </r>
        <r>
          <rPr>
            <sz val="10"/>
            <color rgb="FFFF0000"/>
            <rFont val="Times New Roman"/>
            <family val="1"/>
            <charset val="204"/>
          </rPr>
          <t xml:space="preserve"> оплата по факту работ</t>
        </r>
      </is>
    </nc>
  </rcc>
  <rcv guid="{2D6F6328-2E37-4FFB-AF86-333BBAEA47DA}" action="delete"/>
  <rdn rId="0" localSheetId="1" customView="1" name="Z_2D6F6328_2E37_4FFB_AF86_333BBAEA47DA_.wvu.FilterData" hidden="1" oldHidden="1">
    <formula>Лист1!$A$4:$K$252</formula>
    <oldFormula>Лист1!$A$4:$K$252</oldFormula>
  </rdn>
  <rcv guid="{2D6F6328-2E37-4FFB-AF86-333BBAEA47DA}"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 sId="1">
    <oc r="J78" t="inlineStr">
      <is>
        <r>
          <rPr>
            <sz val="10"/>
            <color theme="1"/>
            <rFont val="Times New Roman"/>
            <family val="1"/>
            <charset val="204"/>
          </rPr>
          <t xml:space="preserve">Необходимость получения заключения государственной историко-культурной экспертизы и получения положительного заключения экспертизы на проект. </t>
        </r>
        <r>
          <rPr>
            <sz val="10"/>
            <color rgb="FFFF0000"/>
            <rFont val="Times New Roman"/>
            <family val="1"/>
            <charset val="204"/>
          </rPr>
          <t xml:space="preserve"> оплата по факту работ</t>
        </r>
      </is>
    </oc>
    <nc r="J78" t="inlineStr">
      <is>
        <r>
          <rPr>
            <sz val="10"/>
            <color theme="1"/>
            <rFont val="Times New Roman"/>
            <family val="1"/>
            <charset val="204"/>
          </rPr>
          <t xml:space="preserve">Необходимость получения заключения государственной историко-культурной экспертизы и получения положительного заключения экспертизы на проект. </t>
        </r>
        <r>
          <rPr>
            <sz val="10"/>
            <color rgb="FFFF0000"/>
            <rFont val="Times New Roman"/>
            <family val="1"/>
            <charset val="204"/>
          </rPr>
          <t xml:space="preserve"> </t>
        </r>
        <r>
          <rPr>
            <sz val="10"/>
            <color theme="1"/>
            <rFont val="Times New Roman"/>
            <family val="1"/>
            <charset val="204"/>
          </rPr>
          <t>Оплата по факту выполненных работ.</t>
        </r>
      </is>
    </nc>
  </rcc>
  <rfmt sheetId="1" sqref="J78">
    <dxf>
      <fill>
        <patternFill patternType="none">
          <bgColor auto="1"/>
        </patternFill>
      </fill>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 sId="1">
    <oc r="J77" t="inlineStr">
      <is>
        <t>оплата по факту работ</t>
      </is>
    </oc>
    <nc r="J77" t="inlineStr">
      <is>
        <t xml:space="preserve"> Оплата по факту выполненных работ.</t>
      </is>
    </nc>
  </rcc>
  <rfmt sheetId="1" sqref="J77" start="0" length="2147483647">
    <dxf>
      <font>
        <color theme="1"/>
      </font>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77">
    <dxf>
      <fill>
        <patternFill patternType="none">
          <bgColor auto="1"/>
        </patternFill>
      </fill>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8:J89">
    <dxf>
      <fill>
        <patternFill patternType="none">
          <bgColor auto="1"/>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oc r="J31" t="inlineStr">
      <is>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В соответствии с кассовым планом финансирование объекта запланировано в 4 квартале 2024 года. </t>
      </is>
    </oc>
    <nc r="J31" t="inlineStr">
      <is>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27.06.2024 размещено извещение об 
открытом конкурсе, окончание подачи заявок – 17.07.2024.
В соответствии с кассовым планом финансирование объекта запланировано в 4 квартале 2024 года. </t>
      </is>
    </nc>
  </rcc>
  <rfmt sheetId="1" sqref="J31" start="0" length="2147483647">
    <dxf>
      <font>
        <color auto="1"/>
      </font>
    </dxf>
  </rfmt>
  <rcc rId="17" sId="1">
    <oc r="J32" t="inlineStr">
      <is>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В соответствии с кассовым планом финансирование объекта запланировано в 4 квартале 2024 года. </t>
      </is>
    </oc>
    <nc r="J32" t="inlineStr">
      <is>
        <t xml:space="preserve">Соглашение о предоставлении субсидии из областного бюджета Ленинградской области  бюджету Всеволожского муниципального района заключено 15.02.2024.
Заказчиком МКУ «Единая служба заказчика» Всеволожского муниципального района ведется работа по подготовке документации для проведения конкурсных процедур по выбору подрядной организации по строительству объекта: 25.06.2024 размещено извещение об 
открытом конкурсе, окончание подачи заявок – 17.07.2024.
В соответствии с кассовым планом финансирование объекта запланировано в 4 квартале 2024 года. </t>
      </is>
    </nc>
  </rcc>
  <rfmt sheetId="1" sqref="J32" start="0" length="2147483647">
    <dxf>
      <font>
        <color auto="1"/>
      </font>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27" start="0" length="0">
    <dxf>
      <font>
        <sz val="10"/>
        <color rgb="FFFF0000"/>
        <name val="Times New Roman"/>
        <scheme val="none"/>
      </font>
      <border outline="0">
        <top style="thin">
          <color indexed="64"/>
        </top>
      </border>
      <protection locked="0"/>
    </dxf>
  </rfmt>
  <rfmt sheetId="1" sqref="N127">
    <dxf>
      <fill>
        <patternFill>
          <bgColor auto="1"/>
        </patternFill>
      </fill>
    </dxf>
  </rfmt>
  <rfmt sheetId="1" sqref="J121:J127" start="0" length="2147483647">
    <dxf>
      <font>
        <color theme="1"/>
      </font>
    </dxf>
  </rfmt>
  <rfmt sheetId="1" sqref="J121:J127">
    <dxf>
      <fill>
        <patternFill patternType="none">
          <bgColor auto="1"/>
        </patternFill>
      </fill>
    </dxf>
  </rfmt>
  <rcc rId="130" sId="1">
    <nc r="J121" t="inlineStr">
      <is>
        <t>Оплата  в соответствии с заявками муниципальных образований</t>
      </is>
    </nc>
  </rcc>
  <rcc rId="131" sId="1">
    <oc r="J122" t="inlineStr">
      <is>
        <t>Оплата производится в соответствии с заявками муниципальных образований</t>
      </is>
    </oc>
    <nc r="J122" t="inlineStr">
      <is>
        <t>Оплата  в соответствии с заявками муниципальных образований</t>
      </is>
    </nc>
  </rcc>
  <rcc rId="132" sId="1">
    <nc r="J123" t="inlineStr">
      <is>
        <t>Оплата  в соответствии с заявками муниципальных образований</t>
      </is>
    </nc>
  </rcc>
  <rcc rId="133" sId="1">
    <nc r="J125" t="inlineStr">
      <is>
        <t>Оплата  в соответствии с заявками муниципальных образований</t>
      </is>
    </nc>
  </rcc>
  <rcc rId="134" sId="1">
    <nc r="J127" t="inlineStr">
      <is>
        <t>Оплата  в соответствии с заявками муниципальных образований</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10">
    <dxf>
      <fill>
        <patternFill patternType="none">
          <bgColor auto="1"/>
        </patternFill>
      </fill>
    </dxf>
  </rfmt>
  <rfmt sheetId="1" sqref="J110" start="0" length="2147483647">
    <dxf>
      <font>
        <color theme="1"/>
      </font>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7BDBFC7C_E378_4AD0_8D09_BEFDA461869C_.wvu.FilterData" hidden="1" oldHidden="1">
    <formula>Лист1!$A$4:$K$252</formula>
  </rdn>
  <rcv guid="{7BDBFC7C-E378-4AD0-8D09-BEFDA461869C}"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86" start="0" length="0">
    <dxf>
      <numFmt numFmtId="164" formatCode="#,##0.0"/>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 sId="1">
    <oc r="J79" t="inlineStr">
      <is>
        <t>В связи с получением отрицательного заключения экспертизы в ноябре 2023 и феврале 2024 возникла необходимость корректировки проектно-сметной документации для получения положительного заключения экспертизы.</t>
      </is>
    </oc>
    <nc r="J79" t="inlineStr">
      <is>
        <t>Корректировка ПСД Устранение замечаний по проектно-сметной докментации.</t>
      </is>
    </nc>
  </rcc>
  <rfmt sheetId="1" sqref="J79" start="0" length="2147483647">
    <dxf>
      <font>
        <color theme="1"/>
      </font>
    </dxf>
  </rfmt>
  <rfmt sheetId="1" sqref="G79:J79">
    <dxf>
      <fill>
        <patternFill patternType="none">
          <bgColor auto="1"/>
        </patternFill>
      </fill>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 sId="1">
    <oc r="J79" t="inlineStr">
      <is>
        <t>Корректировка ПСД Устранение замечаний по проектно-сметной докментации.</t>
      </is>
    </oc>
    <nc r="J79" t="inlineStr">
      <is>
        <t>Корректировка ПСД. Устранение замечаний по проектно-сметной докментации.</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 sId="1">
    <oc r="J75" t="inlineStr">
      <is>
        <t>оплата по факту работ</t>
      </is>
    </oc>
    <nc r="J75" t="inlineStr">
      <is>
        <t>Корректировка ПСД  в связи с необходимостью получения новых технических условий.</t>
      </is>
    </nc>
  </rcc>
  <rfmt sheetId="1" sqref="J75" start="0" length="2147483647">
    <dxf>
      <font>
        <color theme="1"/>
      </font>
    </dxf>
  </rfmt>
  <rfmt sheetId="1" sqref="F75:J75">
    <dxf>
      <fill>
        <patternFill patternType="none">
          <bgColor auto="1"/>
        </patternFill>
      </fill>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0" start="0" length="2147483647">
    <dxf>
      <font>
        <color theme="1"/>
      </font>
    </dxf>
  </rfmt>
  <rcc rId="139" sId="1">
    <oc r="J80" t="inlineStr">
      <is>
        <t>Комплект документов для подачи в экспертизу с учетом всех замечаний ГАУ «Леноблгосэкспертиза» направлен Заказчику для согласования, загрузка в экспертизу планируется до 09.04.24. Финансирование объекта планируется в декабре 2024 года.</t>
      </is>
    </oc>
    <nc r="J80" t="inlineStr">
      <is>
        <t xml:space="preserve">Устранение замечаний ГАУ «Леноблгосэкспертиза» </t>
      </is>
    </nc>
  </rcc>
  <rfmt sheetId="1" sqref="J80">
    <dxf>
      <fill>
        <patternFill patternType="none">
          <bgColor auto="1"/>
        </patternFill>
      </fill>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 sId="1">
    <oc r="J80" t="inlineStr">
      <is>
        <t xml:space="preserve">Устранение замечаний ГАУ «Леноблгосэкспертиза» </t>
      </is>
    </oc>
    <nc r="J80" t="inlineStr">
      <is>
        <t>Устранение замечаний ГАУ «Леноблгосэкспертиза» по проектной документации.</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6" start="0" length="0">
    <dxf>
      <font>
        <sz val="10"/>
        <color rgb="FFFF0000"/>
        <name val="Times New Roman"/>
        <scheme val="none"/>
      </font>
    </dxf>
  </rfmt>
  <rcc rId="141" sId="1">
    <oc r="J86" t="inlineStr">
      <is>
        <t>Откорректированная ПСД находится в экспертизе, планируется получение положительного заключения к 15.04.2024. Согласовано продление МК до 01.10.2024. Завершение работ планируется к 01.09.2024.</t>
      </is>
    </oc>
    <nc r="J86" t="inlineStr">
      <is>
        <t>Откорректированная ПСД в экспертизе, ориентировочные сроки получения положительного заключения - июль 2024.</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xfDxf="1" dxf="1">
    <nc r="J33" t="inlineStr">
      <is>
        <t>Соглашение о предоставлении субсидии из областного бюджета Ленинградской области бюджету Всеволожского муниципального района заключено 06.06.2024. Заказчиком МКУ «Единая служба заказчика» Всеволожского муниципального района ведется работа по проведению конкурсных процедур по выбору подрядной организации по строительству объекта: 27.06.2024 размещено извещение об открытом конкурсе, окончание подачи заявок – 17.07.2024.</t>
      </is>
    </nc>
    <ndxf>
      <font>
        <sz val="10"/>
        <color rgb="FFFF0000"/>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fmt sheetId="1" sqref="J33" start="0" length="2147483647">
    <dxf>
      <font>
        <color auto="1"/>
      </font>
    </dxf>
  </rfmt>
  <rcc rId="19" sId="1">
    <oc r="J45" t="inlineStr">
      <is>
        <t xml:space="preserve"> В настоящее время работы не ведутся. В связи со сложной финансовой ситуацией у ООО «СтройМонолитСервис» 21.09.2023 муниципальный контракт был расторгнут.
Новый муниципальный контракт с ООО «Спецстрой» заключен 15.12.2023 со сроком исполнения 05.12.2024. Осуществляется корректировка ПСД.
В соответствии с кассовым планом начало финансирования объекта запланировано на август 2024 года </t>
      </is>
    </oc>
    <nc r="J45" t="inlineStr">
      <is>
        <t xml:space="preserve"> В настоящее время работы не ведутся. В связи со сложной финансовой ситуацией у ООО «СтройМонолитСервис» 21.09.2023 муниципальный контракт был расторгнут.
Новый муниципальный контракт с ООО «Спецстрой» заключен 15.12.2023 со сроком исполнения 05.12.2024. Осуществляется корректировка ПСД (срок получения заключения  экспертизы – 30.08.2024)
В соответствии с кассовым планом начало финансирования объекта запланировано на август 2024 года </t>
      </is>
    </nc>
  </rcc>
  <rfmt sheetId="1" sqref="J45" start="0" length="2147483647">
    <dxf>
      <font>
        <color auto="1"/>
      </font>
    </dxf>
  </rfmt>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86">
    <dxf>
      <fill>
        <patternFill patternType="none">
          <bgColor auto="1"/>
        </patternFill>
      </fill>
    </dxf>
  </rfmt>
  <rcc rId="142" sId="1">
    <oc r="J86" t="inlineStr">
      <is>
        <t>Откорректированная ПСД в экспертизе, ориентировочные сроки получения положительного заключения - июль 2024.</t>
      </is>
    </oc>
    <nc r="J86" t="inlineStr">
      <is>
        <t>Откорректированная ПСД проходит государтственную экспертизу. Ориентировочные сроки получения положительного заключения - июль 2024.</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88:J89">
    <dxf>
      <fill>
        <patternFill patternType="none">
          <bgColor auto="1"/>
        </patternFill>
      </fill>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 sId="1">
    <nc r="J227" t="inlineStr">
      <is>
        <t>Размещение закупки 27.06.2024.</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27" start="0" length="2147483647">
    <dxf>
      <font>
        <color theme="1"/>
      </font>
    </dxf>
  </rfmt>
  <rfmt sheetId="1" sqref="J227">
    <dxf>
      <fill>
        <patternFill patternType="none">
          <bgColor auto="1"/>
        </patternFill>
      </fill>
    </dxf>
  </rfmt>
  <rcc rId="144" sId="1">
    <oc r="J227" t="inlineStr">
      <is>
        <t>Размещение закупки 27.06.2024.</t>
      </is>
    </oc>
    <nc r="J227" t="inlineStr">
      <is>
        <t xml:space="preserve">Объект включен в АИП в марте 2024. Размещение закупки 27.06.2024. </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 sId="1">
    <oc r="J227" t="inlineStr">
      <is>
        <t xml:space="preserve">Объект включен в АИП в марте 2024. Размещение закупки 27.06.2024. </t>
      </is>
    </oc>
    <nc r="J227" t="inlineStr">
      <is>
        <t xml:space="preserve">Объект включен в АИП в апреле 2024. Размещение закупки 27.06.2024. </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 sId="1">
    <oc r="J227" t="inlineStr">
      <is>
        <t xml:space="preserve">Объект включен в АИП в апреле 2024. Размещение закупки 27.06.2024. </t>
      </is>
    </oc>
    <nc r="J227" t="inlineStr">
      <is>
        <t>Объект включен в АИП в апреле 2024. Размещение извещения о проведении закупочных процедур 27.06.2024</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 sId="1">
    <oc r="J227" t="inlineStr">
      <is>
        <t>Объект включен в АИП в апреле 2024. Размещение извещения о проведении закупочных процедур 27.06.2024</t>
      </is>
    </oc>
    <nc r="J227" t="inlineStr">
      <is>
        <t>Объект включен в АИП в апреле 2024. Размещение извещения о проведении закупочных процедур                - 27.06.2024</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 sId="1">
    <oc r="J227" t="inlineStr">
      <is>
        <t>Объект включен в АИП в апреле 2024. Размещение извещения о проведении закупочных процедур                - 27.06.2024</t>
      </is>
    </oc>
    <nc r="J227" t="inlineStr">
      <is>
        <t>Объект включен в АИП в апреле 2024. Размещение извещения о проведении закупочных процедур                - 27.06.2024. Ориентировочные сроки заключения контракта- июль 2024,</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6F6328-2E37-4FFB-AF86-333BBAEA47DA}" action="delete"/>
  <rdn rId="0" localSheetId="1" customView="1" name="Z_2D6F6328_2E37_4FFB_AF86_333BBAEA47DA_.wvu.FilterData" hidden="1" oldHidden="1">
    <formula>Лист1!$A$4:$K$252</formula>
    <oldFormula>Лист1!$A$4:$K$252</oldFormula>
  </rdn>
  <rcv guid="{2D6F6328-2E37-4FFB-AF86-333BBAEA47DA}"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41" start="0" length="0">
    <dxf>
      <font>
        <sz val="11"/>
        <color theme="1"/>
        <name val="Calibri"/>
        <scheme val="minor"/>
      </font>
      <alignment horizontal="general" vertical="bottom" wrapText="0" readingOrder="0"/>
      <border outline="0">
        <left/>
        <right/>
        <top/>
        <bottom/>
      </border>
      <protection locked="1"/>
    </dxf>
  </rfmt>
  <rfmt sheetId="1" xfDxf="1" sqref="J41" start="0" length="0"/>
  <rcc rId="20" sId="1" odxf="1" dxf="1">
    <nc r="J41" t="inlineStr">
      <is>
        <t>В июне 2024 года заключено соглашение о предоставлении субсидии из областного бюджета Ленинградской области бюджету Гатчинского муниципального района. Заказчиком МКУ «Управление строительства Гатчинского муниципального района» ведется работа по формированию комплекта документации для проведения конкурсных процедур по выбору подрядной организации по строительству объекта. В соответствии с кассовым планом начало финансирования объекта запланировано на 4 квартал 2024 года</t>
      </is>
    </nc>
    <ndxf>
      <font>
        <sz val="10"/>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cc rId="21" sId="1" odxf="1" dxf="1">
    <nc r="J42" t="inlineStr">
      <is>
        <t>В июне 2024 года заключено соглашение о предоставлении субсидии из областного бюджета Ленинградской области бюджету Гатчинского муниципального района. Заказчиком МКУ «Управление строительства Гатчинского муниципального района» ведется работа по формированию комплекта документации для проведения конкурсных процедур по выбору подрядной организации по строительству объекта. В соответствии с кассовым планом начало финансирования объекта запланировано на 4 квартал 2024 года</t>
      </is>
    </nc>
    <odxf>
      <font>
        <sz val="10"/>
        <color rgb="FFFF0000"/>
        <name val="Times New Roman"/>
        <scheme val="none"/>
      </font>
    </odxf>
    <ndxf>
      <font>
        <sz val="10"/>
        <color auto="1"/>
        <name val="Times New Roman"/>
        <scheme val="none"/>
      </font>
    </ndxf>
  </rcc>
  <rcc rId="22" sId="1">
    <oc r="J40" t="inlineStr">
      <is>
        <t xml:space="preserve">В соответствии с кассовым планом финансирование объекта запланировано в ______ 2024 года. </t>
      </is>
    </oc>
    <nc r="J40" t="inlineStr">
      <is>
        <t xml:space="preserve">В соответствии с кассовым планом финансирование объекта запланировано на 3 квартал 2024 года. </t>
      </is>
    </nc>
  </rcc>
  <rcc rId="23" sId="1">
    <nc r="J34" t="inlineStr">
      <is>
        <t xml:space="preserve">В соответствии с кассовым планом финансирование объекта запланировано на 3 квартал 2024 года. </t>
      </is>
    </nc>
  </rcc>
  <rfmt sheetId="1" sqref="J34" start="0" length="2147483647">
    <dxf>
      <font>
        <color auto="1"/>
      </font>
    </dxf>
  </rfmt>
  <rcc rId="24" sId="1" odxf="1" dxf="1">
    <nc r="J35" t="inlineStr">
      <is>
        <t xml:space="preserve">В соответствии с кассовым планом финансирование объекта запланировано на 3 квартал 2024 года. </t>
      </is>
    </nc>
    <odxf>
      <font>
        <sz val="10"/>
        <color rgb="FFFF0000"/>
        <name val="Times New Roman"/>
        <scheme val="none"/>
      </font>
    </odxf>
    <ndxf>
      <font>
        <sz val="10"/>
        <color auto="1"/>
        <name val="Times New Roman"/>
        <scheme val="none"/>
      </font>
    </ndxf>
  </rcc>
  <rcc rId="25" sId="1" odxf="1" dxf="1">
    <nc r="J36" t="inlineStr">
      <is>
        <t xml:space="preserve">В соответствии с кассовым планом финансирование объекта запланировано на 3 квартал 2024 года. </t>
      </is>
    </nc>
    <odxf>
      <font>
        <sz val="10"/>
        <color rgb="FFFF0000"/>
        <name val="Times New Roman"/>
        <scheme val="none"/>
      </font>
    </odxf>
    <ndxf>
      <font>
        <sz val="10"/>
        <color auto="1"/>
        <name val="Times New Roman"/>
        <scheme val="none"/>
      </font>
    </ndxf>
  </rcc>
  <rcc rId="26" sId="1" odxf="1" dxf="1">
    <nc r="J37" t="inlineStr">
      <is>
        <t xml:space="preserve">В соответствии с кассовым планом финансирование объекта запланировано на 3 квартал 2024 года. </t>
      </is>
    </nc>
    <odxf>
      <font>
        <sz val="10"/>
        <color rgb="FFFF0000"/>
        <name val="Times New Roman"/>
        <scheme val="none"/>
      </font>
    </odxf>
    <ndxf>
      <font>
        <sz val="10"/>
        <color auto="1"/>
        <name val="Times New Roman"/>
        <scheme val="none"/>
      </font>
    </ndxf>
  </rcc>
  <rcc rId="27" sId="1" odxf="1" dxf="1">
    <nc r="J39" t="inlineStr">
      <is>
        <t xml:space="preserve">В соответствии с кассовым планом финансирование объекта запланировано на 3 квартал 2024 года. </t>
      </is>
    </nc>
    <odxf>
      <font>
        <sz val="10"/>
        <color rgb="FFFF0000"/>
        <name val="Times New Roman"/>
        <scheme val="none"/>
      </font>
    </odxf>
    <ndxf>
      <font>
        <sz val="10"/>
        <color auto="1"/>
        <name val="Times New Roman"/>
        <scheme val="none"/>
      </font>
    </ndxf>
  </rcc>
  <rfmt sheetId="1" sqref="J40" start="0" length="2147483647">
    <dxf>
      <font>
        <color auto="1"/>
      </font>
    </dxf>
  </rfmt>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74:C83">
    <dxf>
      <alignment wrapText="1" readingOrder="0"/>
    </dxf>
  </rfmt>
  <rfmt sheetId="1" sqref="C74:C83">
    <dxf>
      <alignment wrapText="0" readingOrder="0"/>
    </dxf>
  </rfmt>
  <rfmt sheetId="1" sqref="C74:C81">
    <dxf>
      <alignment wrapText="1" readingOrder="0"/>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80" start="0" length="0">
    <dxf>
      <border>
        <bottom/>
      </border>
    </dxf>
  </rfmt>
  <rfmt sheetId="1" sqref="C81" start="0" length="0">
    <dxf>
      <border>
        <left style="thin">
          <color indexed="64"/>
        </left>
        <right style="thin">
          <color indexed="64"/>
        </right>
        <top/>
        <bottom/>
      </border>
    </dxf>
  </rfmt>
  <rfmt sheetId="1" sqref="C83" start="0" length="0">
    <dxf>
      <border>
        <left style="thin">
          <color indexed="64"/>
        </left>
        <right style="thin">
          <color indexed="64"/>
        </right>
        <top/>
        <bottom style="thin">
          <color indexed="64"/>
        </bottom>
      </border>
    </dxf>
  </rfmt>
  <rfmt sheetId="1" sqref="C74:C83">
    <dxf>
      <alignment wrapText="1" readingOrder="0"/>
    </dxf>
  </rfmt>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87" start="0" length="0">
    <dxf>
      <numFmt numFmtId="164" formatCode="#,##0.0"/>
    </dxf>
  </rfmt>
  <rcc rId="151" sId="1" numFmtId="4">
    <oc r="H103">
      <v>0</v>
    </oc>
    <nc r="H103">
      <f>H102</f>
    </nc>
  </rcc>
  <rcc rId="152" sId="1" numFmtId="4">
    <oc r="H104">
      <v>0</v>
    </oc>
    <nc r="H104">
      <f>H103</f>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 sId="1" numFmtId="4">
    <oc r="H247">
      <v>0</v>
    </oc>
    <nc r="H247">
      <v>8930.5</v>
    </nc>
  </rcc>
  <rcc rId="154" sId="1" numFmtId="4">
    <oc r="H250">
      <v>0</v>
    </oc>
    <nc r="H250">
      <f>H247+H248</f>
    </nc>
  </rcc>
  <rcc rId="155" sId="1" numFmtId="4">
    <oc r="H249">
      <v>0</v>
    </oc>
    <nc r="H249">
      <f>H247+H248</f>
    </nc>
  </rcc>
  <rcc rId="156" sId="1" numFmtId="4">
    <oc r="H251">
      <v>0</v>
    </oc>
    <nc r="H251">
      <f>H250</f>
    </nc>
  </rcc>
  <rcv guid="{7BDBFC7C-E378-4AD0-8D09-BEFDA461869C}" action="delete"/>
  <rdn rId="0" localSheetId="1" customView="1" name="Z_7BDBFC7C_E378_4AD0_8D09_BEFDA461869C_.wvu.FilterData" hidden="1" oldHidden="1">
    <formula>Лист1!$A$4:$K$252</formula>
    <oldFormula>Лист1!$A$4:$K$252</oldFormula>
  </rdn>
  <rcv guid="{7BDBFC7C-E378-4AD0-8D09-BEFDA461869C}"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J232" t="inlineStr">
      <is>
        <t xml:space="preserve">Планируемый срок получения разрешения на ввод объекта в эксплуатацию – июль 2024 года. Финансирование объекта запланировано в 3 квартале 2024 года
</t>
      </is>
    </oc>
    <nc r="J232" t="inlineStr">
      <is>
        <t xml:space="preserve">Планируемый срок получения разрешения на ввод объекта в эксплуатацию – июль 2024 года. Финансирование по факту предьявления к оплате выполненых работ.
</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 sId="1">
    <oc r="J232" t="inlineStr">
      <is>
        <t xml:space="preserve">Планируемый срок получения разрешения на ввод объекта в эксплуатацию – июль 2024 года. Финансирование по факту предьявления к оплате выполненых работ.
</t>
      </is>
    </oc>
    <nc r="J232" t="inlineStr">
      <is>
        <t xml:space="preserve">Планируемый срок получения разрешения на ввод объекта в эксплуатацию – июль 2024 года. Финансирование по факту предьявления к оплате выполненных работ.
</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1">
    <oc r="J213" t="inlineStr">
      <is>
        <t xml:space="preserve">Финансирование объекта запланировано в 4 квартале 2024 года
</t>
      </is>
    </oc>
    <nc r="J213" t="inlineStr">
      <is>
        <t>Осуществлялась корректировка ПСД, оплата по факту выполненных работ</t>
      </is>
    </nc>
  </rcc>
  <rcv guid="{7D36B766-AB9B-4967-A4BD-162842765ED8}" action="delete"/>
  <rdn rId="0" localSheetId="1" customView="1" name="Z_7D36B766_AB9B_4967_A4BD_162842765ED8_.wvu.FilterData" hidden="1" oldHidden="1">
    <formula>Лист1!$A$4:$K$252</formula>
    <oldFormula>Лист1!$A$4:$K$252</oldFormula>
  </rdn>
  <rcv guid="{7D36B766-AB9B-4967-A4BD-162842765ED8}"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 sId="1">
    <oc r="J220" t="inlineStr">
      <is>
        <t xml:space="preserve">Финансирование объекта запланировано в 4 квартале 2024 года
</t>
      </is>
    </oc>
    <nc r="J220" t="inlineStr">
      <is>
        <t xml:space="preserve">Финансирование объекта запланировано в 4 квартале 2024 года. Оплата по факту выполнения работ по ПИР
</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220">
    <dxf>
      <fill>
        <patternFill patternType="solid">
          <bgColor rgb="FFFFFF00"/>
        </patternFill>
      </fill>
    </dxf>
  </rfmt>
  <rfmt sheetId="1" sqref="J213">
    <dxf>
      <fill>
        <patternFill patternType="solid">
          <bgColor rgb="FFFFFF00"/>
        </patternFill>
      </fill>
    </dxf>
  </rfmt>
  <rfmt sheetId="1" sqref="J193">
    <dxf>
      <fill>
        <patternFill patternType="solid">
          <bgColor rgb="FFFFFF00"/>
        </patternFill>
      </fill>
    </dxf>
  </rfmt>
  <rfmt sheetId="1" sqref="J185">
    <dxf>
      <fill>
        <patternFill patternType="solid">
          <bgColor rgb="FFFFFF00"/>
        </patternFill>
      </fill>
    </dxf>
  </rfmt>
  <rfmt sheetId="1" sqref="G184">
    <dxf>
      <alignment vertical="bottom" readingOrder="0"/>
    </dxf>
  </rfmt>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 sId="1">
    <oc r="J169" t="inlineStr">
      <is>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is>
    </oc>
    <nc r="J169" t="inlineStr">
      <is>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4" start="0" length="2147483647">
    <dxf>
      <font>
        <color auto="1"/>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 sId="1">
    <oc r="J168" t="inlineStr">
      <is>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is>
    </oc>
    <nc r="J168" t="inlineStr">
      <is>
        <t>После устранения замечаний, разработанная конкурсная документация направлена в комитет государственного заказа ЛО для заключения муниципального контракта. Подведение итогов конкурсных процедур запланировано на 10.07.2024.</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 sId="1">
    <oc r="J193" t="inlineStr">
      <is>
        <t>В настоящее время подготавливаются документы для проведения конкурсных процедур на выполнение СМР. Срок получения  положительного заключения гос. экспертизы - 4 квартал 2024 г.</t>
      </is>
    </oc>
    <nc r="J193" t="inlineStr">
      <is>
        <t>В настоящее время подготавливаются документы для проведения конкурсных процедур на выполнение СМР, ведется разработка проектной документации</t>
      </is>
    </nc>
  </rcc>
  <rcv guid="{2C1FBB50-F61C-4113-A5AD-B70090ADAD6B}" action="delete"/>
  <rdn rId="0" localSheetId="1" customView="1" name="Z_2C1FBB50_F61C_4113_A5AD_B70090ADAD6B_.wvu.FilterData" hidden="1" oldHidden="1">
    <formula>Лист1!$A$4:$K$252</formula>
    <oldFormula>Лист1!$A$4:$K$252</oldFormula>
  </rdn>
  <rcv guid="{2C1FBB50-F61C-4113-A5AD-B70090ADAD6B}"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147:J149">
    <dxf>
      <fill>
        <patternFill>
          <bgColor rgb="FFFFFF00"/>
        </patternFill>
      </fill>
    </dxf>
  </rfmt>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 sId="1">
    <oc r="J185" t="inlineStr">
      <is>
        <t>Фактическая техническая готовность объекта 98 %, планируется уменьшение стоимости контракта за счет экономии.</t>
      </is>
    </oc>
    <nc r="J185" t="inlineStr">
      <is>
        <t>Фактическая техническая готовность объекта 98 %, планируется оплата по факту выполенных работ.</t>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 sId="1">
    <oc r="J140" t="inlineStr">
      <is>
        <t>В настоящий момент осуществляется процедура мероприятий для проведения отбора концессионера</t>
      </is>
    </oc>
    <nc r="J140" t="inlineStr">
      <is>
        <t>Осуществляется процедура мероприятий для проведения отбора концессионера</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 sId="1">
    <oc r="J139" t="inlineStr">
      <is>
        <t>Завершение конкурсных процедур на определение исполнителя гк</t>
      </is>
    </oc>
    <nc r="J139" t="inlineStr">
      <is>
        <t>Завершение конкурсных процедур на определение исполнителя работ.</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 sId="1">
    <oc r="J139" t="inlineStr">
      <is>
        <t>Завершение конкурсных процедур на определение исполнителя работ.</t>
      </is>
    </oc>
    <nc r="J139" t="inlineStr">
      <is>
        <t>Проведение  конкурсных процедур на определение исполнителя работ.</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 sId="1">
    <oc r="J138" t="inlineStr">
      <is>
        <t>В настоящий момент осуществляется процедура мероприятий для проведения отбора концессионера</t>
      </is>
    </oc>
    <nc r="J138" t="inlineStr">
      <is>
        <t>Осуществляется процедура мероприятий для проведения отбора концессионера</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 sId="1">
    <oc r="J137" t="inlineStr">
      <is>
        <t>В настоящий момент осуществляется процедура мероприятий для проведения отбора концессионера</t>
      </is>
    </oc>
    <nc r="J137" t="inlineStr">
      <is>
        <t>Осуществляется процедура мероприятий для проведения отбора концессионера</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 sId="1">
    <oc r="J136" t="inlineStr">
      <is>
        <t>Завершение конкурсных процедур на определение исполнителя гк</t>
      </is>
    </oc>
    <nc r="J136" t="inlineStr">
      <is>
        <t>Проведение  конкурсных процедур на определение исполнителя работ.</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J10" t="inlineStr">
      <is>
        <t>Финансирование расходов предусмотрено во 3 квартале 2024 года</t>
      </is>
    </oc>
    <nc r="J10" t="inlineStr">
      <is>
        <t>Финансирование расходов предусмотрено в 3 квартале 2024 года</t>
      </is>
    </nc>
  </rcc>
  <rfmt sheetId="1" sqref="J16">
    <dxf>
      <fill>
        <patternFill patternType="none">
          <bgColor auto="1"/>
        </patternFill>
      </fill>
    </dxf>
  </rfmt>
  <rcc rId="30" sId="1">
    <oc r="J16" t="inlineStr">
      <is>
        <t>Проводится экспертиза откорректированной ПСД</t>
      </is>
    </oc>
    <nc r="J16" t="inlineStr">
      <is>
        <t>При реализации ГК возникла необходимость внесения изменений в отдельные разделы технической части проектной и сметной документации в связи с изменением санитарно-эпидемиологических норм по оснащению объекта для осуществления медицинской деятельности. Срок выполнения работ по ГК продлен до 31.07.2024. Проводится экспертиза откорректированной ПСД</t>
      </is>
    </nc>
  </rcc>
  <rfmt sheetId="1" sqref="J17">
    <dxf>
      <fill>
        <patternFill patternType="none">
          <bgColor auto="1"/>
        </patternFill>
      </fill>
    </dxf>
  </rfmt>
  <rcc rId="31" sId="1">
    <oc r="J17" t="inlineStr">
      <is>
        <t>Проектная документация разработана, находится на рассмотрении в ГАУ «Леноблгосэкспертиза». Ориентировочный срок завершения государственной экспертизы – II квартал 2024г.</t>
      </is>
    </oc>
    <nc r="J17" t="inlineStr">
      <is>
        <t>.
17.05.2024 получено разрешение на строительство объекта. Финансирование расходов предусмотрено в 3-4 квартале 2024 года</t>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 sId="1">
    <oc r="J134" t="inlineStr">
      <is>
        <t>авансирование осуществлено после 01.07.24  из-за технической ошибки в АЦК, окончательная оплата по факту выполненных работ</t>
      </is>
    </oc>
    <nc r="J134" t="inlineStr">
      <is>
        <t xml:space="preserve"> оплата по факту выполненных работ</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 sId="1">
    <oc r="J133" t="inlineStr">
      <is>
        <t>авансирование осуществлено после 01.07.24  из-за технической ошибки в АЦК, окончательная оплата по факту выполненных работ</t>
      </is>
    </oc>
    <nc r="J133" t="inlineStr">
      <is>
        <t xml:space="preserve"> оплата по факту выполненных работ</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 sId="1">
    <oc r="J132" t="inlineStr">
      <is>
        <t>авансирование осуществлено после 01.07.24  из-за технической ошибки в АЦК, окончательная оплата по факту выполненных работ</t>
      </is>
    </oc>
    <nc r="J132" t="inlineStr">
      <is>
        <t>МК заключены,  оплата в соответсьвии с условиями МК</t>
      </is>
    </nc>
  </rcc>
  <rcc rId="178" sId="1">
    <oc r="J133" t="inlineStr">
      <is>
        <t xml:space="preserve"> оплата по факту выполненных работ</t>
      </is>
    </oc>
    <nc r="J133" t="inlineStr">
      <is>
        <t>МК заключены,  оплата в соответсьвии с условиями МК</t>
      </is>
    </nc>
  </rcc>
  <rcc rId="179" sId="1">
    <oc r="J134" t="inlineStr">
      <is>
        <t xml:space="preserve"> оплата по факту выполненных работ</t>
      </is>
    </oc>
    <nc r="J134" t="inlineStr">
      <is>
        <t>МК заключены,  оплата в соответсьвии с условиями МК</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 sId="1">
    <oc r="J132" t="inlineStr">
      <is>
        <t>МК заключены,  оплата в соответсьвии с условиями МК</t>
      </is>
    </oc>
    <nc r="J132"/>
  </rcc>
  <rcc rId="181" sId="1">
    <oc r="J133" t="inlineStr">
      <is>
        <t>МК заключены,  оплата в соответсьвии с условиями МК</t>
      </is>
    </oc>
    <nc r="J133"/>
  </rcc>
  <rcc rId="182" sId="1">
    <oc r="J134" t="inlineStr">
      <is>
        <t>МК заключены,  оплата в соответсьвии с условиями МК</t>
      </is>
    </oc>
    <nc r="J134"/>
  </rcc>
  <rfmt sheetId="1" sqref="J132:J134">
    <dxf>
      <fill>
        <patternFill>
          <bgColor rgb="FFFFFF00"/>
        </patternFill>
      </fill>
    </dxf>
  </rfmt>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1">
    <oc r="J121" t="inlineStr">
      <is>
        <t>Оплата  в соответствии с заявками муниципальных образований</t>
      </is>
    </oc>
    <nc r="J121" t="inlineStr">
      <is>
        <t>НПА о распределении субсидий в МО вышло в мае июне Оплата  в соответствии с заявками муниципальных образований</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 sId="1">
    <oc r="J153" t="inlineStr">
      <is>
        <t>Согласно ГК оплота по факту  выполненных  работ в 3-4 квартале</t>
      </is>
    </oc>
    <nc r="J153" t="inlineStr">
      <is>
        <t>Согласно ГК оплата по факту  выполненных  работ в 3-4 квартале</t>
      </is>
    </nc>
  </rcc>
  <rcc rId="185" sId="1">
    <nc r="J132" t="inlineStr">
      <is>
        <t>МК заключен в конце июня</t>
      </is>
    </nc>
  </rcc>
  <rcc rId="186" sId="1">
    <nc r="J133" t="inlineStr">
      <is>
        <t>МК заключен в конце июня</t>
      </is>
    </nc>
  </rcc>
  <rcc rId="187" sId="1">
    <nc r="J134" t="inlineStr">
      <is>
        <t>МК заключен в конце июня</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 sId="1">
    <oc r="J132" t="inlineStr">
      <is>
        <t>МК заключен в конце июня</t>
      </is>
    </oc>
    <nc r="J132" t="inlineStr">
      <is>
        <t>МК заключен в конце июня, авансирование в июле</t>
      </is>
    </nc>
  </rcc>
  <rcc rId="189" sId="1">
    <oc r="J133" t="inlineStr">
      <is>
        <t>МК заключен в конце июня</t>
      </is>
    </oc>
    <nc r="J133" t="inlineStr">
      <is>
        <t>МК заключен в конце июня, авансирование в июле</t>
      </is>
    </nc>
  </rcc>
  <rcc rId="190" sId="1">
    <oc r="J134" t="inlineStr">
      <is>
        <t>МК заключен в конце июня</t>
      </is>
    </oc>
    <nc r="J134" t="inlineStr">
      <is>
        <t>МК заключен в конце июня, авансирование в июле</t>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DBFC7C-E378-4AD0-8D09-BEFDA461869C}" action="delete"/>
  <rdn rId="0" localSheetId="1" customView="1" name="Z_7BDBFC7C_E378_4AD0_8D09_BEFDA461869C_.wvu.FilterData" hidden="1" oldHidden="1">
    <formula>Лист1!$A$4:$K$252</formula>
    <oldFormula>Лист1!$A$4:$K$252</oldFormula>
  </rdn>
  <rcv guid="{7BDBFC7C-E378-4AD0-8D09-BEFDA461869C}"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 sId="1">
    <oc r="J74" t="inlineStr">
      <is>
        <t>оплата по факту работ</t>
      </is>
    </oc>
    <nc r="J74" t="inlineStr">
      <is>
        <t>жалоба уфас. Проходят</t>
      </is>
    </nc>
  </rcc>
  <rcc rId="193" sId="1">
    <oc r="J76" t="inlineStr">
      <is>
        <t>оплата по факту работ</t>
      </is>
    </oc>
    <nc r="J76"/>
  </rcc>
  <rcv guid="{2D6F6328-2E37-4FFB-AF86-333BBAEA47DA}" action="delete"/>
  <rdn rId="0" localSheetId="1" customView="1" name="Z_2D6F6328_2E37_4FFB_AF86_333BBAEA47DA_.wvu.FilterData" hidden="1" oldHidden="1">
    <formula>Лист1!$A$4:$K$252</formula>
    <oldFormula>Лист1!$A$4:$K$252</oldFormula>
  </rdn>
  <rcv guid="{2D6F6328-2E37-4FFB-AF86-333BBAEA47DA}"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 sId="1">
    <oc r="J121" t="inlineStr">
      <is>
        <t>НПА о распределении субсидий в МО вышло в мае июне Оплата  в соответствии с заявками муниципальных образований</t>
      </is>
    </oc>
    <nc r="J121" t="inlineStr">
      <is>
        <t>Оплата  в соответствии с заявками муниципальных образований</t>
      </is>
    </nc>
  </rcc>
  <rfmt sheetId="1" sqref="J121:J127">
    <dxf>
      <fill>
        <patternFill patternType="solid">
          <bgColor rgb="FFFFFF00"/>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2"/>
  <sheetViews>
    <sheetView tabSelected="1" topLeftCell="E1" zoomScale="85" zoomScaleNormal="100" workbookViewId="0">
      <selection activeCell="J1" sqref="J1"/>
    </sheetView>
  </sheetViews>
  <sheetFormatPr defaultColWidth="9.140625" defaultRowHeight="15" x14ac:dyDescent="0.25"/>
  <cols>
    <col min="1" max="1" width="23.42578125" style="1" customWidth="1"/>
    <col min="2" max="2" width="37.85546875" style="2" customWidth="1"/>
    <col min="3" max="3" width="32" style="3" customWidth="1"/>
    <col min="4" max="4" width="22.42578125" style="2" customWidth="1"/>
    <col min="5" max="5" width="30.140625" style="3" customWidth="1"/>
    <col min="6" max="6" width="51" style="3" customWidth="1"/>
    <col min="7" max="8" width="18.140625" style="4" customWidth="1"/>
    <col min="9" max="9" width="12.7109375" style="5" customWidth="1"/>
    <col min="10" max="10" width="45.5703125" style="43" customWidth="1"/>
    <col min="11" max="11" width="10.28515625" style="7" bestFit="1" customWidth="1"/>
    <col min="12" max="12" width="11" style="7" bestFit="1" customWidth="1"/>
    <col min="13" max="16384" width="9.140625" style="7"/>
  </cols>
  <sheetData>
    <row r="1" spans="1:10" x14ac:dyDescent="0.25">
      <c r="J1" s="6" t="s">
        <v>441</v>
      </c>
    </row>
    <row r="2" spans="1:10" ht="15.75" x14ac:dyDescent="0.25">
      <c r="A2" s="106" t="s">
        <v>0</v>
      </c>
      <c r="B2" s="106"/>
      <c r="C2" s="107"/>
      <c r="D2" s="106"/>
      <c r="E2" s="107"/>
      <c r="F2" s="106"/>
      <c r="G2" s="106"/>
      <c r="H2" s="106"/>
      <c r="I2" s="106"/>
      <c r="J2" s="108"/>
    </row>
    <row r="3" spans="1:10" x14ac:dyDescent="0.25">
      <c r="J3" s="6" t="s">
        <v>1</v>
      </c>
    </row>
    <row r="4" spans="1:10" s="12" customFormat="1" ht="38.25" x14ac:dyDescent="0.2">
      <c r="A4" s="8" t="s">
        <v>2</v>
      </c>
      <c r="B4" s="8" t="s">
        <v>3</v>
      </c>
      <c r="C4" s="8" t="s">
        <v>4</v>
      </c>
      <c r="D4" s="8" t="s">
        <v>5</v>
      </c>
      <c r="E4" s="8" t="s">
        <v>6</v>
      </c>
      <c r="F4" s="8" t="s">
        <v>7</v>
      </c>
      <c r="G4" s="9" t="s">
        <v>8</v>
      </c>
      <c r="H4" s="9" t="s">
        <v>252</v>
      </c>
      <c r="I4" s="10" t="s">
        <v>9</v>
      </c>
      <c r="J4" s="11" t="s">
        <v>10</v>
      </c>
    </row>
    <row r="5" spans="1:10" x14ac:dyDescent="0.25">
      <c r="A5" s="13" t="s">
        <v>11</v>
      </c>
      <c r="B5" s="14"/>
      <c r="C5" s="14"/>
      <c r="D5" s="14"/>
      <c r="E5" s="14"/>
      <c r="F5" s="14"/>
      <c r="G5" s="15"/>
      <c r="H5" s="15"/>
      <c r="I5" s="16"/>
      <c r="J5" s="17"/>
    </row>
    <row r="6" spans="1:10" ht="25.5" x14ac:dyDescent="0.25">
      <c r="A6" s="94" t="s">
        <v>11</v>
      </c>
      <c r="B6" s="96" t="s">
        <v>12</v>
      </c>
      <c r="C6" s="18" t="s">
        <v>13</v>
      </c>
      <c r="D6" s="19" t="s">
        <v>14</v>
      </c>
      <c r="E6" s="18" t="s">
        <v>15</v>
      </c>
      <c r="F6" s="19" t="s">
        <v>16</v>
      </c>
      <c r="G6" s="20">
        <v>185700</v>
      </c>
      <c r="H6" s="20">
        <v>78155</v>
      </c>
      <c r="I6" s="21">
        <f>H6/G6</f>
        <v>0.42086698976844372</v>
      </c>
      <c r="J6" s="22" t="s">
        <v>430</v>
      </c>
    </row>
    <row r="7" spans="1:10" x14ac:dyDescent="0.25">
      <c r="A7" s="95"/>
      <c r="B7" s="97"/>
      <c r="C7" s="100" t="s">
        <v>17</v>
      </c>
      <c r="D7" s="101"/>
      <c r="E7" s="102"/>
      <c r="F7" s="101"/>
      <c r="G7" s="23">
        <f>SUM(G6)</f>
        <v>185700</v>
      </c>
      <c r="H7" s="23">
        <f>SUM(H6)</f>
        <v>78155</v>
      </c>
      <c r="I7" s="24">
        <f t="shared" ref="I7:I91" si="0">H7/G7</f>
        <v>0.42086698976844372</v>
      </c>
      <c r="J7" s="25"/>
    </row>
    <row r="8" spans="1:10" x14ac:dyDescent="0.25">
      <c r="A8" s="95"/>
      <c r="B8" s="88" t="s">
        <v>18</v>
      </c>
      <c r="C8" s="89"/>
      <c r="D8" s="90"/>
      <c r="E8" s="89"/>
      <c r="F8" s="90"/>
      <c r="G8" s="26">
        <f>G7</f>
        <v>185700</v>
      </c>
      <c r="H8" s="26">
        <f>H7</f>
        <v>78155</v>
      </c>
      <c r="I8" s="27">
        <f t="shared" si="0"/>
        <v>0.42086698976844372</v>
      </c>
      <c r="J8" s="28"/>
    </row>
    <row r="9" spans="1:10" ht="30" x14ac:dyDescent="0.25">
      <c r="A9" s="95"/>
      <c r="B9" s="96" t="s">
        <v>19</v>
      </c>
      <c r="C9" s="98" t="s">
        <v>20</v>
      </c>
      <c r="D9" s="96" t="s">
        <v>21</v>
      </c>
      <c r="E9" s="98" t="s">
        <v>22</v>
      </c>
      <c r="F9" s="19" t="s">
        <v>23</v>
      </c>
      <c r="G9" s="20">
        <v>64178.400000000001</v>
      </c>
      <c r="H9" s="20">
        <v>37292.9</v>
      </c>
      <c r="I9" s="21">
        <f t="shared" si="0"/>
        <v>0.58108179699088791</v>
      </c>
      <c r="J9" s="22" t="s">
        <v>426</v>
      </c>
    </row>
    <row r="10" spans="1:10" ht="45" x14ac:dyDescent="0.25">
      <c r="A10" s="95"/>
      <c r="B10" s="97"/>
      <c r="C10" s="99"/>
      <c r="D10" s="97"/>
      <c r="E10" s="99"/>
      <c r="F10" s="19" t="s">
        <v>24</v>
      </c>
      <c r="G10" s="20">
        <v>10976.4</v>
      </c>
      <c r="H10" s="20">
        <v>2522.8000000000002</v>
      </c>
      <c r="I10" s="21">
        <f t="shared" si="0"/>
        <v>0.22983856273459424</v>
      </c>
      <c r="J10" s="22" t="s">
        <v>360</v>
      </c>
    </row>
    <row r="11" spans="1:10" ht="38.25" x14ac:dyDescent="0.25">
      <c r="A11" s="95"/>
      <c r="B11" s="97"/>
      <c r="C11" s="99"/>
      <c r="D11" s="19" t="s">
        <v>25</v>
      </c>
      <c r="E11" s="99" t="s">
        <v>22</v>
      </c>
      <c r="F11" s="19" t="s">
        <v>26</v>
      </c>
      <c r="G11" s="20">
        <v>454402.4</v>
      </c>
      <c r="H11" s="20">
        <v>2214.6</v>
      </c>
      <c r="I11" s="21">
        <f t="shared" si="0"/>
        <v>4.8736538363353711E-3</v>
      </c>
      <c r="J11" s="22" t="s">
        <v>349</v>
      </c>
    </row>
    <row r="12" spans="1:10" ht="60.75" customHeight="1" x14ac:dyDescent="0.25">
      <c r="A12" s="95"/>
      <c r="B12" s="97"/>
      <c r="C12" s="99"/>
      <c r="D12" s="19" t="s">
        <v>27</v>
      </c>
      <c r="E12" s="99" t="s">
        <v>22</v>
      </c>
      <c r="F12" s="19" t="s">
        <v>28</v>
      </c>
      <c r="G12" s="20">
        <v>10000</v>
      </c>
      <c r="H12" s="20">
        <v>0</v>
      </c>
      <c r="I12" s="21">
        <f t="shared" si="0"/>
        <v>0</v>
      </c>
      <c r="J12" s="22" t="s">
        <v>350</v>
      </c>
    </row>
    <row r="13" spans="1:10" ht="38.25" customHeight="1" x14ac:dyDescent="0.25">
      <c r="A13" s="95"/>
      <c r="B13" s="97"/>
      <c r="C13" s="99"/>
      <c r="D13" s="19" t="s">
        <v>29</v>
      </c>
      <c r="E13" s="99" t="s">
        <v>22</v>
      </c>
      <c r="F13" s="19" t="s">
        <v>30</v>
      </c>
      <c r="G13" s="20">
        <v>199568</v>
      </c>
      <c r="H13" s="20">
        <v>31429.200000000001</v>
      </c>
      <c r="I13" s="21">
        <f t="shared" si="0"/>
        <v>0.15748617012747534</v>
      </c>
      <c r="J13" s="22" t="s">
        <v>427</v>
      </c>
    </row>
    <row r="14" spans="1:10" x14ac:dyDescent="0.25">
      <c r="A14" s="95"/>
      <c r="B14" s="97"/>
      <c r="C14" s="100" t="s">
        <v>31</v>
      </c>
      <c r="D14" s="101"/>
      <c r="E14" s="102"/>
      <c r="F14" s="101"/>
      <c r="G14" s="23">
        <f>SUM(G9:G13)</f>
        <v>739125.20000000007</v>
      </c>
      <c r="H14" s="23">
        <f>SUM(H9:H13)</f>
        <v>73459.5</v>
      </c>
      <c r="I14" s="24">
        <f t="shared" si="0"/>
        <v>9.9387086247363768E-2</v>
      </c>
      <c r="J14" s="25"/>
    </row>
    <row r="15" spans="1:10" x14ac:dyDescent="0.25">
      <c r="A15" s="95"/>
      <c r="B15" s="88" t="s">
        <v>32</v>
      </c>
      <c r="C15" s="89"/>
      <c r="D15" s="90"/>
      <c r="E15" s="89"/>
      <c r="F15" s="90"/>
      <c r="G15" s="26">
        <f>G14</f>
        <v>739125.20000000007</v>
      </c>
      <c r="H15" s="26">
        <f>H14</f>
        <v>73459.5</v>
      </c>
      <c r="I15" s="27">
        <f t="shared" si="0"/>
        <v>9.9387086247363768E-2</v>
      </c>
      <c r="J15" s="28"/>
    </row>
    <row r="16" spans="1:10" ht="102" x14ac:dyDescent="0.25">
      <c r="A16" s="95"/>
      <c r="B16" s="96" t="s">
        <v>33</v>
      </c>
      <c r="C16" s="98" t="s">
        <v>20</v>
      </c>
      <c r="D16" s="19" t="s">
        <v>21</v>
      </c>
      <c r="E16" s="98" t="s">
        <v>22</v>
      </c>
      <c r="F16" s="19" t="s">
        <v>34</v>
      </c>
      <c r="G16" s="20">
        <v>885856.3</v>
      </c>
      <c r="H16" s="20">
        <v>197427.6</v>
      </c>
      <c r="I16" s="21">
        <f t="shared" si="0"/>
        <v>0.22286639492206581</v>
      </c>
      <c r="J16" s="22" t="s">
        <v>361</v>
      </c>
    </row>
    <row r="17" spans="1:10" ht="75" x14ac:dyDescent="0.25">
      <c r="A17" s="95"/>
      <c r="B17" s="97"/>
      <c r="C17" s="99"/>
      <c r="D17" s="19" t="s">
        <v>35</v>
      </c>
      <c r="E17" s="99" t="s">
        <v>22</v>
      </c>
      <c r="F17" s="19" t="s">
        <v>36</v>
      </c>
      <c r="G17" s="20">
        <v>190953.3</v>
      </c>
      <c r="H17" s="20">
        <v>22690.799999999999</v>
      </c>
      <c r="I17" s="21">
        <f t="shared" si="0"/>
        <v>0.11882905401477743</v>
      </c>
      <c r="J17" s="22" t="s">
        <v>438</v>
      </c>
    </row>
    <row r="18" spans="1:10" ht="60" x14ac:dyDescent="0.25">
      <c r="A18" s="95"/>
      <c r="B18" s="97"/>
      <c r="C18" s="99"/>
      <c r="D18" s="19" t="s">
        <v>37</v>
      </c>
      <c r="E18" s="99" t="s">
        <v>22</v>
      </c>
      <c r="F18" s="19" t="s">
        <v>38</v>
      </c>
      <c r="G18" s="20">
        <v>353448.1</v>
      </c>
      <c r="H18" s="20">
        <v>198276.5</v>
      </c>
      <c r="I18" s="21">
        <f t="shared" si="0"/>
        <v>0.56097769375475492</v>
      </c>
      <c r="J18" s="22" t="s">
        <v>426</v>
      </c>
    </row>
    <row r="19" spans="1:10" x14ac:dyDescent="0.25">
      <c r="A19" s="95"/>
      <c r="B19" s="97"/>
      <c r="C19" s="100" t="s">
        <v>31</v>
      </c>
      <c r="D19" s="101"/>
      <c r="E19" s="102"/>
      <c r="F19" s="101"/>
      <c r="G19" s="23">
        <f>SUM(G16:G18)</f>
        <v>1430257.7000000002</v>
      </c>
      <c r="H19" s="23">
        <f>SUM(H16:H18)</f>
        <v>418394.9</v>
      </c>
      <c r="I19" s="24">
        <f t="shared" si="0"/>
        <v>0.29253112918042667</v>
      </c>
      <c r="J19" s="25"/>
    </row>
    <row r="20" spans="1:10" x14ac:dyDescent="0.25">
      <c r="A20" s="95"/>
      <c r="B20" s="88" t="s">
        <v>39</v>
      </c>
      <c r="C20" s="89"/>
      <c r="D20" s="90"/>
      <c r="E20" s="89"/>
      <c r="F20" s="90"/>
      <c r="G20" s="26">
        <f>G19</f>
        <v>1430257.7000000002</v>
      </c>
      <c r="H20" s="26">
        <f>H19</f>
        <v>418394.9</v>
      </c>
      <c r="I20" s="27">
        <f t="shared" si="0"/>
        <v>0.29253112918042667</v>
      </c>
      <c r="J20" s="28"/>
    </row>
    <row r="21" spans="1:10" x14ac:dyDescent="0.25">
      <c r="A21" s="91" t="s">
        <v>40</v>
      </c>
      <c r="B21" s="92"/>
      <c r="C21" s="93"/>
      <c r="D21" s="92"/>
      <c r="E21" s="93"/>
      <c r="F21" s="92"/>
      <c r="G21" s="29">
        <f>G8+G15+G20</f>
        <v>2355082.9000000004</v>
      </c>
      <c r="H21" s="29">
        <f>H8+H15+H20</f>
        <v>570009.4</v>
      </c>
      <c r="I21" s="30">
        <f t="shared" si="0"/>
        <v>0.24203368807102285</v>
      </c>
      <c r="J21" s="31"/>
    </row>
    <row r="22" spans="1:10" x14ac:dyDescent="0.25">
      <c r="A22" s="32" t="s">
        <v>41</v>
      </c>
      <c r="B22" s="33"/>
      <c r="C22" s="34"/>
      <c r="D22" s="33"/>
      <c r="E22" s="34"/>
      <c r="F22" s="33"/>
      <c r="G22" s="35"/>
      <c r="H22" s="35"/>
      <c r="I22" s="36"/>
      <c r="J22" s="37"/>
    </row>
    <row r="23" spans="1:10" ht="109.5" customHeight="1" x14ac:dyDescent="0.25">
      <c r="A23" s="95"/>
      <c r="B23" s="97"/>
      <c r="C23" s="98" t="s">
        <v>20</v>
      </c>
      <c r="D23" s="19" t="s">
        <v>45</v>
      </c>
      <c r="E23" s="18" t="s">
        <v>45</v>
      </c>
      <c r="F23" s="19" t="s">
        <v>46</v>
      </c>
      <c r="G23" s="20">
        <v>91421.6</v>
      </c>
      <c r="H23" s="20">
        <v>0</v>
      </c>
      <c r="I23" s="21">
        <f t="shared" si="0"/>
        <v>0</v>
      </c>
      <c r="J23" s="22" t="s">
        <v>424</v>
      </c>
    </row>
    <row r="24" spans="1:10" ht="75" x14ac:dyDescent="0.25">
      <c r="A24" s="95"/>
      <c r="B24" s="97"/>
      <c r="C24" s="99"/>
      <c r="D24" s="103" t="s">
        <v>21</v>
      </c>
      <c r="E24" s="109" t="s">
        <v>21</v>
      </c>
      <c r="F24" s="19" t="s">
        <v>47</v>
      </c>
      <c r="G24" s="20">
        <v>69625.7</v>
      </c>
      <c r="H24" s="20">
        <v>69625.7</v>
      </c>
      <c r="I24" s="21">
        <f t="shared" si="0"/>
        <v>1</v>
      </c>
      <c r="J24" s="22"/>
    </row>
    <row r="25" spans="1:10" ht="90" x14ac:dyDescent="0.25">
      <c r="A25" s="95"/>
      <c r="B25" s="97"/>
      <c r="C25" s="99"/>
      <c r="D25" s="104"/>
      <c r="E25" s="110"/>
      <c r="F25" s="19" t="s">
        <v>48</v>
      </c>
      <c r="G25" s="20">
        <v>84642.2</v>
      </c>
      <c r="H25" s="20">
        <v>84642.2</v>
      </c>
      <c r="I25" s="21">
        <f t="shared" si="0"/>
        <v>1</v>
      </c>
      <c r="J25" s="22"/>
    </row>
    <row r="26" spans="1:10" ht="75" x14ac:dyDescent="0.25">
      <c r="A26" s="95"/>
      <c r="B26" s="97"/>
      <c r="C26" s="99"/>
      <c r="D26" s="104"/>
      <c r="E26" s="110"/>
      <c r="F26" s="19" t="s">
        <v>49</v>
      </c>
      <c r="G26" s="20">
        <v>69625.7</v>
      </c>
      <c r="H26" s="20">
        <v>69625.7</v>
      </c>
      <c r="I26" s="21">
        <f t="shared" si="0"/>
        <v>1</v>
      </c>
      <c r="J26" s="22"/>
    </row>
    <row r="27" spans="1:10" ht="90" x14ac:dyDescent="0.25">
      <c r="A27" s="95"/>
      <c r="B27" s="97"/>
      <c r="C27" s="99"/>
      <c r="D27" s="104"/>
      <c r="E27" s="110"/>
      <c r="F27" s="19" t="s">
        <v>50</v>
      </c>
      <c r="G27" s="20">
        <v>69625.7</v>
      </c>
      <c r="H27" s="20">
        <v>69625.7</v>
      </c>
      <c r="I27" s="21">
        <f t="shared" si="0"/>
        <v>1</v>
      </c>
      <c r="J27" s="22"/>
    </row>
    <row r="28" spans="1:10" ht="75" x14ac:dyDescent="0.25">
      <c r="A28" s="95"/>
      <c r="B28" s="97"/>
      <c r="C28" s="99"/>
      <c r="D28" s="104"/>
      <c r="E28" s="110"/>
      <c r="F28" s="19" t="s">
        <v>51</v>
      </c>
      <c r="G28" s="20">
        <v>117216.4</v>
      </c>
      <c r="H28" s="20">
        <v>117216.4</v>
      </c>
      <c r="I28" s="21">
        <f t="shared" si="0"/>
        <v>1</v>
      </c>
      <c r="J28" s="22"/>
    </row>
    <row r="29" spans="1:10" ht="90" x14ac:dyDescent="0.25">
      <c r="A29" s="95"/>
      <c r="B29" s="97"/>
      <c r="C29" s="99"/>
      <c r="D29" s="104"/>
      <c r="E29" s="110"/>
      <c r="F29" s="19" t="s">
        <v>52</v>
      </c>
      <c r="G29" s="20">
        <v>180583.3</v>
      </c>
      <c r="H29" s="20">
        <v>180583.3</v>
      </c>
      <c r="I29" s="21">
        <f t="shared" si="0"/>
        <v>1</v>
      </c>
      <c r="J29" s="22"/>
    </row>
    <row r="30" spans="1:10" ht="178.5" x14ac:dyDescent="0.25">
      <c r="A30" s="95"/>
      <c r="B30" s="97"/>
      <c r="C30" s="99"/>
      <c r="D30" s="104"/>
      <c r="E30" s="110"/>
      <c r="F30" s="19" t="s">
        <v>53</v>
      </c>
      <c r="G30" s="20">
        <v>93000</v>
      </c>
      <c r="H30" s="20">
        <v>0</v>
      </c>
      <c r="I30" s="21">
        <f t="shared" si="0"/>
        <v>0</v>
      </c>
      <c r="J30" s="22" t="s">
        <v>353</v>
      </c>
    </row>
    <row r="31" spans="1:10" ht="178.5" x14ac:dyDescent="0.25">
      <c r="A31" s="95"/>
      <c r="B31" s="97"/>
      <c r="C31" s="99"/>
      <c r="D31" s="104"/>
      <c r="E31" s="110"/>
      <c r="F31" s="19" t="s">
        <v>54</v>
      </c>
      <c r="G31" s="20">
        <v>93000</v>
      </c>
      <c r="H31" s="20">
        <v>0</v>
      </c>
      <c r="I31" s="21">
        <f t="shared" si="0"/>
        <v>0</v>
      </c>
      <c r="J31" s="22" t="s">
        <v>353</v>
      </c>
    </row>
    <row r="32" spans="1:10" ht="178.5" x14ac:dyDescent="0.25">
      <c r="A32" s="95"/>
      <c r="B32" s="97"/>
      <c r="C32" s="99"/>
      <c r="D32" s="104"/>
      <c r="E32" s="110"/>
      <c r="F32" s="19" t="s">
        <v>55</v>
      </c>
      <c r="G32" s="20">
        <v>93000</v>
      </c>
      <c r="H32" s="20">
        <v>0</v>
      </c>
      <c r="I32" s="21">
        <f t="shared" si="0"/>
        <v>0</v>
      </c>
      <c r="J32" s="22" t="s">
        <v>354</v>
      </c>
    </row>
    <row r="33" spans="1:10" ht="127.5" x14ac:dyDescent="0.25">
      <c r="A33" s="95"/>
      <c r="B33" s="97"/>
      <c r="C33" s="99"/>
      <c r="D33" s="104"/>
      <c r="E33" s="110"/>
      <c r="F33" s="56" t="s">
        <v>299</v>
      </c>
      <c r="G33" s="20">
        <v>93000.1</v>
      </c>
      <c r="H33" s="20">
        <v>0</v>
      </c>
      <c r="I33" s="21">
        <f t="shared" si="0"/>
        <v>0</v>
      </c>
      <c r="J33" s="22" t="s">
        <v>355</v>
      </c>
    </row>
    <row r="34" spans="1:10" ht="105" x14ac:dyDescent="0.25">
      <c r="A34" s="95"/>
      <c r="B34" s="97"/>
      <c r="C34" s="99"/>
      <c r="D34" s="104"/>
      <c r="E34" s="110"/>
      <c r="F34" s="56" t="s">
        <v>300</v>
      </c>
      <c r="G34" s="20">
        <v>91530.1</v>
      </c>
      <c r="H34" s="20">
        <v>0</v>
      </c>
      <c r="I34" s="21">
        <f t="shared" si="0"/>
        <v>0</v>
      </c>
      <c r="J34" s="22" t="s">
        <v>425</v>
      </c>
    </row>
    <row r="35" spans="1:10" ht="90" x14ac:dyDescent="0.25">
      <c r="A35" s="95"/>
      <c r="B35" s="97"/>
      <c r="C35" s="99"/>
      <c r="D35" s="104"/>
      <c r="E35" s="110"/>
      <c r="F35" s="56" t="s">
        <v>301</v>
      </c>
      <c r="G35" s="20">
        <v>203885.2</v>
      </c>
      <c r="H35" s="20">
        <v>0</v>
      </c>
      <c r="I35" s="21">
        <f t="shared" si="0"/>
        <v>0</v>
      </c>
      <c r="J35" s="87" t="s">
        <v>428</v>
      </c>
    </row>
    <row r="36" spans="1:10" ht="90" x14ac:dyDescent="0.25">
      <c r="A36" s="95"/>
      <c r="B36" s="97"/>
      <c r="C36" s="99"/>
      <c r="D36" s="104"/>
      <c r="E36" s="110"/>
      <c r="F36" s="56" t="s">
        <v>302</v>
      </c>
      <c r="G36" s="20">
        <v>89297</v>
      </c>
      <c r="H36" s="20">
        <v>0</v>
      </c>
      <c r="I36" s="21">
        <f t="shared" si="0"/>
        <v>0</v>
      </c>
      <c r="J36" s="87" t="s">
        <v>428</v>
      </c>
    </row>
    <row r="37" spans="1:10" ht="90" x14ac:dyDescent="0.25">
      <c r="A37" s="95"/>
      <c r="B37" s="97"/>
      <c r="C37" s="99"/>
      <c r="D37" s="104"/>
      <c r="E37" s="110"/>
      <c r="F37" s="56" t="s">
        <v>303</v>
      </c>
      <c r="G37" s="20">
        <v>98947.199999999997</v>
      </c>
      <c r="H37" s="20">
        <v>0</v>
      </c>
      <c r="I37" s="21">
        <f t="shared" si="0"/>
        <v>0</v>
      </c>
      <c r="J37" s="87" t="s">
        <v>428</v>
      </c>
    </row>
    <row r="38" spans="1:10" ht="105" x14ac:dyDescent="0.25">
      <c r="A38" s="95"/>
      <c r="B38" s="97"/>
      <c r="C38" s="99"/>
      <c r="D38" s="104"/>
      <c r="E38" s="110"/>
      <c r="F38" s="56" t="s">
        <v>304</v>
      </c>
      <c r="G38" s="20">
        <v>196038.5</v>
      </c>
      <c r="H38" s="20">
        <v>196038.5</v>
      </c>
      <c r="I38" s="21">
        <f t="shared" si="0"/>
        <v>1</v>
      </c>
      <c r="J38" s="60"/>
    </row>
    <row r="39" spans="1:10" ht="105" x14ac:dyDescent="0.25">
      <c r="A39" s="95"/>
      <c r="B39" s="97"/>
      <c r="C39" s="99"/>
      <c r="D39" s="104"/>
      <c r="E39" s="110"/>
      <c r="F39" s="56" t="s">
        <v>305</v>
      </c>
      <c r="G39" s="20">
        <v>161465.4</v>
      </c>
      <c r="H39" s="20">
        <v>0</v>
      </c>
      <c r="I39" s="21">
        <f t="shared" si="0"/>
        <v>0</v>
      </c>
      <c r="J39" s="22" t="s">
        <v>425</v>
      </c>
    </row>
    <row r="40" spans="1:10" ht="105" x14ac:dyDescent="0.25">
      <c r="A40" s="95"/>
      <c r="B40" s="97"/>
      <c r="C40" s="99"/>
      <c r="D40" s="105"/>
      <c r="E40" s="111"/>
      <c r="F40" s="56" t="s">
        <v>306</v>
      </c>
      <c r="G40" s="20">
        <v>325773.8</v>
      </c>
      <c r="H40" s="20">
        <v>0</v>
      </c>
      <c r="I40" s="21">
        <f t="shared" si="0"/>
        <v>0</v>
      </c>
      <c r="J40" s="87" t="s">
        <v>428</v>
      </c>
    </row>
    <row r="41" spans="1:10" ht="153" x14ac:dyDescent="0.25">
      <c r="A41" s="95"/>
      <c r="B41" s="97"/>
      <c r="C41" s="99"/>
      <c r="D41" s="120" t="s">
        <v>27</v>
      </c>
      <c r="E41" s="120" t="s">
        <v>27</v>
      </c>
      <c r="F41" s="56" t="s">
        <v>307</v>
      </c>
      <c r="G41" s="20">
        <v>63700</v>
      </c>
      <c r="H41" s="20">
        <v>0</v>
      </c>
      <c r="I41" s="21">
        <f t="shared" si="0"/>
        <v>0</v>
      </c>
      <c r="J41" s="22" t="s">
        <v>357</v>
      </c>
    </row>
    <row r="42" spans="1:10" ht="153" x14ac:dyDescent="0.25">
      <c r="A42" s="95"/>
      <c r="B42" s="97"/>
      <c r="C42" s="99"/>
      <c r="D42" s="121"/>
      <c r="E42" s="121"/>
      <c r="F42" s="56" t="s">
        <v>308</v>
      </c>
      <c r="G42" s="20">
        <v>81900</v>
      </c>
      <c r="H42" s="20">
        <v>0</v>
      </c>
      <c r="I42" s="21">
        <f t="shared" si="0"/>
        <v>0</v>
      </c>
      <c r="J42" s="22" t="s">
        <v>357</v>
      </c>
    </row>
    <row r="43" spans="1:10" ht="105" x14ac:dyDescent="0.25">
      <c r="A43" s="95"/>
      <c r="B43" s="97"/>
      <c r="C43" s="99"/>
      <c r="D43" s="96" t="s">
        <v>37</v>
      </c>
      <c r="E43" s="98" t="s">
        <v>37</v>
      </c>
      <c r="F43" s="19" t="s">
        <v>56</v>
      </c>
      <c r="G43" s="20">
        <v>330717</v>
      </c>
      <c r="H43" s="20">
        <v>330717</v>
      </c>
      <c r="I43" s="21">
        <f t="shared" si="0"/>
        <v>1</v>
      </c>
      <c r="J43" s="22"/>
    </row>
    <row r="44" spans="1:10" ht="105" x14ac:dyDescent="0.25">
      <c r="A44" s="95"/>
      <c r="B44" s="97"/>
      <c r="C44" s="99"/>
      <c r="D44" s="97"/>
      <c r="E44" s="99"/>
      <c r="F44" s="19" t="s">
        <v>57</v>
      </c>
      <c r="G44" s="20">
        <v>148038.6</v>
      </c>
      <c r="H44" s="20">
        <v>148038.6</v>
      </c>
      <c r="I44" s="21">
        <f t="shared" si="0"/>
        <v>1</v>
      </c>
      <c r="J44" s="22"/>
    </row>
    <row r="45" spans="1:10" ht="140.25" x14ac:dyDescent="0.25">
      <c r="A45" s="95"/>
      <c r="B45" s="97"/>
      <c r="C45" s="99"/>
      <c r="D45" s="19" t="s">
        <v>29</v>
      </c>
      <c r="E45" s="18" t="s">
        <v>43</v>
      </c>
      <c r="F45" s="19" t="s">
        <v>58</v>
      </c>
      <c r="G45" s="20">
        <v>345631.8</v>
      </c>
      <c r="H45" s="20">
        <v>0</v>
      </c>
      <c r="I45" s="21">
        <f t="shared" si="0"/>
        <v>0</v>
      </c>
      <c r="J45" s="22" t="s">
        <v>356</v>
      </c>
    </row>
    <row r="46" spans="1:10" x14ac:dyDescent="0.25">
      <c r="A46" s="95"/>
      <c r="B46" s="97"/>
      <c r="C46" s="100" t="s">
        <v>31</v>
      </c>
      <c r="D46" s="101"/>
      <c r="E46" s="102"/>
      <c r="F46" s="101"/>
      <c r="G46" s="23">
        <f>SUM(G23:G45)</f>
        <v>3191665.3</v>
      </c>
      <c r="H46" s="23">
        <f>SUM(H23:H45)</f>
        <v>1266113.1000000001</v>
      </c>
      <c r="I46" s="24">
        <f t="shared" si="0"/>
        <v>0.39669356934137179</v>
      </c>
      <c r="J46" s="22"/>
    </row>
    <row r="47" spans="1:10" x14ac:dyDescent="0.25">
      <c r="A47" s="95"/>
      <c r="B47" s="88" t="s">
        <v>59</v>
      </c>
      <c r="C47" s="89"/>
      <c r="D47" s="90"/>
      <c r="E47" s="89"/>
      <c r="F47" s="90"/>
      <c r="G47" s="26">
        <f>G46</f>
        <v>3191665.3</v>
      </c>
      <c r="H47" s="26">
        <f>H46</f>
        <v>1266113.1000000001</v>
      </c>
      <c r="I47" s="27">
        <f t="shared" si="0"/>
        <v>0.39669356934137179</v>
      </c>
      <c r="J47" s="22"/>
    </row>
    <row r="48" spans="1:10" ht="90" x14ac:dyDescent="0.25">
      <c r="A48" s="95"/>
      <c r="B48" s="96" t="s">
        <v>60</v>
      </c>
      <c r="C48" s="18" t="s">
        <v>42</v>
      </c>
      <c r="D48" s="19" t="s">
        <v>35</v>
      </c>
      <c r="E48" s="18" t="s">
        <v>61</v>
      </c>
      <c r="F48" s="19" t="s">
        <v>62</v>
      </c>
      <c r="G48" s="20">
        <v>7395</v>
      </c>
      <c r="H48" s="20">
        <v>7395</v>
      </c>
      <c r="I48" s="21">
        <f t="shared" si="0"/>
        <v>1</v>
      </c>
      <c r="J48" s="22"/>
    </row>
    <row r="49" spans="1:10" x14ac:dyDescent="0.25">
      <c r="A49" s="95"/>
      <c r="B49" s="97"/>
      <c r="C49" s="100" t="s">
        <v>44</v>
      </c>
      <c r="D49" s="101"/>
      <c r="E49" s="102"/>
      <c r="F49" s="101"/>
      <c r="G49" s="23">
        <v>7395</v>
      </c>
      <c r="H49" s="23">
        <v>7395</v>
      </c>
      <c r="I49" s="24">
        <f t="shared" si="0"/>
        <v>1</v>
      </c>
      <c r="J49" s="22"/>
    </row>
    <row r="50" spans="1:10" ht="153" x14ac:dyDescent="0.25">
      <c r="A50" s="95"/>
      <c r="B50" s="97"/>
      <c r="C50" s="109" t="s">
        <v>20</v>
      </c>
      <c r="D50" s="103" t="s">
        <v>21</v>
      </c>
      <c r="E50" s="109" t="s">
        <v>21</v>
      </c>
      <c r="F50" s="19" t="s">
        <v>63</v>
      </c>
      <c r="G50" s="20">
        <v>232500</v>
      </c>
      <c r="H50" s="20">
        <v>0</v>
      </c>
      <c r="I50" s="21">
        <f t="shared" si="0"/>
        <v>0</v>
      </c>
      <c r="J50" s="22" t="s">
        <v>363</v>
      </c>
    </row>
    <row r="51" spans="1:10" ht="153" x14ac:dyDescent="0.25">
      <c r="A51" s="95"/>
      <c r="B51" s="97"/>
      <c r="C51" s="110"/>
      <c r="D51" s="104"/>
      <c r="E51" s="110"/>
      <c r="F51" s="19" t="s">
        <v>64</v>
      </c>
      <c r="G51" s="20">
        <v>372000</v>
      </c>
      <c r="H51" s="20">
        <v>0</v>
      </c>
      <c r="I51" s="21">
        <f t="shared" si="0"/>
        <v>0</v>
      </c>
      <c r="J51" s="22" t="s">
        <v>362</v>
      </c>
    </row>
    <row r="52" spans="1:10" ht="90" x14ac:dyDescent="0.25">
      <c r="A52" s="95"/>
      <c r="B52" s="97"/>
      <c r="C52" s="110"/>
      <c r="D52" s="104"/>
      <c r="E52" s="110"/>
      <c r="F52" s="56" t="s">
        <v>312</v>
      </c>
      <c r="G52" s="20">
        <v>669816.69999999995</v>
      </c>
      <c r="H52" s="20">
        <v>0</v>
      </c>
      <c r="I52" s="21">
        <f t="shared" si="0"/>
        <v>0</v>
      </c>
      <c r="J52" s="22" t="s">
        <v>425</v>
      </c>
    </row>
    <row r="53" spans="1:10" ht="75" x14ac:dyDescent="0.25">
      <c r="A53" s="95"/>
      <c r="B53" s="97"/>
      <c r="C53" s="110"/>
      <c r="D53" s="105"/>
      <c r="E53" s="111"/>
      <c r="F53" s="56" t="s">
        <v>313</v>
      </c>
      <c r="G53" s="20">
        <v>927729.8</v>
      </c>
      <c r="H53" s="20">
        <v>0</v>
      </c>
      <c r="I53" s="21">
        <f t="shared" si="0"/>
        <v>0</v>
      </c>
      <c r="J53" s="22" t="s">
        <v>425</v>
      </c>
    </row>
    <row r="54" spans="1:10" ht="89.25" x14ac:dyDescent="0.25">
      <c r="A54" s="95"/>
      <c r="B54" s="97"/>
      <c r="C54" s="110"/>
      <c r="D54" s="19" t="s">
        <v>65</v>
      </c>
      <c r="E54" s="18" t="s">
        <v>22</v>
      </c>
      <c r="F54" s="19" t="s">
        <v>66</v>
      </c>
      <c r="G54" s="20">
        <v>10000</v>
      </c>
      <c r="H54" s="20">
        <v>0</v>
      </c>
      <c r="I54" s="21">
        <f t="shared" si="0"/>
        <v>0</v>
      </c>
      <c r="J54" s="22" t="s">
        <v>67</v>
      </c>
    </row>
    <row r="55" spans="1:10" ht="63.75" x14ac:dyDescent="0.25">
      <c r="A55" s="95"/>
      <c r="B55" s="97"/>
      <c r="C55" s="110"/>
      <c r="D55" s="103" t="s">
        <v>35</v>
      </c>
      <c r="E55" s="109" t="s">
        <v>61</v>
      </c>
      <c r="F55" s="19" t="s">
        <v>68</v>
      </c>
      <c r="G55" s="20">
        <v>240184.1</v>
      </c>
      <c r="H55" s="20">
        <v>49487.5</v>
      </c>
      <c r="I55" s="21">
        <f t="shared" si="0"/>
        <v>0.20603986691875106</v>
      </c>
      <c r="J55" s="22" t="s">
        <v>359</v>
      </c>
    </row>
    <row r="56" spans="1:10" ht="127.5" x14ac:dyDescent="0.25">
      <c r="A56" s="95"/>
      <c r="B56" s="97"/>
      <c r="C56" s="110"/>
      <c r="D56" s="105"/>
      <c r="E56" s="111"/>
      <c r="F56" s="56" t="s">
        <v>309</v>
      </c>
      <c r="G56" s="20">
        <v>110400</v>
      </c>
      <c r="H56" s="20">
        <v>0</v>
      </c>
      <c r="I56" s="21">
        <f t="shared" si="0"/>
        <v>0</v>
      </c>
      <c r="J56" s="22" t="s">
        <v>364</v>
      </c>
    </row>
    <row r="57" spans="1:10" ht="76.5" x14ac:dyDescent="0.25">
      <c r="A57" s="95"/>
      <c r="B57" s="97"/>
      <c r="C57" s="110"/>
      <c r="D57" s="19" t="s">
        <v>70</v>
      </c>
      <c r="E57" s="18" t="s">
        <v>71</v>
      </c>
      <c r="F57" s="19" t="s">
        <v>72</v>
      </c>
      <c r="G57" s="20">
        <v>179230.6</v>
      </c>
      <c r="H57" s="20">
        <v>23037.5</v>
      </c>
      <c r="I57" s="21">
        <f t="shared" si="0"/>
        <v>0.12853552908934077</v>
      </c>
      <c r="J57" s="22" t="s">
        <v>358</v>
      </c>
    </row>
    <row r="58" spans="1:10" ht="178.5" x14ac:dyDescent="0.25">
      <c r="A58" s="95"/>
      <c r="B58" s="97"/>
      <c r="C58" s="111"/>
      <c r="D58" s="56" t="s">
        <v>311</v>
      </c>
      <c r="E58" s="56" t="s">
        <v>311</v>
      </c>
      <c r="F58" s="56" t="s">
        <v>310</v>
      </c>
      <c r="G58" s="20">
        <v>18600</v>
      </c>
      <c r="H58" s="20">
        <v>0</v>
      </c>
      <c r="I58" s="21">
        <f t="shared" si="0"/>
        <v>0</v>
      </c>
      <c r="J58" s="22" t="s">
        <v>365</v>
      </c>
    </row>
    <row r="59" spans="1:10" x14ac:dyDescent="0.25">
      <c r="A59" s="95"/>
      <c r="B59" s="97"/>
      <c r="C59" s="100" t="s">
        <v>31</v>
      </c>
      <c r="D59" s="101"/>
      <c r="E59" s="102"/>
      <c r="F59" s="101"/>
      <c r="G59" s="23">
        <f>SUM(G49:G58)</f>
        <v>2767856.2</v>
      </c>
      <c r="H59" s="23">
        <f>SUM(H49:H58)</f>
        <v>79920</v>
      </c>
      <c r="I59" s="24">
        <f t="shared" si="0"/>
        <v>2.8874332416546782E-2</v>
      </c>
      <c r="J59" s="25"/>
    </row>
    <row r="60" spans="1:10" x14ac:dyDescent="0.25">
      <c r="A60" s="95"/>
      <c r="B60" s="88" t="s">
        <v>73</v>
      </c>
      <c r="C60" s="89"/>
      <c r="D60" s="90"/>
      <c r="E60" s="89"/>
      <c r="F60" s="90"/>
      <c r="G60" s="26">
        <f>G59</f>
        <v>2767856.2</v>
      </c>
      <c r="H60" s="26">
        <f>H59</f>
        <v>79920</v>
      </c>
      <c r="I60" s="27">
        <f t="shared" si="0"/>
        <v>2.8874332416546782E-2</v>
      </c>
      <c r="J60" s="28"/>
    </row>
    <row r="61" spans="1:10" ht="45" x14ac:dyDescent="0.25">
      <c r="A61" s="95"/>
      <c r="B61" s="96" t="s">
        <v>74</v>
      </c>
      <c r="C61" s="98" t="s">
        <v>20</v>
      </c>
      <c r="D61" s="19" t="s">
        <v>21</v>
      </c>
      <c r="E61" s="18" t="s">
        <v>22</v>
      </c>
      <c r="F61" s="19" t="s">
        <v>75</v>
      </c>
      <c r="G61" s="20">
        <v>100302.5</v>
      </c>
      <c r="H61" s="20">
        <v>68318.399999999994</v>
      </c>
      <c r="I61" s="21">
        <f t="shared" si="0"/>
        <v>0.68112360110665227</v>
      </c>
      <c r="J61" s="22" t="s">
        <v>418</v>
      </c>
    </row>
    <row r="62" spans="1:10" ht="63.75" x14ac:dyDescent="0.25">
      <c r="A62" s="95"/>
      <c r="B62" s="97"/>
      <c r="C62" s="99"/>
      <c r="D62" s="103" t="s">
        <v>27</v>
      </c>
      <c r="E62" s="109" t="s">
        <v>22</v>
      </c>
      <c r="F62" s="19" t="s">
        <v>76</v>
      </c>
      <c r="G62" s="20">
        <v>36217.5</v>
      </c>
      <c r="H62" s="20">
        <v>0</v>
      </c>
      <c r="I62" s="21">
        <f t="shared" si="0"/>
        <v>0</v>
      </c>
      <c r="J62" s="22" t="s">
        <v>371</v>
      </c>
    </row>
    <row r="63" spans="1:10" ht="114.75" x14ac:dyDescent="0.25">
      <c r="A63" s="95"/>
      <c r="B63" s="97"/>
      <c r="C63" s="99"/>
      <c r="D63" s="105"/>
      <c r="E63" s="111"/>
      <c r="F63" s="56" t="s">
        <v>314</v>
      </c>
      <c r="G63" s="20">
        <v>19000</v>
      </c>
      <c r="H63" s="20">
        <v>0</v>
      </c>
      <c r="I63" s="21">
        <f t="shared" si="0"/>
        <v>0</v>
      </c>
      <c r="J63" s="22" t="s">
        <v>372</v>
      </c>
    </row>
    <row r="64" spans="1:10" ht="30" x14ac:dyDescent="0.25">
      <c r="A64" s="95"/>
      <c r="B64" s="97"/>
      <c r="C64" s="99"/>
      <c r="D64" s="19" t="s">
        <v>77</v>
      </c>
      <c r="E64" s="18" t="s">
        <v>22</v>
      </c>
      <c r="F64" s="19" t="s">
        <v>78</v>
      </c>
      <c r="G64" s="20">
        <v>70000</v>
      </c>
      <c r="H64" s="20">
        <v>20874.7</v>
      </c>
      <c r="I64" s="21">
        <f t="shared" si="0"/>
        <v>0.29821000000000003</v>
      </c>
      <c r="J64" s="22" t="s">
        <v>69</v>
      </c>
    </row>
    <row r="65" spans="1:10" x14ac:dyDescent="0.25">
      <c r="A65" s="95"/>
      <c r="B65" s="97"/>
      <c r="C65" s="100" t="s">
        <v>31</v>
      </c>
      <c r="D65" s="101"/>
      <c r="E65" s="102"/>
      <c r="F65" s="101"/>
      <c r="G65" s="23">
        <f>SUM(G61:G64)</f>
        <v>225520</v>
      </c>
      <c r="H65" s="23">
        <f>SUM(H61:H64)</f>
        <v>89193.099999999991</v>
      </c>
      <c r="I65" s="24">
        <f t="shared" si="0"/>
        <v>0.39549973394820853</v>
      </c>
      <c r="J65" s="25"/>
    </row>
    <row r="66" spans="1:10" x14ac:dyDescent="0.25">
      <c r="A66" s="95"/>
      <c r="B66" s="88" t="s">
        <v>79</v>
      </c>
      <c r="C66" s="89"/>
      <c r="D66" s="90"/>
      <c r="E66" s="89"/>
      <c r="F66" s="90"/>
      <c r="G66" s="26">
        <f>G65</f>
        <v>225520</v>
      </c>
      <c r="H66" s="26">
        <f>H65</f>
        <v>89193.099999999991</v>
      </c>
      <c r="I66" s="27">
        <f t="shared" si="0"/>
        <v>0.39549973394820853</v>
      </c>
      <c r="J66" s="28"/>
    </row>
    <row r="67" spans="1:10" ht="60" x14ac:dyDescent="0.25">
      <c r="A67" s="95"/>
      <c r="B67" s="96" t="s">
        <v>80</v>
      </c>
      <c r="C67" s="18" t="s">
        <v>42</v>
      </c>
      <c r="D67" s="19" t="s">
        <v>21</v>
      </c>
      <c r="E67" s="18" t="s">
        <v>21</v>
      </c>
      <c r="F67" s="19" t="s">
        <v>81</v>
      </c>
      <c r="G67" s="20">
        <v>390847.1</v>
      </c>
      <c r="H67" s="20">
        <v>195423.5</v>
      </c>
      <c r="I67" s="21">
        <f t="shared" si="0"/>
        <v>0.49999987207273638</v>
      </c>
      <c r="J67" s="22" t="s">
        <v>374</v>
      </c>
    </row>
    <row r="68" spans="1:10" x14ac:dyDescent="0.25">
      <c r="A68" s="95"/>
      <c r="B68" s="97"/>
      <c r="C68" s="100" t="s">
        <v>44</v>
      </c>
      <c r="D68" s="101"/>
      <c r="E68" s="102"/>
      <c r="F68" s="101"/>
      <c r="G68" s="23">
        <f>G67</f>
        <v>390847.1</v>
      </c>
      <c r="H68" s="23">
        <f>H67</f>
        <v>195423.5</v>
      </c>
      <c r="I68" s="24">
        <f t="shared" si="0"/>
        <v>0.49999987207273638</v>
      </c>
      <c r="J68" s="25"/>
    </row>
    <row r="69" spans="1:10" ht="90" x14ac:dyDescent="0.25">
      <c r="A69" s="95"/>
      <c r="B69" s="97"/>
      <c r="C69" s="18" t="s">
        <v>20</v>
      </c>
      <c r="D69" s="19" t="s">
        <v>27</v>
      </c>
      <c r="E69" s="18" t="s">
        <v>27</v>
      </c>
      <c r="F69" s="19" t="s">
        <v>82</v>
      </c>
      <c r="G69" s="20">
        <v>967498.2</v>
      </c>
      <c r="H69" s="20">
        <v>231516.7</v>
      </c>
      <c r="I69" s="21">
        <f t="shared" si="0"/>
        <v>0.23929419196852256</v>
      </c>
      <c r="J69" s="22" t="s">
        <v>69</v>
      </c>
    </row>
    <row r="70" spans="1:10" x14ac:dyDescent="0.25">
      <c r="A70" s="95"/>
      <c r="B70" s="97"/>
      <c r="C70" s="100" t="s">
        <v>31</v>
      </c>
      <c r="D70" s="101"/>
      <c r="E70" s="102"/>
      <c r="F70" s="101"/>
      <c r="G70" s="23">
        <f>G69</f>
        <v>967498.2</v>
      </c>
      <c r="H70" s="23">
        <f>H69</f>
        <v>231516.7</v>
      </c>
      <c r="I70" s="24">
        <f t="shared" si="0"/>
        <v>0.23929419196852256</v>
      </c>
      <c r="J70" s="25"/>
    </row>
    <row r="71" spans="1:10" x14ac:dyDescent="0.25">
      <c r="A71" s="95"/>
      <c r="B71" s="88" t="s">
        <v>83</v>
      </c>
      <c r="C71" s="89"/>
      <c r="D71" s="90"/>
      <c r="E71" s="89"/>
      <c r="F71" s="90"/>
      <c r="G71" s="26">
        <f>G70+G68</f>
        <v>1358345.2999999998</v>
      </c>
      <c r="H71" s="26">
        <f>H70+H68</f>
        <v>426940.2</v>
      </c>
      <c r="I71" s="27">
        <f t="shared" si="0"/>
        <v>0.31430903467623444</v>
      </c>
      <c r="J71" s="28"/>
    </row>
    <row r="72" spans="1:10" x14ac:dyDescent="0.25">
      <c r="A72" s="91" t="s">
        <v>84</v>
      </c>
      <c r="B72" s="92"/>
      <c r="C72" s="93"/>
      <c r="D72" s="92"/>
      <c r="E72" s="93"/>
      <c r="F72" s="92"/>
      <c r="G72" s="29">
        <f>G71+G66+G60+G47</f>
        <v>7543386.7999999998</v>
      </c>
      <c r="H72" s="29">
        <f>H71+H66+H60+H47</f>
        <v>1862166.4000000001</v>
      </c>
      <c r="I72" s="24">
        <f t="shared" si="0"/>
        <v>0.24686078672248388</v>
      </c>
      <c r="J72" s="25"/>
    </row>
    <row r="73" spans="1:10" x14ac:dyDescent="0.25">
      <c r="A73" s="32" t="s">
        <v>85</v>
      </c>
      <c r="B73" s="33"/>
      <c r="C73" s="34"/>
      <c r="D73" s="33"/>
      <c r="E73" s="34"/>
      <c r="F73" s="33"/>
      <c r="G73" s="35"/>
      <c r="H73" s="35"/>
      <c r="I73" s="36"/>
      <c r="J73" s="37"/>
    </row>
    <row r="74" spans="1:10" ht="45" x14ac:dyDescent="0.25">
      <c r="A74" s="94" t="s">
        <v>85</v>
      </c>
      <c r="B74" s="96" t="s">
        <v>86</v>
      </c>
      <c r="C74" s="81" t="s">
        <v>20</v>
      </c>
      <c r="D74" s="54" t="s">
        <v>87</v>
      </c>
      <c r="E74" s="55" t="s">
        <v>88</v>
      </c>
      <c r="F74" s="54" t="s">
        <v>89</v>
      </c>
      <c r="G74" s="20">
        <v>26708</v>
      </c>
      <c r="H74" s="20">
        <v>0</v>
      </c>
      <c r="I74" s="21">
        <f t="shared" si="0"/>
        <v>0</v>
      </c>
      <c r="J74" s="70" t="s">
        <v>420</v>
      </c>
    </row>
    <row r="75" spans="1:10" ht="45" x14ac:dyDescent="0.25">
      <c r="A75" s="95"/>
      <c r="B75" s="97"/>
      <c r="C75" s="83"/>
      <c r="D75" s="54" t="s">
        <v>21</v>
      </c>
      <c r="E75" s="55" t="s">
        <v>22</v>
      </c>
      <c r="F75" s="75" t="s">
        <v>90</v>
      </c>
      <c r="G75" s="20">
        <v>62626.2</v>
      </c>
      <c r="H75" s="20">
        <v>0</v>
      </c>
      <c r="I75" s="21">
        <f t="shared" si="0"/>
        <v>0</v>
      </c>
      <c r="J75" s="70" t="s">
        <v>408</v>
      </c>
    </row>
    <row r="76" spans="1:10" ht="45" x14ac:dyDescent="0.25">
      <c r="A76" s="95"/>
      <c r="B76" s="97"/>
      <c r="C76" s="83"/>
      <c r="D76" s="54" t="s">
        <v>91</v>
      </c>
      <c r="E76" s="55" t="s">
        <v>92</v>
      </c>
      <c r="F76" s="54" t="s">
        <v>93</v>
      </c>
      <c r="G76" s="20">
        <v>115700</v>
      </c>
      <c r="H76" s="20">
        <v>109011.8</v>
      </c>
      <c r="I76" s="21">
        <f t="shared" si="0"/>
        <v>0.94219360414866038</v>
      </c>
      <c r="J76" s="60"/>
    </row>
    <row r="77" spans="1:10" ht="60" x14ac:dyDescent="0.25">
      <c r="A77" s="95"/>
      <c r="B77" s="97"/>
      <c r="C77" s="83"/>
      <c r="D77" s="96" t="s">
        <v>35</v>
      </c>
      <c r="E77" s="55" t="s">
        <v>22</v>
      </c>
      <c r="F77" s="54" t="s">
        <v>94</v>
      </c>
      <c r="G77" s="20">
        <v>9990</v>
      </c>
      <c r="H77" s="20">
        <v>1940.9</v>
      </c>
      <c r="I77" s="21">
        <f t="shared" si="0"/>
        <v>0.19428428428428429</v>
      </c>
      <c r="J77" s="70" t="s">
        <v>405</v>
      </c>
    </row>
    <row r="78" spans="1:10" ht="60" x14ac:dyDescent="0.25">
      <c r="A78" s="95"/>
      <c r="B78" s="97"/>
      <c r="C78" s="83"/>
      <c r="D78" s="97"/>
      <c r="E78" s="55" t="s">
        <v>204</v>
      </c>
      <c r="F78" s="54" t="s">
        <v>94</v>
      </c>
      <c r="G78" s="20">
        <v>225902.32</v>
      </c>
      <c r="H78" s="20">
        <v>0</v>
      </c>
      <c r="I78" s="21">
        <f t="shared" si="0"/>
        <v>0</v>
      </c>
      <c r="J78" s="60" t="s">
        <v>404</v>
      </c>
    </row>
    <row r="79" spans="1:10" ht="60" x14ac:dyDescent="0.25">
      <c r="A79" s="95"/>
      <c r="B79" s="97"/>
      <c r="C79" s="83"/>
      <c r="D79" s="54" t="s">
        <v>37</v>
      </c>
      <c r="E79" s="55" t="s">
        <v>37</v>
      </c>
      <c r="F79" s="54" t="s">
        <v>95</v>
      </c>
      <c r="G79" s="20">
        <v>136120.59</v>
      </c>
      <c r="H79" s="20">
        <v>0</v>
      </c>
      <c r="I79" s="21">
        <f t="shared" si="0"/>
        <v>0</v>
      </c>
      <c r="J79" s="70" t="s">
        <v>407</v>
      </c>
    </row>
    <row r="80" spans="1:10" ht="45" x14ac:dyDescent="0.25">
      <c r="A80" s="95"/>
      <c r="B80" s="97"/>
      <c r="C80" s="84"/>
      <c r="D80" s="54" t="s">
        <v>29</v>
      </c>
      <c r="E80" s="55" t="s">
        <v>29</v>
      </c>
      <c r="F80" s="54" t="s">
        <v>96</v>
      </c>
      <c r="G80" s="20">
        <v>65276.9</v>
      </c>
      <c r="H80" s="20">
        <v>0</v>
      </c>
      <c r="I80" s="21">
        <f t="shared" si="0"/>
        <v>0</v>
      </c>
      <c r="J80" s="70" t="s">
        <v>409</v>
      </c>
    </row>
    <row r="81" spans="1:13" ht="75" x14ac:dyDescent="0.25">
      <c r="A81" s="95"/>
      <c r="B81" s="97"/>
      <c r="C81" s="82"/>
      <c r="D81" s="59" t="s">
        <v>21</v>
      </c>
      <c r="E81" s="54" t="s">
        <v>297</v>
      </c>
      <c r="F81" s="54" t="s">
        <v>296</v>
      </c>
      <c r="G81" s="20">
        <v>96138.9</v>
      </c>
      <c r="H81" s="20">
        <v>0</v>
      </c>
      <c r="I81" s="21">
        <f t="shared" si="0"/>
        <v>0</v>
      </c>
      <c r="J81" s="70" t="s">
        <v>419</v>
      </c>
    </row>
    <row r="82" spans="1:13" ht="50.25" customHeight="1" x14ac:dyDescent="0.25">
      <c r="A82" s="95"/>
      <c r="B82" s="97"/>
      <c r="C82" s="83"/>
      <c r="D82" s="54" t="s">
        <v>21</v>
      </c>
      <c r="E82" s="54" t="s">
        <v>21</v>
      </c>
      <c r="F82" s="54" t="s">
        <v>295</v>
      </c>
      <c r="G82" s="20">
        <v>20000</v>
      </c>
      <c r="H82" s="20">
        <v>3756.7</v>
      </c>
      <c r="I82" s="21">
        <f t="shared" si="0"/>
        <v>0.187835</v>
      </c>
      <c r="J82" s="70" t="s">
        <v>403</v>
      </c>
    </row>
    <row r="83" spans="1:13" ht="72.75" customHeight="1" x14ac:dyDescent="0.25">
      <c r="A83" s="95"/>
      <c r="B83" s="97"/>
      <c r="C83" s="85"/>
      <c r="D83" s="54" t="s">
        <v>285</v>
      </c>
      <c r="E83" s="54" t="s">
        <v>285</v>
      </c>
      <c r="F83" s="54" t="s">
        <v>298</v>
      </c>
      <c r="G83" s="20">
        <v>35880</v>
      </c>
      <c r="H83" s="20">
        <v>0</v>
      </c>
      <c r="I83" s="21">
        <f t="shared" si="0"/>
        <v>0</v>
      </c>
      <c r="J83" s="70" t="s">
        <v>419</v>
      </c>
    </row>
    <row r="84" spans="1:13" x14ac:dyDescent="0.25">
      <c r="A84" s="95"/>
      <c r="B84" s="97"/>
      <c r="C84" s="100" t="s">
        <v>31</v>
      </c>
      <c r="D84" s="101"/>
      <c r="E84" s="102"/>
      <c r="F84" s="101"/>
      <c r="G84" s="23">
        <f>G74+G75+G76+G77+G78+G79+G80+G81+G82+G83</f>
        <v>794342.91</v>
      </c>
      <c r="H84" s="23">
        <f>H74+H75+H76+H77+H78+H79+H80+H81+H82+H83</f>
        <v>114709.4</v>
      </c>
      <c r="I84" s="24">
        <f t="shared" si="0"/>
        <v>0.14440791068431641</v>
      </c>
      <c r="J84" s="46"/>
    </row>
    <row r="85" spans="1:13" x14ac:dyDescent="0.25">
      <c r="A85" s="95"/>
      <c r="B85" s="88" t="s">
        <v>97</v>
      </c>
      <c r="C85" s="89"/>
      <c r="D85" s="90"/>
      <c r="E85" s="89"/>
      <c r="F85" s="90"/>
      <c r="G85" s="26">
        <f>G84</f>
        <v>794342.91</v>
      </c>
      <c r="H85" s="26">
        <f>H84</f>
        <v>114709.4</v>
      </c>
      <c r="I85" s="27">
        <f t="shared" si="0"/>
        <v>0.14440791068431641</v>
      </c>
      <c r="J85" s="47"/>
    </row>
    <row r="86" spans="1:13" ht="72" customHeight="1" x14ac:dyDescent="0.25">
      <c r="A86" s="95"/>
      <c r="B86" s="103" t="s">
        <v>98</v>
      </c>
      <c r="C86" s="18" t="s">
        <v>20</v>
      </c>
      <c r="D86" s="19" t="s">
        <v>21</v>
      </c>
      <c r="E86" s="18" t="s">
        <v>21</v>
      </c>
      <c r="F86" s="54" t="s">
        <v>99</v>
      </c>
      <c r="G86" s="20">
        <v>314531.05</v>
      </c>
      <c r="H86" s="20">
        <v>53542.3</v>
      </c>
      <c r="I86" s="21">
        <f t="shared" si="0"/>
        <v>0.17022898057282423</v>
      </c>
      <c r="J86" s="70" t="s">
        <v>410</v>
      </c>
      <c r="L86" s="68"/>
    </row>
    <row r="87" spans="1:13" x14ac:dyDescent="0.25">
      <c r="A87" s="95"/>
      <c r="B87" s="112"/>
      <c r="C87" s="100" t="s">
        <v>31</v>
      </c>
      <c r="D87" s="101"/>
      <c r="E87" s="102"/>
      <c r="F87" s="101"/>
      <c r="G87" s="23">
        <f>G86</f>
        <v>314531.05</v>
      </c>
      <c r="H87" s="23">
        <f>H86</f>
        <v>53542.3</v>
      </c>
      <c r="I87" s="24">
        <f t="shared" si="0"/>
        <v>0.17022898057282423</v>
      </c>
      <c r="J87" s="25"/>
      <c r="M87" s="68"/>
    </row>
    <row r="88" spans="1:13" ht="99.75" customHeight="1" x14ac:dyDescent="0.25">
      <c r="A88" s="95"/>
      <c r="B88" s="113"/>
      <c r="C88" s="109" t="s">
        <v>335</v>
      </c>
      <c r="D88" s="75" t="s">
        <v>21</v>
      </c>
      <c r="E88" s="77" t="s">
        <v>334</v>
      </c>
      <c r="F88" s="76" t="s">
        <v>333</v>
      </c>
      <c r="G88" s="80">
        <f>279031851.28/1000</f>
        <v>279031.85127999994</v>
      </c>
      <c r="H88" s="80">
        <v>0</v>
      </c>
      <c r="I88" s="21">
        <v>0</v>
      </c>
      <c r="J88" s="22" t="s">
        <v>336</v>
      </c>
    </row>
    <row r="89" spans="1:13" ht="99.75" customHeight="1" x14ac:dyDescent="0.25">
      <c r="A89" s="95"/>
      <c r="B89" s="113"/>
      <c r="C89" s="110"/>
      <c r="D89" s="75" t="s">
        <v>21</v>
      </c>
      <c r="E89" s="77" t="s">
        <v>334</v>
      </c>
      <c r="F89" s="76" t="s">
        <v>337</v>
      </c>
      <c r="G89" s="80">
        <f>643452540/1000</f>
        <v>643452.54</v>
      </c>
      <c r="H89" s="80">
        <v>0</v>
      </c>
      <c r="I89" s="21">
        <v>0</v>
      </c>
      <c r="J89" s="22" t="s">
        <v>338</v>
      </c>
    </row>
    <row r="90" spans="1:13" x14ac:dyDescent="0.25">
      <c r="A90" s="95"/>
      <c r="B90" s="114"/>
      <c r="C90" s="115"/>
      <c r="D90" s="61"/>
      <c r="E90" s="62" t="s">
        <v>335</v>
      </c>
      <c r="F90" s="61"/>
      <c r="G90" s="63">
        <f>G88+G89</f>
        <v>922484.39127999998</v>
      </c>
      <c r="H90" s="63">
        <v>0</v>
      </c>
      <c r="I90" s="64">
        <v>0</v>
      </c>
      <c r="J90" s="22"/>
    </row>
    <row r="91" spans="1:13" x14ac:dyDescent="0.25">
      <c r="A91" s="95"/>
      <c r="B91" s="88" t="s">
        <v>100</v>
      </c>
      <c r="C91" s="89"/>
      <c r="D91" s="90"/>
      <c r="E91" s="89"/>
      <c r="F91" s="90"/>
      <c r="G91" s="26">
        <f>G87+G90</f>
        <v>1237015.4412799999</v>
      </c>
      <c r="H91" s="26">
        <f>H87</f>
        <v>53542.3</v>
      </c>
      <c r="I91" s="27">
        <f t="shared" si="0"/>
        <v>4.3283453232077031E-2</v>
      </c>
      <c r="J91" s="28"/>
    </row>
    <row r="92" spans="1:13" x14ac:dyDescent="0.25">
      <c r="A92" s="91" t="s">
        <v>101</v>
      </c>
      <c r="B92" s="92"/>
      <c r="C92" s="93"/>
      <c r="D92" s="92"/>
      <c r="E92" s="93"/>
      <c r="F92" s="92"/>
      <c r="G92" s="29">
        <f>G91+G85</f>
        <v>2031358.3512800001</v>
      </c>
      <c r="H92" s="29">
        <f>H91+H85</f>
        <v>168251.7</v>
      </c>
      <c r="I92" s="24"/>
      <c r="J92" s="25"/>
    </row>
    <row r="93" spans="1:13" x14ac:dyDescent="0.25">
      <c r="A93" s="32" t="s">
        <v>102</v>
      </c>
      <c r="B93" s="33"/>
      <c r="C93" s="34"/>
      <c r="D93" s="33"/>
      <c r="E93" s="34"/>
      <c r="F93" s="33"/>
      <c r="G93" s="38"/>
      <c r="H93" s="38"/>
      <c r="I93" s="53"/>
      <c r="J93" s="37"/>
    </row>
    <row r="94" spans="1:13" ht="60" x14ac:dyDescent="0.25">
      <c r="A94" s="94" t="s">
        <v>102</v>
      </c>
      <c r="B94" s="96" t="s">
        <v>103</v>
      </c>
      <c r="C94" s="109" t="s">
        <v>20</v>
      </c>
      <c r="D94" s="54" t="s">
        <v>25</v>
      </c>
      <c r="E94" s="55" t="s">
        <v>104</v>
      </c>
      <c r="F94" s="54" t="s">
        <v>105</v>
      </c>
      <c r="G94" s="20">
        <f>88835.2+17867.9</f>
        <v>106703.1</v>
      </c>
      <c r="H94" s="20">
        <v>0</v>
      </c>
      <c r="I94" s="21">
        <f t="shared" ref="I94:I191" si="1">H94/G94</f>
        <v>0</v>
      </c>
      <c r="J94" s="70" t="s">
        <v>393</v>
      </c>
      <c r="K94" s="71"/>
    </row>
    <row r="95" spans="1:13" ht="60" x14ac:dyDescent="0.25">
      <c r="A95" s="95"/>
      <c r="B95" s="97"/>
      <c r="C95" s="116"/>
      <c r="D95" s="54" t="s">
        <v>27</v>
      </c>
      <c r="E95" s="55" t="s">
        <v>106</v>
      </c>
      <c r="F95" s="54" t="s">
        <v>107</v>
      </c>
      <c r="G95" s="20">
        <f>38533.5+46674.1</f>
        <v>85207.6</v>
      </c>
      <c r="H95" s="20">
        <v>0</v>
      </c>
      <c r="I95" s="21">
        <f t="shared" si="1"/>
        <v>0</v>
      </c>
      <c r="J95" s="70" t="s">
        <v>400</v>
      </c>
      <c r="K95" s="71"/>
    </row>
    <row r="96" spans="1:13" ht="111" customHeight="1" x14ac:dyDescent="0.25">
      <c r="A96" s="95"/>
      <c r="B96" s="97"/>
      <c r="C96" s="116"/>
      <c r="D96" s="54" t="s">
        <v>35</v>
      </c>
      <c r="E96" s="55" t="s">
        <v>22</v>
      </c>
      <c r="F96" s="54" t="s">
        <v>108</v>
      </c>
      <c r="G96" s="20">
        <v>10000</v>
      </c>
      <c r="H96" s="20">
        <v>0</v>
      </c>
      <c r="I96" s="21">
        <f t="shared" si="1"/>
        <v>0</v>
      </c>
      <c r="J96" s="70" t="s">
        <v>348</v>
      </c>
    </row>
    <row r="97" spans="1:10" ht="81" customHeight="1" x14ac:dyDescent="0.25">
      <c r="A97" s="95"/>
      <c r="B97" s="97"/>
      <c r="C97" s="116"/>
      <c r="D97" s="54" t="s">
        <v>29</v>
      </c>
      <c r="E97" s="55" t="s">
        <v>109</v>
      </c>
      <c r="F97" s="54" t="s">
        <v>110</v>
      </c>
      <c r="G97" s="20">
        <f>141916.1+4951</f>
        <v>146867.1</v>
      </c>
      <c r="H97" s="20">
        <v>38453.199999999997</v>
      </c>
      <c r="I97" s="21">
        <f t="shared" si="1"/>
        <v>0.26182310401716924</v>
      </c>
      <c r="J97" s="70" t="s">
        <v>346</v>
      </c>
    </row>
    <row r="98" spans="1:10" ht="99.75" customHeight="1" x14ac:dyDescent="0.25">
      <c r="A98" s="95"/>
      <c r="B98" s="97"/>
      <c r="C98" s="113"/>
      <c r="D98" s="54" t="s">
        <v>29</v>
      </c>
      <c r="E98" s="55" t="s">
        <v>29</v>
      </c>
      <c r="F98" s="54" t="s">
        <v>253</v>
      </c>
      <c r="G98" s="20">
        <f>34554.5+32174.7</f>
        <v>66729.2</v>
      </c>
      <c r="H98" s="20">
        <v>0</v>
      </c>
      <c r="I98" s="21">
        <f t="shared" si="1"/>
        <v>0</v>
      </c>
      <c r="J98" s="70" t="s">
        <v>347</v>
      </c>
    </row>
    <row r="99" spans="1:10" ht="90" customHeight="1" x14ac:dyDescent="0.25">
      <c r="A99" s="95"/>
      <c r="B99" s="97"/>
      <c r="C99" s="113"/>
      <c r="D99" s="54" t="s">
        <v>21</v>
      </c>
      <c r="E99" s="55" t="s">
        <v>150</v>
      </c>
      <c r="F99" s="54" t="s">
        <v>254</v>
      </c>
      <c r="G99" s="20">
        <f>46550.8+25296.4</f>
        <v>71847.200000000012</v>
      </c>
      <c r="H99" s="20">
        <v>0</v>
      </c>
      <c r="I99" s="21">
        <f>H99</f>
        <v>0</v>
      </c>
      <c r="J99" s="70" t="s">
        <v>394</v>
      </c>
    </row>
    <row r="100" spans="1:10" ht="60" x14ac:dyDescent="0.25">
      <c r="A100" s="95"/>
      <c r="B100" s="97"/>
      <c r="C100" s="113"/>
      <c r="D100" s="54" t="s">
        <v>21</v>
      </c>
      <c r="E100" s="54" t="s">
        <v>21</v>
      </c>
      <c r="F100" s="54" t="s">
        <v>255</v>
      </c>
      <c r="G100" s="20">
        <v>74400</v>
      </c>
      <c r="H100" s="20">
        <v>0</v>
      </c>
      <c r="I100" s="21">
        <f>H100</f>
        <v>0</v>
      </c>
      <c r="J100" s="70" t="s">
        <v>421</v>
      </c>
    </row>
    <row r="101" spans="1:10" ht="68.25" customHeight="1" x14ac:dyDescent="0.25">
      <c r="A101" s="95"/>
      <c r="B101" s="97"/>
      <c r="C101" s="114"/>
      <c r="D101" s="54" t="s">
        <v>257</v>
      </c>
      <c r="E101" s="54" t="s">
        <v>257</v>
      </c>
      <c r="F101" s="54" t="s">
        <v>256</v>
      </c>
      <c r="G101" s="20">
        <v>73600</v>
      </c>
      <c r="H101" s="20">
        <v>0</v>
      </c>
      <c r="I101" s="21">
        <f>H101</f>
        <v>0</v>
      </c>
      <c r="J101" s="70" t="s">
        <v>422</v>
      </c>
    </row>
    <row r="102" spans="1:10" x14ac:dyDescent="0.25">
      <c r="A102" s="95"/>
      <c r="B102" s="97"/>
      <c r="C102" s="100" t="s">
        <v>31</v>
      </c>
      <c r="D102" s="101"/>
      <c r="E102" s="102"/>
      <c r="F102" s="101"/>
      <c r="G102" s="23">
        <f>G94+G95+G96+G97+G98+G99+G100+G101</f>
        <v>635354.20000000007</v>
      </c>
      <c r="H102" s="23">
        <f>H94+H95+H96+H97+H98+H99+H100+H101</f>
        <v>38453.199999999997</v>
      </c>
      <c r="I102" s="24">
        <f t="shared" si="1"/>
        <v>6.0522461329444256E-2</v>
      </c>
      <c r="J102" s="25"/>
    </row>
    <row r="103" spans="1:10" x14ac:dyDescent="0.25">
      <c r="A103" s="95"/>
      <c r="B103" s="88" t="s">
        <v>111</v>
      </c>
      <c r="C103" s="89"/>
      <c r="D103" s="90"/>
      <c r="E103" s="89"/>
      <c r="F103" s="90"/>
      <c r="G103" s="26">
        <f>G94+G95+G96+G97+G98+G99+G100+G101</f>
        <v>635354.20000000007</v>
      </c>
      <c r="H103" s="26">
        <f>H102</f>
        <v>38453.199999999997</v>
      </c>
      <c r="I103" s="27">
        <f t="shared" si="1"/>
        <v>6.0522461329444256E-2</v>
      </c>
      <c r="J103" s="28"/>
    </row>
    <row r="104" spans="1:10" x14ac:dyDescent="0.25">
      <c r="A104" s="91" t="s">
        <v>112</v>
      </c>
      <c r="B104" s="92"/>
      <c r="C104" s="93"/>
      <c r="D104" s="92"/>
      <c r="E104" s="93"/>
      <c r="F104" s="92"/>
      <c r="G104" s="29">
        <f>G103</f>
        <v>635354.20000000007</v>
      </c>
      <c r="H104" s="29">
        <f>H103</f>
        <v>38453.199999999997</v>
      </c>
      <c r="I104" s="24">
        <f t="shared" si="1"/>
        <v>6.0522461329444256E-2</v>
      </c>
      <c r="J104" s="25"/>
    </row>
    <row r="105" spans="1:10" x14ac:dyDescent="0.25">
      <c r="A105" s="32" t="s">
        <v>113</v>
      </c>
      <c r="B105" s="33"/>
      <c r="C105" s="34"/>
      <c r="D105" s="33"/>
      <c r="E105" s="34"/>
      <c r="F105" s="33"/>
      <c r="G105" s="38"/>
      <c r="H105" s="38"/>
      <c r="I105" s="36"/>
      <c r="J105" s="37"/>
    </row>
    <row r="106" spans="1:10" ht="63.75" x14ac:dyDescent="0.25">
      <c r="A106" s="94" t="s">
        <v>113</v>
      </c>
      <c r="B106" s="96" t="s">
        <v>114</v>
      </c>
      <c r="C106" s="109" t="s">
        <v>20</v>
      </c>
      <c r="D106" s="19" t="s">
        <v>21</v>
      </c>
      <c r="E106" s="18" t="s">
        <v>115</v>
      </c>
      <c r="F106" s="19" t="s">
        <v>116</v>
      </c>
      <c r="G106" s="20">
        <v>13599.2</v>
      </c>
      <c r="H106" s="20">
        <v>0</v>
      </c>
      <c r="I106" s="21">
        <f t="shared" si="1"/>
        <v>0</v>
      </c>
      <c r="J106" s="22" t="s">
        <v>398</v>
      </c>
    </row>
    <row r="107" spans="1:10" ht="60" x14ac:dyDescent="0.25">
      <c r="A107" s="95"/>
      <c r="B107" s="97"/>
      <c r="C107" s="110"/>
      <c r="D107" s="103" t="s">
        <v>35</v>
      </c>
      <c r="E107" s="18" t="s">
        <v>117</v>
      </c>
      <c r="F107" s="19" t="s">
        <v>118</v>
      </c>
      <c r="G107" s="20">
        <v>34890.199999999997</v>
      </c>
      <c r="H107" s="20">
        <v>15285.4</v>
      </c>
      <c r="I107" s="21">
        <f t="shared" si="1"/>
        <v>0.43810009687534041</v>
      </c>
      <c r="J107" s="22" t="s">
        <v>397</v>
      </c>
    </row>
    <row r="108" spans="1:10" ht="89.25" x14ac:dyDescent="0.25">
      <c r="A108" s="95"/>
      <c r="B108" s="97"/>
      <c r="C108" s="110"/>
      <c r="D108" s="104"/>
      <c r="E108" s="18" t="s">
        <v>119</v>
      </c>
      <c r="F108" s="19" t="s">
        <v>120</v>
      </c>
      <c r="G108" s="20">
        <v>12648.3</v>
      </c>
      <c r="H108" s="20">
        <v>0</v>
      </c>
      <c r="I108" s="21">
        <f t="shared" si="1"/>
        <v>0</v>
      </c>
      <c r="J108" s="22" t="s">
        <v>399</v>
      </c>
    </row>
    <row r="109" spans="1:10" ht="60" x14ac:dyDescent="0.25">
      <c r="A109" s="95"/>
      <c r="B109" s="97"/>
      <c r="C109" s="110"/>
      <c r="D109" s="105"/>
      <c r="E109" s="45" t="s">
        <v>265</v>
      </c>
      <c r="F109" s="44" t="s">
        <v>264</v>
      </c>
      <c r="G109" s="20">
        <v>6819.5</v>
      </c>
      <c r="H109" s="20">
        <v>0</v>
      </c>
      <c r="I109" s="21">
        <f>H109/G109</f>
        <v>0</v>
      </c>
      <c r="J109" s="22" t="s">
        <v>396</v>
      </c>
    </row>
    <row r="110" spans="1:10" ht="30" x14ac:dyDescent="0.25">
      <c r="A110" s="95"/>
      <c r="B110" s="97"/>
      <c r="C110" s="110"/>
      <c r="D110" s="54" t="s">
        <v>14</v>
      </c>
      <c r="E110" s="54" t="s">
        <v>14</v>
      </c>
      <c r="F110" s="54" t="s">
        <v>121</v>
      </c>
      <c r="G110" s="20">
        <f>68750.82+28246.1</f>
        <v>96996.920000000013</v>
      </c>
      <c r="H110" s="20">
        <v>44323.478999999999</v>
      </c>
      <c r="I110" s="21">
        <f t="shared" si="1"/>
        <v>0.45695759205550024</v>
      </c>
      <c r="J110" s="70" t="s">
        <v>122</v>
      </c>
    </row>
    <row r="111" spans="1:10" ht="45" x14ac:dyDescent="0.25">
      <c r="A111" s="95"/>
      <c r="B111" s="97"/>
      <c r="C111" s="110"/>
      <c r="D111" s="19" t="s">
        <v>123</v>
      </c>
      <c r="E111" s="18" t="s">
        <v>123</v>
      </c>
      <c r="F111" s="44" t="s">
        <v>124</v>
      </c>
      <c r="G111" s="20">
        <v>80000</v>
      </c>
      <c r="H111" s="20">
        <v>0</v>
      </c>
      <c r="I111" s="21">
        <f t="shared" si="1"/>
        <v>0</v>
      </c>
      <c r="J111" s="22" t="s">
        <v>395</v>
      </c>
    </row>
    <row r="112" spans="1:10" ht="45" x14ac:dyDescent="0.25">
      <c r="A112" s="95"/>
      <c r="B112" s="97"/>
      <c r="C112" s="110"/>
      <c r="D112" s="103" t="s">
        <v>27</v>
      </c>
      <c r="E112" s="45" t="s">
        <v>266</v>
      </c>
      <c r="F112" s="44" t="s">
        <v>261</v>
      </c>
      <c r="G112" s="20">
        <v>7725.7</v>
      </c>
      <c r="H112" s="20">
        <v>7725.7</v>
      </c>
      <c r="I112" s="21">
        <f t="shared" si="1"/>
        <v>1</v>
      </c>
      <c r="J112" s="22"/>
    </row>
    <row r="113" spans="1:14" ht="60" x14ac:dyDescent="0.25">
      <c r="A113" s="95"/>
      <c r="B113" s="97"/>
      <c r="C113" s="110"/>
      <c r="D113" s="105"/>
      <c r="E113" s="45" t="s">
        <v>106</v>
      </c>
      <c r="F113" s="44" t="s">
        <v>262</v>
      </c>
      <c r="G113" s="20">
        <v>5653.5</v>
      </c>
      <c r="H113" s="20">
        <v>0</v>
      </c>
      <c r="I113" s="21">
        <f t="shared" si="1"/>
        <v>0</v>
      </c>
      <c r="J113" s="22" t="s">
        <v>396</v>
      </c>
    </row>
    <row r="114" spans="1:14" ht="60" x14ac:dyDescent="0.25">
      <c r="A114" s="95"/>
      <c r="B114" s="97"/>
      <c r="C114" s="111"/>
      <c r="D114" s="44" t="s">
        <v>267</v>
      </c>
      <c r="E114" s="45" t="s">
        <v>268</v>
      </c>
      <c r="F114" s="44" t="s">
        <v>263</v>
      </c>
      <c r="G114" s="20">
        <v>3117.7</v>
      </c>
      <c r="H114" s="20">
        <v>0</v>
      </c>
      <c r="I114" s="21">
        <f t="shared" si="1"/>
        <v>0</v>
      </c>
      <c r="J114" s="22" t="s">
        <v>396</v>
      </c>
    </row>
    <row r="115" spans="1:14" x14ac:dyDescent="0.25">
      <c r="A115" s="95"/>
      <c r="B115" s="97"/>
      <c r="C115" s="100" t="s">
        <v>31</v>
      </c>
      <c r="D115" s="101"/>
      <c r="E115" s="102"/>
      <c r="F115" s="101"/>
      <c r="G115" s="23">
        <f>G106+G107+G108+G109+G110+G111+G112+G113+G114</f>
        <v>261451.02000000002</v>
      </c>
      <c r="H115" s="23">
        <f>H106+H107+H108+H109+H110+H111+H112+H113+H114</f>
        <v>67334.578999999998</v>
      </c>
      <c r="I115" s="24">
        <f t="shared" si="1"/>
        <v>0.25754184856498169</v>
      </c>
      <c r="J115" s="25"/>
    </row>
    <row r="116" spans="1:14" x14ac:dyDescent="0.25">
      <c r="A116" s="95"/>
      <c r="B116" s="88" t="s">
        <v>125</v>
      </c>
      <c r="C116" s="89"/>
      <c r="D116" s="90"/>
      <c r="E116" s="89"/>
      <c r="F116" s="90"/>
      <c r="G116" s="26">
        <f>G115</f>
        <v>261451.02000000002</v>
      </c>
      <c r="H116" s="26">
        <f>H115</f>
        <v>67334.578999999998</v>
      </c>
      <c r="I116" s="27">
        <f t="shared" si="1"/>
        <v>0.25754184856498169</v>
      </c>
      <c r="J116" s="28"/>
    </row>
    <row r="117" spans="1:14" ht="105" x14ac:dyDescent="0.25">
      <c r="A117" s="95"/>
      <c r="B117" s="96" t="s">
        <v>126</v>
      </c>
      <c r="C117" s="109" t="s">
        <v>127</v>
      </c>
      <c r="D117" s="103" t="s">
        <v>21</v>
      </c>
      <c r="E117" s="18" t="s">
        <v>128</v>
      </c>
      <c r="F117" s="19" t="s">
        <v>129</v>
      </c>
      <c r="G117" s="20">
        <v>48344.3</v>
      </c>
      <c r="H117" s="20">
        <v>308.10000000000002</v>
      </c>
      <c r="I117" s="21">
        <f t="shared" si="1"/>
        <v>6.373036738560699E-3</v>
      </c>
      <c r="J117" s="22" t="s">
        <v>375</v>
      </c>
    </row>
    <row r="118" spans="1:14" ht="120" x14ac:dyDescent="0.25">
      <c r="A118" s="95"/>
      <c r="B118" s="96"/>
      <c r="C118" s="111"/>
      <c r="D118" s="105"/>
      <c r="E118" s="57" t="s">
        <v>315</v>
      </c>
      <c r="F118" s="56" t="s">
        <v>316</v>
      </c>
      <c r="G118" s="20">
        <v>13061.3</v>
      </c>
      <c r="H118" s="20">
        <v>0</v>
      </c>
      <c r="I118" s="21">
        <f t="shared" si="1"/>
        <v>0</v>
      </c>
      <c r="J118" s="22" t="s">
        <v>376</v>
      </c>
    </row>
    <row r="119" spans="1:14" x14ac:dyDescent="0.25">
      <c r="A119" s="95"/>
      <c r="B119" s="97"/>
      <c r="C119" s="100" t="s">
        <v>130</v>
      </c>
      <c r="D119" s="101"/>
      <c r="E119" s="102"/>
      <c r="F119" s="101"/>
      <c r="G119" s="23">
        <f>SUM(G117:G118)</f>
        <v>61405.600000000006</v>
      </c>
      <c r="H119" s="23">
        <f>SUM(H117:H118)</f>
        <v>308.10000000000002</v>
      </c>
      <c r="I119" s="24">
        <f t="shared" si="1"/>
        <v>5.0174576911552037E-3</v>
      </c>
      <c r="J119" s="25"/>
    </row>
    <row r="120" spans="1:14" x14ac:dyDescent="0.25">
      <c r="A120" s="95"/>
      <c r="B120" s="88" t="s">
        <v>131</v>
      </c>
      <c r="C120" s="89"/>
      <c r="D120" s="90"/>
      <c r="E120" s="89"/>
      <c r="F120" s="90"/>
      <c r="G120" s="26">
        <f>G119</f>
        <v>61405.600000000006</v>
      </c>
      <c r="H120" s="26">
        <f>H119</f>
        <v>308.10000000000002</v>
      </c>
      <c r="I120" s="27">
        <f t="shared" si="1"/>
        <v>5.0174576911552037E-3</v>
      </c>
      <c r="J120" s="28"/>
    </row>
    <row r="121" spans="1:14" ht="90" x14ac:dyDescent="0.25">
      <c r="A121" s="95"/>
      <c r="B121" s="96" t="s">
        <v>132</v>
      </c>
      <c r="C121" s="109" t="s">
        <v>20</v>
      </c>
      <c r="D121" s="96" t="s">
        <v>14</v>
      </c>
      <c r="E121" s="98" t="s">
        <v>133</v>
      </c>
      <c r="F121" s="54" t="s">
        <v>134</v>
      </c>
      <c r="G121" s="20">
        <v>3167607.8769999999</v>
      </c>
      <c r="H121" s="20">
        <v>1597732.351</v>
      </c>
      <c r="I121" s="21">
        <f t="shared" si="1"/>
        <v>0.5043971391159664</v>
      </c>
      <c r="J121" s="70" t="s">
        <v>406</v>
      </c>
    </row>
    <row r="122" spans="1:14" ht="165.75" x14ac:dyDescent="0.25">
      <c r="A122" s="95"/>
      <c r="B122" s="97"/>
      <c r="C122" s="116"/>
      <c r="D122" s="122"/>
      <c r="E122" s="123"/>
      <c r="F122" s="54" t="s">
        <v>135</v>
      </c>
      <c r="G122" s="20">
        <v>7132303.8990000002</v>
      </c>
      <c r="H122" s="20">
        <v>24129.66</v>
      </c>
      <c r="I122" s="21">
        <f t="shared" si="1"/>
        <v>3.3831508502299166E-3</v>
      </c>
      <c r="J122" s="70" t="s">
        <v>437</v>
      </c>
    </row>
    <row r="123" spans="1:14" ht="72" customHeight="1" x14ac:dyDescent="0.25">
      <c r="A123" s="95"/>
      <c r="B123" s="97"/>
      <c r="C123" s="113"/>
      <c r="D123" s="96" t="s">
        <v>14</v>
      </c>
      <c r="E123" s="98" t="s">
        <v>133</v>
      </c>
      <c r="F123" s="103" t="s">
        <v>343</v>
      </c>
      <c r="G123" s="127">
        <v>2945</v>
      </c>
      <c r="H123" s="127">
        <v>0</v>
      </c>
      <c r="I123" s="129">
        <v>0</v>
      </c>
      <c r="J123" s="124" t="s">
        <v>436</v>
      </c>
    </row>
    <row r="124" spans="1:14" x14ac:dyDescent="0.25">
      <c r="A124" s="95"/>
      <c r="B124" s="97"/>
      <c r="C124" s="113"/>
      <c r="D124" s="122"/>
      <c r="E124" s="123"/>
      <c r="F124" s="126"/>
      <c r="G124" s="128"/>
      <c r="H124" s="128"/>
      <c r="I124" s="130"/>
      <c r="J124" s="125"/>
    </row>
    <row r="125" spans="1:14" x14ac:dyDescent="0.25">
      <c r="A125" s="95"/>
      <c r="B125" s="97"/>
      <c r="C125" s="113"/>
      <c r="D125" s="96" t="s">
        <v>14</v>
      </c>
      <c r="E125" s="98" t="s">
        <v>133</v>
      </c>
      <c r="F125" s="103" t="s">
        <v>344</v>
      </c>
      <c r="G125" s="127">
        <v>665.048</v>
      </c>
      <c r="H125" s="127">
        <v>0</v>
      </c>
      <c r="I125" s="131">
        <v>0</v>
      </c>
      <c r="J125" s="124" t="s">
        <v>434</v>
      </c>
    </row>
    <row r="126" spans="1:14" ht="73.5" customHeight="1" x14ac:dyDescent="0.25">
      <c r="A126" s="95"/>
      <c r="B126" s="97"/>
      <c r="C126" s="113"/>
      <c r="D126" s="122"/>
      <c r="E126" s="123"/>
      <c r="F126" s="126"/>
      <c r="G126" s="128"/>
      <c r="H126" s="128"/>
      <c r="I126" s="128"/>
      <c r="J126" s="125"/>
    </row>
    <row r="127" spans="1:14" ht="127.5" x14ac:dyDescent="0.25">
      <c r="A127" s="95"/>
      <c r="B127" s="97"/>
      <c r="C127" s="114"/>
      <c r="D127" s="69" t="s">
        <v>14</v>
      </c>
      <c r="E127" s="65" t="s">
        <v>133</v>
      </c>
      <c r="F127" s="66" t="s">
        <v>345</v>
      </c>
      <c r="G127" s="67">
        <v>46459.6</v>
      </c>
      <c r="H127" s="67">
        <v>0</v>
      </c>
      <c r="I127" s="67">
        <v>0</v>
      </c>
      <c r="J127" s="70" t="s">
        <v>435</v>
      </c>
      <c r="N127" s="79"/>
    </row>
    <row r="128" spans="1:14" ht="15" customHeight="1" x14ac:dyDescent="0.25">
      <c r="A128" s="95"/>
      <c r="B128" s="97"/>
      <c r="C128" s="100" t="s">
        <v>31</v>
      </c>
      <c r="D128" s="101"/>
      <c r="E128" s="102"/>
      <c r="F128" s="101"/>
      <c r="G128" s="23">
        <f>G121+G122+G123+G125+G127</f>
        <v>10349981.424000001</v>
      </c>
      <c r="H128" s="23">
        <f>H121+H122+H123+H125+H127</f>
        <v>1621862.0109999999</v>
      </c>
      <c r="I128" s="24">
        <f t="shared" si="1"/>
        <v>0.15670192482076864</v>
      </c>
      <c r="J128" s="25"/>
      <c r="L128" s="68"/>
    </row>
    <row r="129" spans="1:10" x14ac:dyDescent="0.25">
      <c r="A129" s="95"/>
      <c r="B129" s="88" t="s">
        <v>136</v>
      </c>
      <c r="C129" s="89"/>
      <c r="D129" s="90"/>
      <c r="E129" s="89"/>
      <c r="F129" s="90"/>
      <c r="G129" s="26">
        <f>G128</f>
        <v>10349981.424000001</v>
      </c>
      <c r="H129" s="26">
        <f>H128</f>
        <v>1621862.0109999999</v>
      </c>
      <c r="I129" s="27">
        <f t="shared" si="1"/>
        <v>0.15670192482076864</v>
      </c>
      <c r="J129" s="28"/>
    </row>
    <row r="130" spans="1:10" x14ac:dyDescent="0.25">
      <c r="A130" s="91" t="s">
        <v>137</v>
      </c>
      <c r="B130" s="92"/>
      <c r="C130" s="93"/>
      <c r="D130" s="92"/>
      <c r="E130" s="93"/>
      <c r="F130" s="92"/>
      <c r="G130" s="29">
        <f>G116+G120+G129</f>
        <v>10672838.044</v>
      </c>
      <c r="H130" s="29">
        <f>H116+H120+H129</f>
        <v>1689504.69</v>
      </c>
      <c r="I130" s="24">
        <f t="shared" si="1"/>
        <v>0.15829947789283627</v>
      </c>
      <c r="J130" s="25"/>
    </row>
    <row r="131" spans="1:10" x14ac:dyDescent="0.25">
      <c r="A131" s="32" t="s">
        <v>138</v>
      </c>
      <c r="B131" s="33"/>
      <c r="C131" s="34"/>
      <c r="D131" s="33"/>
      <c r="E131" s="34"/>
      <c r="F131" s="33"/>
      <c r="G131" s="38"/>
      <c r="H131" s="38"/>
      <c r="I131" s="36"/>
      <c r="J131" s="37"/>
    </row>
    <row r="132" spans="1:10" ht="30" x14ac:dyDescent="0.25">
      <c r="A132" s="94" t="s">
        <v>138</v>
      </c>
      <c r="B132" s="96" t="s">
        <v>139</v>
      </c>
      <c r="C132" s="109" t="s">
        <v>140</v>
      </c>
      <c r="D132" s="103" t="s">
        <v>25</v>
      </c>
      <c r="E132" s="98" t="s">
        <v>141</v>
      </c>
      <c r="F132" s="74" t="s">
        <v>142</v>
      </c>
      <c r="G132" s="20">
        <v>24255.3</v>
      </c>
      <c r="H132" s="20">
        <v>0</v>
      </c>
      <c r="I132" s="21">
        <f t="shared" si="1"/>
        <v>0</v>
      </c>
      <c r="J132" s="22" t="s">
        <v>431</v>
      </c>
    </row>
    <row r="133" spans="1:10" ht="30" x14ac:dyDescent="0.25">
      <c r="A133" s="95"/>
      <c r="B133" s="97"/>
      <c r="C133" s="110"/>
      <c r="D133" s="104"/>
      <c r="E133" s="99"/>
      <c r="F133" s="74" t="s">
        <v>144</v>
      </c>
      <c r="G133" s="20">
        <v>15685</v>
      </c>
      <c r="H133" s="20">
        <v>0</v>
      </c>
      <c r="I133" s="21">
        <f t="shared" si="1"/>
        <v>0</v>
      </c>
      <c r="J133" s="22" t="s">
        <v>431</v>
      </c>
    </row>
    <row r="134" spans="1:10" ht="30" x14ac:dyDescent="0.25">
      <c r="A134" s="95"/>
      <c r="B134" s="97"/>
      <c r="C134" s="110"/>
      <c r="D134" s="104"/>
      <c r="E134" s="99"/>
      <c r="F134" s="74" t="s">
        <v>145</v>
      </c>
      <c r="G134" s="20">
        <v>19784.599999999999</v>
      </c>
      <c r="H134" s="20">
        <v>0</v>
      </c>
      <c r="I134" s="21">
        <f t="shared" si="1"/>
        <v>0</v>
      </c>
      <c r="J134" s="22" t="s">
        <v>431</v>
      </c>
    </row>
    <row r="135" spans="1:10" ht="38.25" x14ac:dyDescent="0.25">
      <c r="A135" s="95"/>
      <c r="B135" s="97"/>
      <c r="C135" s="110"/>
      <c r="D135" s="104"/>
      <c r="E135" s="48" t="s">
        <v>281</v>
      </c>
      <c r="F135" s="74" t="s">
        <v>282</v>
      </c>
      <c r="G135" s="20">
        <v>7705</v>
      </c>
      <c r="H135" s="20">
        <v>0</v>
      </c>
      <c r="I135" s="21">
        <f t="shared" si="1"/>
        <v>0</v>
      </c>
      <c r="J135" s="22" t="s">
        <v>143</v>
      </c>
    </row>
    <row r="136" spans="1:10" ht="38.25" x14ac:dyDescent="0.25">
      <c r="A136" s="95"/>
      <c r="B136" s="97"/>
      <c r="C136" s="110"/>
      <c r="D136" s="105"/>
      <c r="E136" s="49" t="s">
        <v>287</v>
      </c>
      <c r="F136" s="52" t="s">
        <v>286</v>
      </c>
      <c r="G136" s="20">
        <v>88371.9</v>
      </c>
      <c r="H136" s="20">
        <v>0</v>
      </c>
      <c r="I136" s="21">
        <f t="shared" si="1"/>
        <v>0</v>
      </c>
      <c r="J136" s="22" t="s">
        <v>417</v>
      </c>
    </row>
    <row r="137" spans="1:10" ht="63.75" x14ac:dyDescent="0.25">
      <c r="A137" s="95"/>
      <c r="B137" s="97"/>
      <c r="C137" s="110"/>
      <c r="D137" s="117" t="s">
        <v>257</v>
      </c>
      <c r="E137" s="50" t="s">
        <v>140</v>
      </c>
      <c r="F137" s="52" t="s">
        <v>288</v>
      </c>
      <c r="G137" s="20">
        <v>80877.899999999994</v>
      </c>
      <c r="H137" s="20">
        <v>0</v>
      </c>
      <c r="I137" s="21">
        <f t="shared" si="1"/>
        <v>0</v>
      </c>
      <c r="J137" s="22" t="s">
        <v>416</v>
      </c>
    </row>
    <row r="138" spans="1:10" ht="63.75" x14ac:dyDescent="0.25">
      <c r="A138" s="95"/>
      <c r="B138" s="97"/>
      <c r="C138" s="110"/>
      <c r="D138" s="118"/>
      <c r="E138" s="50" t="s">
        <v>140</v>
      </c>
      <c r="F138" s="52" t="s">
        <v>289</v>
      </c>
      <c r="G138" s="20">
        <v>65804.399999999994</v>
      </c>
      <c r="H138" s="20">
        <v>0</v>
      </c>
      <c r="I138" s="21">
        <f t="shared" si="1"/>
        <v>0</v>
      </c>
      <c r="J138" s="22" t="s">
        <v>416</v>
      </c>
    </row>
    <row r="139" spans="1:10" ht="38.25" x14ac:dyDescent="0.25">
      <c r="A139" s="95"/>
      <c r="B139" s="97"/>
      <c r="C139" s="110"/>
      <c r="D139" s="49" t="s">
        <v>162</v>
      </c>
      <c r="E139" s="51" t="s">
        <v>291</v>
      </c>
      <c r="F139" s="52" t="s">
        <v>290</v>
      </c>
      <c r="G139" s="20">
        <v>11883.7</v>
      </c>
      <c r="H139" s="20">
        <v>0</v>
      </c>
      <c r="I139" s="21">
        <f t="shared" si="1"/>
        <v>0</v>
      </c>
      <c r="J139" s="22" t="s">
        <v>417</v>
      </c>
    </row>
    <row r="140" spans="1:10" ht="63.75" x14ac:dyDescent="0.25">
      <c r="A140" s="95"/>
      <c r="B140" s="97"/>
      <c r="C140" s="110"/>
      <c r="D140" s="49" t="s">
        <v>35</v>
      </c>
      <c r="E140" s="52" t="s">
        <v>140</v>
      </c>
      <c r="F140" s="52" t="s">
        <v>292</v>
      </c>
      <c r="G140" s="20">
        <v>2407</v>
      </c>
      <c r="H140" s="20">
        <v>0</v>
      </c>
      <c r="I140" s="21">
        <f t="shared" si="1"/>
        <v>0</v>
      </c>
      <c r="J140" s="22" t="s">
        <v>416</v>
      </c>
    </row>
    <row r="141" spans="1:10" ht="51" x14ac:dyDescent="0.25">
      <c r="A141" s="95"/>
      <c r="B141" s="97"/>
      <c r="C141" s="110"/>
      <c r="D141" s="49" t="s">
        <v>70</v>
      </c>
      <c r="E141" s="52" t="s">
        <v>294</v>
      </c>
      <c r="F141" s="52" t="s">
        <v>293</v>
      </c>
      <c r="G141" s="20">
        <v>33278.6</v>
      </c>
      <c r="H141" s="20">
        <v>0</v>
      </c>
      <c r="I141" s="21">
        <f t="shared" si="1"/>
        <v>0</v>
      </c>
      <c r="J141" s="22" t="s">
        <v>368</v>
      </c>
    </row>
    <row r="142" spans="1:10" x14ac:dyDescent="0.25">
      <c r="A142" s="95"/>
      <c r="B142" s="97"/>
      <c r="C142" s="100" t="s">
        <v>146</v>
      </c>
      <c r="D142" s="101"/>
      <c r="E142" s="102"/>
      <c r="F142" s="101"/>
      <c r="G142" s="23">
        <f>SUM(G132:G141)</f>
        <v>350053.39999999997</v>
      </c>
      <c r="H142" s="23">
        <f>SUM(H132:H141)</f>
        <v>0</v>
      </c>
      <c r="I142" s="24">
        <f t="shared" si="1"/>
        <v>0</v>
      </c>
      <c r="J142" s="25"/>
    </row>
    <row r="143" spans="1:10" x14ac:dyDescent="0.25">
      <c r="A143" s="95"/>
      <c r="B143" s="88" t="s">
        <v>147</v>
      </c>
      <c r="C143" s="89"/>
      <c r="D143" s="90"/>
      <c r="E143" s="89"/>
      <c r="F143" s="90"/>
      <c r="G143" s="26">
        <f>G142</f>
        <v>350053.39999999997</v>
      </c>
      <c r="H143" s="26">
        <f>H142</f>
        <v>0</v>
      </c>
      <c r="I143" s="27">
        <f t="shared" si="1"/>
        <v>0</v>
      </c>
      <c r="J143" s="28"/>
    </row>
    <row r="144" spans="1:10" ht="105" x14ac:dyDescent="0.25">
      <c r="A144" s="95"/>
      <c r="B144" s="96" t="s">
        <v>148</v>
      </c>
      <c r="C144" s="109" t="s">
        <v>149</v>
      </c>
      <c r="D144" s="19" t="s">
        <v>21</v>
      </c>
      <c r="E144" s="18" t="s">
        <v>150</v>
      </c>
      <c r="F144" s="19" t="s">
        <v>151</v>
      </c>
      <c r="G144" s="20">
        <v>180650</v>
      </c>
      <c r="H144" s="20">
        <v>0</v>
      </c>
      <c r="I144" s="21">
        <f t="shared" si="1"/>
        <v>0</v>
      </c>
      <c r="J144" s="22" t="s">
        <v>152</v>
      </c>
    </row>
    <row r="145" spans="1:10" ht="60" x14ac:dyDescent="0.25">
      <c r="A145" s="95"/>
      <c r="B145" s="97"/>
      <c r="C145" s="110"/>
      <c r="D145" s="96" t="s">
        <v>35</v>
      </c>
      <c r="E145" s="109" t="s">
        <v>153</v>
      </c>
      <c r="F145" s="19" t="s">
        <v>154</v>
      </c>
      <c r="G145" s="20">
        <v>17500</v>
      </c>
      <c r="H145" s="20">
        <v>0</v>
      </c>
      <c r="I145" s="21">
        <f t="shared" si="1"/>
        <v>0</v>
      </c>
      <c r="J145" s="22" t="s">
        <v>156</v>
      </c>
    </row>
    <row r="146" spans="1:10" ht="60" x14ac:dyDescent="0.25">
      <c r="A146" s="95"/>
      <c r="B146" s="97"/>
      <c r="C146" s="110"/>
      <c r="D146" s="97"/>
      <c r="E146" s="110"/>
      <c r="F146" s="19" t="s">
        <v>155</v>
      </c>
      <c r="G146" s="20">
        <v>18706.8</v>
      </c>
      <c r="H146" s="20">
        <v>0</v>
      </c>
      <c r="I146" s="21">
        <f t="shared" si="1"/>
        <v>0</v>
      </c>
      <c r="J146" s="22" t="s">
        <v>156</v>
      </c>
    </row>
    <row r="147" spans="1:10" ht="63.75" x14ac:dyDescent="0.25">
      <c r="A147" s="95"/>
      <c r="B147" s="97"/>
      <c r="C147" s="110"/>
      <c r="D147" s="19" t="s">
        <v>157</v>
      </c>
      <c r="E147" s="110"/>
      <c r="F147" s="19" t="s">
        <v>158</v>
      </c>
      <c r="G147" s="20">
        <v>240000</v>
      </c>
      <c r="H147" s="20">
        <v>85942.399999999994</v>
      </c>
      <c r="I147" s="21">
        <f t="shared" si="1"/>
        <v>0.35809333333333332</v>
      </c>
      <c r="J147" s="22" t="s">
        <v>432</v>
      </c>
    </row>
    <row r="148" spans="1:10" ht="60" x14ac:dyDescent="0.25">
      <c r="A148" s="95"/>
      <c r="B148" s="97"/>
      <c r="C148" s="110"/>
      <c r="D148" s="44" t="s">
        <v>285</v>
      </c>
      <c r="E148" s="110"/>
      <c r="F148" s="44" t="s">
        <v>283</v>
      </c>
      <c r="G148" s="20">
        <v>2285.1</v>
      </c>
      <c r="H148" s="20">
        <v>0</v>
      </c>
      <c r="I148" s="21">
        <f t="shared" si="1"/>
        <v>0</v>
      </c>
      <c r="J148" s="22" t="s">
        <v>433</v>
      </c>
    </row>
    <row r="149" spans="1:10" ht="60" x14ac:dyDescent="0.25">
      <c r="A149" s="95"/>
      <c r="B149" s="97"/>
      <c r="C149" s="111"/>
      <c r="D149" s="44" t="s">
        <v>157</v>
      </c>
      <c r="E149" s="111"/>
      <c r="F149" s="44" t="s">
        <v>284</v>
      </c>
      <c r="G149" s="20">
        <v>23796.1</v>
      </c>
      <c r="H149" s="20">
        <v>0</v>
      </c>
      <c r="I149" s="21">
        <f t="shared" si="1"/>
        <v>0</v>
      </c>
      <c r="J149" s="22" t="s">
        <v>429</v>
      </c>
    </row>
    <row r="150" spans="1:10" x14ac:dyDescent="0.25">
      <c r="A150" s="95"/>
      <c r="B150" s="97"/>
      <c r="C150" s="100" t="s">
        <v>159</v>
      </c>
      <c r="D150" s="101"/>
      <c r="E150" s="102"/>
      <c r="F150" s="101"/>
      <c r="G150" s="23">
        <f>SUM(G144:G149)</f>
        <v>482937.99999999994</v>
      </c>
      <c r="H150" s="23">
        <f>SUM(H144:H149)</f>
        <v>85942.399999999994</v>
      </c>
      <c r="I150" s="24">
        <f t="shared" si="1"/>
        <v>0.17795741896475326</v>
      </c>
      <c r="J150" s="25"/>
    </row>
    <row r="151" spans="1:10" x14ac:dyDescent="0.25">
      <c r="A151" s="95"/>
      <c r="B151" s="88" t="s">
        <v>160</v>
      </c>
      <c r="C151" s="89"/>
      <c r="D151" s="90"/>
      <c r="E151" s="89"/>
      <c r="F151" s="90"/>
      <c r="G151" s="26">
        <f>G150</f>
        <v>482937.99999999994</v>
      </c>
      <c r="H151" s="26">
        <f>H150</f>
        <v>85942.399999999994</v>
      </c>
      <c r="I151" s="27">
        <f t="shared" si="1"/>
        <v>0.17795741896475326</v>
      </c>
      <c r="J151" s="28"/>
    </row>
    <row r="152" spans="1:10" ht="30" x14ac:dyDescent="0.25">
      <c r="A152" s="95"/>
      <c r="B152" s="96" t="s">
        <v>161</v>
      </c>
      <c r="C152" s="98" t="s">
        <v>149</v>
      </c>
      <c r="D152" s="96" t="s">
        <v>162</v>
      </c>
      <c r="E152" s="98" t="s">
        <v>153</v>
      </c>
      <c r="F152" s="19" t="s">
        <v>163</v>
      </c>
      <c r="G152" s="20">
        <v>5796.1</v>
      </c>
      <c r="H152" s="20">
        <v>5246</v>
      </c>
      <c r="I152" s="21">
        <f t="shared" si="1"/>
        <v>0.90509135453149525</v>
      </c>
      <c r="J152" s="22"/>
    </row>
    <row r="153" spans="1:10" ht="45" x14ac:dyDescent="0.25">
      <c r="A153" s="95"/>
      <c r="B153" s="97"/>
      <c r="C153" s="99"/>
      <c r="D153" s="97"/>
      <c r="E153" s="99"/>
      <c r="F153" s="19" t="s">
        <v>164</v>
      </c>
      <c r="G153" s="20">
        <v>493.8</v>
      </c>
      <c r="H153" s="20">
        <v>0</v>
      </c>
      <c r="I153" s="21">
        <f t="shared" si="1"/>
        <v>0</v>
      </c>
      <c r="J153" s="22" t="s">
        <v>166</v>
      </c>
    </row>
    <row r="154" spans="1:10" ht="90" x14ac:dyDescent="0.25">
      <c r="A154" s="95"/>
      <c r="B154" s="97"/>
      <c r="C154" s="99"/>
      <c r="D154" s="19" t="s">
        <v>37</v>
      </c>
      <c r="E154" s="99" t="s">
        <v>153</v>
      </c>
      <c r="F154" s="19" t="s">
        <v>165</v>
      </c>
      <c r="G154" s="20">
        <v>318.10000000000002</v>
      </c>
      <c r="H154" s="20">
        <v>0</v>
      </c>
      <c r="I154" s="21">
        <f t="shared" si="1"/>
        <v>0</v>
      </c>
      <c r="J154" s="22" t="s">
        <v>166</v>
      </c>
    </row>
    <row r="155" spans="1:10" ht="60" x14ac:dyDescent="0.25">
      <c r="A155" s="95"/>
      <c r="B155" s="97"/>
      <c r="C155" s="99"/>
      <c r="D155" s="19" t="s">
        <v>167</v>
      </c>
      <c r="E155" s="99" t="s">
        <v>153</v>
      </c>
      <c r="F155" s="19" t="s">
        <v>168</v>
      </c>
      <c r="G155" s="20">
        <v>105329.5</v>
      </c>
      <c r="H155" s="20">
        <v>0</v>
      </c>
      <c r="I155" s="21">
        <f t="shared" si="1"/>
        <v>0</v>
      </c>
      <c r="J155" s="22" t="s">
        <v>169</v>
      </c>
    </row>
    <row r="156" spans="1:10" ht="45" x14ac:dyDescent="0.25">
      <c r="A156" s="95"/>
      <c r="B156" s="97"/>
      <c r="C156" s="99"/>
      <c r="D156" s="96" t="s">
        <v>29</v>
      </c>
      <c r="E156" s="99" t="s">
        <v>153</v>
      </c>
      <c r="F156" s="19" t="s">
        <v>170</v>
      </c>
      <c r="G156" s="20">
        <v>156137.5</v>
      </c>
      <c r="H156" s="20">
        <v>81542.899999999994</v>
      </c>
      <c r="I156" s="21">
        <f t="shared" si="1"/>
        <v>0.52225058041790084</v>
      </c>
      <c r="J156" s="22"/>
    </row>
    <row r="157" spans="1:10" ht="60" x14ac:dyDescent="0.25">
      <c r="A157" s="95"/>
      <c r="B157" s="97"/>
      <c r="C157" s="99"/>
      <c r="D157" s="97"/>
      <c r="E157" s="18" t="s">
        <v>171</v>
      </c>
      <c r="F157" s="19" t="s">
        <v>172</v>
      </c>
      <c r="G157" s="20">
        <v>151867.5</v>
      </c>
      <c r="H157" s="20">
        <v>42339.3</v>
      </c>
      <c r="I157" s="21">
        <f t="shared" si="1"/>
        <v>0.2787910514099462</v>
      </c>
      <c r="J157" s="22" t="s">
        <v>166</v>
      </c>
    </row>
    <row r="158" spans="1:10" x14ac:dyDescent="0.25">
      <c r="A158" s="95"/>
      <c r="B158" s="97"/>
      <c r="C158" s="100" t="s">
        <v>159</v>
      </c>
      <c r="D158" s="101"/>
      <c r="E158" s="102"/>
      <c r="F158" s="101"/>
      <c r="G158" s="23">
        <f>SUM(G152:G157)</f>
        <v>419942.5</v>
      </c>
      <c r="H158" s="23">
        <f>SUM(H152:H157)</f>
        <v>129128.2</v>
      </c>
      <c r="I158" s="24">
        <f t="shared" si="1"/>
        <v>0.30749019210963408</v>
      </c>
      <c r="J158" s="25"/>
    </row>
    <row r="159" spans="1:10" x14ac:dyDescent="0.25">
      <c r="A159" s="95"/>
      <c r="B159" s="88" t="s">
        <v>173</v>
      </c>
      <c r="C159" s="89"/>
      <c r="D159" s="90"/>
      <c r="E159" s="89"/>
      <c r="F159" s="90"/>
      <c r="G159" s="26">
        <f>G158</f>
        <v>419942.5</v>
      </c>
      <c r="H159" s="26">
        <f>H158</f>
        <v>129128.2</v>
      </c>
      <c r="I159" s="27">
        <f t="shared" si="1"/>
        <v>0.30749019210963408</v>
      </c>
      <c r="J159" s="28"/>
    </row>
    <row r="160" spans="1:10" ht="29.25" customHeight="1" x14ac:dyDescent="0.25">
      <c r="A160" s="91" t="s">
        <v>174</v>
      </c>
      <c r="B160" s="92"/>
      <c r="C160" s="93"/>
      <c r="D160" s="92"/>
      <c r="E160" s="93"/>
      <c r="F160" s="92"/>
      <c r="G160" s="29">
        <f>G143+G151+G159</f>
        <v>1252933.8999999999</v>
      </c>
      <c r="H160" s="29">
        <f>H143+H151+H159</f>
        <v>215070.59999999998</v>
      </c>
      <c r="I160" s="39">
        <f t="shared" si="1"/>
        <v>0.1716535884295253</v>
      </c>
      <c r="J160" s="40"/>
    </row>
    <row r="161" spans="1:10" x14ac:dyDescent="0.25">
      <c r="A161" s="32" t="s">
        <v>175</v>
      </c>
      <c r="B161" s="33"/>
      <c r="C161" s="34"/>
      <c r="D161" s="33"/>
      <c r="E161" s="34"/>
      <c r="F161" s="33"/>
      <c r="G161" s="38"/>
      <c r="H161" s="38"/>
      <c r="I161" s="36"/>
      <c r="J161" s="37"/>
    </row>
    <row r="162" spans="1:10" ht="81.75" customHeight="1" x14ac:dyDescent="0.25">
      <c r="A162" s="94" t="s">
        <v>175</v>
      </c>
      <c r="B162" s="96" t="s">
        <v>176</v>
      </c>
      <c r="C162" s="98" t="s">
        <v>20</v>
      </c>
      <c r="D162" s="19" t="s">
        <v>21</v>
      </c>
      <c r="E162" s="18" t="s">
        <v>21</v>
      </c>
      <c r="F162" s="19" t="s">
        <v>177</v>
      </c>
      <c r="G162" s="20">
        <v>93000</v>
      </c>
      <c r="H162" s="20">
        <v>0</v>
      </c>
      <c r="I162" s="21">
        <f t="shared" si="1"/>
        <v>0</v>
      </c>
      <c r="J162" s="22" t="s">
        <v>339</v>
      </c>
    </row>
    <row r="163" spans="1:10" ht="75" x14ac:dyDescent="0.25">
      <c r="A163" s="95"/>
      <c r="B163" s="97"/>
      <c r="C163" s="99"/>
      <c r="D163" s="19" t="s">
        <v>27</v>
      </c>
      <c r="E163" s="18" t="s">
        <v>27</v>
      </c>
      <c r="F163" s="19" t="s">
        <v>178</v>
      </c>
      <c r="G163" s="20">
        <v>9485.9</v>
      </c>
      <c r="H163" s="20">
        <v>8190</v>
      </c>
      <c r="I163" s="21">
        <f t="shared" si="1"/>
        <v>0.86338671080234874</v>
      </c>
      <c r="J163" s="22"/>
    </row>
    <row r="164" spans="1:10" x14ac:dyDescent="0.25">
      <c r="A164" s="95"/>
      <c r="B164" s="97"/>
      <c r="C164" s="100" t="s">
        <v>31</v>
      </c>
      <c r="D164" s="101"/>
      <c r="E164" s="102"/>
      <c r="F164" s="101"/>
      <c r="G164" s="23">
        <f>SUM(G162:G163)</f>
        <v>102485.9</v>
      </c>
      <c r="H164" s="23">
        <f>SUM(H162:H163)</f>
        <v>8190</v>
      </c>
      <c r="I164" s="24">
        <f t="shared" si="1"/>
        <v>7.9913431994059675E-2</v>
      </c>
      <c r="J164" s="25"/>
    </row>
    <row r="165" spans="1:10" x14ac:dyDescent="0.25">
      <c r="A165" s="95"/>
      <c r="B165" s="88" t="s">
        <v>179</v>
      </c>
      <c r="C165" s="89"/>
      <c r="D165" s="90"/>
      <c r="E165" s="89"/>
      <c r="F165" s="90"/>
      <c r="G165" s="26">
        <f>G164</f>
        <v>102485.9</v>
      </c>
      <c r="H165" s="26">
        <f>H164</f>
        <v>8190</v>
      </c>
      <c r="I165" s="27">
        <f t="shared" si="1"/>
        <v>7.9913431994059675E-2</v>
      </c>
      <c r="J165" s="28"/>
    </row>
    <row r="166" spans="1:10" x14ac:dyDescent="0.25">
      <c r="A166" s="91" t="s">
        <v>180</v>
      </c>
      <c r="B166" s="92"/>
      <c r="C166" s="93"/>
      <c r="D166" s="92"/>
      <c r="E166" s="93"/>
      <c r="F166" s="92"/>
      <c r="G166" s="29">
        <f>G165</f>
        <v>102485.9</v>
      </c>
      <c r="H166" s="29">
        <f>H165</f>
        <v>8190</v>
      </c>
      <c r="I166" s="39">
        <f t="shared" si="1"/>
        <v>7.9913431994059675E-2</v>
      </c>
      <c r="J166" s="40"/>
    </row>
    <row r="167" spans="1:10" x14ac:dyDescent="0.25">
      <c r="A167" s="32" t="s">
        <v>181</v>
      </c>
      <c r="B167" s="33"/>
      <c r="C167" s="34"/>
      <c r="D167" s="33"/>
      <c r="E167" s="34"/>
      <c r="F167" s="33"/>
      <c r="G167" s="38"/>
      <c r="H167" s="38"/>
      <c r="I167" s="36"/>
      <c r="J167" s="37"/>
    </row>
    <row r="168" spans="1:10" ht="75" x14ac:dyDescent="0.25">
      <c r="A168" s="94" t="s">
        <v>181</v>
      </c>
      <c r="B168" s="96" t="s">
        <v>182</v>
      </c>
      <c r="C168" s="98" t="s">
        <v>127</v>
      </c>
      <c r="D168" s="96" t="s">
        <v>87</v>
      </c>
      <c r="E168" s="98" t="s">
        <v>87</v>
      </c>
      <c r="F168" s="19" t="s">
        <v>183</v>
      </c>
      <c r="G168" s="20">
        <v>17970.3</v>
      </c>
      <c r="H168" s="20">
        <v>0</v>
      </c>
      <c r="I168" s="21">
        <f t="shared" si="1"/>
        <v>0</v>
      </c>
      <c r="J168" s="22" t="s">
        <v>415</v>
      </c>
    </row>
    <row r="169" spans="1:10" ht="75" x14ac:dyDescent="0.25">
      <c r="A169" s="95"/>
      <c r="B169" s="97"/>
      <c r="C169" s="99"/>
      <c r="D169" s="97"/>
      <c r="E169" s="99"/>
      <c r="F169" s="19" t="s">
        <v>184</v>
      </c>
      <c r="G169" s="20">
        <v>29751.4</v>
      </c>
      <c r="H169" s="20">
        <v>0</v>
      </c>
      <c r="I169" s="21">
        <f t="shared" si="1"/>
        <v>0</v>
      </c>
      <c r="J169" s="22" t="s">
        <v>415</v>
      </c>
    </row>
    <row r="170" spans="1:10" ht="75" x14ac:dyDescent="0.25">
      <c r="A170" s="95"/>
      <c r="B170" s="97"/>
      <c r="C170" s="99"/>
      <c r="D170" s="103" t="s">
        <v>162</v>
      </c>
      <c r="E170" s="109" t="s">
        <v>185</v>
      </c>
      <c r="F170" s="56" t="s">
        <v>323</v>
      </c>
      <c r="G170" s="20">
        <v>40000</v>
      </c>
      <c r="H170" s="20">
        <v>0</v>
      </c>
      <c r="I170" s="21">
        <f t="shared" si="1"/>
        <v>0</v>
      </c>
      <c r="J170" s="22" t="s">
        <v>377</v>
      </c>
    </row>
    <row r="171" spans="1:10" ht="75" x14ac:dyDescent="0.25">
      <c r="A171" s="95"/>
      <c r="B171" s="97"/>
      <c r="C171" s="99"/>
      <c r="D171" s="104"/>
      <c r="E171" s="110"/>
      <c r="F171" s="19" t="s">
        <v>186</v>
      </c>
      <c r="G171" s="20">
        <v>68536.600000000006</v>
      </c>
      <c r="H171" s="20">
        <v>0</v>
      </c>
      <c r="I171" s="21">
        <f t="shared" si="1"/>
        <v>0</v>
      </c>
      <c r="J171" s="22" t="s">
        <v>187</v>
      </c>
    </row>
    <row r="172" spans="1:10" ht="60" x14ac:dyDescent="0.25">
      <c r="A172" s="95"/>
      <c r="B172" s="97"/>
      <c r="C172" s="99"/>
      <c r="D172" s="105"/>
      <c r="E172" s="110"/>
      <c r="F172" s="56" t="s">
        <v>326</v>
      </c>
      <c r="G172" s="20">
        <v>91000</v>
      </c>
      <c r="H172" s="20">
        <v>0</v>
      </c>
      <c r="I172" s="21">
        <f t="shared" si="1"/>
        <v>0</v>
      </c>
      <c r="J172" s="22" t="s">
        <v>378</v>
      </c>
    </row>
    <row r="173" spans="1:10" ht="60" x14ac:dyDescent="0.25">
      <c r="A173" s="95"/>
      <c r="B173" s="97"/>
      <c r="C173" s="99"/>
      <c r="D173" s="96" t="s">
        <v>21</v>
      </c>
      <c r="E173" s="110"/>
      <c r="F173" s="19" t="s">
        <v>188</v>
      </c>
      <c r="G173" s="20">
        <v>36220.5</v>
      </c>
      <c r="H173" s="20">
        <v>0</v>
      </c>
      <c r="I173" s="21">
        <f t="shared" si="1"/>
        <v>0</v>
      </c>
      <c r="J173" s="22" t="s">
        <v>189</v>
      </c>
    </row>
    <row r="174" spans="1:10" ht="45" x14ac:dyDescent="0.25">
      <c r="A174" s="95"/>
      <c r="B174" s="97"/>
      <c r="C174" s="99"/>
      <c r="D174" s="97"/>
      <c r="E174" s="110"/>
      <c r="F174" s="19" t="s">
        <v>190</v>
      </c>
      <c r="G174" s="20">
        <v>5000</v>
      </c>
      <c r="H174" s="20">
        <v>0</v>
      </c>
      <c r="I174" s="21">
        <f t="shared" si="1"/>
        <v>0</v>
      </c>
      <c r="J174" s="22" t="s">
        <v>379</v>
      </c>
    </row>
    <row r="175" spans="1:10" ht="60" x14ac:dyDescent="0.25">
      <c r="A175" s="95"/>
      <c r="B175" s="97"/>
      <c r="C175" s="99"/>
      <c r="D175" s="97"/>
      <c r="E175" s="110"/>
      <c r="F175" s="19" t="s">
        <v>191</v>
      </c>
      <c r="G175" s="20">
        <v>365729.7</v>
      </c>
      <c r="H175" s="20">
        <v>25255.1</v>
      </c>
      <c r="I175" s="21">
        <f t="shared" si="1"/>
        <v>6.9054003544147494E-2</v>
      </c>
      <c r="J175" s="22" t="s">
        <v>389</v>
      </c>
    </row>
    <row r="176" spans="1:10" ht="90" x14ac:dyDescent="0.25">
      <c r="A176" s="95"/>
      <c r="B176" s="97"/>
      <c r="C176" s="99"/>
      <c r="D176" s="97"/>
      <c r="E176" s="110"/>
      <c r="F176" s="19" t="s">
        <v>192</v>
      </c>
      <c r="G176" s="20">
        <v>309030.7</v>
      </c>
      <c r="H176" s="20">
        <v>49735.5</v>
      </c>
      <c r="I176" s="21">
        <f t="shared" si="1"/>
        <v>0.16094032081602247</v>
      </c>
      <c r="J176" s="22" t="s">
        <v>391</v>
      </c>
    </row>
    <row r="177" spans="1:10" ht="75" x14ac:dyDescent="0.25">
      <c r="A177" s="95"/>
      <c r="B177" s="97"/>
      <c r="C177" s="99"/>
      <c r="D177" s="97"/>
      <c r="E177" s="110"/>
      <c r="F177" s="19" t="s">
        <v>193</v>
      </c>
      <c r="G177" s="20">
        <v>15317.5</v>
      </c>
      <c r="H177" s="20">
        <v>46.7</v>
      </c>
      <c r="I177" s="21">
        <f t="shared" si="1"/>
        <v>3.0488003917088298E-3</v>
      </c>
      <c r="J177" s="22" t="s">
        <v>390</v>
      </c>
    </row>
    <row r="178" spans="1:10" ht="75" x14ac:dyDescent="0.25">
      <c r="A178" s="95"/>
      <c r="B178" s="97"/>
      <c r="C178" s="99"/>
      <c r="D178" s="97"/>
      <c r="E178" s="110"/>
      <c r="F178" s="19" t="s">
        <v>194</v>
      </c>
      <c r="G178" s="20">
        <v>37815.599999999999</v>
      </c>
      <c r="H178" s="20">
        <v>0</v>
      </c>
      <c r="I178" s="21">
        <f t="shared" si="1"/>
        <v>0</v>
      </c>
      <c r="J178" s="22" t="s">
        <v>389</v>
      </c>
    </row>
    <row r="179" spans="1:10" ht="120" x14ac:dyDescent="0.25">
      <c r="A179" s="95"/>
      <c r="B179" s="97"/>
      <c r="C179" s="99"/>
      <c r="D179" s="97"/>
      <c r="E179" s="110"/>
      <c r="F179" s="19" t="s">
        <v>195</v>
      </c>
      <c r="G179" s="20">
        <v>515999</v>
      </c>
      <c r="H179" s="20">
        <v>155106.70000000001</v>
      </c>
      <c r="I179" s="21">
        <f t="shared" si="1"/>
        <v>0.30059496239333799</v>
      </c>
      <c r="J179" s="22" t="s">
        <v>391</v>
      </c>
    </row>
    <row r="180" spans="1:10" ht="105" x14ac:dyDescent="0.25">
      <c r="A180" s="95"/>
      <c r="B180" s="97"/>
      <c r="C180" s="99"/>
      <c r="D180" s="97"/>
      <c r="E180" s="110"/>
      <c r="F180" s="56" t="s">
        <v>317</v>
      </c>
      <c r="G180" s="20">
        <v>4224.2</v>
      </c>
      <c r="H180" s="20">
        <v>0</v>
      </c>
      <c r="I180" s="21">
        <f t="shared" si="1"/>
        <v>0</v>
      </c>
      <c r="J180" s="22" t="s">
        <v>390</v>
      </c>
    </row>
    <row r="181" spans="1:10" ht="90" x14ac:dyDescent="0.25">
      <c r="A181" s="95"/>
      <c r="B181" s="97"/>
      <c r="C181" s="99"/>
      <c r="D181" s="97"/>
      <c r="E181" s="110"/>
      <c r="F181" s="19" t="s">
        <v>196</v>
      </c>
      <c r="G181" s="20">
        <v>1538446.6</v>
      </c>
      <c r="H181" s="20">
        <v>490572.79999999999</v>
      </c>
      <c r="I181" s="21">
        <f t="shared" si="1"/>
        <v>0.31887541628029203</v>
      </c>
      <c r="J181" s="22" t="s">
        <v>391</v>
      </c>
    </row>
    <row r="182" spans="1:10" ht="60" x14ac:dyDescent="0.25">
      <c r="A182" s="95"/>
      <c r="B182" s="97"/>
      <c r="C182" s="99"/>
      <c r="D182" s="97"/>
      <c r="E182" s="110"/>
      <c r="F182" s="56" t="s">
        <v>324</v>
      </c>
      <c r="G182" s="20">
        <v>48500</v>
      </c>
      <c r="H182" s="20">
        <v>0</v>
      </c>
      <c r="I182" s="21">
        <f t="shared" si="1"/>
        <v>0</v>
      </c>
      <c r="J182" s="22" t="s">
        <v>380</v>
      </c>
    </row>
    <row r="183" spans="1:10" ht="60" x14ac:dyDescent="0.25">
      <c r="A183" s="95"/>
      <c r="B183" s="97"/>
      <c r="C183" s="99"/>
      <c r="D183" s="97"/>
      <c r="E183" s="110"/>
      <c r="F183" s="56" t="s">
        <v>325</v>
      </c>
      <c r="G183" s="20">
        <v>80000</v>
      </c>
      <c r="H183" s="20">
        <v>0</v>
      </c>
      <c r="I183" s="21">
        <f t="shared" si="1"/>
        <v>0</v>
      </c>
      <c r="J183" s="22" t="s">
        <v>380</v>
      </c>
    </row>
    <row r="184" spans="1:10" ht="75" x14ac:dyDescent="0.25">
      <c r="A184" s="95"/>
      <c r="B184" s="97"/>
      <c r="C184" s="99"/>
      <c r="D184" s="97"/>
      <c r="E184" s="110"/>
      <c r="F184" s="56" t="s">
        <v>327</v>
      </c>
      <c r="G184" s="86">
        <v>20000</v>
      </c>
      <c r="H184" s="20">
        <v>0</v>
      </c>
      <c r="I184" s="21">
        <f t="shared" si="1"/>
        <v>0</v>
      </c>
      <c r="J184" s="22" t="s">
        <v>380</v>
      </c>
    </row>
    <row r="185" spans="1:10" ht="75" x14ac:dyDescent="0.25">
      <c r="A185" s="95"/>
      <c r="B185" s="97"/>
      <c r="C185" s="99"/>
      <c r="D185" s="97"/>
      <c r="E185" s="111"/>
      <c r="F185" s="19" t="s">
        <v>197</v>
      </c>
      <c r="G185" s="20">
        <v>222945.4</v>
      </c>
      <c r="H185" s="20">
        <v>16824.099999999999</v>
      </c>
      <c r="I185" s="21">
        <f t="shared" si="1"/>
        <v>7.546287117832437E-2</v>
      </c>
      <c r="J185" s="22" t="s">
        <v>439</v>
      </c>
    </row>
    <row r="186" spans="1:10" ht="105" x14ac:dyDescent="0.25">
      <c r="A186" s="95"/>
      <c r="B186" s="97"/>
      <c r="C186" s="99"/>
      <c r="D186" s="97"/>
      <c r="E186" s="18" t="s">
        <v>198</v>
      </c>
      <c r="F186" s="19" t="s">
        <v>199</v>
      </c>
      <c r="G186" s="20">
        <v>59096.4</v>
      </c>
      <c r="H186" s="20">
        <v>0</v>
      </c>
      <c r="I186" s="21">
        <f t="shared" si="1"/>
        <v>0</v>
      </c>
      <c r="J186" s="22" t="s">
        <v>200</v>
      </c>
    </row>
    <row r="187" spans="1:10" ht="75" x14ac:dyDescent="0.25">
      <c r="A187" s="95"/>
      <c r="B187" s="97"/>
      <c r="C187" s="99"/>
      <c r="D187" s="56" t="s">
        <v>25</v>
      </c>
      <c r="E187" s="57" t="s">
        <v>185</v>
      </c>
      <c r="F187" s="56" t="s">
        <v>322</v>
      </c>
      <c r="G187" s="20">
        <v>5000</v>
      </c>
      <c r="H187" s="20"/>
      <c r="I187" s="21"/>
      <c r="J187" s="22" t="s">
        <v>381</v>
      </c>
    </row>
    <row r="188" spans="1:10" ht="63.75" x14ac:dyDescent="0.25">
      <c r="A188" s="95"/>
      <c r="B188" s="97"/>
      <c r="C188" s="99"/>
      <c r="D188" s="19" t="s">
        <v>27</v>
      </c>
      <c r="E188" s="18" t="s">
        <v>201</v>
      </c>
      <c r="F188" s="19" t="s">
        <v>202</v>
      </c>
      <c r="G188" s="20">
        <v>30988</v>
      </c>
      <c r="H188" s="20">
        <v>7980</v>
      </c>
      <c r="I188" s="21">
        <f t="shared" si="1"/>
        <v>0.25751903962824318</v>
      </c>
      <c r="J188" s="22" t="s">
        <v>382</v>
      </c>
    </row>
    <row r="189" spans="1:10" ht="63.75" x14ac:dyDescent="0.25">
      <c r="A189" s="95"/>
      <c r="B189" s="97"/>
      <c r="C189" s="99"/>
      <c r="D189" s="56" t="s">
        <v>27</v>
      </c>
      <c r="E189" s="56" t="s">
        <v>27</v>
      </c>
      <c r="F189" s="56" t="s">
        <v>319</v>
      </c>
      <c r="G189" s="20">
        <v>27501.200000000001</v>
      </c>
      <c r="H189" s="20">
        <v>0</v>
      </c>
      <c r="I189" s="21">
        <f t="shared" si="1"/>
        <v>0</v>
      </c>
      <c r="J189" s="22" t="s">
        <v>383</v>
      </c>
    </row>
    <row r="190" spans="1:10" ht="114.75" x14ac:dyDescent="0.25">
      <c r="A190" s="95"/>
      <c r="B190" s="97"/>
      <c r="C190" s="99"/>
      <c r="D190" s="56" t="s">
        <v>27</v>
      </c>
      <c r="E190" s="57" t="s">
        <v>329</v>
      </c>
      <c r="F190" s="56" t="s">
        <v>318</v>
      </c>
      <c r="G190" s="20">
        <v>42055.6</v>
      </c>
      <c r="H190" s="20">
        <v>0</v>
      </c>
      <c r="I190" s="21">
        <f t="shared" si="1"/>
        <v>0</v>
      </c>
      <c r="J190" s="22" t="s">
        <v>384</v>
      </c>
    </row>
    <row r="191" spans="1:10" ht="60" x14ac:dyDescent="0.25">
      <c r="A191" s="95"/>
      <c r="B191" s="97"/>
      <c r="C191" s="99"/>
      <c r="D191" s="96" t="s">
        <v>35</v>
      </c>
      <c r="E191" s="18" t="s">
        <v>185</v>
      </c>
      <c r="F191" s="19" t="s">
        <v>203</v>
      </c>
      <c r="G191" s="20">
        <v>6154.7</v>
      </c>
      <c r="H191" s="20">
        <v>0</v>
      </c>
      <c r="I191" s="21">
        <f t="shared" si="1"/>
        <v>0</v>
      </c>
      <c r="J191" s="22" t="s">
        <v>385</v>
      </c>
    </row>
    <row r="192" spans="1:10" ht="89.25" x14ac:dyDescent="0.25">
      <c r="A192" s="95"/>
      <c r="B192" s="97"/>
      <c r="C192" s="99"/>
      <c r="D192" s="97"/>
      <c r="E192" s="18" t="s">
        <v>204</v>
      </c>
      <c r="F192" s="19" t="s">
        <v>205</v>
      </c>
      <c r="G192" s="20">
        <v>9300.2999999999993</v>
      </c>
      <c r="H192" s="20">
        <v>0</v>
      </c>
      <c r="I192" s="21">
        <f t="shared" ref="I192:I252" si="2">H192/G192</f>
        <v>0</v>
      </c>
      <c r="J192" s="22" t="s">
        <v>386</v>
      </c>
    </row>
    <row r="193" spans="1:10" ht="90" x14ac:dyDescent="0.25">
      <c r="A193" s="95"/>
      <c r="B193" s="97"/>
      <c r="C193" s="99"/>
      <c r="D193" s="56" t="s">
        <v>65</v>
      </c>
      <c r="E193" s="57" t="s">
        <v>185</v>
      </c>
      <c r="F193" s="56" t="s">
        <v>328</v>
      </c>
      <c r="G193" s="20">
        <v>50000</v>
      </c>
      <c r="H193" s="20">
        <v>0</v>
      </c>
      <c r="I193" s="21">
        <f t="shared" si="2"/>
        <v>0</v>
      </c>
      <c r="J193" s="22" t="s">
        <v>440</v>
      </c>
    </row>
    <row r="194" spans="1:10" ht="38.25" x14ac:dyDescent="0.25">
      <c r="A194" s="95"/>
      <c r="B194" s="97"/>
      <c r="C194" s="99"/>
      <c r="D194" s="19" t="s">
        <v>167</v>
      </c>
      <c r="E194" s="57" t="s">
        <v>185</v>
      </c>
      <c r="F194" s="19" t="s">
        <v>206</v>
      </c>
      <c r="G194" s="20">
        <v>191470.1</v>
      </c>
      <c r="H194" s="20">
        <v>18788.400000000001</v>
      </c>
      <c r="I194" s="21">
        <f t="shared" si="2"/>
        <v>9.8127070492990812E-2</v>
      </c>
      <c r="J194" s="22" t="s">
        <v>207</v>
      </c>
    </row>
    <row r="195" spans="1:10" ht="105" x14ac:dyDescent="0.25">
      <c r="A195" s="95"/>
      <c r="B195" s="97"/>
      <c r="C195" s="99"/>
      <c r="D195" s="56" t="s">
        <v>37</v>
      </c>
      <c r="E195" s="57" t="s">
        <v>330</v>
      </c>
      <c r="F195" s="56" t="s">
        <v>321</v>
      </c>
      <c r="G195" s="20">
        <v>1480.9</v>
      </c>
      <c r="H195" s="20">
        <v>0</v>
      </c>
      <c r="I195" s="21">
        <f t="shared" si="2"/>
        <v>0</v>
      </c>
      <c r="J195" s="22" t="s">
        <v>387</v>
      </c>
    </row>
    <row r="196" spans="1:10" ht="30" x14ac:dyDescent="0.25">
      <c r="A196" s="95"/>
      <c r="B196" s="97"/>
      <c r="C196" s="99"/>
      <c r="D196" s="19" t="s">
        <v>29</v>
      </c>
      <c r="E196" s="57" t="s">
        <v>185</v>
      </c>
      <c r="F196" s="19" t="s">
        <v>208</v>
      </c>
      <c r="G196" s="20">
        <v>27531.7</v>
      </c>
      <c r="H196" s="20">
        <v>21362.2</v>
      </c>
      <c r="I196" s="21">
        <f t="shared" si="2"/>
        <v>0.77591285681596123</v>
      </c>
      <c r="J196" s="22"/>
    </row>
    <row r="197" spans="1:10" ht="89.25" x14ac:dyDescent="0.25">
      <c r="A197" s="95"/>
      <c r="B197" s="97"/>
      <c r="C197" s="58"/>
      <c r="D197" s="56" t="s">
        <v>29</v>
      </c>
      <c r="E197" s="57" t="s">
        <v>331</v>
      </c>
      <c r="F197" s="56" t="s">
        <v>320</v>
      </c>
      <c r="G197" s="20">
        <v>38155</v>
      </c>
      <c r="H197" s="20">
        <v>0</v>
      </c>
      <c r="I197" s="21">
        <f t="shared" si="2"/>
        <v>0</v>
      </c>
      <c r="J197" s="22" t="s">
        <v>388</v>
      </c>
    </row>
    <row r="198" spans="1:10" x14ac:dyDescent="0.25">
      <c r="A198" s="95"/>
      <c r="B198" s="97"/>
      <c r="C198" s="100" t="s">
        <v>130</v>
      </c>
      <c r="D198" s="101"/>
      <c r="E198" s="102"/>
      <c r="F198" s="101"/>
      <c r="G198" s="23">
        <f>SUM(G168:G197)</f>
        <v>3935221.4</v>
      </c>
      <c r="H198" s="23">
        <f>SUM(H168:H197)</f>
        <v>785671.5</v>
      </c>
      <c r="I198" s="24">
        <f t="shared" si="2"/>
        <v>0.19965115558682417</v>
      </c>
      <c r="J198" s="25"/>
    </row>
    <row r="199" spans="1:10" x14ac:dyDescent="0.25">
      <c r="A199" s="95"/>
      <c r="B199" s="88" t="s">
        <v>209</v>
      </c>
      <c r="C199" s="89"/>
      <c r="D199" s="90"/>
      <c r="E199" s="89"/>
      <c r="F199" s="90"/>
      <c r="G199" s="26">
        <f>G198</f>
        <v>3935221.4</v>
      </c>
      <c r="H199" s="26">
        <f>H198</f>
        <v>785671.5</v>
      </c>
      <c r="I199" s="27">
        <f t="shared" si="2"/>
        <v>0.19965115558682417</v>
      </c>
      <c r="J199" s="28"/>
    </row>
    <row r="200" spans="1:10" ht="60" x14ac:dyDescent="0.25">
      <c r="A200" s="95"/>
      <c r="B200" s="96" t="s">
        <v>210</v>
      </c>
      <c r="C200" s="98" t="s">
        <v>127</v>
      </c>
      <c r="D200" s="96" t="s">
        <v>21</v>
      </c>
      <c r="E200" s="98" t="s">
        <v>185</v>
      </c>
      <c r="F200" s="19" t="s">
        <v>191</v>
      </c>
      <c r="G200" s="20">
        <v>184421.2</v>
      </c>
      <c r="H200" s="20">
        <v>86632.5</v>
      </c>
      <c r="I200" s="21">
        <f t="shared" si="2"/>
        <v>0.4697534773659427</v>
      </c>
      <c r="J200" s="22" t="s">
        <v>389</v>
      </c>
    </row>
    <row r="201" spans="1:10" ht="75" x14ac:dyDescent="0.25">
      <c r="A201" s="95"/>
      <c r="B201" s="97"/>
      <c r="C201" s="99"/>
      <c r="D201" s="97"/>
      <c r="E201" s="99"/>
      <c r="F201" s="19" t="s">
        <v>211</v>
      </c>
      <c r="G201" s="20">
        <v>1452418.8</v>
      </c>
      <c r="H201" s="20">
        <v>0</v>
      </c>
      <c r="I201" s="21">
        <f t="shared" si="2"/>
        <v>0</v>
      </c>
      <c r="J201" s="22" t="s">
        <v>389</v>
      </c>
    </row>
    <row r="202" spans="1:10" ht="75" x14ac:dyDescent="0.25">
      <c r="A202" s="95"/>
      <c r="B202" s="97"/>
      <c r="C202" s="99"/>
      <c r="D202" s="97"/>
      <c r="E202" s="99"/>
      <c r="F202" s="19" t="s">
        <v>212</v>
      </c>
      <c r="G202" s="20">
        <v>240033.6</v>
      </c>
      <c r="H202" s="20">
        <v>59253</v>
      </c>
      <c r="I202" s="21">
        <f t="shared" si="2"/>
        <v>0.24685294058831764</v>
      </c>
      <c r="J202" s="22" t="s">
        <v>389</v>
      </c>
    </row>
    <row r="203" spans="1:10" x14ac:dyDescent="0.25">
      <c r="A203" s="95"/>
      <c r="B203" s="97"/>
      <c r="C203" s="100" t="s">
        <v>130</v>
      </c>
      <c r="D203" s="101"/>
      <c r="E203" s="102"/>
      <c r="F203" s="101"/>
      <c r="G203" s="23">
        <f>SUM(G200:G202)</f>
        <v>1876873.6</v>
      </c>
      <c r="H203" s="23">
        <f>SUM(H200:H202)</f>
        <v>145885.5</v>
      </c>
      <c r="I203" s="24">
        <f t="shared" si="2"/>
        <v>7.7727930106747722E-2</v>
      </c>
      <c r="J203" s="25"/>
    </row>
    <row r="204" spans="1:10" x14ac:dyDescent="0.25">
      <c r="A204" s="95"/>
      <c r="B204" s="88" t="s">
        <v>213</v>
      </c>
      <c r="C204" s="89"/>
      <c r="D204" s="90"/>
      <c r="E204" s="89"/>
      <c r="F204" s="90"/>
      <c r="G204" s="26">
        <f>G203</f>
        <v>1876873.6</v>
      </c>
      <c r="H204" s="26">
        <f>H203</f>
        <v>145885.5</v>
      </c>
      <c r="I204" s="27">
        <f t="shared" si="2"/>
        <v>7.7727930106747722E-2</v>
      </c>
      <c r="J204" s="28"/>
    </row>
    <row r="205" spans="1:10" x14ac:dyDescent="0.25">
      <c r="A205" s="91" t="s">
        <v>214</v>
      </c>
      <c r="B205" s="92"/>
      <c r="C205" s="93"/>
      <c r="D205" s="92"/>
      <c r="E205" s="93"/>
      <c r="F205" s="92"/>
      <c r="G205" s="29">
        <f>G204+G199</f>
        <v>5812095</v>
      </c>
      <c r="H205" s="29">
        <f>H204+H199</f>
        <v>931557</v>
      </c>
      <c r="I205" s="39">
        <f t="shared" si="2"/>
        <v>0.16027903879754202</v>
      </c>
      <c r="J205" s="40"/>
    </row>
    <row r="206" spans="1:10" x14ac:dyDescent="0.25">
      <c r="A206" s="32" t="s">
        <v>215</v>
      </c>
      <c r="B206" s="33"/>
      <c r="C206" s="34"/>
      <c r="D206" s="33"/>
      <c r="E206" s="34"/>
      <c r="F206" s="33"/>
      <c r="G206" s="38"/>
      <c r="H206" s="38"/>
      <c r="I206" s="36"/>
      <c r="J206" s="37"/>
    </row>
    <row r="207" spans="1:10" ht="60" x14ac:dyDescent="0.25">
      <c r="A207" s="94" t="s">
        <v>215</v>
      </c>
      <c r="B207" s="96" t="s">
        <v>216</v>
      </c>
      <c r="C207" s="109" t="s">
        <v>20</v>
      </c>
      <c r="D207" s="19" t="s">
        <v>21</v>
      </c>
      <c r="E207" s="18" t="s">
        <v>22</v>
      </c>
      <c r="F207" s="19" t="s">
        <v>217</v>
      </c>
      <c r="G207" s="20">
        <v>80000</v>
      </c>
      <c r="H207" s="20">
        <v>23844.5</v>
      </c>
      <c r="I207" s="21">
        <f t="shared" si="2"/>
        <v>0.29805625000000002</v>
      </c>
      <c r="J207" s="22" t="s">
        <v>340</v>
      </c>
    </row>
    <row r="208" spans="1:10" ht="60" x14ac:dyDescent="0.25">
      <c r="A208" s="94"/>
      <c r="B208" s="96"/>
      <c r="C208" s="110"/>
      <c r="D208" s="44" t="s">
        <v>70</v>
      </c>
      <c r="E208" s="45" t="s">
        <v>22</v>
      </c>
      <c r="F208" s="44" t="s">
        <v>269</v>
      </c>
      <c r="G208" s="20">
        <v>10000</v>
      </c>
      <c r="H208" s="20">
        <v>0</v>
      </c>
      <c r="I208" s="21">
        <f t="shared" si="2"/>
        <v>0</v>
      </c>
      <c r="J208" s="22" t="s">
        <v>341</v>
      </c>
    </row>
    <row r="209" spans="1:11" x14ac:dyDescent="0.25">
      <c r="A209" s="95"/>
      <c r="B209" s="97"/>
      <c r="C209" s="100" t="s">
        <v>31</v>
      </c>
      <c r="D209" s="101"/>
      <c r="E209" s="102"/>
      <c r="F209" s="101"/>
      <c r="G209" s="23">
        <f>SUM(G207:G208)</f>
        <v>90000</v>
      </c>
      <c r="H209" s="23">
        <f>SUM(H207:H208)</f>
        <v>23844.5</v>
      </c>
      <c r="I209" s="24">
        <f t="shared" si="2"/>
        <v>0.26493888888888889</v>
      </c>
      <c r="J209" s="25"/>
    </row>
    <row r="210" spans="1:11" x14ac:dyDescent="0.25">
      <c r="A210" s="95"/>
      <c r="B210" s="88" t="s">
        <v>218</v>
      </c>
      <c r="C210" s="89"/>
      <c r="D210" s="90"/>
      <c r="E210" s="89"/>
      <c r="F210" s="90"/>
      <c r="G210" s="26">
        <f>G209</f>
        <v>90000</v>
      </c>
      <c r="H210" s="26">
        <f>H209</f>
        <v>23844.5</v>
      </c>
      <c r="I210" s="27">
        <f t="shared" si="2"/>
        <v>0.26493888888888889</v>
      </c>
      <c r="J210" s="28"/>
    </row>
    <row r="211" spans="1:11" x14ac:dyDescent="0.25">
      <c r="A211" s="91" t="s">
        <v>219</v>
      </c>
      <c r="B211" s="92"/>
      <c r="C211" s="93"/>
      <c r="D211" s="92"/>
      <c r="E211" s="93"/>
      <c r="F211" s="92"/>
      <c r="G211" s="29">
        <f>G210</f>
        <v>90000</v>
      </c>
      <c r="H211" s="29">
        <f>H210</f>
        <v>23844.5</v>
      </c>
      <c r="I211" s="39">
        <f t="shared" si="2"/>
        <v>0.26493888888888889</v>
      </c>
      <c r="J211" s="40"/>
    </row>
    <row r="212" spans="1:11" x14ac:dyDescent="0.25">
      <c r="A212" s="32" t="s">
        <v>220</v>
      </c>
      <c r="B212" s="33"/>
      <c r="C212" s="34"/>
      <c r="D212" s="33"/>
      <c r="E212" s="34"/>
      <c r="F212" s="33"/>
      <c r="G212" s="38"/>
      <c r="H212" s="38"/>
      <c r="I212" s="36"/>
      <c r="J212" s="37"/>
    </row>
    <row r="213" spans="1:11" ht="45" x14ac:dyDescent="0.25">
      <c r="A213" s="94" t="s">
        <v>220</v>
      </c>
      <c r="B213" s="96" t="s">
        <v>221</v>
      </c>
      <c r="C213" s="18" t="s">
        <v>20</v>
      </c>
      <c r="D213" s="19" t="s">
        <v>21</v>
      </c>
      <c r="E213" s="18" t="s">
        <v>22</v>
      </c>
      <c r="F213" s="19" t="s">
        <v>222</v>
      </c>
      <c r="G213" s="20">
        <v>75847.8</v>
      </c>
      <c r="H213" s="20">
        <v>3540</v>
      </c>
      <c r="I213" s="21">
        <f t="shared" si="2"/>
        <v>4.6672415020607053E-2</v>
      </c>
      <c r="J213" s="22" t="s">
        <v>413</v>
      </c>
    </row>
    <row r="214" spans="1:11" ht="45" customHeight="1" x14ac:dyDescent="0.25">
      <c r="A214" s="95"/>
      <c r="B214" s="97"/>
      <c r="C214" s="100" t="s">
        <v>31</v>
      </c>
      <c r="D214" s="101"/>
      <c r="E214" s="102"/>
      <c r="F214" s="101"/>
      <c r="G214" s="23">
        <f>SUM(G213)</f>
        <v>75847.8</v>
      </c>
      <c r="H214" s="23">
        <f>SUM(H213)</f>
        <v>3540</v>
      </c>
      <c r="I214" s="24">
        <f t="shared" si="2"/>
        <v>4.6672415020607053E-2</v>
      </c>
      <c r="J214" s="25"/>
    </row>
    <row r="215" spans="1:11" ht="27.75" customHeight="1" x14ac:dyDescent="0.25">
      <c r="A215" s="95"/>
      <c r="B215" s="88" t="s">
        <v>223</v>
      </c>
      <c r="C215" s="89"/>
      <c r="D215" s="90"/>
      <c r="E215" s="89"/>
      <c r="F215" s="90"/>
      <c r="G215" s="26">
        <f>G214</f>
        <v>75847.8</v>
      </c>
      <c r="H215" s="26">
        <f>H214</f>
        <v>3540</v>
      </c>
      <c r="I215" s="27">
        <f t="shared" si="2"/>
        <v>4.6672415020607053E-2</v>
      </c>
      <c r="J215" s="28"/>
    </row>
    <row r="216" spans="1:11" x14ac:dyDescent="0.25">
      <c r="A216" s="91" t="s">
        <v>224</v>
      </c>
      <c r="B216" s="92"/>
      <c r="C216" s="93"/>
      <c r="D216" s="92"/>
      <c r="E216" s="93"/>
      <c r="F216" s="92"/>
      <c r="G216" s="29">
        <f>G215</f>
        <v>75847.8</v>
      </c>
      <c r="H216" s="29">
        <f>H215</f>
        <v>3540</v>
      </c>
      <c r="I216" s="39">
        <f t="shared" si="2"/>
        <v>4.6672415020607053E-2</v>
      </c>
      <c r="J216" s="40"/>
    </row>
    <row r="217" spans="1:11" x14ac:dyDescent="0.25">
      <c r="A217" s="32" t="s">
        <v>225</v>
      </c>
      <c r="B217" s="33"/>
      <c r="C217" s="34"/>
      <c r="D217" s="33"/>
      <c r="E217" s="34"/>
      <c r="F217" s="33"/>
      <c r="G217" s="38"/>
      <c r="H217" s="38"/>
      <c r="I217" s="36"/>
      <c r="J217" s="37"/>
    </row>
    <row r="218" spans="1:11" ht="60" x14ac:dyDescent="0.25">
      <c r="A218" s="94" t="s">
        <v>225</v>
      </c>
      <c r="B218" s="96" t="s">
        <v>226</v>
      </c>
      <c r="C218" s="98" t="s">
        <v>127</v>
      </c>
      <c r="D218" s="19" t="s">
        <v>65</v>
      </c>
      <c r="E218" s="18" t="s">
        <v>185</v>
      </c>
      <c r="F218" s="19" t="s">
        <v>227</v>
      </c>
      <c r="G218" s="20">
        <v>4852.5</v>
      </c>
      <c r="H218" s="20">
        <v>0</v>
      </c>
      <c r="I218" s="21">
        <f t="shared" si="2"/>
        <v>0</v>
      </c>
      <c r="J218" s="22" t="s">
        <v>392</v>
      </c>
    </row>
    <row r="219" spans="1:11" ht="45" x14ac:dyDescent="0.25">
      <c r="A219" s="95"/>
      <c r="B219" s="97"/>
      <c r="C219" s="99"/>
      <c r="D219" s="19" t="s">
        <v>37</v>
      </c>
      <c r="E219" s="18" t="s">
        <v>228</v>
      </c>
      <c r="F219" s="19" t="s">
        <v>229</v>
      </c>
      <c r="G219" s="20">
        <v>60201.4</v>
      </c>
      <c r="H219" s="20">
        <v>34997.800000000003</v>
      </c>
      <c r="I219" s="21">
        <f t="shared" si="2"/>
        <v>0.58134528432893595</v>
      </c>
      <c r="J219" s="22"/>
    </row>
    <row r="220" spans="1:11" ht="60" x14ac:dyDescent="0.25">
      <c r="A220" s="95"/>
      <c r="B220" s="97"/>
      <c r="C220" s="99"/>
      <c r="D220" s="19" t="s">
        <v>35</v>
      </c>
      <c r="E220" s="57" t="s">
        <v>185</v>
      </c>
      <c r="F220" s="19" t="s">
        <v>332</v>
      </c>
      <c r="G220" s="20">
        <v>6560</v>
      </c>
      <c r="H220" s="20">
        <v>0</v>
      </c>
      <c r="I220" s="21">
        <f t="shared" si="2"/>
        <v>0</v>
      </c>
      <c r="J220" s="22" t="s">
        <v>414</v>
      </c>
    </row>
    <row r="221" spans="1:11" x14ac:dyDescent="0.25">
      <c r="A221" s="95"/>
      <c r="B221" s="97"/>
      <c r="C221" s="100" t="s">
        <v>130</v>
      </c>
      <c r="D221" s="101"/>
      <c r="E221" s="102"/>
      <c r="F221" s="101"/>
      <c r="G221" s="23">
        <f>SUM(G218:G220)</f>
        <v>71613.899999999994</v>
      </c>
      <c r="H221" s="23">
        <f>SUM(H218:H220)</f>
        <v>34997.800000000003</v>
      </c>
      <c r="I221" s="24">
        <f t="shared" si="2"/>
        <v>0.48870121582541942</v>
      </c>
      <c r="J221" s="25"/>
    </row>
    <row r="222" spans="1:11" x14ac:dyDescent="0.25">
      <c r="A222" s="95"/>
      <c r="B222" s="88" t="s">
        <v>230</v>
      </c>
      <c r="C222" s="89"/>
      <c r="D222" s="90"/>
      <c r="E222" s="89"/>
      <c r="F222" s="90"/>
      <c r="G222" s="26">
        <f>G221</f>
        <v>71613.899999999994</v>
      </c>
      <c r="H222" s="26">
        <f>H221</f>
        <v>34997.800000000003</v>
      </c>
      <c r="I222" s="27">
        <f t="shared" si="2"/>
        <v>0.48870121582541942</v>
      </c>
      <c r="J222" s="28"/>
    </row>
    <row r="223" spans="1:11" ht="93" customHeight="1" x14ac:dyDescent="0.25">
      <c r="A223" s="95"/>
      <c r="B223" s="96" t="s">
        <v>231</v>
      </c>
      <c r="C223" s="98" t="s">
        <v>20</v>
      </c>
      <c r="D223" s="54" t="s">
        <v>87</v>
      </c>
      <c r="E223" s="55" t="s">
        <v>232</v>
      </c>
      <c r="F223" s="54" t="s">
        <v>233</v>
      </c>
      <c r="G223" s="20">
        <f>59400+23.7</f>
        <v>59423.7</v>
      </c>
      <c r="H223" s="20">
        <v>0</v>
      </c>
      <c r="I223" s="21">
        <f t="shared" si="2"/>
        <v>0</v>
      </c>
      <c r="J223" s="70" t="s">
        <v>401</v>
      </c>
      <c r="K223" s="71"/>
    </row>
    <row r="224" spans="1:11" ht="75" x14ac:dyDescent="0.25">
      <c r="A224" s="95"/>
      <c r="B224" s="97"/>
      <c r="C224" s="99"/>
      <c r="D224" s="54" t="s">
        <v>162</v>
      </c>
      <c r="E224" s="55" t="s">
        <v>234</v>
      </c>
      <c r="F224" s="54" t="s">
        <v>235</v>
      </c>
      <c r="G224" s="20">
        <f>14349.8+89.2</f>
        <v>14439</v>
      </c>
      <c r="H224" s="20">
        <v>2361</v>
      </c>
      <c r="I224" s="21">
        <f t="shared" si="2"/>
        <v>0.16351547891128196</v>
      </c>
      <c r="J224" s="70" t="s">
        <v>236</v>
      </c>
      <c r="K224" s="71"/>
    </row>
    <row r="225" spans="1:10" ht="60" x14ac:dyDescent="0.25">
      <c r="A225" s="95"/>
      <c r="B225" s="97"/>
      <c r="C225" s="99"/>
      <c r="D225" s="54" t="s">
        <v>157</v>
      </c>
      <c r="E225" s="55" t="s">
        <v>259</v>
      </c>
      <c r="F225" s="54" t="s">
        <v>258</v>
      </c>
      <c r="G225" s="20">
        <v>44838.5</v>
      </c>
      <c r="H225" s="20">
        <v>0</v>
      </c>
      <c r="I225" s="21">
        <f t="shared" si="2"/>
        <v>0</v>
      </c>
      <c r="J225" s="70" t="s">
        <v>402</v>
      </c>
    </row>
    <row r="226" spans="1:10" ht="45" x14ac:dyDescent="0.25">
      <c r="A226" s="95"/>
      <c r="B226" s="97"/>
      <c r="C226" s="99"/>
      <c r="D226" s="54" t="s">
        <v>27</v>
      </c>
      <c r="E226" s="55" t="s">
        <v>201</v>
      </c>
      <c r="F226" s="54" t="s">
        <v>260</v>
      </c>
      <c r="G226" s="20">
        <v>69300</v>
      </c>
      <c r="H226" s="20">
        <v>0</v>
      </c>
      <c r="I226" s="21">
        <f t="shared" si="2"/>
        <v>0</v>
      </c>
      <c r="J226" s="70" t="s">
        <v>423</v>
      </c>
    </row>
    <row r="227" spans="1:10" ht="60" x14ac:dyDescent="0.25">
      <c r="A227" s="95"/>
      <c r="B227" s="97"/>
      <c r="C227" s="99"/>
      <c r="D227" s="72" t="s">
        <v>25</v>
      </c>
      <c r="E227" s="73" t="s">
        <v>352</v>
      </c>
      <c r="F227" s="72" t="s">
        <v>351</v>
      </c>
      <c r="G227" s="20">
        <v>35322.9</v>
      </c>
      <c r="H227" s="20">
        <v>0</v>
      </c>
      <c r="I227" s="21">
        <f>H227/G227</f>
        <v>0</v>
      </c>
      <c r="J227" s="70" t="s">
        <v>411</v>
      </c>
    </row>
    <row r="228" spans="1:10" ht="51" x14ac:dyDescent="0.25">
      <c r="A228" s="95"/>
      <c r="B228" s="97"/>
      <c r="C228" s="99"/>
      <c r="D228" s="19" t="s">
        <v>25</v>
      </c>
      <c r="E228" s="98" t="s">
        <v>22</v>
      </c>
      <c r="F228" s="19" t="s">
        <v>237</v>
      </c>
      <c r="G228" s="20">
        <v>27806.2</v>
      </c>
      <c r="H228" s="20">
        <v>0</v>
      </c>
      <c r="I228" s="21">
        <f t="shared" si="2"/>
        <v>0</v>
      </c>
      <c r="J228" s="22" t="s">
        <v>366</v>
      </c>
    </row>
    <row r="229" spans="1:10" ht="51" x14ac:dyDescent="0.25">
      <c r="A229" s="95"/>
      <c r="B229" s="97"/>
      <c r="C229" s="99"/>
      <c r="D229" s="19" t="s">
        <v>27</v>
      </c>
      <c r="E229" s="99" t="s">
        <v>22</v>
      </c>
      <c r="F229" s="19" t="s">
        <v>238</v>
      </c>
      <c r="G229" s="20">
        <v>26311.200000000001</v>
      </c>
      <c r="H229" s="20">
        <v>0</v>
      </c>
      <c r="I229" s="21">
        <f t="shared" si="2"/>
        <v>0</v>
      </c>
      <c r="J229" s="22" t="s">
        <v>367</v>
      </c>
    </row>
    <row r="230" spans="1:10" ht="60" x14ac:dyDescent="0.25">
      <c r="A230" s="95"/>
      <c r="B230" s="97"/>
      <c r="C230" s="99"/>
      <c r="D230" s="96" t="s">
        <v>37</v>
      </c>
      <c r="E230" s="99" t="s">
        <v>22</v>
      </c>
      <c r="F230" s="19" t="s">
        <v>239</v>
      </c>
      <c r="G230" s="20">
        <v>249099.9</v>
      </c>
      <c r="H230" s="20">
        <v>0</v>
      </c>
      <c r="I230" s="21">
        <f t="shared" si="2"/>
        <v>0</v>
      </c>
      <c r="J230" s="22" t="s">
        <v>369</v>
      </c>
    </row>
    <row r="231" spans="1:10" ht="45" x14ac:dyDescent="0.25">
      <c r="A231" s="95"/>
      <c r="B231" s="97"/>
      <c r="C231" s="99"/>
      <c r="D231" s="97"/>
      <c r="E231" s="99"/>
      <c r="F231" s="19" t="s">
        <v>240</v>
      </c>
      <c r="G231" s="20">
        <v>66211.399999999994</v>
      </c>
      <c r="H231" s="20">
        <v>0</v>
      </c>
      <c r="I231" s="21">
        <f t="shared" si="2"/>
        <v>0</v>
      </c>
      <c r="J231" s="22" t="s">
        <v>370</v>
      </c>
    </row>
    <row r="232" spans="1:10" ht="63.75" x14ac:dyDescent="0.25">
      <c r="A232" s="95"/>
      <c r="B232" s="97"/>
      <c r="C232" s="99"/>
      <c r="D232" s="19" t="s">
        <v>157</v>
      </c>
      <c r="E232" s="99" t="s">
        <v>22</v>
      </c>
      <c r="F232" s="19" t="s">
        <v>241</v>
      </c>
      <c r="G232" s="20">
        <v>3537.9</v>
      </c>
      <c r="H232" s="20">
        <v>0</v>
      </c>
      <c r="I232" s="21">
        <f t="shared" si="2"/>
        <v>0</v>
      </c>
      <c r="J232" s="22" t="s">
        <v>412</v>
      </c>
    </row>
    <row r="233" spans="1:10" x14ac:dyDescent="0.25">
      <c r="A233" s="95"/>
      <c r="B233" s="97"/>
      <c r="C233" s="100" t="s">
        <v>31</v>
      </c>
      <c r="D233" s="101"/>
      <c r="E233" s="102"/>
      <c r="F233" s="101"/>
      <c r="G233" s="23">
        <f>SUM(G223:G232)</f>
        <v>596290.70000000007</v>
      </c>
      <c r="H233" s="23">
        <f>SUM(H223:H232)</f>
        <v>2361</v>
      </c>
      <c r="I233" s="24">
        <f t="shared" si="2"/>
        <v>3.9594781538601891E-3</v>
      </c>
      <c r="J233" s="25"/>
    </row>
    <row r="234" spans="1:10" x14ac:dyDescent="0.25">
      <c r="A234" s="95"/>
      <c r="B234" s="88" t="s">
        <v>242</v>
      </c>
      <c r="C234" s="89"/>
      <c r="D234" s="90"/>
      <c r="E234" s="89"/>
      <c r="F234" s="90"/>
      <c r="G234" s="26">
        <f>G233</f>
        <v>596290.70000000007</v>
      </c>
      <c r="H234" s="26">
        <f>H233</f>
        <v>2361</v>
      </c>
      <c r="I234" s="27">
        <f t="shared" si="2"/>
        <v>3.9594781538601891E-3</v>
      </c>
      <c r="J234" s="28"/>
    </row>
    <row r="235" spans="1:10" x14ac:dyDescent="0.25">
      <c r="A235" s="91" t="s">
        <v>243</v>
      </c>
      <c r="B235" s="92"/>
      <c r="C235" s="93"/>
      <c r="D235" s="92"/>
      <c r="E235" s="93"/>
      <c r="F235" s="92"/>
      <c r="G235" s="29">
        <f>G234+G222</f>
        <v>667904.60000000009</v>
      </c>
      <c r="H235" s="29">
        <f>H234+H222</f>
        <v>37358.800000000003</v>
      </c>
      <c r="I235" s="39">
        <f t="shared" si="2"/>
        <v>5.5934335532349978E-2</v>
      </c>
      <c r="J235" s="40"/>
    </row>
    <row r="236" spans="1:10" x14ac:dyDescent="0.25">
      <c r="A236" s="32" t="s">
        <v>270</v>
      </c>
      <c r="B236" s="33"/>
      <c r="C236" s="34"/>
      <c r="D236" s="33"/>
      <c r="E236" s="34"/>
      <c r="F236" s="33"/>
      <c r="G236" s="38"/>
      <c r="H236" s="38"/>
      <c r="I236" s="36"/>
      <c r="J236" s="37"/>
    </row>
    <row r="237" spans="1:10" ht="73.5" customHeight="1" x14ac:dyDescent="0.25">
      <c r="A237" s="94" t="s">
        <v>270</v>
      </c>
      <c r="B237" s="96" t="s">
        <v>271</v>
      </c>
      <c r="C237" s="45" t="s">
        <v>20</v>
      </c>
      <c r="D237" s="44" t="s">
        <v>21</v>
      </c>
      <c r="E237" s="45" t="s">
        <v>22</v>
      </c>
      <c r="F237" s="44" t="s">
        <v>272</v>
      </c>
      <c r="G237" s="20">
        <v>290000</v>
      </c>
      <c r="H237" s="20">
        <v>0</v>
      </c>
      <c r="I237" s="21">
        <f t="shared" ref="I237:I240" si="3">H237/G237</f>
        <v>0</v>
      </c>
      <c r="J237" s="78" t="s">
        <v>373</v>
      </c>
    </row>
    <row r="238" spans="1:10" ht="16.5" customHeight="1" x14ac:dyDescent="0.25">
      <c r="A238" s="95"/>
      <c r="B238" s="97"/>
      <c r="C238" s="100" t="s">
        <v>31</v>
      </c>
      <c r="D238" s="101"/>
      <c r="E238" s="102"/>
      <c r="F238" s="101"/>
      <c r="G238" s="23">
        <f>SUM(G237)</f>
        <v>290000</v>
      </c>
      <c r="H238" s="23">
        <f>SUM(H237)</f>
        <v>0</v>
      </c>
      <c r="I238" s="24">
        <f t="shared" si="3"/>
        <v>0</v>
      </c>
      <c r="J238" s="25"/>
    </row>
    <row r="239" spans="1:10" ht="28.5" customHeight="1" x14ac:dyDescent="0.25">
      <c r="A239" s="95"/>
      <c r="B239" s="88" t="s">
        <v>273</v>
      </c>
      <c r="C239" s="89"/>
      <c r="D239" s="90"/>
      <c r="E239" s="89"/>
      <c r="F239" s="90"/>
      <c r="G239" s="26">
        <f>G238</f>
        <v>290000</v>
      </c>
      <c r="H239" s="26">
        <f>H238</f>
        <v>0</v>
      </c>
      <c r="I239" s="27">
        <f t="shared" si="3"/>
        <v>0</v>
      </c>
      <c r="J239" s="28"/>
    </row>
    <row r="240" spans="1:10" ht="15.75" customHeight="1" x14ac:dyDescent="0.25">
      <c r="A240" s="91" t="s">
        <v>274</v>
      </c>
      <c r="B240" s="92"/>
      <c r="C240" s="93"/>
      <c r="D240" s="92"/>
      <c r="E240" s="93"/>
      <c r="F240" s="92"/>
      <c r="G240" s="29">
        <f>G239</f>
        <v>290000</v>
      </c>
      <c r="H240" s="29">
        <f>H239</f>
        <v>0</v>
      </c>
      <c r="I240" s="39">
        <f t="shared" si="3"/>
        <v>0</v>
      </c>
      <c r="J240" s="40"/>
    </row>
    <row r="241" spans="1:10" ht="15.75" customHeight="1" x14ac:dyDescent="0.25">
      <c r="A241" s="32" t="s">
        <v>276</v>
      </c>
      <c r="B241" s="33"/>
      <c r="C241" s="34"/>
      <c r="D241" s="33"/>
      <c r="E241" s="34"/>
      <c r="F241" s="33"/>
      <c r="G241" s="38"/>
      <c r="H241" s="38"/>
      <c r="I241" s="36"/>
      <c r="J241" s="37"/>
    </row>
    <row r="242" spans="1:10" ht="45" x14ac:dyDescent="0.25">
      <c r="A242" s="94" t="s">
        <v>276</v>
      </c>
      <c r="B242" s="96" t="s">
        <v>277</v>
      </c>
      <c r="C242" s="45" t="s">
        <v>20</v>
      </c>
      <c r="D242" s="44" t="s">
        <v>278</v>
      </c>
      <c r="E242" s="45" t="s">
        <v>22</v>
      </c>
      <c r="F242" s="44" t="s">
        <v>279</v>
      </c>
      <c r="G242" s="20">
        <v>30000</v>
      </c>
      <c r="H242" s="20">
        <v>0</v>
      </c>
      <c r="I242" s="21">
        <f t="shared" ref="I242:I245" si="4">H242/G242</f>
        <v>0</v>
      </c>
      <c r="J242" s="22" t="s">
        <v>342</v>
      </c>
    </row>
    <row r="243" spans="1:10" x14ac:dyDescent="0.25">
      <c r="A243" s="95"/>
      <c r="B243" s="97"/>
      <c r="C243" s="100" t="s">
        <v>31</v>
      </c>
      <c r="D243" s="101"/>
      <c r="E243" s="102"/>
      <c r="F243" s="101"/>
      <c r="G243" s="23">
        <f>SUM(G242)</f>
        <v>30000</v>
      </c>
      <c r="H243" s="23">
        <f>SUM(H242)</f>
        <v>0</v>
      </c>
      <c r="I243" s="24">
        <f t="shared" si="4"/>
        <v>0</v>
      </c>
      <c r="J243" s="25"/>
    </row>
    <row r="244" spans="1:10" ht="24" customHeight="1" x14ac:dyDescent="0.25">
      <c r="A244" s="95"/>
      <c r="B244" s="88" t="s">
        <v>280</v>
      </c>
      <c r="C244" s="89"/>
      <c r="D244" s="90"/>
      <c r="E244" s="89"/>
      <c r="F244" s="90"/>
      <c r="G244" s="26">
        <f>G243</f>
        <v>30000</v>
      </c>
      <c r="H244" s="26">
        <f>H243</f>
        <v>0</v>
      </c>
      <c r="I244" s="27">
        <f t="shared" si="4"/>
        <v>0</v>
      </c>
      <c r="J244" s="28"/>
    </row>
    <row r="245" spans="1:10" ht="15.75" customHeight="1" x14ac:dyDescent="0.25">
      <c r="A245" s="91" t="s">
        <v>275</v>
      </c>
      <c r="B245" s="92"/>
      <c r="C245" s="93"/>
      <c r="D245" s="92"/>
      <c r="E245" s="93"/>
      <c r="F245" s="92"/>
      <c r="G245" s="29">
        <f>G244</f>
        <v>30000</v>
      </c>
      <c r="H245" s="29">
        <f>H244</f>
        <v>0</v>
      </c>
      <c r="I245" s="39">
        <f t="shared" si="4"/>
        <v>0</v>
      </c>
      <c r="J245" s="40"/>
    </row>
    <row r="246" spans="1:10" ht="15" customHeight="1" x14ac:dyDescent="0.25">
      <c r="A246" s="32" t="s">
        <v>244</v>
      </c>
      <c r="B246" s="33"/>
      <c r="C246" s="34"/>
      <c r="D246" s="33"/>
      <c r="E246" s="34"/>
      <c r="F246" s="33"/>
      <c r="G246" s="38"/>
      <c r="H246" s="38"/>
      <c r="I246" s="36"/>
      <c r="J246" s="37"/>
    </row>
    <row r="247" spans="1:10" ht="30" x14ac:dyDescent="0.25">
      <c r="A247" s="94" t="s">
        <v>244</v>
      </c>
      <c r="B247" s="96" t="s">
        <v>245</v>
      </c>
      <c r="C247" s="98" t="s">
        <v>20</v>
      </c>
      <c r="D247" s="19" t="s">
        <v>14</v>
      </c>
      <c r="E247" s="18" t="s">
        <v>22</v>
      </c>
      <c r="F247" s="19" t="s">
        <v>246</v>
      </c>
      <c r="G247" s="20">
        <v>156234.79999999999</v>
      </c>
      <c r="H247" s="20">
        <v>8930.5</v>
      </c>
      <c r="I247" s="21">
        <f t="shared" si="2"/>
        <v>5.7160760598791056E-2</v>
      </c>
      <c r="J247" s="22" t="s">
        <v>69</v>
      </c>
    </row>
    <row r="248" spans="1:10" ht="75" x14ac:dyDescent="0.25">
      <c r="A248" s="95"/>
      <c r="B248" s="97"/>
      <c r="C248" s="99"/>
      <c r="D248" s="19" t="s">
        <v>167</v>
      </c>
      <c r="E248" s="18" t="s">
        <v>20</v>
      </c>
      <c r="F248" s="19" t="s">
        <v>247</v>
      </c>
      <c r="G248" s="20">
        <v>5000</v>
      </c>
      <c r="H248" s="20">
        <v>0</v>
      </c>
      <c r="I248" s="21">
        <f t="shared" si="2"/>
        <v>0</v>
      </c>
      <c r="J248" s="22" t="s">
        <v>248</v>
      </c>
    </row>
    <row r="249" spans="1:10" x14ac:dyDescent="0.25">
      <c r="A249" s="95"/>
      <c r="B249" s="97"/>
      <c r="C249" s="100" t="s">
        <v>31</v>
      </c>
      <c r="D249" s="101"/>
      <c r="E249" s="102"/>
      <c r="F249" s="101"/>
      <c r="G249" s="23">
        <v>161234.79999999999</v>
      </c>
      <c r="H249" s="23">
        <f>H247+H248</f>
        <v>8930.5</v>
      </c>
      <c r="I249" s="24">
        <f t="shared" si="2"/>
        <v>5.5388166822546998E-2</v>
      </c>
      <c r="J249" s="25"/>
    </row>
    <row r="250" spans="1:10" x14ac:dyDescent="0.25">
      <c r="A250" s="95"/>
      <c r="B250" s="88" t="s">
        <v>249</v>
      </c>
      <c r="C250" s="89"/>
      <c r="D250" s="90"/>
      <c r="E250" s="89"/>
      <c r="F250" s="90"/>
      <c r="G250" s="26">
        <v>161234.79999999999</v>
      </c>
      <c r="H250" s="26">
        <f>H247+H248</f>
        <v>8930.5</v>
      </c>
      <c r="I250" s="27">
        <f t="shared" si="2"/>
        <v>5.5388166822546998E-2</v>
      </c>
      <c r="J250" s="28"/>
    </row>
    <row r="251" spans="1:10" x14ac:dyDescent="0.25">
      <c r="A251" s="91" t="s">
        <v>250</v>
      </c>
      <c r="B251" s="92"/>
      <c r="C251" s="93"/>
      <c r="D251" s="92"/>
      <c r="E251" s="93"/>
      <c r="F251" s="92"/>
      <c r="G251" s="29">
        <v>161234.79999999999</v>
      </c>
      <c r="H251" s="29">
        <f>H250</f>
        <v>8930.5</v>
      </c>
      <c r="I251" s="39">
        <f t="shared" si="2"/>
        <v>5.5388166822546998E-2</v>
      </c>
      <c r="J251" s="40"/>
    </row>
    <row r="252" spans="1:10" ht="16.5" x14ac:dyDescent="0.25">
      <c r="A252" s="119" t="s">
        <v>251</v>
      </c>
      <c r="B252" s="119"/>
      <c r="C252" s="119"/>
      <c r="D252" s="119"/>
      <c r="E252" s="119"/>
      <c r="F252" s="119"/>
      <c r="G252" s="41">
        <f>G21+G72+G92+G104+G130+G160+G166+G205+G211+G216+G235+G240+G245+G251</f>
        <v>31720522.295279998</v>
      </c>
      <c r="H252" s="41">
        <f>H21+H72+H92+H104+H130+H160+H166+H205+H211+H216+H235+H240+H245+H251</f>
        <v>5556876.79</v>
      </c>
      <c r="I252" s="42">
        <f t="shared" si="2"/>
        <v>0.17518238628835128</v>
      </c>
      <c r="J252" s="22"/>
    </row>
  </sheetData>
  <autoFilter ref="A4:K252"/>
  <customSheetViews>
    <customSheetView guid="{80AE5F36-A2E0-4A96-9DA0-1898E7BD94F0}" scale="85" showPageBreaks="1" fitToPage="1" showAutoFilter="1" topLeftCell="E1">
      <selection activeCell="J1" sqref="J1"/>
      <pageMargins left="0.70866141732283472" right="0.70866141732283472" top="0.74803149606299213" bottom="0.74803149606299213" header="0.31496062992125984" footer="0.31496062992125984"/>
      <pageSetup paperSize="9" scale="44" fitToHeight="20" orientation="landscape" r:id="rId1"/>
      <headerFooter>
        <oddFooter>&amp;C&amp;P</oddFooter>
      </headerFooter>
      <autoFilter ref="A4:K252"/>
    </customSheetView>
    <customSheetView guid="{7D36B766-AB9B-4967-A4BD-162842765ED8}" scale="70" showAutoFilter="1" topLeftCell="D202">
      <selection activeCell="J213" sqref="J213"/>
      <pageMargins left="0.7" right="0.7" top="0.75" bottom="0.75" header="0.3" footer="0.3"/>
      <pageSetup paperSize="9" orientation="portrait" r:id="rId2"/>
      <autoFilter ref="A4:K252"/>
    </customSheetView>
    <customSheetView guid="{2D6F6328-2E37-4FFB-AF86-333BBAEA47DA}" scale="70" topLeftCell="A67">
      <selection activeCell="J83" sqref="J83"/>
      <pageMargins left="0.7" right="0.7" top="0.75" bottom="0.75" header="0.3" footer="0.3"/>
      <pageSetup paperSize="9" orientation="portrait" r:id="rId3"/>
    </customSheetView>
    <customSheetView guid="{2C1FBB50-F61C-4113-A5AD-B70090ADAD6B}" scale="90" showAutoFilter="1" topLeftCell="D35">
      <selection activeCell="J40" sqref="J40"/>
      <pageMargins left="0.7" right="0.7" top="0.75" bottom="0.75" header="0.3" footer="0.3"/>
      <pageSetup paperSize="9" orientation="portrait" r:id="rId4"/>
      <autoFilter ref="A4:K252"/>
    </customSheetView>
    <customSheetView guid="{CC43A77E-A9D2-4FBF-9C80-F3C6449EDF95}" scale="85" showAutoFilter="1" topLeftCell="E140">
      <selection activeCell="J147" sqref="J147:J149"/>
      <pageMargins left="0.7" right="0.7" top="0.75" bottom="0.75" header="0.3" footer="0.3"/>
      <pageSetup paperSize="9" orientation="portrait" r:id="rId5"/>
      <autoFilter ref="A4:K252"/>
    </customSheetView>
    <customSheetView guid="{7BDBFC7C-E378-4AD0-8D09-BEFDA461869C}" scale="115" topLeftCell="E121">
      <selection activeCell="J128" sqref="J128"/>
      <pageMargins left="0.7" right="0.7" top="0.75" bottom="0.75" header="0.3" footer="0.3"/>
      <pageSetup paperSize="9" orientation="portrait" r:id="rId6"/>
    </customSheetView>
  </customSheetViews>
  <mergeCells count="183">
    <mergeCell ref="J123:J124"/>
    <mergeCell ref="J125:J126"/>
    <mergeCell ref="C121:C127"/>
    <mergeCell ref="D125:D126"/>
    <mergeCell ref="E125:E126"/>
    <mergeCell ref="D123:D124"/>
    <mergeCell ref="E123:E124"/>
    <mergeCell ref="F123:F124"/>
    <mergeCell ref="G123:G124"/>
    <mergeCell ref="H123:H124"/>
    <mergeCell ref="I123:I124"/>
    <mergeCell ref="F125:F126"/>
    <mergeCell ref="G125:G126"/>
    <mergeCell ref="H125:H126"/>
    <mergeCell ref="I125:I126"/>
    <mergeCell ref="D41:D42"/>
    <mergeCell ref="E41:E42"/>
    <mergeCell ref="A130:F130"/>
    <mergeCell ref="A132:A159"/>
    <mergeCell ref="B132:B142"/>
    <mergeCell ref="E132:E134"/>
    <mergeCell ref="C142:F142"/>
    <mergeCell ref="B143:F143"/>
    <mergeCell ref="B144:B150"/>
    <mergeCell ref="B159:F159"/>
    <mergeCell ref="E55:E56"/>
    <mergeCell ref="C50:C58"/>
    <mergeCell ref="D62:D63"/>
    <mergeCell ref="E62:E63"/>
    <mergeCell ref="C117:C118"/>
    <mergeCell ref="D117:D118"/>
    <mergeCell ref="B121:B128"/>
    <mergeCell ref="D121:D122"/>
    <mergeCell ref="E121:E122"/>
    <mergeCell ref="C128:F128"/>
    <mergeCell ref="B129:F129"/>
    <mergeCell ref="A104:F104"/>
    <mergeCell ref="A106:A129"/>
    <mergeCell ref="B106:B115"/>
    <mergeCell ref="A251:F251"/>
    <mergeCell ref="A252:F252"/>
    <mergeCell ref="B234:F234"/>
    <mergeCell ref="A235:F235"/>
    <mergeCell ref="A247:A250"/>
    <mergeCell ref="B247:B249"/>
    <mergeCell ref="C247:C248"/>
    <mergeCell ref="C249:F249"/>
    <mergeCell ref="B250:F250"/>
    <mergeCell ref="A218:A234"/>
    <mergeCell ref="B218:B221"/>
    <mergeCell ref="C218:C220"/>
    <mergeCell ref="C221:F221"/>
    <mergeCell ref="B222:F222"/>
    <mergeCell ref="B223:B233"/>
    <mergeCell ref="C223:C232"/>
    <mergeCell ref="E228:E232"/>
    <mergeCell ref="D230:D231"/>
    <mergeCell ref="A245:F245"/>
    <mergeCell ref="A242:A244"/>
    <mergeCell ref="B242:B243"/>
    <mergeCell ref="C243:F243"/>
    <mergeCell ref="B244:F244"/>
    <mergeCell ref="A237:A239"/>
    <mergeCell ref="D191:D192"/>
    <mergeCell ref="A211:F211"/>
    <mergeCell ref="A213:A215"/>
    <mergeCell ref="B213:B214"/>
    <mergeCell ref="C214:F214"/>
    <mergeCell ref="B215:F215"/>
    <mergeCell ref="A216:F216"/>
    <mergeCell ref="B204:F204"/>
    <mergeCell ref="A205:F205"/>
    <mergeCell ref="A207:A210"/>
    <mergeCell ref="B207:B209"/>
    <mergeCell ref="C209:F209"/>
    <mergeCell ref="B210:F210"/>
    <mergeCell ref="C207:C208"/>
    <mergeCell ref="E170:E185"/>
    <mergeCell ref="E152:E156"/>
    <mergeCell ref="D156:D157"/>
    <mergeCell ref="C158:F158"/>
    <mergeCell ref="C144:C149"/>
    <mergeCell ref="E145:E149"/>
    <mergeCell ref="C132:C141"/>
    <mergeCell ref="D132:D136"/>
    <mergeCell ref="D137:D138"/>
    <mergeCell ref="D173:D186"/>
    <mergeCell ref="A160:F160"/>
    <mergeCell ref="D145:D146"/>
    <mergeCell ref="C150:F150"/>
    <mergeCell ref="B151:F151"/>
    <mergeCell ref="B152:B158"/>
    <mergeCell ref="C152:C157"/>
    <mergeCell ref="D152:D153"/>
    <mergeCell ref="C115:F115"/>
    <mergeCell ref="B116:F116"/>
    <mergeCell ref="B117:B119"/>
    <mergeCell ref="C119:F119"/>
    <mergeCell ref="B120:F120"/>
    <mergeCell ref="D107:D109"/>
    <mergeCell ref="C106:C114"/>
    <mergeCell ref="D112:D113"/>
    <mergeCell ref="B91:F91"/>
    <mergeCell ref="A92:F92"/>
    <mergeCell ref="A94:A103"/>
    <mergeCell ref="B94:B102"/>
    <mergeCell ref="C102:F102"/>
    <mergeCell ref="B103:F103"/>
    <mergeCell ref="C94:C101"/>
    <mergeCell ref="B71:F71"/>
    <mergeCell ref="A72:F72"/>
    <mergeCell ref="A74:A91"/>
    <mergeCell ref="B74:B84"/>
    <mergeCell ref="D77:D78"/>
    <mergeCell ref="C84:F84"/>
    <mergeCell ref="B85:F85"/>
    <mergeCell ref="C87:F87"/>
    <mergeCell ref="B86:B90"/>
    <mergeCell ref="C88:C90"/>
    <mergeCell ref="A21:F21"/>
    <mergeCell ref="A23:A71"/>
    <mergeCell ref="B23:B46"/>
    <mergeCell ref="C23:C45"/>
    <mergeCell ref="D43:D44"/>
    <mergeCell ref="E43:E44"/>
    <mergeCell ref="C46:F46"/>
    <mergeCell ref="B60:F60"/>
    <mergeCell ref="B61:B65"/>
    <mergeCell ref="C61:C64"/>
    <mergeCell ref="C65:F65"/>
    <mergeCell ref="B66:F66"/>
    <mergeCell ref="B67:B70"/>
    <mergeCell ref="C68:F68"/>
    <mergeCell ref="C70:F70"/>
    <mergeCell ref="B47:F47"/>
    <mergeCell ref="B48:B59"/>
    <mergeCell ref="C49:F49"/>
    <mergeCell ref="C59:F59"/>
    <mergeCell ref="E24:E40"/>
    <mergeCell ref="D24:D40"/>
    <mergeCell ref="D50:D53"/>
    <mergeCell ref="E50:E53"/>
    <mergeCell ref="D55:D56"/>
    <mergeCell ref="B15:F15"/>
    <mergeCell ref="B16:B19"/>
    <mergeCell ref="C16:C18"/>
    <mergeCell ref="E16:E18"/>
    <mergeCell ref="C19:F19"/>
    <mergeCell ref="B20:F20"/>
    <mergeCell ref="A2:J2"/>
    <mergeCell ref="A6:A20"/>
    <mergeCell ref="B6:B7"/>
    <mergeCell ref="C7:F7"/>
    <mergeCell ref="B8:F8"/>
    <mergeCell ref="B9:B14"/>
    <mergeCell ref="C9:C13"/>
    <mergeCell ref="D9:D10"/>
    <mergeCell ref="E9:E13"/>
    <mergeCell ref="C14:F14"/>
    <mergeCell ref="B239:F239"/>
    <mergeCell ref="A240:F240"/>
    <mergeCell ref="A162:A165"/>
    <mergeCell ref="B162:B164"/>
    <mergeCell ref="C162:C163"/>
    <mergeCell ref="C164:F164"/>
    <mergeCell ref="B165:F165"/>
    <mergeCell ref="C198:F198"/>
    <mergeCell ref="B199:F199"/>
    <mergeCell ref="B200:B203"/>
    <mergeCell ref="C200:C202"/>
    <mergeCell ref="D200:D202"/>
    <mergeCell ref="E200:E202"/>
    <mergeCell ref="C203:F203"/>
    <mergeCell ref="A166:F166"/>
    <mergeCell ref="A168:A204"/>
    <mergeCell ref="B168:B198"/>
    <mergeCell ref="C168:C196"/>
    <mergeCell ref="D168:D169"/>
    <mergeCell ref="E168:E169"/>
    <mergeCell ref="C233:F233"/>
    <mergeCell ref="D170:D172"/>
    <mergeCell ref="B237:B238"/>
    <mergeCell ref="C238:F238"/>
  </mergeCells>
  <pageMargins left="0.70866141732283472" right="0.70866141732283472" top="0.74803149606299213" bottom="0.74803149606299213" header="0.31496062992125984" footer="0.31496062992125984"/>
  <pageSetup paperSize="9" scale="44" fitToHeight="20" orientation="landscape" r:id="rId7"/>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80AE5F36-A2E0-4A96-9DA0-1898E7BD94F0}">
      <pageMargins left="0.7" right="0.7" top="0.75" bottom="0.75" header="0.3" footer="0.3"/>
    </customSheetView>
    <customSheetView guid="{7D36B766-AB9B-4967-A4BD-162842765ED8}">
      <pageMargins left="0.7" right="0.7" top="0.75" bottom="0.75" header="0.3" footer="0.3"/>
    </customSheetView>
    <customSheetView guid="{2D6F6328-2E37-4FFB-AF86-333BBAEA47DA}">
      <pageMargins left="0.7" right="0.7" top="0.75" bottom="0.75" header="0.3" footer="0.3"/>
    </customSheetView>
    <customSheetView guid="{2C1FBB50-F61C-4113-A5AD-B70090ADAD6B}">
      <pageMargins left="0.7" right="0.7" top="0.75" bottom="0.75" header="0.3" footer="0.3"/>
    </customSheetView>
    <customSheetView guid="{CC43A77E-A9D2-4FBF-9C80-F3C6449EDF95}">
      <pageMargins left="0.7" right="0.7" top="0.75" bottom="0.75" header="0.3" footer="0.3"/>
    </customSheetView>
    <customSheetView guid="{7BDBFC7C-E378-4AD0-8D09-BEFDA461869C}">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80AE5F36-A2E0-4A96-9DA0-1898E7BD94F0}">
      <pageMargins left="0.7" right="0.7" top="0.75" bottom="0.75" header="0.3" footer="0.3"/>
    </customSheetView>
    <customSheetView guid="{7D36B766-AB9B-4967-A4BD-162842765ED8}">
      <pageMargins left="0.7" right="0.7" top="0.75" bottom="0.75" header="0.3" footer="0.3"/>
    </customSheetView>
    <customSheetView guid="{2D6F6328-2E37-4FFB-AF86-333BBAEA47DA}">
      <pageMargins left="0.7" right="0.7" top="0.75" bottom="0.75" header="0.3" footer="0.3"/>
    </customSheetView>
    <customSheetView guid="{2C1FBB50-F61C-4113-A5AD-B70090ADAD6B}">
      <pageMargins left="0.7" right="0.7" top="0.75" bottom="0.75" header="0.3" footer="0.3"/>
    </customSheetView>
    <customSheetView guid="{CC43A77E-A9D2-4FBF-9C80-F3C6449EDF95}">
      <pageMargins left="0.7" right="0.7" top="0.75" bottom="0.75" header="0.3" footer="0.3"/>
    </customSheetView>
    <customSheetView guid="{7BDBFC7C-E378-4AD0-8D09-BEFDA461869C}">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 Борисовна Макеева</dc:creator>
  <cp:lastModifiedBy>Федотова Елена Рифовна</cp:lastModifiedBy>
  <cp:lastPrinted>2024-07-29T05:37:42Z</cp:lastPrinted>
  <dcterms:created xsi:type="dcterms:W3CDTF">2024-07-04T14:03:53Z</dcterms:created>
  <dcterms:modified xsi:type="dcterms:W3CDTF">2024-07-29T05:37:44Z</dcterms:modified>
</cp:coreProperties>
</file>