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activeTab="3"/>
  </bookViews>
  <sheets>
    <sheet name="Доходы" sheetId="1" r:id="rId1"/>
    <sheet name="_params" sheetId="4" state="hidden" r:id="rId2"/>
    <sheet name="Расходы" sheetId="5" r:id="rId3"/>
    <sheet name="Источники" sheetId="6" r:id="rId4"/>
  </sheets>
  <definedNames>
    <definedName name="_xlnm._FilterDatabase" localSheetId="0" hidden="1">Доходы!$A$11:$J$131</definedName>
    <definedName name="_xlnm._FilterDatabase" localSheetId="2" hidden="1">Расходы!$A$4:$I$154</definedName>
    <definedName name="FILE_NAME" localSheetId="0">Доходы!#REF!</definedName>
    <definedName name="FORM_CODE" localSheetId="0">Доходы!$N$2</definedName>
    <definedName name="LAST_CELL" localSheetId="0">Доходы!#REF!</definedName>
    <definedName name="PARAMS" localSheetId="0">Доходы!$N$7</definedName>
    <definedName name="PERIOD" localSheetId="0">Доходы!$N$3</definedName>
    <definedName name="RANGE_NAMES" localSheetId="0">Доходы!$N$6</definedName>
    <definedName name="RBEGIN_1" localSheetId="0">Доходы!$A$12</definedName>
    <definedName name="REG_DATE" localSheetId="0">Доходы!$N$1</definedName>
    <definedName name="REND_1" localSheetId="0">Доходы!#REF!</definedName>
    <definedName name="SRC_CODE" localSheetId="0">Доходы!$N$5</definedName>
    <definedName name="SRC_KIND" localSheetId="0">Доходы!$N$4</definedName>
    <definedName name="_xlnm.Print_Titles" localSheetId="0">Доходы!$9:$11</definedName>
  </definedNames>
  <calcPr calcId="145621"/>
</workbook>
</file>

<file path=xl/calcChain.xml><?xml version="1.0" encoding="utf-8"?>
<calcChain xmlns="http://schemas.openxmlformats.org/spreadsheetml/2006/main">
  <c r="E154" i="5" l="1"/>
  <c r="H131" i="1" l="1"/>
  <c r="G131" i="1"/>
  <c r="H130" i="1"/>
  <c r="G130" i="1"/>
  <c r="H129" i="1"/>
  <c r="G129" i="1"/>
  <c r="H128" i="1"/>
  <c r="G128" i="1"/>
  <c r="H127" i="1"/>
  <c r="G127" i="1"/>
  <c r="H126" i="1"/>
  <c r="G126" i="1"/>
  <c r="H125" i="1"/>
  <c r="G125" i="1"/>
  <c r="H124" i="1"/>
  <c r="G124" i="1"/>
  <c r="H123" i="1"/>
  <c r="G123" i="1"/>
  <c r="H122" i="1"/>
  <c r="G122" i="1"/>
  <c r="H121" i="1"/>
  <c r="G121" i="1"/>
  <c r="H120" i="1"/>
  <c r="G120" i="1"/>
  <c r="H119" i="1"/>
  <c r="G119" i="1"/>
  <c r="H118" i="1"/>
  <c r="G118" i="1"/>
  <c r="H117" i="1"/>
  <c r="G117" i="1"/>
  <c r="H116" i="1"/>
  <c r="G116" i="1"/>
  <c r="H115" i="1"/>
  <c r="G115" i="1"/>
  <c r="H114" i="1"/>
  <c r="G114" i="1"/>
  <c r="H113" i="1"/>
  <c r="G113" i="1"/>
  <c r="H112" i="1"/>
  <c r="G112" i="1"/>
  <c r="H111" i="1"/>
  <c r="G111" i="1"/>
  <c r="H110" i="1"/>
  <c r="G110" i="1"/>
  <c r="H109" i="1"/>
  <c r="G109" i="1"/>
  <c r="H108" i="1"/>
  <c r="G108" i="1"/>
  <c r="H107" i="1"/>
  <c r="G107" i="1"/>
  <c r="H106" i="1"/>
  <c r="G106" i="1"/>
  <c r="H105" i="1"/>
  <c r="G105" i="1"/>
  <c r="H104" i="1"/>
  <c r="G104" i="1"/>
  <c r="H103" i="1"/>
  <c r="G103" i="1"/>
  <c r="H102" i="1"/>
  <c r="G102" i="1"/>
  <c r="H101" i="1"/>
  <c r="G101" i="1"/>
  <c r="H100" i="1"/>
  <c r="G100" i="1"/>
  <c r="H99" i="1"/>
  <c r="G99" i="1"/>
  <c r="H98" i="1"/>
  <c r="G98" i="1"/>
  <c r="H97" i="1"/>
  <c r="G97" i="1"/>
  <c r="H96" i="1"/>
  <c r="G96" i="1"/>
  <c r="H95" i="1"/>
  <c r="G95" i="1"/>
  <c r="H94" i="1"/>
  <c r="G94" i="1"/>
  <c r="H93" i="1"/>
  <c r="G93" i="1"/>
  <c r="H92" i="1"/>
  <c r="G92" i="1"/>
  <c r="H91" i="1"/>
  <c r="G91" i="1"/>
  <c r="H90" i="1"/>
  <c r="G90" i="1"/>
  <c r="H89" i="1"/>
  <c r="G89" i="1"/>
  <c r="H88" i="1"/>
  <c r="G88" i="1"/>
  <c r="H87" i="1"/>
  <c r="G87" i="1"/>
  <c r="H86" i="1"/>
  <c r="G86" i="1"/>
  <c r="H85" i="1"/>
  <c r="G85" i="1"/>
  <c r="H84" i="1"/>
  <c r="G84" i="1"/>
  <c r="H83" i="1"/>
  <c r="G83" i="1"/>
  <c r="H82" i="1"/>
  <c r="G82" i="1"/>
  <c r="H81" i="1"/>
  <c r="G81" i="1"/>
  <c r="H80" i="1"/>
  <c r="G80" i="1"/>
  <c r="H79" i="1"/>
  <c r="G79" i="1"/>
  <c r="E6" i="6" l="1"/>
  <c r="H78" i="1" l="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G34"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H48" i="1" l="1"/>
  <c r="H47" i="1"/>
  <c r="H46" i="1"/>
  <c r="H45" i="1"/>
  <c r="H44" i="1"/>
  <c r="H43" i="1"/>
  <c r="H42" i="1"/>
  <c r="H41" i="1"/>
  <c r="H40" i="1"/>
  <c r="H39" i="1"/>
  <c r="H38" i="1"/>
  <c r="H37" i="1"/>
  <c r="H36" i="1"/>
  <c r="H35" i="1"/>
  <c r="H34" i="1"/>
  <c r="H33" i="1"/>
  <c r="H32" i="1"/>
  <c r="H31" i="1"/>
  <c r="H30" i="1"/>
  <c r="G48" i="1"/>
  <c r="G47" i="1"/>
  <c r="G46" i="1"/>
  <c r="G45" i="1"/>
  <c r="G44" i="1"/>
  <c r="G43" i="1"/>
  <c r="G42" i="1"/>
  <c r="G41" i="1"/>
  <c r="G40" i="1"/>
  <c r="G39" i="1"/>
  <c r="G38" i="1"/>
  <c r="G37" i="1"/>
  <c r="G36" i="1"/>
  <c r="G35" i="1"/>
  <c r="G33" i="1"/>
  <c r="G32" i="1"/>
  <c r="G31" i="1"/>
  <c r="G30" i="1"/>
  <c r="G5" i="5" l="1"/>
  <c r="H29" i="1" l="1"/>
  <c r="G29" i="1"/>
  <c r="H28" i="1"/>
  <c r="G28" i="1"/>
  <c r="H27" i="1"/>
  <c r="G27" i="1"/>
  <c r="H26" i="1"/>
  <c r="G26" i="1"/>
  <c r="H25" i="1"/>
  <c r="G25" i="1"/>
  <c r="H24" i="1"/>
  <c r="G24" i="1"/>
  <c r="H23" i="1"/>
  <c r="G23" i="1"/>
  <c r="H22" i="1"/>
  <c r="G22" i="1"/>
  <c r="H21" i="1"/>
  <c r="G21" i="1"/>
  <c r="H20" i="1"/>
  <c r="G20" i="1"/>
  <c r="H19" i="1"/>
  <c r="G19" i="1"/>
  <c r="H18" i="1"/>
  <c r="G18" i="1"/>
  <c r="F5" i="5"/>
  <c r="H17" i="1"/>
  <c r="G17" i="1"/>
  <c r="H16" i="1"/>
  <c r="G16" i="1"/>
  <c r="H15" i="1"/>
  <c r="G15" i="1"/>
  <c r="H14" i="1"/>
  <c r="G14" i="1"/>
  <c r="H12" i="1"/>
  <c r="G12" i="1"/>
  <c r="A8" i="1"/>
</calcChain>
</file>

<file path=xl/sharedStrings.xml><?xml version="1.0" encoding="utf-8"?>
<sst xmlns="http://schemas.openxmlformats.org/spreadsheetml/2006/main" count="1349" uniqueCount="399">
  <si>
    <t>Код формы по ОКУД</t>
  </si>
  <si>
    <t>0503164</t>
  </si>
  <si>
    <t xml:space="preserve">        Сведения об исполнении  бюджета</t>
  </si>
  <si>
    <t>Наименование бюджета:</t>
  </si>
  <si>
    <t>Областной бюджет Ленинградской области</t>
  </si>
  <si>
    <t>руб.</t>
  </si>
  <si>
    <t>Код по бюджетной классификации</t>
  </si>
  <si>
    <t>Код строки</t>
  </si>
  <si>
    <t>Утвержденные бюджетные назначения (прогнозные показатели)</t>
  </si>
  <si>
    <t>Доведенные бюджетные данные</t>
  </si>
  <si>
    <t>Показатели исполнения</t>
  </si>
  <si>
    <t>Причины отклонений от планового процента</t>
  </si>
  <si>
    <t>процент исполнения, %</t>
  </si>
  <si>
    <t>код</t>
  </si>
  <si>
    <t>пояснения</t>
  </si>
  <si>
    <t>Исполнено, руб.</t>
  </si>
  <si>
    <t>сумма отклонения, руб. (гр.5-гр.3)</t>
  </si>
  <si>
    <t>Доходы бюджета, всего</t>
  </si>
  <si>
    <t>010</t>
  </si>
  <si>
    <t>из них не исполнено:</t>
  </si>
  <si>
    <t>X</t>
  </si>
  <si>
    <t>-</t>
  </si>
  <si>
    <t/>
  </si>
  <si>
    <t>Доходы/EXPORT_SRC_KIND</t>
  </si>
  <si>
    <t>СБС</t>
  </si>
  <si>
    <t>Доходы/FORM_CODE</t>
  </si>
  <si>
    <t>164</t>
  </si>
  <si>
    <t>Доходы/REG_DATE</t>
  </si>
  <si>
    <t>01.07.2021</t>
  </si>
  <si>
    <t>Доходы/RANGE_NAMES</t>
  </si>
  <si>
    <t>1</t>
  </si>
  <si>
    <t>Доходы/EXPORT_VB_CODE</t>
  </si>
  <si>
    <t>2</t>
  </si>
  <si>
    <t>Доходы/EXPORT_PARAM_SRC_KIND</t>
  </si>
  <si>
    <t>Доходы/PARAMS</t>
  </si>
  <si>
    <t>RESPPERSONS&amp;=</t>
  </si>
  <si>
    <t>Доходы/FILE_NAME</t>
  </si>
  <si>
    <t>e:\1\164Q01.txt</t>
  </si>
  <si>
    <t>Доходы/ExportView</t>
  </si>
  <si>
    <t>Доходы/EXPORT_SRC_CODE</t>
  </si>
  <si>
    <t>045900</t>
  </si>
  <si>
    <t>Доходы/PERIOD</t>
  </si>
  <si>
    <t>4</t>
  </si>
  <si>
    <t>1 03 02 01 1 01 0 000 110</t>
  </si>
  <si>
    <t>1 03 02 20 0 01 0 000 110</t>
  </si>
  <si>
    <t>1 08 07 11 0 01 0 000 110</t>
  </si>
  <si>
    <t>1 08 07 30 0 01 0 000 110</t>
  </si>
  <si>
    <t>1 08 07 31 0 01 0 000 110</t>
  </si>
  <si>
    <t>1 09 11 01 0 02 0 000 110</t>
  </si>
  <si>
    <t>1 13 01 02 0 01 0 000 130</t>
  </si>
  <si>
    <t>1 13 01 19 0 01 0 000 130</t>
  </si>
  <si>
    <t>1 16 01 06 2 01 0 000 140</t>
  </si>
  <si>
    <t>1 16 01 07 2 01 0 000 140</t>
  </si>
  <si>
    <t>1 16 01 21 3 01 0 000 140</t>
  </si>
  <si>
    <t>1 16 10 05 7 02 0 000 140</t>
  </si>
  <si>
    <t>1 16 10 12 2 01 0 000 140</t>
  </si>
  <si>
    <t>1 16 10 12 8 01 0 000 140</t>
  </si>
  <si>
    <t>1 17 01 02 0 02 0 000 180</t>
  </si>
  <si>
    <t>2 02 25 26 1 02 0 000 150</t>
  </si>
  <si>
    <t>2 02 35 13 5 02 0 000 150</t>
  </si>
  <si>
    <t>2 19 25 08 4 02 0 000 150</t>
  </si>
  <si>
    <t>2 19 25 13 8 02 0 000 150</t>
  </si>
  <si>
    <t>2 19 25 30 2 02 0 000 150</t>
  </si>
  <si>
    <t>2 19 25 46 2 02 0 000 150</t>
  </si>
  <si>
    <t>2 19 25 50 2 02 0 000 150</t>
  </si>
  <si>
    <t>2 19 25 50 8 02 0 000 150</t>
  </si>
  <si>
    <t>2 19 35 11 8 02 0 000 150</t>
  </si>
  <si>
    <t>2 19 35 12 0 02 0 000 150</t>
  </si>
  <si>
    <t>2 19 35 12 9 02 0 000 150</t>
  </si>
  <si>
    <t>2 19 35 13 7 02 0 000 150</t>
  </si>
  <si>
    <t>2 19 35 22 0 02 0 000 150</t>
  </si>
  <si>
    <t>2 19 35 25 0 02 0 000 150</t>
  </si>
  <si>
    <t>2 19 35 29 0 02 0 000 150</t>
  </si>
  <si>
    <t>2 19 35 38 0 02 0 000 150</t>
  </si>
  <si>
    <t>2 19 35 57 3 02 0 000 150</t>
  </si>
  <si>
    <t>2 19 45 30 3 02 0 000 150</t>
  </si>
  <si>
    <t>2 19 90 00 0 02 0 000 150</t>
  </si>
  <si>
    <t>000</t>
  </si>
  <si>
    <t>1 03 02 26 1 01 0 000 110</t>
  </si>
  <si>
    <t>1 03 02 26 2 01 0 000 110</t>
  </si>
  <si>
    <t>1 09 04 04 0 01 0 000 110</t>
  </si>
  <si>
    <t>1 13 01 03 1 01 0 000 130</t>
  </si>
  <si>
    <t>1 09 06 02 0 02 0 000 110</t>
  </si>
  <si>
    <t>1 16 01 09 3 01 0 000 140</t>
  </si>
  <si>
    <t>1 16 01 15 3 01 0 000 140</t>
  </si>
  <si>
    <t>2 02 25 08 6 02 0 000 150</t>
  </si>
  <si>
    <t>2 19 25 00 7 02 0 000 150</t>
  </si>
  <si>
    <t>2 19 25 40 4 02 0 000 150</t>
  </si>
  <si>
    <t>2 19 25 55 4 02 0 000 150</t>
  </si>
  <si>
    <t>2 19 45 63 4 02 0 000 150</t>
  </si>
  <si>
    <t>2 19 45 69 7 02 0 000 150</t>
  </si>
  <si>
    <t>1 09 04 01 0 02 0 000 110</t>
  </si>
  <si>
    <t>1 16 01 18 3 01 0 000 140</t>
  </si>
  <si>
    <t>2 02 25 75 3 02 0 000 150</t>
  </si>
  <si>
    <t>2. Расходы бюджета, всего</t>
  </si>
  <si>
    <t>200</t>
  </si>
  <si>
    <t>х</t>
  </si>
  <si>
    <t>029 0113 6890110070 000</t>
  </si>
  <si>
    <t>99</t>
  </si>
  <si>
    <t xml:space="preserve">
Иные причины 
</t>
  </si>
  <si>
    <t>13</t>
  </si>
  <si>
    <t xml:space="preserve">
Перечисление межбюджетных трансфертов в пределах сумм, необходимых для оплаты денежных обязательств по расходам получателей средств соответствующего бюджета 
</t>
  </si>
  <si>
    <t>029 0409 1280110110 000</t>
  </si>
  <si>
    <t>029 0409 1280114740 000</t>
  </si>
  <si>
    <t>029 0409 1280170120 000</t>
  </si>
  <si>
    <t>029 0409 1280213150 000</t>
  </si>
  <si>
    <t>21</t>
  </si>
  <si>
    <t xml:space="preserve">
Заявительный характер выплаты пособий и компенсаций 
</t>
  </si>
  <si>
    <t>19</t>
  </si>
  <si>
    <t xml:space="preserve">
Заявительный характер субсидирования организаций, производителей товаров, работ и услуг 
</t>
  </si>
  <si>
    <t>068 1003 0241003330 000</t>
  </si>
  <si>
    <t>068 1003 0340303830 000</t>
  </si>
  <si>
    <t>10</t>
  </si>
  <si>
    <t xml:space="preserve">
Оплата работ «по факту» на основании актов выполненных работ 
</t>
  </si>
  <si>
    <t>075 1003 1880203830 000</t>
  </si>
  <si>
    <t>121 0104 6730100150 000</t>
  </si>
  <si>
    <t>133 0104 67Д0100150 000</t>
  </si>
  <si>
    <t>133 0113 1540111240 000</t>
  </si>
  <si>
    <t>133 0113 6890110070 000</t>
  </si>
  <si>
    <t>18</t>
  </si>
  <si>
    <t xml:space="preserve">
Отсутствие решений соответственно Президента Российской Федерации, Правительства Российской Федерации, высшего должностного лица субъекта Российской Федерации, высшего исполнительного органа государственной власти субъекта Российской Федерации, главы муниципального образования, местной администрации (исполнительно-распорядительного органа муниципального образования) об использовании бюджетных ассигнований 
</t>
  </si>
  <si>
    <t>133 0113 6890115680 000</t>
  </si>
  <si>
    <t>28</t>
  </si>
  <si>
    <t xml:space="preserve">
Поэтапная оплата работ в соответствии с условиями заключенных государственных контрактов 
</t>
  </si>
  <si>
    <t>133 0705 6890115600 000</t>
  </si>
  <si>
    <t>22</t>
  </si>
  <si>
    <t xml:space="preserve">
Уменьшение численности получателей выплат, пособий и компенсаций по сравнению с запланированной 
</t>
  </si>
  <si>
    <t>07</t>
  </si>
  <si>
    <t xml:space="preserve">
Нарушение подрядными организациями сроков исполнения и иных условий контрактов, не повлекшее судебные процедуры 
</t>
  </si>
  <si>
    <t>252 0410 1080114510 000</t>
  </si>
  <si>
    <t>254 1003 6890107980 000</t>
  </si>
  <si>
    <t>801 0113 6890113790 000</t>
  </si>
  <si>
    <t>801 0412 6890110350 000</t>
  </si>
  <si>
    <t>949 0113 6890107510 000</t>
  </si>
  <si>
    <t>961 1101 0440115380 000</t>
  </si>
  <si>
    <t>961 1102 0420104300 000</t>
  </si>
  <si>
    <t>961 1102 04203R7530 000</t>
  </si>
  <si>
    <t>961 1102 0480174060 000</t>
  </si>
  <si>
    <t>970 0705 16404R0860 000</t>
  </si>
  <si>
    <t>972 0105 6790100130 000</t>
  </si>
  <si>
    <t>972 0314 0840211530 000</t>
  </si>
  <si>
    <t>972 0314 0840213950 000</t>
  </si>
  <si>
    <t>974 0605 0940110390 000</t>
  </si>
  <si>
    <t>976 0113 6890112920 000</t>
  </si>
  <si>
    <t>977 0113 1140214060 000</t>
  </si>
  <si>
    <t>978 0501 0740370810 000</t>
  </si>
  <si>
    <t>978 0502 0740206320 000</t>
  </si>
  <si>
    <t>978 1003 0340303830 000</t>
  </si>
  <si>
    <t>981 0113 6890100160 000</t>
  </si>
  <si>
    <t>981 0412 0680370780 000</t>
  </si>
  <si>
    <t>981 0412 6890104160 000</t>
  </si>
  <si>
    <t>981 0701 0280570470 000</t>
  </si>
  <si>
    <t>981 0707 1580404170 000</t>
  </si>
  <si>
    <t>981 0801 0580174230 000</t>
  </si>
  <si>
    <t>981 0801 1880370660 000</t>
  </si>
  <si>
    <t>981 0902 0180104300 000</t>
  </si>
  <si>
    <t>981 0902 1880304300 000</t>
  </si>
  <si>
    <t>981 1102 0420104300 000</t>
  </si>
  <si>
    <t>981 1102 0420174050 000</t>
  </si>
  <si>
    <t>984 0502 0780170250 000</t>
  </si>
  <si>
    <t>984 0502 0780215520 000</t>
  </si>
  <si>
    <t>984 1003 0640251340 000</t>
  </si>
  <si>
    <t>984 1003 0640251760 000</t>
  </si>
  <si>
    <t>985 0111 6890110050 000</t>
  </si>
  <si>
    <t>985 0111 6890110060 000</t>
  </si>
  <si>
    <t>985 0113 1440410040 000</t>
  </si>
  <si>
    <t>985 0113 6890110070 000</t>
  </si>
  <si>
    <t>985 0113 6890113790 000</t>
  </si>
  <si>
    <t>985 0412 1440615290 000</t>
  </si>
  <si>
    <t>985 1402 1440270010 000</t>
  </si>
  <si>
    <t>987 1002 0340715530 000</t>
  </si>
  <si>
    <t>987 1003 0340103190 000</t>
  </si>
  <si>
    <t>987 1003 0340103220 000</t>
  </si>
  <si>
    <t>987 1003 0340503630 000</t>
  </si>
  <si>
    <t>987 1003 0340512870 000</t>
  </si>
  <si>
    <t>990 0113 1541215840 000</t>
  </si>
  <si>
    <t>993 0707 1541103270 000</t>
  </si>
  <si>
    <t>04</t>
  </si>
  <si>
    <t xml:space="preserve">
Экономия, сложившаяся по результатам проведения конкурсных процедур 
</t>
  </si>
  <si>
    <t>998 0113 6890107510 000</t>
  </si>
  <si>
    <t>Результат исполнения бюджета (дефицит / профицит)</t>
  </si>
  <si>
    <t>3. Источники финансирования дефицита бюджета, всего</t>
  </si>
  <si>
    <t xml:space="preserve"> -</t>
  </si>
  <si>
    <t>Источники внутреннего финансирования дефицита бюджета</t>
  </si>
  <si>
    <t>520</t>
  </si>
  <si>
    <t>Источники внешнего финансирования дефицита бюджета</t>
  </si>
  <si>
    <t>1 11 05 43 0 13 0 000 120</t>
  </si>
  <si>
    <t>961 1102 041P504300 000</t>
  </si>
  <si>
    <t>986 1003 0140114980 000</t>
  </si>
  <si>
    <t>987 1003 0340552400 000</t>
  </si>
  <si>
    <t>1 01 01 01 6 02 0 000 110</t>
  </si>
  <si>
    <t>1 01 02 09 0 01 0 000 110</t>
  </si>
  <si>
    <t>1 03 02 21 0 01 0 000 110</t>
  </si>
  <si>
    <t>1 05 03 02 0 01 0 000 110</t>
  </si>
  <si>
    <t>1 09 03 02 1 05 0 000 110</t>
  </si>
  <si>
    <t>1 09 03 02 3 01 0 000 110</t>
  </si>
  <si>
    <t>1 09 04 02 0 02 0 000 110</t>
  </si>
  <si>
    <t>1 16 01 08 2 01 0 000 140</t>
  </si>
  <si>
    <t>1 16 01 08 3 01 0 000 140</t>
  </si>
  <si>
    <t>1 16 01 13 3 01 0 000 140</t>
  </si>
  <si>
    <t>1 16 01 19 3 01 0 000 140</t>
  </si>
  <si>
    <t>1 16 18 00 0 02 0 000 140</t>
  </si>
  <si>
    <t>2 02 25 08 4 02 0 000 150</t>
  </si>
  <si>
    <t>2 02 25 27 6 02 0 000 150</t>
  </si>
  <si>
    <t>2 19 25 20 1 02 0 000 150</t>
  </si>
  <si>
    <t>2 19 25 49 7 02 0 000 150</t>
  </si>
  <si>
    <t>2 19 25 57 6 02 0 000 150</t>
  </si>
  <si>
    <t>2 19 44 51 0 02 0 000 150</t>
  </si>
  <si>
    <t>2 19 45 69 4 02 0 000 150</t>
  </si>
  <si>
    <t>2 19 45 84 9 02 0 000 150</t>
  </si>
  <si>
    <t>2 19 46 50 1 02 0 000 150</t>
  </si>
  <si>
    <t>2 19 46 50 2 02 0 000 150</t>
  </si>
  <si>
    <t>029 0409 1280104010 000</t>
  </si>
  <si>
    <t>029 1003 1240116010 000</t>
  </si>
  <si>
    <t>254 0408 1240200160 000</t>
  </si>
  <si>
    <t>254 0408 1280314010 000</t>
  </si>
  <si>
    <t>960 1006 6890113860 000</t>
  </si>
  <si>
    <t>970 0401 1640207380 000</t>
  </si>
  <si>
    <t>974 0605 0960715260 000</t>
  </si>
  <si>
    <t>977 0113 1040106090 000</t>
  </si>
  <si>
    <t>977 0113 1140214050 000</t>
  </si>
  <si>
    <t>978 0411 0740415160 000</t>
  </si>
  <si>
    <t>981 0113 6890110070 000</t>
  </si>
  <si>
    <t>981 0310 6890116030 000</t>
  </si>
  <si>
    <t>981 0412 6890116030 000</t>
  </si>
  <si>
    <t>981 0702 6890116000 000</t>
  </si>
  <si>
    <t>981 0902 6890116030 000</t>
  </si>
  <si>
    <t>986 0905 0140706060 000</t>
  </si>
  <si>
    <t>986 0909 0180515130 000</t>
  </si>
  <si>
    <t>987 1003 0320114780 000</t>
  </si>
  <si>
    <t>987 1003 0340103140 000</t>
  </si>
  <si>
    <t>987 1004 0340203410 000</t>
  </si>
  <si>
    <t>987 1004 0340212250 000</t>
  </si>
  <si>
    <t>987 1006 0340715530 000</t>
  </si>
  <si>
    <t>993 0707 1541015900 000</t>
  </si>
  <si>
    <t>1 03 02 12 0 01 0 000 110</t>
  </si>
  <si>
    <t>1 07 01 03 0 01 0 000 110</t>
  </si>
  <si>
    <t>1 07 01 08 0 01 0 000 110</t>
  </si>
  <si>
    <t>1 07 04 01 0 01 0 000 110</t>
  </si>
  <si>
    <t>1 12 01 01 0 01 0 000 120</t>
  </si>
  <si>
    <t>1 16 01 10 3 01 0 000 140</t>
  </si>
  <si>
    <t>1 16 01 12 2 01 0 000 140</t>
  </si>
  <si>
    <t>2 02 45 29 2 02 0 000 150</t>
  </si>
  <si>
    <t>2 19 25 40 2 02 0 000 150</t>
  </si>
  <si>
    <t>2 19 25 52 7 02 0 000 150</t>
  </si>
  <si>
    <t>2 19 45 36 3 02 0 000 150</t>
  </si>
  <si>
    <t>029 0409 0680350210 000</t>
  </si>
  <si>
    <t>029 0409 1280110160 000</t>
  </si>
  <si>
    <t>029 0409 1880414430 000</t>
  </si>
  <si>
    <t>065 0107 6890107510 000</t>
  </si>
  <si>
    <t>40</t>
  </si>
  <si>
    <t xml:space="preserve">
Изменением численности получателей денежных средств (сотрудников, студентов, аспирантов) 
</t>
  </si>
  <si>
    <t>133 0113 6890112960 000</t>
  </si>
  <si>
    <t>960 0103 6740100150 000</t>
  </si>
  <si>
    <t>960 0103 6750100150 000</t>
  </si>
  <si>
    <t>972 0309 0840311560 000</t>
  </si>
  <si>
    <t>972 0314 0840316130 000</t>
  </si>
  <si>
    <t>978 0502 0740370180 000</t>
  </si>
  <si>
    <t>981 0701 028057047Ю 000</t>
  </si>
  <si>
    <t>981 0704 0280304300 000</t>
  </si>
  <si>
    <t>981 0801 188037066Ю 000</t>
  </si>
  <si>
    <t>982 1003 0340303830 000</t>
  </si>
  <si>
    <t>987 1003 0340103480 000</t>
  </si>
  <si>
    <t>987 1003 0340516100 000</t>
  </si>
  <si>
    <t>987 1006 0340615100 000</t>
  </si>
  <si>
    <t>1 03 02 01 2 01 0 000 110</t>
  </si>
  <si>
    <t>1 03 02 09 1 01 0 000 110</t>
  </si>
  <si>
    <t>1 06 04 01 1 02 0 000 110</t>
  </si>
  <si>
    <t>1 08 05 00 0 01 0 000 110</t>
  </si>
  <si>
    <t>1 08 07 20 0 01 0 000 110</t>
  </si>
  <si>
    <t>1 09 04 03 0 01 0 000 110</t>
  </si>
  <si>
    <t>1 11 05 42 0 02 0 000 120</t>
  </si>
  <si>
    <t>1 12 01 03 0 01 0 000 120</t>
  </si>
  <si>
    <t>1 12 02 03 0 01 0 000 120</t>
  </si>
  <si>
    <t>1 17 16 00 0 02 0 000 180</t>
  </si>
  <si>
    <t>2 02 35 29 0 02 0 000 150</t>
  </si>
  <si>
    <t>2 03 02 04 0 02 0 000 150</t>
  </si>
  <si>
    <t>2 19 27 57 6 02 0 000 150</t>
  </si>
  <si>
    <t>065 1006 6890113860 000</t>
  </si>
  <si>
    <t>068 0709 0280303280 000</t>
  </si>
  <si>
    <t>068 1003 0240771440 000</t>
  </si>
  <si>
    <t>254 0203 6890110050 000</t>
  </si>
  <si>
    <t>961 1103 0440115380 000</t>
  </si>
  <si>
    <t>970 0401 1640113750 000</t>
  </si>
  <si>
    <t>974 0407 6890110070 000</t>
  </si>
  <si>
    <t>978 0502 6890172120 000</t>
  </si>
  <si>
    <t>981 0108 6890115510 000</t>
  </si>
  <si>
    <t>981 0701 6890116000 000</t>
  </si>
  <si>
    <t>981 0801 0580114750 000</t>
  </si>
  <si>
    <t>981 1002 6890116000 000</t>
  </si>
  <si>
    <t>984 0502 6890116000 000</t>
  </si>
  <si>
    <t>985 0412 1440515280 000</t>
  </si>
  <si>
    <t>987 1003 0380103500 000</t>
  </si>
  <si>
    <t>987 1003 0380115060 000</t>
  </si>
  <si>
    <t xml:space="preserve">
Бюджетные кредиты предоставляются по обращениям муниципальных образований. По обращению муниципального образования предоставлен 1 бюджетный кредит 
</t>
  </si>
  <si>
    <t xml:space="preserve">
Осуществлялись сделки репо за счет временно свободных денежных средств областного бюджета, первая часть сделки репо 
</t>
  </si>
  <si>
    <t>1 08 07 38 0 01 0 000 110</t>
  </si>
  <si>
    <t>1 12 01 07 0 01 0 000 120</t>
  </si>
  <si>
    <t>1 16 01 11 2 01 0 000 140</t>
  </si>
  <si>
    <t>1 16 01 11 3 01 0 000 140</t>
  </si>
  <si>
    <t>1 16 01 14 3 01 0 000 140</t>
  </si>
  <si>
    <t>1 16 01 19 6 01 0 000 140</t>
  </si>
  <si>
    <t>1 16 02 01 0 02 0 000 140</t>
  </si>
  <si>
    <t>2 02 15 39 9 02 0 000 150</t>
  </si>
  <si>
    <t>2 02 25 06 6 02 0 000 150</t>
  </si>
  <si>
    <t>2 02 25 30 2 02 0 000 150</t>
  </si>
  <si>
    <t>2 02 25 40 4 02 0 000 150</t>
  </si>
  <si>
    <t>2 02 29 99 9 02 0 000 150</t>
  </si>
  <si>
    <t>2 02 35 24 0 02 0 000 150</t>
  </si>
  <si>
    <t>2 02 45 42 2 02 0 000 150</t>
  </si>
  <si>
    <t>2 02 45 76 6 02 0 000 150</t>
  </si>
  <si>
    <t>2 03 02 08 0 02 0 000 150</t>
  </si>
  <si>
    <t>2 18 25 55 5 02 0 000 150</t>
  </si>
  <si>
    <t>2 18 45 42 4 02 0 000 150</t>
  </si>
  <si>
    <t>2 19 25 55 5 02 0 000 150</t>
  </si>
  <si>
    <t>2 19 45 35 8 02 0 000 150</t>
  </si>
  <si>
    <t>2 19 45 42 4 02 0 000 150</t>
  </si>
  <si>
    <t>на 01.01.2024 г.</t>
  </si>
  <si>
    <t>11</t>
  </si>
  <si>
    <t xml:space="preserve">
Нарушение публично-правовым образованием сроков исполнения и иных условий соглашений 
</t>
  </si>
  <si>
    <t>029 0412 1240116200 000</t>
  </si>
  <si>
    <t>068 0709 0280615630 000</t>
  </si>
  <si>
    <t>068 1003 0340303390 000</t>
  </si>
  <si>
    <t>254 1003 0340806550 000</t>
  </si>
  <si>
    <t>801 0412 6890104330 000</t>
  </si>
  <si>
    <t>932 0801 0520111090 000</t>
  </si>
  <si>
    <t>08</t>
  </si>
  <si>
    <t xml:space="preserve">
Нарушение подрядными организациями сроков исполнения и иных условий контрактов, повлекшее судебные процедуры 
</t>
  </si>
  <si>
    <t>932 0804 0540200160 000</t>
  </si>
  <si>
    <t>961 1003 0340303830 000</t>
  </si>
  <si>
    <t>961 1102 048017406Ю 000</t>
  </si>
  <si>
    <t>962 0801 0340870930 000</t>
  </si>
  <si>
    <t>972 0314 0860213980 000</t>
  </si>
  <si>
    <t>974 0407 0940514420 000</t>
  </si>
  <si>
    <t>977 0412 02403R0660 000</t>
  </si>
  <si>
    <t>981 0309 6890116030 000</t>
  </si>
  <si>
    <t>981 0412 0680314580 000</t>
  </si>
  <si>
    <t>981 0412 068037078Ю 000</t>
  </si>
  <si>
    <t>981 0702 6890116001 000</t>
  </si>
  <si>
    <t>984 0501 6890116000 000</t>
  </si>
  <si>
    <t>984 0701 6890116000 000</t>
  </si>
  <si>
    <t>984 0702 6890116000 000</t>
  </si>
  <si>
    <t>984 0801 6890116000 000</t>
  </si>
  <si>
    <t>986 0902 0120351220 000</t>
  </si>
  <si>
    <t>986 0905 0140710860 000</t>
  </si>
  <si>
    <t>986 0909 6890154220 000</t>
  </si>
  <si>
    <t>987 1003 0340115980 000</t>
  </si>
  <si>
    <t>987 1004 0380110840 000</t>
  </si>
  <si>
    <t>09</t>
  </si>
  <si>
    <t xml:space="preserve">
Несвоевременность представления исполнителями работ (поставщиками, подрядчиками) документов для расчетов 
</t>
  </si>
  <si>
    <t>000 01030100020001710</t>
  </si>
  <si>
    <t xml:space="preserve">
Привлечение в соответствии с доведенными лимитами УФК ЛО 
</t>
  </si>
  <si>
    <t>000 01030100020001810</t>
  </si>
  <si>
    <t xml:space="preserve">
Погашение кредита в соответствии с условиями соглашения с УФК ЛО 
</t>
  </si>
  <si>
    <t>000 01060100020000630</t>
  </si>
  <si>
    <t xml:space="preserve">
</t>
  </si>
  <si>
    <t>000 01060502020012540</t>
  </si>
  <si>
    <t>000 01060502020012640</t>
  </si>
  <si>
    <t xml:space="preserve">
Возвращен бюджетный кредит, предоставленный одному муниципальному образованию 
</t>
  </si>
  <si>
    <t>000 01061004020000520</t>
  </si>
  <si>
    <t>Отражены суммы фактических поступлений налога на прибыль организаций, уплачиваемого международными холдинговыми компаниями, зачисляемого в бюджеты субъектов Российской Федерации, по итогам финансово-экономической деятельности указанных организаций</t>
  </si>
  <si>
    <t>Отражены фактические поступления по налогу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</si>
  <si>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 xml:space="preserve">Объем возвратов обусловлен порядком уплаты этилового спирта из пищевого сырья, винного спирта, виноградного спирта (за исключением дистиллятов винного, виноградного, плодового, коньячного, кальвадосного, вискового),установленным налоговым законодательством </t>
  </si>
  <si>
    <t>Объем возвратов обусловлен порядком уплаты этилового спирта из непищевого сырья, установленным налоговым законодательством</t>
  </si>
  <si>
    <t>Фактические поступления обусловлены объёмами реализации вин, игристых вин, включая российское шампанское, производимые на территории Российской Федерации из подакцизного винограда</t>
  </si>
  <si>
    <t>Фактические поступления обусловлены  объёмами реализации сидра, пуаре, медовухи, производимых на территории Российской Федерации</t>
  </si>
  <si>
    <t>Размер фактических поступлений доходов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 обусловлен объёмом реализации и перерасчётами по всем производителям указанной продукции на всей территории Российской Федерации</t>
  </si>
  <si>
    <t>Размер фактических поступлений доходов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 обусловлен объёмом реализации и перерасчётами по всем производителям указанной продукции на всей территории Российской Федерации</t>
  </si>
  <si>
    <t>Размер фактических поступлений доходов от уплаты акцизов на прямогонный бензин, подлежащих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обусловлен объёмом реализации и перерасчётами по всем производителям указанной продукции на всей территории Российской Федерации</t>
  </si>
  <si>
    <t>Размер фактических поступлений доходов от уплаты акцизов на прямогонный бензин, подлежащих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 обусловлен объёмом реализации и перерасчётами по всем производителям указанной продукции на всей территории Российской Федерации</t>
  </si>
  <si>
    <t>Отражены суммы единого сельскохозяйственного налога по перерасчётам за налоговые периоды, истекшие до 1 января 2011 года</t>
  </si>
  <si>
    <t>Размер фактических поступлений транспортного налога с юридических лиц обусловлен изменением системы расчётов, перерасчетов и учета переплат при функционировании ЕНС</t>
  </si>
  <si>
    <t>Отражены суммы перерасчётов по налогу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исходя из сложившейся налоговой базы по состоянию на 01.01.2024</t>
  </si>
  <si>
    <t>Отражены суммы налога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 исходя из сложившейся налоговой базы по состоянию на 01.01.2024</t>
  </si>
  <si>
    <t>Отражены суммы сборов за пользование объектами животного мира, исходя из сложившейся налоговой базы по состоянию на 01.01.2024</t>
  </si>
  <si>
    <t>Поступления  по фактически совершенным юридически значимым действиям</t>
  </si>
  <si>
    <t>Отражены суммы поступившей задолженности и перерасчеты по отмененным налогам и платежам</t>
  </si>
  <si>
    <t>Отражены суммы фактического поступления платы за публичный сервитут, предусмотренной решением уполномоченного органа об установлении публичного сервитута в отношении земельных участков, находящихся в собственности субъектов Российской Федерации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</si>
  <si>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Отражены суммы фактического поступления платы за публичный сервитут, предусмотренной решением уполномоченного органа об установлении публичного сервитута в отношении земельных участков, которые расположены в границах городских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</si>
  <si>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 xml:space="preserve">Размер поступившей платы за негативное воздействие на окружающую среду обусловлен объёмом выбросов загрязняющих веществ в атмосферный воздух стационарными объектами  </t>
  </si>
  <si>
    <t xml:space="preserve">Размер поступившей платы обусловлен  объёмом сбросов загрязняющих веществ в водные объекты </t>
  </si>
  <si>
    <t>Отражены фактические перерасчеты платы за выбросы загрязняющих веществ, образующихся при сжигании на факельных установках и (или) рассеивании попутного нефтяного газа за предыдущие периоды</t>
  </si>
  <si>
    <t>Отражены фактические перерасчёты по регулярным платежам за пользование недрами при пользовании недрами на территории Российской Федерации</t>
  </si>
  <si>
    <t>Объём поступившей платы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обусловлен количеством обращений в соответствующие ведомства за сведениями</t>
  </si>
  <si>
    <t>Расмер поступившей платы за предоставление сведений из Единого государственного реестра недвижимости (при обращении через многофункциональные центры) обусловлен количеством обращений за сведениями</t>
  </si>
  <si>
    <t>Размер поступившей платы за предоставление информации из реестра дисквалифицированных лиц обусловлен количеством обращений в соответствующие ведомства за сведениями</t>
  </si>
  <si>
    <t>Поступления по результатам фактически проведенных контрольных мероприятий</t>
  </si>
  <si>
    <t>Отражены суммы невыясненных поступлений, не уточненные по принадлежности по состоянию на 01.01.2024. Отрицательное значение невыясненных поступлений обусловлено уточнением в январе 2023 года средств, поступивших от публично-правовой компании «Фонд развития территорий» в сумме 1 315 165,9 тыс. рублей по соглашению от 22.12.2022 №ФРТ-31/4368-22 в целях финансирования мероприятий специального инфраструктурного проекта на код бюджетной классификации 98420302099020000150 «Прочие безвозмездные поступления от государственных (муниципальных) организаций в бюджеты субъектов Российской Федерации».</t>
  </si>
  <si>
    <t xml:space="preserve">В соответствии с методиками прогнозирования доходов главных администраторов областного бюджета плановые показатели по прочим неналоговым доходам бюджетов субъектов Российской Федерации в части невыясненных поступлений, по которым не осуществлен возврат (уточнение) не позднее трех лет со дня их зачисления на единый счет бюджета субъекта Российской Федерации, устанавливаются при формировании проекта областного закона о внесении изменений в областной закон об областном бюджете Ленинградской области на очередной финансовый год и на плановый период (далее - Проект) с учетом фактически поступивших  доходов в текущем финансовом году. Средства в объеме 9 038,70 рублей поступили в областной бюджет после формирования Проекта. </t>
  </si>
  <si>
    <t>В соответствии с с методиками прогнозирования доходов главных администраторов областного бюджета  плановые показатели по дотации бюджетам субъектов Российской Федерации на премирование победителей Всероссийского конкурса "Лучшая муниципальная практика"устанавливаются при формировании Проекта с учетом фактически поступивших  средств из федерального бюджета. Средства в объеме 12 750 000,0 рублей поступили в областной бюджет в соответствии с распоряжением Правительства РФ от 13.06.2023 № 1562-р  28.11.2023 после формирования Проекта</t>
  </si>
  <si>
    <t>Отражены фактически поступившие субсидии бюджетам субъектов Российской Федерации по состоянию на 01.01.2024</t>
  </si>
  <si>
    <t>Отражены фактически поступившие субвенции бюджетам субъектов Российской Федерации по состоянию на 01.01.2024</t>
  </si>
  <si>
    <t>Отражены фактически поступившие межбюджетные трансферты по состоянию на 01.01.2024</t>
  </si>
  <si>
    <t>Отражены фактически поступившие 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по состоянию на 01.01.2024</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</si>
  <si>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модернизации систем коммунальной инфраструктуры в 2023 году отсутствовали</t>
  </si>
  <si>
    <t>В соответствии с методиками прогнозирования доходов главных администраторов областного бюджета  плановые показатели устанавливаются при формировании Проекта с учетом фактически поступивших  средств.  По средствам, поступившим после формирования Проекта, плановые показатели не устанавливались</t>
  </si>
  <si>
    <t>В соответствии с  методиками прогнозирования доходов главных администраторов областного бюджета  плановые показатели устанавливаются при формировании Проекта с учетом фактически поступивших  средств.  По средствам, поступившим после формирования Проекта, плановые показатели не устанавливались</t>
  </si>
  <si>
    <t>В соответстии с методиками прогнозирования доходов главных администрторов доходов областного бюджета Ленинградской области возвраты остатков субсидий, субвенций и иных межбюджетных трансфертов, имеющих целевое назначение, прошлых лет не прогнозировались; отражены суммы фактических возвратов по указанным доходам по состоянию на 01.01.2024</t>
  </si>
  <si>
    <t>Документ подписан электронной подписью. 
Главный бухгалтер(Ивакина Марина Валерьевна, Сертификат: 64CF97010AB84DE457C94DBC83FDF9EE, Действителен: с 28.09.2023 по 21.12.2024),Руководитель(Нюнин Илья Геннадьевич, Сертификат: 00D06821712E2D43D7B4EE692C7FAA6399, Действителен: с 15.02.2024 по 10.05.2025)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</si>
</sst>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0.00"/>
  </numFmts>
  <fonts count="22" x14ac:knownFonts="1">
    <font>
      <sz val="10"/>
      <name val="Arial"/>
    </font>
    <font>
      <sz val="8"/>
      <color rgb="FF000000"/>
      <name val="Arial"/>
      <family val="2"/>
      <charset val="204"/>
    </font>
    <font>
      <sz val="8"/>
      <color rgb="FF000000"/>
      <name val="Arial"/>
      <family val="2"/>
      <charset val="204"/>
    </font>
    <font>
      <sz val="8"/>
      <color rgb="FFFFFFFF"/>
      <name val="Arial"/>
      <family val="2"/>
      <charset val="204"/>
    </font>
    <font>
      <sz val="10"/>
      <color rgb="FF000000"/>
      <name val="Arial"/>
      <family val="2"/>
      <charset val="204"/>
    </font>
    <font>
      <b/>
      <sz val="8"/>
      <color rgb="FF000000"/>
      <name val="Arial"/>
      <family val="2"/>
      <charset val="204"/>
    </font>
    <font>
      <sz val="11"/>
      <color rgb="FF000000"/>
      <name val="Calibri"/>
      <family val="2"/>
      <charset val="204"/>
      <scheme val="minor"/>
    </font>
    <font>
      <sz val="9"/>
      <name val="Times New Roman"/>
      <family val="1"/>
      <charset val="204"/>
    </font>
    <font>
      <sz val="9"/>
      <name val="Arial"/>
      <family val="2"/>
      <charset val="204"/>
    </font>
    <font>
      <b/>
      <sz val="9"/>
      <name val="Times New Roman"/>
      <family val="1"/>
      <charset val="204"/>
    </font>
    <font>
      <b/>
      <sz val="9"/>
      <name val="Arial"/>
      <family val="2"/>
      <charset val="204"/>
    </font>
    <font>
      <sz val="8"/>
      <name val="Arial Narrow"/>
      <family val="2"/>
      <charset val="204"/>
    </font>
    <font>
      <b/>
      <sz val="8"/>
      <name val="Arial Narrow"/>
      <family val="2"/>
      <charset val="204"/>
    </font>
    <font>
      <sz val="8"/>
      <color rgb="FF000000"/>
      <name val="Arial"/>
      <family val="2"/>
      <charset val="204"/>
    </font>
    <font>
      <sz val="10"/>
      <color rgb="FF000000"/>
      <name val="Arial Cyr"/>
    </font>
    <font>
      <sz val="10"/>
      <color rgb="FFFF0000"/>
      <name val="Arial"/>
      <family val="2"/>
      <charset val="204"/>
    </font>
    <font>
      <b/>
      <sz val="8"/>
      <name val="Arial"/>
      <family val="2"/>
      <charset val="204"/>
    </font>
    <font>
      <b/>
      <sz val="10"/>
      <name val="Arial"/>
      <family val="2"/>
      <charset val="204"/>
    </font>
    <font>
      <sz val="10"/>
      <name val="Arial"/>
      <family val="2"/>
      <charset val="204"/>
    </font>
    <font>
      <sz val="8"/>
      <name val="Arial"/>
      <family val="2"/>
      <charset val="204"/>
    </font>
    <font>
      <sz val="9"/>
      <color rgb="FFFF0000"/>
      <name val="Arial"/>
      <family val="2"/>
      <charset val="204"/>
    </font>
    <font>
      <b/>
      <sz val="8"/>
      <name val="Arial Cyr"/>
    </font>
  </fonts>
  <fills count="3">
    <fill>
      <patternFill patternType="none"/>
    </fill>
    <fill>
      <patternFill patternType="gray125"/>
    </fill>
    <fill>
      <patternFill patternType="solid">
        <f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thin">
        <color rgb="FF000000"/>
      </top>
      <bottom/>
      <diagonal/>
    </border>
    <border>
      <left/>
      <right/>
      <top style="thin">
        <color rgb="FF000000"/>
      </top>
      <bottom/>
      <diagonal/>
    </border>
    <border>
      <left/>
      <right/>
      <top style="medium">
        <color rgb="FF000000"/>
      </top>
      <bottom/>
      <diagonal/>
    </border>
    <border>
      <left style="hair">
        <color indexed="64"/>
      </left>
      <right style="hair">
        <color indexed="64"/>
      </right>
      <top style="thin">
        <color indexed="64"/>
      </top>
      <bottom style="thin">
        <color indexed="64"/>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right style="thin">
        <color indexed="64"/>
      </right>
      <top/>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diagonal/>
    </border>
    <border>
      <left style="thin">
        <color indexed="64"/>
      </left>
      <right style="thin">
        <color indexed="64"/>
      </right>
      <top style="thin">
        <color indexed="64"/>
      </top>
      <bottom style="thin">
        <color rgb="FF000000"/>
      </bottom>
      <diagonal/>
    </border>
  </borders>
  <cellStyleXfs count="51">
    <xf numFmtId="0" fontId="0" fillId="0" borderId="0"/>
    <xf numFmtId="49" fontId="1" fillId="0" borderId="11">
      <alignment horizontal="left" wrapText="1"/>
    </xf>
    <xf numFmtId="49" fontId="1" fillId="0" borderId="12">
      <alignment horizontal="center" wrapText="1"/>
    </xf>
    <xf numFmtId="49" fontId="1" fillId="0" borderId="13">
      <alignment horizontal="center" wrapText="1"/>
    </xf>
    <xf numFmtId="4" fontId="1" fillId="0" borderId="14">
      <alignment horizontal="right" wrapText="1"/>
    </xf>
    <xf numFmtId="49" fontId="1" fillId="0" borderId="15">
      <alignment horizontal="center" wrapText="1"/>
    </xf>
    <xf numFmtId="49" fontId="1" fillId="2" borderId="12">
      <alignment horizontal="center" wrapText="1"/>
    </xf>
    <xf numFmtId="49" fontId="1" fillId="0" borderId="13">
      <alignment horizontal="center" vertical="center" wrapText="1"/>
    </xf>
    <xf numFmtId="0" fontId="1" fillId="2" borderId="16">
      <alignment wrapText="1"/>
    </xf>
    <xf numFmtId="0" fontId="1" fillId="0" borderId="17">
      <alignment horizontal="center" vertical="center" wrapText="1"/>
    </xf>
    <xf numFmtId="49" fontId="1" fillId="0" borderId="18">
      <alignment horizontal="center" wrapText="1"/>
    </xf>
    <xf numFmtId="0" fontId="1" fillId="0" borderId="19">
      <alignment horizontal="center"/>
    </xf>
    <xf numFmtId="49" fontId="3" fillId="0" borderId="20">
      <alignment wrapText="1"/>
    </xf>
    <xf numFmtId="0" fontId="4" fillId="0" borderId="0"/>
    <xf numFmtId="49" fontId="5" fillId="0" borderId="16">
      <alignment horizontal="left" wrapText="1"/>
    </xf>
    <xf numFmtId="2" fontId="2" fillId="0" borderId="21">
      <alignment horizontal="center" vertical="center" wrapText="1"/>
    </xf>
    <xf numFmtId="4" fontId="2" fillId="0" borderId="21">
      <alignment horizontal="right" vertical="center" wrapText="1"/>
    </xf>
    <xf numFmtId="0" fontId="2" fillId="0" borderId="21">
      <alignment horizontal="center" vertical="center" wrapText="1"/>
    </xf>
    <xf numFmtId="49" fontId="2" fillId="0" borderId="18">
      <alignment horizontal="center" vertical="center" wrapText="1"/>
    </xf>
    <xf numFmtId="49" fontId="2" fillId="0" borderId="19">
      <alignment horizontal="center" vertical="center"/>
    </xf>
    <xf numFmtId="0" fontId="6" fillId="0" borderId="0"/>
    <xf numFmtId="49" fontId="5" fillId="2" borderId="16">
      <alignment horizontal="left" wrapText="1"/>
    </xf>
    <xf numFmtId="4" fontId="2" fillId="0" borderId="21">
      <alignment horizontal="right" wrapText="1"/>
    </xf>
    <xf numFmtId="49" fontId="2" fillId="2" borderId="22">
      <alignment horizontal="left" wrapText="1" indent="2"/>
    </xf>
    <xf numFmtId="0" fontId="2" fillId="0" borderId="23">
      <alignment horizontal="center" vertical="center" wrapText="1"/>
    </xf>
    <xf numFmtId="4" fontId="2" fillId="0" borderId="24">
      <alignment horizontal="right" wrapText="1"/>
    </xf>
    <xf numFmtId="49" fontId="2" fillId="0" borderId="25">
      <alignment horizontal="center" wrapText="1"/>
    </xf>
    <xf numFmtId="0" fontId="2" fillId="0" borderId="26">
      <alignment horizontal="center"/>
    </xf>
    <xf numFmtId="0" fontId="2" fillId="2" borderId="12">
      <alignment horizontal="left" wrapText="1"/>
    </xf>
    <xf numFmtId="0" fontId="2" fillId="0" borderId="13">
      <alignment horizontal="center" vertical="center" wrapText="1"/>
    </xf>
    <xf numFmtId="0" fontId="2" fillId="0" borderId="11">
      <alignment horizontal="center"/>
    </xf>
    <xf numFmtId="0" fontId="2" fillId="0" borderId="23">
      <alignment wrapText="1"/>
    </xf>
    <xf numFmtId="164" fontId="2" fillId="0" borderId="24">
      <alignment horizontal="right" wrapText="1"/>
    </xf>
    <xf numFmtId="0" fontId="2" fillId="0" borderId="24">
      <alignment horizontal="left" wrapText="1"/>
    </xf>
    <xf numFmtId="0" fontId="2" fillId="0" borderId="25">
      <alignment wrapText="1"/>
    </xf>
    <xf numFmtId="0" fontId="2" fillId="0" borderId="26"/>
    <xf numFmtId="0" fontId="2" fillId="0" borderId="20">
      <alignment horizontal="left" wrapText="1"/>
    </xf>
    <xf numFmtId="49" fontId="13" fillId="0" borderId="17">
      <alignment horizontal="center" vertical="center" wrapText="1"/>
    </xf>
    <xf numFmtId="0" fontId="13" fillId="0" borderId="19">
      <alignment horizontal="center" wrapText="1"/>
    </xf>
    <xf numFmtId="49" fontId="13" fillId="0" borderId="22">
      <alignment horizontal="left" vertical="center" wrapText="1" indent="2"/>
    </xf>
    <xf numFmtId="3" fontId="13" fillId="0" borderId="24">
      <alignment horizontal="right" vertical="center" wrapText="1"/>
    </xf>
    <xf numFmtId="3" fontId="13" fillId="0" borderId="24">
      <alignment vertical="center" wrapText="1"/>
    </xf>
    <xf numFmtId="3" fontId="13" fillId="0" borderId="27">
      <alignment vertical="center" wrapText="1"/>
    </xf>
    <xf numFmtId="0" fontId="1" fillId="0" borderId="0"/>
    <xf numFmtId="0" fontId="1" fillId="0" borderId="28"/>
    <xf numFmtId="0" fontId="14" fillId="0" borderId="11"/>
    <xf numFmtId="0" fontId="4" fillId="0" borderId="11"/>
    <xf numFmtId="0" fontId="14" fillId="0" borderId="21">
      <alignment horizontal="left" wrapText="1"/>
    </xf>
    <xf numFmtId="0" fontId="14" fillId="0" borderId="27"/>
    <xf numFmtId="0" fontId="4" fillId="0" borderId="27"/>
    <xf numFmtId="0" fontId="14" fillId="0" borderId="21">
      <alignment horizontal="left" wrapText="1"/>
    </xf>
  </cellStyleXfs>
  <cellXfs count="106">
    <xf numFmtId="0" fontId="0" fillId="0" borderId="0" xfId="0"/>
    <xf numFmtId="0" fontId="7" fillId="0" borderId="0" xfId="0" applyFont="1" applyBorder="1" applyAlignment="1" applyProtection="1">
      <alignment vertical="top"/>
    </xf>
    <xf numFmtId="0" fontId="7" fillId="0" borderId="0" xfId="0" applyFont="1" applyBorder="1" applyAlignment="1" applyProtection="1">
      <alignment horizontal="left"/>
    </xf>
    <xf numFmtId="0" fontId="7" fillId="0" borderId="0" xfId="0" applyFont="1" applyBorder="1" applyAlignment="1" applyProtection="1">
      <alignment horizontal="right"/>
    </xf>
    <xf numFmtId="0" fontId="7" fillId="0" borderId="0" xfId="0" applyFont="1"/>
    <xf numFmtId="49" fontId="8" fillId="0" borderId="1" xfId="0" applyNumberFormat="1" applyFont="1" applyBorder="1" applyAlignment="1" applyProtection="1">
      <alignment horizontal="center" wrapText="1"/>
    </xf>
    <xf numFmtId="0" fontId="8" fillId="0" borderId="0" xfId="0" applyFont="1" applyAlignment="1">
      <alignment wrapText="1"/>
    </xf>
    <xf numFmtId="0" fontId="8" fillId="0" borderId="0" xfId="0" applyFont="1" applyAlignment="1">
      <alignment horizontal="left"/>
    </xf>
    <xf numFmtId="0" fontId="8" fillId="0" borderId="0" xfId="0" applyFont="1" applyFill="1"/>
    <xf numFmtId="4" fontId="10" fillId="0" borderId="1" xfId="0" applyNumberFormat="1" applyFont="1" applyFill="1" applyBorder="1" applyAlignment="1" applyProtection="1">
      <alignment horizontal="center" vertical="center"/>
    </xf>
    <xf numFmtId="4" fontId="10" fillId="0" borderId="1" xfId="0" applyNumberFormat="1" applyFont="1" applyFill="1" applyBorder="1" applyAlignment="1" applyProtection="1">
      <alignment horizontal="right" vertical="center"/>
    </xf>
    <xf numFmtId="0" fontId="10" fillId="0" borderId="1" xfId="0"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xf>
    <xf numFmtId="4" fontId="8" fillId="0" borderId="1" xfId="0" applyNumberFormat="1" applyFont="1" applyFill="1" applyBorder="1" applyAlignment="1" applyProtection="1">
      <alignment horizontal="right" vertical="center"/>
    </xf>
    <xf numFmtId="0" fontId="8" fillId="0" borderId="1" xfId="0" applyFont="1" applyFill="1" applyBorder="1"/>
    <xf numFmtId="0" fontId="8" fillId="0" borderId="1" xfId="0" applyFont="1" applyFill="1" applyBorder="1" applyAlignment="1">
      <alignment wrapText="1"/>
    </xf>
    <xf numFmtId="0" fontId="8" fillId="0" borderId="0" xfId="0" applyFont="1" applyFill="1" applyAlignment="1">
      <alignment wrapText="1"/>
    </xf>
    <xf numFmtId="49" fontId="11" fillId="0" borderId="1" xfId="0" applyNumberFormat="1" applyFont="1" applyBorder="1" applyAlignment="1" applyProtection="1">
      <alignment horizontal="center" vertical="center" wrapText="1"/>
    </xf>
    <xf numFmtId="49" fontId="8" fillId="0" borderId="1"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horizontal="left" vertical="center"/>
    </xf>
    <xf numFmtId="49" fontId="10" fillId="0" borderId="1" xfId="0" applyNumberFormat="1" applyFont="1" applyFill="1" applyBorder="1" applyAlignment="1" applyProtection="1">
      <alignment horizontal="center" vertical="center"/>
    </xf>
    <xf numFmtId="0" fontId="7" fillId="0" borderId="1" xfId="0" applyFont="1" applyBorder="1" applyAlignment="1" applyProtection="1">
      <alignment horizontal="left" vertical="center" wrapText="1"/>
    </xf>
    <xf numFmtId="4" fontId="11" fillId="0" borderId="1" xfId="0" applyNumberFormat="1" applyFont="1" applyBorder="1" applyAlignment="1" applyProtection="1">
      <alignment horizontal="right" vertical="center" wrapText="1"/>
    </xf>
    <xf numFmtId="0" fontId="15" fillId="0" borderId="0" xfId="13" applyNumberFormat="1" applyFont="1" applyProtection="1"/>
    <xf numFmtId="0" fontId="15" fillId="0" borderId="0" xfId="0" applyFont="1" applyProtection="1">
      <protection locked="0"/>
    </xf>
    <xf numFmtId="0" fontId="15" fillId="0" borderId="0" xfId="0" applyFont="1"/>
    <xf numFmtId="0" fontId="8" fillId="0" borderId="4"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4" fontId="12" fillId="0" borderId="29" xfId="0" applyNumberFormat="1" applyFont="1" applyBorder="1" applyAlignment="1" applyProtection="1">
      <alignment horizontal="right"/>
    </xf>
    <xf numFmtId="4" fontId="15" fillId="0" borderId="0" xfId="0" applyNumberFormat="1" applyFont="1"/>
    <xf numFmtId="0" fontId="8" fillId="0" borderId="1" xfId="0" applyFont="1" applyFill="1" applyBorder="1" applyAlignment="1" applyProtection="1">
      <alignment horizontal="center" vertical="center" wrapText="1"/>
    </xf>
    <xf numFmtId="0" fontId="17" fillId="0" borderId="0" xfId="0" applyFont="1"/>
    <xf numFmtId="49" fontId="16" fillId="2" borderId="1" xfId="21" applyNumberFormat="1" applyFont="1" applyBorder="1" applyProtection="1">
      <alignment horizontal="left" wrapText="1"/>
    </xf>
    <xf numFmtId="0" fontId="16" fillId="0" borderId="1" xfId="9" applyNumberFormat="1" applyFont="1" applyBorder="1" applyProtection="1">
      <alignment horizontal="center" vertical="center" wrapText="1"/>
    </xf>
    <xf numFmtId="4" fontId="16" fillId="0" borderId="1" xfId="22" applyNumberFormat="1" applyFont="1" applyBorder="1" applyProtection="1">
      <alignment horizontal="right" wrapText="1"/>
    </xf>
    <xf numFmtId="49" fontId="16" fillId="0" borderId="1" xfId="10" applyNumberFormat="1" applyFont="1" applyBorder="1" applyProtection="1">
      <alignment horizontal="center" wrapText="1"/>
    </xf>
    <xf numFmtId="49" fontId="19" fillId="2" borderId="1" xfId="23" applyNumberFormat="1" applyFont="1" applyBorder="1" applyProtection="1">
      <alignment horizontal="left" wrapText="1" indent="2"/>
    </xf>
    <xf numFmtId="0" fontId="19" fillId="0" borderId="1" xfId="24" applyNumberFormat="1" applyFont="1" applyBorder="1" applyProtection="1">
      <alignment horizontal="center" vertical="center" wrapText="1"/>
    </xf>
    <xf numFmtId="4" fontId="19" fillId="0" borderId="1" xfId="25" applyNumberFormat="1" applyFont="1" applyBorder="1" applyProtection="1">
      <alignment horizontal="right" wrapText="1"/>
    </xf>
    <xf numFmtId="49" fontId="19" fillId="0" borderId="1" xfId="26" applyNumberFormat="1" applyFont="1" applyBorder="1" applyProtection="1">
      <alignment horizontal="center" wrapText="1"/>
    </xf>
    <xf numFmtId="0" fontId="18" fillId="0" borderId="0" xfId="0" applyFont="1"/>
    <xf numFmtId="49" fontId="19" fillId="0" borderId="1" xfId="5" applyNumberFormat="1" applyFont="1" applyBorder="1" applyProtection="1">
      <alignment horizontal="center" wrapText="1"/>
    </xf>
    <xf numFmtId="0" fontId="19" fillId="0" borderId="1" xfId="34" applyNumberFormat="1" applyFont="1" applyBorder="1" applyProtection="1">
      <alignment wrapText="1"/>
    </xf>
    <xf numFmtId="4" fontId="19" fillId="0" borderId="14" xfId="4" applyNumberFormat="1" applyFont="1" applyProtection="1">
      <alignment horizontal="right" wrapText="1"/>
    </xf>
    <xf numFmtId="4" fontId="20" fillId="0" borderId="1" xfId="0" applyNumberFormat="1" applyFont="1" applyFill="1" applyBorder="1" applyAlignment="1" applyProtection="1">
      <alignment horizontal="right" vertical="center"/>
    </xf>
    <xf numFmtId="0" fontId="20" fillId="0" borderId="0" xfId="0" applyFont="1" applyFill="1"/>
    <xf numFmtId="0" fontId="20" fillId="0" borderId="1" xfId="0" applyFont="1" applyFill="1" applyBorder="1"/>
    <xf numFmtId="49" fontId="1" fillId="0" borderId="12" xfId="2" applyNumberFormat="1" applyProtection="1">
      <alignment horizontal="center" wrapText="1"/>
    </xf>
    <xf numFmtId="49" fontId="1" fillId="0" borderId="13" xfId="3" applyNumberFormat="1" applyProtection="1">
      <alignment horizontal="center" wrapText="1"/>
    </xf>
    <xf numFmtId="4" fontId="1" fillId="0" borderId="14" xfId="4" applyNumberFormat="1" applyProtection="1">
      <alignment horizontal="right" wrapText="1"/>
    </xf>
    <xf numFmtId="49" fontId="1" fillId="0" borderId="15" xfId="5" applyNumberFormat="1" applyProtection="1">
      <alignment horizontal="center" wrapText="1"/>
    </xf>
    <xf numFmtId="49" fontId="16" fillId="0" borderId="12" xfId="14" applyNumberFormat="1" applyFont="1" applyBorder="1" applyProtection="1">
      <alignment horizontal="left" wrapText="1"/>
    </xf>
    <xf numFmtId="49" fontId="16" fillId="0" borderId="13" xfId="37" applyNumberFormat="1" applyFont="1" applyBorder="1" applyProtection="1">
      <alignment horizontal="center" vertical="center" wrapText="1"/>
    </xf>
    <xf numFmtId="4" fontId="21" fillId="0" borderId="5" xfId="0" applyNumberFormat="1" applyFont="1" applyBorder="1" applyAlignment="1" applyProtection="1">
      <alignment horizontal="right"/>
    </xf>
    <xf numFmtId="4" fontId="21" fillId="0" borderId="8" xfId="0" applyNumberFormat="1" applyFont="1" applyBorder="1" applyAlignment="1" applyProtection="1">
      <alignment horizontal="right"/>
    </xf>
    <xf numFmtId="4" fontId="16" fillId="0" borderId="14" xfId="22" applyNumberFormat="1" applyFont="1" applyBorder="1" applyProtection="1">
      <alignment horizontal="right" wrapText="1"/>
    </xf>
    <xf numFmtId="49" fontId="16" fillId="0" borderId="12" xfId="10" applyNumberFormat="1" applyFont="1" applyBorder="1" applyProtection="1">
      <alignment horizontal="center" wrapText="1"/>
    </xf>
    <xf numFmtId="49" fontId="16" fillId="0" borderId="16" xfId="14" applyNumberFormat="1" applyFont="1" applyProtection="1">
      <alignment horizontal="left" wrapText="1"/>
    </xf>
    <xf numFmtId="0" fontId="16" fillId="0" borderId="17" xfId="9" applyNumberFormat="1" applyFont="1" applyProtection="1">
      <alignment horizontal="center" vertical="center" wrapText="1"/>
    </xf>
    <xf numFmtId="2" fontId="16" fillId="0" borderId="21" xfId="15" applyNumberFormat="1" applyFont="1" applyProtection="1">
      <alignment horizontal="center" vertical="center" wrapText="1"/>
    </xf>
    <xf numFmtId="4" fontId="16" fillId="0" borderId="21" xfId="16" applyNumberFormat="1" applyFont="1" applyProtection="1">
      <alignment horizontal="right" vertical="center" wrapText="1"/>
    </xf>
    <xf numFmtId="0" fontId="16" fillId="0" borderId="21" xfId="17" applyNumberFormat="1" applyFont="1" applyProtection="1">
      <alignment horizontal="center" vertical="center" wrapText="1"/>
    </xf>
    <xf numFmtId="49" fontId="16" fillId="0" borderId="18" xfId="18" applyNumberFormat="1" applyFont="1" applyProtection="1">
      <alignment horizontal="center" vertical="center" wrapText="1"/>
    </xf>
    <xf numFmtId="0" fontId="2" fillId="2" borderId="12" xfId="28" applyNumberFormat="1" applyProtection="1">
      <alignment horizontal="left" wrapText="1"/>
    </xf>
    <xf numFmtId="0" fontId="2" fillId="0" borderId="13" xfId="29" applyNumberFormat="1" applyProtection="1">
      <alignment horizontal="center" vertical="center" wrapText="1"/>
    </xf>
    <xf numFmtId="49" fontId="2" fillId="2" borderId="22" xfId="23" applyNumberFormat="1" applyProtection="1">
      <alignment horizontal="left" wrapText="1" indent="2"/>
    </xf>
    <xf numFmtId="0" fontId="2" fillId="0" borderId="23" xfId="31" applyNumberFormat="1" applyProtection="1">
      <alignment wrapText="1"/>
    </xf>
    <xf numFmtId="164" fontId="2" fillId="0" borderId="24" xfId="25" applyNumberFormat="1" applyProtection="1">
      <alignment horizontal="right" wrapText="1"/>
    </xf>
    <xf numFmtId="0" fontId="4" fillId="0" borderId="27" xfId="49" applyNumberFormat="1" applyAlignment="1" applyProtection="1">
      <alignment horizontal="left" wrapText="1"/>
    </xf>
    <xf numFmtId="49" fontId="1" fillId="2" borderId="12" xfId="6" applyNumberFormat="1" applyProtection="1">
      <alignment horizontal="center" wrapText="1"/>
    </xf>
    <xf numFmtId="0" fontId="1" fillId="2" borderId="16" xfId="8" applyNumberFormat="1" applyProtection="1">
      <alignment wrapText="1"/>
    </xf>
    <xf numFmtId="0" fontId="1" fillId="0" borderId="17" xfId="9" applyNumberForma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49" fontId="8" fillId="0" borderId="1" xfId="1" applyNumberFormat="1" applyFont="1" applyBorder="1" applyAlignment="1" applyProtection="1">
      <alignment horizontal="left" vertical="center" wrapText="1"/>
    </xf>
    <xf numFmtId="0" fontId="8" fillId="0" borderId="1" xfId="0" applyFont="1" applyFill="1" applyBorder="1" applyAlignment="1">
      <alignment vertical="center" wrapText="1"/>
    </xf>
    <xf numFmtId="0" fontId="16" fillId="0" borderId="1" xfId="38" applyNumberFormat="1" applyFont="1" applyBorder="1" applyProtection="1">
      <alignment horizontal="center" wrapText="1"/>
    </xf>
    <xf numFmtId="49" fontId="1" fillId="0" borderId="30" xfId="1" applyNumberFormat="1" applyBorder="1" applyProtection="1">
      <alignment horizontal="left" wrapText="1"/>
    </xf>
    <xf numFmtId="49" fontId="16" fillId="0" borderId="31" xfId="19" applyNumberFormat="1" applyFont="1" applyBorder="1" applyProtection="1">
      <alignment horizontal="center" vertical="center"/>
    </xf>
    <xf numFmtId="0" fontId="15" fillId="0" borderId="32" xfId="0" applyFont="1" applyBorder="1"/>
    <xf numFmtId="0" fontId="16" fillId="0" borderId="4" xfId="11" applyNumberFormat="1" applyFont="1" applyBorder="1" applyProtection="1">
      <alignment horizontal="center"/>
    </xf>
    <xf numFmtId="0" fontId="19" fillId="0" borderId="4" xfId="27" applyNumberFormat="1" applyFont="1" applyBorder="1" applyProtection="1">
      <alignment horizontal="center"/>
    </xf>
    <xf numFmtId="0" fontId="19" fillId="0" borderId="4" xfId="30" applyNumberFormat="1" applyFont="1" applyBorder="1" applyProtection="1">
      <alignment horizontal="center"/>
    </xf>
    <xf numFmtId="0" fontId="19" fillId="0" borderId="4" xfId="35" applyNumberFormat="1" applyFont="1" applyBorder="1" applyProtection="1"/>
    <xf numFmtId="49" fontId="19" fillId="0" borderId="33" xfId="5" applyNumberFormat="1" applyFont="1" applyBorder="1" applyProtection="1">
      <alignment horizontal="center" wrapText="1"/>
    </xf>
    <xf numFmtId="0" fontId="19" fillId="0" borderId="34" xfId="34" applyNumberFormat="1" applyFont="1" applyBorder="1" applyProtection="1">
      <alignment wrapText="1"/>
    </xf>
    <xf numFmtId="0" fontId="8" fillId="0" borderId="6" xfId="0" applyFont="1" applyFill="1" applyBorder="1" applyAlignment="1" applyProtection="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pplyProtection="1">
      <alignment horizontal="center" vertical="center" wrapText="1"/>
    </xf>
    <xf numFmtId="0" fontId="8" fillId="0" borderId="9" xfId="0" applyFont="1" applyFill="1" applyBorder="1" applyAlignment="1">
      <alignment horizontal="center" vertical="center" wrapText="1"/>
    </xf>
    <xf numFmtId="49" fontId="8" fillId="0" borderId="1" xfId="0" applyNumberFormat="1" applyFont="1" applyFill="1" applyBorder="1" applyAlignment="1" applyProtection="1">
      <alignment horizontal="left" vertical="center" indent="1"/>
    </xf>
    <xf numFmtId="0" fontId="8" fillId="0" borderId="1" xfId="0" applyFont="1" applyFill="1" applyBorder="1" applyAlignment="1">
      <alignment horizontal="left" vertical="center" indent="1"/>
    </xf>
    <xf numFmtId="0" fontId="9" fillId="0" borderId="0" xfId="0" applyFont="1" applyBorder="1" applyAlignment="1" applyProtection="1">
      <alignment horizontal="center"/>
    </xf>
    <xf numFmtId="0" fontId="7" fillId="0" borderId="0" xfId="0" applyFont="1" applyBorder="1" applyAlignment="1" applyProtection="1">
      <alignment horizontal="center"/>
    </xf>
    <xf numFmtId="0" fontId="7" fillId="0" borderId="10" xfId="0" applyFont="1" applyBorder="1" applyAlignment="1" applyProtection="1">
      <alignment horizontal="left"/>
    </xf>
    <xf numFmtId="0" fontId="8" fillId="0" borderId="10" xfId="0" applyFont="1" applyBorder="1" applyAlignment="1"/>
    <xf numFmtId="0" fontId="8" fillId="0" borderId="2"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18" fillId="0" borderId="1" xfId="0" applyFont="1" applyBorder="1" applyAlignment="1">
      <alignment horizontal="center" vertical="center" wrapText="1"/>
    </xf>
    <xf numFmtId="49" fontId="1" fillId="0" borderId="1" xfId="1" applyNumberFormat="1" applyBorder="1" applyProtection="1">
      <alignment horizontal="left" wrapText="1"/>
    </xf>
    <xf numFmtId="49" fontId="19" fillId="0" borderId="35" xfId="1" applyNumberFormat="1" applyFont="1" applyBorder="1" applyProtection="1">
      <alignment horizontal="left" wrapText="1"/>
    </xf>
    <xf numFmtId="0" fontId="18" fillId="0" borderId="0" xfId="0" applyFont="1" applyAlignment="1">
      <alignment vertical="center" wrapText="1"/>
    </xf>
    <xf numFmtId="0" fontId="0" fillId="0" borderId="0" xfId="0" applyAlignment="1">
      <alignment vertical="center" wrapText="1"/>
    </xf>
  </cellXfs>
  <cellStyles count="51">
    <cellStyle name="st90" xfId="50"/>
    <cellStyle name="st91" xfId="47"/>
    <cellStyle name="xl100" xfId="33"/>
    <cellStyle name="xl101" xfId="34"/>
    <cellStyle name="xl102" xfId="11"/>
    <cellStyle name="xl103" xfId="27"/>
    <cellStyle name="xl104" xfId="30"/>
    <cellStyle name="xl105" xfId="35"/>
    <cellStyle name="xl22" xfId="13"/>
    <cellStyle name="xl31" xfId="14"/>
    <cellStyle name="xl33" xfId="2"/>
    <cellStyle name="xl40" xfId="3"/>
    <cellStyle name="xl43" xfId="4"/>
    <cellStyle name="xl51" xfId="5"/>
    <cellStyle name="xl58" xfId="46"/>
    <cellStyle name="xl61" xfId="38"/>
    <cellStyle name="xl63" xfId="1"/>
    <cellStyle name="xl66" xfId="12"/>
    <cellStyle name="xl67" xfId="39"/>
    <cellStyle name="xl68" xfId="37"/>
    <cellStyle name="xl69" xfId="24"/>
    <cellStyle name="xl70" xfId="22"/>
    <cellStyle name="xl71" xfId="40"/>
    <cellStyle name="xl72" xfId="41"/>
    <cellStyle name="xl73" xfId="10"/>
    <cellStyle name="xl74" xfId="26"/>
    <cellStyle name="xl75" xfId="42"/>
    <cellStyle name="xl76" xfId="43"/>
    <cellStyle name="xl77" xfId="9"/>
    <cellStyle name="xl78" xfId="15"/>
    <cellStyle name="xl79" xfId="16"/>
    <cellStyle name="xl80" xfId="17"/>
    <cellStyle name="xl81" xfId="18"/>
    <cellStyle name="xl82" xfId="19"/>
    <cellStyle name="xl83" xfId="20"/>
    <cellStyle name="xl84" xfId="36"/>
    <cellStyle name="xl85" xfId="45"/>
    <cellStyle name="xl86" xfId="48"/>
    <cellStyle name="xl88" xfId="21"/>
    <cellStyle name="xl89" xfId="23"/>
    <cellStyle name="xl90" xfId="28"/>
    <cellStyle name="xl91" xfId="6"/>
    <cellStyle name="xl92" xfId="8"/>
    <cellStyle name="xl93" xfId="29"/>
    <cellStyle name="xl94" xfId="31"/>
    <cellStyle name="xl95" xfId="7"/>
    <cellStyle name="xl96" xfId="44"/>
    <cellStyle name="xl97" xfId="25"/>
    <cellStyle name="xl98" xfId="32"/>
    <cellStyle name="xl99" xfId="49"/>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view="pageBreakPreview" zoomScale="60" zoomScaleNormal="100" workbookViewId="0">
      <selection activeCell="E130" sqref="E130"/>
    </sheetView>
  </sheetViews>
  <sheetFormatPr defaultColWidth="9.140625" defaultRowHeight="12" x14ac:dyDescent="0.2"/>
  <cols>
    <col min="1" max="1" width="6" style="8" customWidth="1"/>
    <col min="2" max="2" width="18.7109375" style="8" customWidth="1"/>
    <col min="3" max="3" width="9.7109375" style="8" customWidth="1"/>
    <col min="4" max="6" width="24.7109375" style="8" customWidth="1"/>
    <col min="7" max="7" width="13.140625" style="8" customWidth="1"/>
    <col min="8" max="8" width="17.28515625" style="8" customWidth="1"/>
    <col min="9" max="9" width="9.42578125" style="8" customWidth="1"/>
    <col min="10" max="10" width="47.85546875" style="16" customWidth="1"/>
    <col min="11" max="16384" width="9.140625" style="8"/>
  </cols>
  <sheetData>
    <row r="1" spans="1:10" s="4" customFormat="1" x14ac:dyDescent="0.2">
      <c r="A1" s="1"/>
      <c r="B1" s="1"/>
      <c r="C1" s="1"/>
      <c r="D1" s="1"/>
      <c r="E1" s="1"/>
      <c r="F1" s="2"/>
      <c r="G1" s="3"/>
      <c r="I1" s="3" t="s">
        <v>0</v>
      </c>
      <c r="J1" s="5" t="s">
        <v>1</v>
      </c>
    </row>
    <row r="2" spans="1:10" s="4" customFormat="1" x14ac:dyDescent="0.2">
      <c r="A2" s="2"/>
      <c r="B2" s="2"/>
      <c r="C2" s="2"/>
      <c r="D2" s="2"/>
      <c r="E2" s="2"/>
      <c r="F2" s="2"/>
      <c r="G2" s="2"/>
      <c r="H2" s="2"/>
      <c r="I2" s="2"/>
      <c r="J2" s="6"/>
    </row>
    <row r="3" spans="1:10" s="4" customFormat="1" x14ac:dyDescent="0.2">
      <c r="A3" s="92" t="s">
        <v>2</v>
      </c>
      <c r="B3" s="92"/>
      <c r="C3" s="92"/>
      <c r="D3" s="92"/>
      <c r="E3" s="92"/>
      <c r="F3" s="92"/>
      <c r="G3" s="92"/>
      <c r="H3" s="92"/>
      <c r="I3" s="92"/>
      <c r="J3" s="6"/>
    </row>
    <row r="4" spans="1:10" s="4" customFormat="1" x14ac:dyDescent="0.2">
      <c r="A4" s="93" t="s">
        <v>317</v>
      </c>
      <c r="B4" s="93"/>
      <c r="C4" s="93"/>
      <c r="D4" s="93"/>
      <c r="E4" s="93"/>
      <c r="F4" s="93"/>
      <c r="G4" s="93"/>
      <c r="H4" s="93"/>
      <c r="I4" s="93"/>
      <c r="J4" s="6"/>
    </row>
    <row r="5" spans="1:10" s="4" customFormat="1" x14ac:dyDescent="0.2">
      <c r="A5" s="2"/>
      <c r="B5" s="2"/>
      <c r="C5" s="2"/>
      <c r="D5" s="2"/>
      <c r="E5" s="2"/>
      <c r="F5" s="2"/>
      <c r="G5" s="2"/>
      <c r="H5" s="2"/>
      <c r="I5" s="2"/>
      <c r="J5" s="6"/>
    </row>
    <row r="6" spans="1:10" s="4" customFormat="1" x14ac:dyDescent="0.2">
      <c r="A6" s="2" t="s">
        <v>3</v>
      </c>
      <c r="B6" s="7"/>
      <c r="C6" s="7" t="s">
        <v>4</v>
      </c>
      <c r="D6" s="7"/>
      <c r="E6" s="7"/>
      <c r="F6" s="7"/>
      <c r="G6" s="7"/>
      <c r="H6" s="7"/>
      <c r="I6" s="2"/>
      <c r="J6" s="6"/>
    </row>
    <row r="7" spans="1:10" s="4" customFormat="1" x14ac:dyDescent="0.2">
      <c r="A7" s="2"/>
      <c r="J7" s="6"/>
    </row>
    <row r="8" spans="1:10" s="4" customFormat="1" x14ac:dyDescent="0.2">
      <c r="A8" s="94" t="str">
        <f>"Единица измерения: "&amp;B8</f>
        <v xml:space="preserve">Единица измерения: </v>
      </c>
      <c r="B8" s="95"/>
      <c r="C8" s="2" t="s">
        <v>5</v>
      </c>
      <c r="D8" s="2"/>
      <c r="E8" s="2"/>
      <c r="F8" s="2"/>
      <c r="G8" s="2"/>
      <c r="H8" s="2"/>
      <c r="I8" s="2"/>
      <c r="J8" s="6"/>
    </row>
    <row r="9" spans="1:10" x14ac:dyDescent="0.2">
      <c r="A9" s="86" t="s">
        <v>6</v>
      </c>
      <c r="B9" s="87"/>
      <c r="C9" s="99" t="s">
        <v>7</v>
      </c>
      <c r="D9" s="100" t="s">
        <v>8</v>
      </c>
      <c r="E9" s="96" t="s">
        <v>9</v>
      </c>
      <c r="F9" s="100" t="s">
        <v>15</v>
      </c>
      <c r="G9" s="98" t="s">
        <v>10</v>
      </c>
      <c r="H9" s="99"/>
      <c r="I9" s="98" t="s">
        <v>11</v>
      </c>
      <c r="J9" s="99"/>
    </row>
    <row r="10" spans="1:10" ht="30.75" customHeight="1" x14ac:dyDescent="0.2">
      <c r="A10" s="88"/>
      <c r="B10" s="89"/>
      <c r="C10" s="99"/>
      <c r="D10" s="100"/>
      <c r="E10" s="97"/>
      <c r="F10" s="100"/>
      <c r="G10" s="27" t="s">
        <v>12</v>
      </c>
      <c r="H10" s="27" t="s">
        <v>16</v>
      </c>
      <c r="I10" s="27" t="s">
        <v>13</v>
      </c>
      <c r="J10" s="27" t="s">
        <v>14</v>
      </c>
    </row>
    <row r="11" spans="1:10" x14ac:dyDescent="0.2">
      <c r="A11" s="86">
        <v>1</v>
      </c>
      <c r="B11" s="87"/>
      <c r="C11" s="26">
        <v>2</v>
      </c>
      <c r="D11" s="27">
        <v>3</v>
      </c>
      <c r="E11" s="27">
        <v>4</v>
      </c>
      <c r="F11" s="26">
        <v>5</v>
      </c>
      <c r="G11" s="27">
        <v>6</v>
      </c>
      <c r="H11" s="27">
        <v>7</v>
      </c>
      <c r="I11" s="27">
        <v>8</v>
      </c>
      <c r="J11" s="27">
        <v>9</v>
      </c>
    </row>
    <row r="12" spans="1:10" ht="12.75" x14ac:dyDescent="0.25">
      <c r="A12" s="19" t="s">
        <v>17</v>
      </c>
      <c r="B12" s="19"/>
      <c r="C12" s="20" t="s">
        <v>18</v>
      </c>
      <c r="D12" s="28">
        <v>220682072871.57001</v>
      </c>
      <c r="E12" s="9" t="s">
        <v>20</v>
      </c>
      <c r="F12" s="28">
        <v>252484025691.03</v>
      </c>
      <c r="G12" s="10">
        <f>IF(OR(F12="-",F12&lt;0,D12&lt;0),"-",(IF(OR(D12=0,D12="-"),"-",F12/D12*100)))</f>
        <v>114.41075498596017</v>
      </c>
      <c r="H12" s="10">
        <f>IF(D12=F12,"-",IF(F12="-",0,F12)-IF(D12="-",0,D12))</f>
        <v>31801952819.459991</v>
      </c>
      <c r="I12" s="10"/>
      <c r="J12" s="11" t="s">
        <v>20</v>
      </c>
    </row>
    <row r="13" spans="1:10" x14ac:dyDescent="0.2">
      <c r="A13" s="90" t="s">
        <v>19</v>
      </c>
      <c r="B13" s="91"/>
      <c r="C13" s="12"/>
      <c r="D13" s="13"/>
      <c r="E13" s="13"/>
      <c r="F13" s="13"/>
      <c r="G13" s="13"/>
      <c r="H13" s="13"/>
      <c r="I13" s="13"/>
      <c r="J13" s="21"/>
    </row>
    <row r="14" spans="1:10" s="45" customFormat="1" ht="72" x14ac:dyDescent="0.2">
      <c r="A14" s="18" t="s">
        <v>77</v>
      </c>
      <c r="B14" s="17" t="s">
        <v>190</v>
      </c>
      <c r="C14" s="12" t="s">
        <v>18</v>
      </c>
      <c r="D14" s="22">
        <v>0</v>
      </c>
      <c r="E14" s="13" t="s">
        <v>21</v>
      </c>
      <c r="F14" s="22">
        <v>220978</v>
      </c>
      <c r="G14" s="10" t="str">
        <f t="shared" ref="G14" si="0">IF(OR(F14="-",F14&lt;0,D14&lt;0),"-",(IF(OR(D14=0,D14="-"),"-",F14/D14*100)))</f>
        <v>-</v>
      </c>
      <c r="H14" s="10">
        <f t="shared" ref="H14" si="1">IF(OR(D14=F14,D14&lt;0,F14&lt;0),"-",IF(F14="-",0,F14)-IF(D14="-",0,D14))</f>
        <v>220978</v>
      </c>
      <c r="I14" s="44"/>
      <c r="J14" s="74" t="s">
        <v>360</v>
      </c>
    </row>
    <row r="15" spans="1:10" s="45" customFormat="1" ht="105" customHeight="1" x14ac:dyDescent="0.2">
      <c r="A15" s="18" t="s">
        <v>77</v>
      </c>
      <c r="B15" s="17" t="s">
        <v>191</v>
      </c>
      <c r="C15" s="12" t="s">
        <v>18</v>
      </c>
      <c r="D15" s="22">
        <v>200000</v>
      </c>
      <c r="E15" s="13" t="s">
        <v>21</v>
      </c>
      <c r="F15" s="22">
        <v>100495.81</v>
      </c>
      <c r="G15" s="10">
        <f t="shared" ref="G15" si="2">IF(OR(F15="-",F15&lt;0,D15&lt;0),"-",(IF(OR(D15=0,D15="-"),"-",F15/D15*100)))</f>
        <v>50.247905000000003</v>
      </c>
      <c r="H15" s="10">
        <f t="shared" ref="H15" si="3">IF(OR(D15=F15,D15&lt;0,F15&lt;0),"-",IF(F15="-",0,F15)-IF(D15="-",0,D15))</f>
        <v>-99504.19</v>
      </c>
      <c r="I15" s="46"/>
      <c r="J15" s="15" t="s">
        <v>361</v>
      </c>
    </row>
    <row r="16" spans="1:10" s="45" customFormat="1" ht="72" x14ac:dyDescent="0.2">
      <c r="A16" s="18" t="s">
        <v>77</v>
      </c>
      <c r="B16" s="17" t="s">
        <v>43</v>
      </c>
      <c r="C16" s="12" t="s">
        <v>18</v>
      </c>
      <c r="D16" s="22">
        <v>-21248000</v>
      </c>
      <c r="E16" s="13" t="s">
        <v>21</v>
      </c>
      <c r="F16" s="22">
        <v>-30589827.640000001</v>
      </c>
      <c r="G16" s="10" t="str">
        <f t="shared" ref="G16:G17" si="4">IF(OR(F16="-",F16&lt;0,D16&lt;0),"-",(IF(OR(D16=0,D16="-"),"-",F16/D16*100)))</f>
        <v>-</v>
      </c>
      <c r="H16" s="10" t="str">
        <f t="shared" ref="H16:H17" si="5">IF(OR(D16=F16,D16&lt;0,F16&lt;0),"-",IF(F16="-",0,F16)-IF(D16="-",0,D16))</f>
        <v>-</v>
      </c>
      <c r="I16" s="46"/>
      <c r="J16" s="15" t="s">
        <v>362</v>
      </c>
    </row>
    <row r="17" spans="1:10" s="45" customFormat="1" ht="36" x14ac:dyDescent="0.2">
      <c r="A17" s="18" t="s">
        <v>77</v>
      </c>
      <c r="B17" s="17" t="s">
        <v>265</v>
      </c>
      <c r="C17" s="12" t="s">
        <v>18</v>
      </c>
      <c r="D17" s="22">
        <v>0</v>
      </c>
      <c r="E17" s="13" t="s">
        <v>21</v>
      </c>
      <c r="F17" s="22">
        <v>-696955</v>
      </c>
      <c r="G17" s="10" t="str">
        <f t="shared" si="4"/>
        <v>-</v>
      </c>
      <c r="H17" s="10" t="str">
        <f t="shared" si="5"/>
        <v>-</v>
      </c>
      <c r="I17" s="46"/>
      <c r="J17" s="15" t="s">
        <v>363</v>
      </c>
    </row>
    <row r="18" spans="1:10" s="45" customFormat="1" ht="48" x14ac:dyDescent="0.2">
      <c r="A18" s="18" t="s">
        <v>77</v>
      </c>
      <c r="B18" s="17" t="s">
        <v>266</v>
      </c>
      <c r="C18" s="12" t="s">
        <v>18</v>
      </c>
      <c r="D18" s="22">
        <v>39613000</v>
      </c>
      <c r="E18" s="13" t="s">
        <v>21</v>
      </c>
      <c r="F18" s="22">
        <v>21588903.75</v>
      </c>
      <c r="G18" s="10">
        <f t="shared" ref="G18:G21" si="6">IF(OR(F18="-",F18&lt;0,D18&lt;0),"-",(IF(OR(D18=0,D18="-"),"-",F18/D18*100)))</f>
        <v>54.499542448186197</v>
      </c>
      <c r="H18" s="10">
        <f t="shared" ref="H18:H21" si="7">IF(OR(D18=F18,D18&lt;0,F18&lt;0),"-",IF(F18="-",0,F18)-IF(D18="-",0,D18))</f>
        <v>-18024096.25</v>
      </c>
      <c r="I18" s="46"/>
      <c r="J18" s="75" t="s">
        <v>364</v>
      </c>
    </row>
    <row r="19" spans="1:10" s="45" customFormat="1" ht="36" x14ac:dyDescent="0.2">
      <c r="A19" s="18" t="s">
        <v>77</v>
      </c>
      <c r="B19" s="17" t="s">
        <v>235</v>
      </c>
      <c r="C19" s="12" t="s">
        <v>18</v>
      </c>
      <c r="D19" s="22">
        <v>55664000</v>
      </c>
      <c r="E19" s="13" t="s">
        <v>21</v>
      </c>
      <c r="F19" s="22">
        <v>24185575.809999999</v>
      </c>
      <c r="G19" s="10">
        <f t="shared" si="6"/>
        <v>43.449223573584362</v>
      </c>
      <c r="H19" s="10">
        <f t="shared" si="7"/>
        <v>-31478424.190000001</v>
      </c>
      <c r="I19" s="46"/>
      <c r="J19" s="75" t="s">
        <v>365</v>
      </c>
    </row>
    <row r="20" spans="1:10" s="45" customFormat="1" ht="144" x14ac:dyDescent="0.2">
      <c r="A20" s="18" t="s">
        <v>77</v>
      </c>
      <c r="B20" s="17" t="s">
        <v>44</v>
      </c>
      <c r="C20" s="12" t="s">
        <v>18</v>
      </c>
      <c r="D20" s="22">
        <v>57800</v>
      </c>
      <c r="E20" s="13" t="s">
        <v>21</v>
      </c>
      <c r="F20" s="22">
        <v>-181778.26</v>
      </c>
      <c r="G20" s="10" t="str">
        <f t="shared" si="6"/>
        <v>-</v>
      </c>
      <c r="H20" s="10" t="str">
        <f t="shared" si="7"/>
        <v>-</v>
      </c>
      <c r="I20" s="46"/>
      <c r="J20" s="75" t="s">
        <v>366</v>
      </c>
    </row>
    <row r="21" spans="1:10" s="45" customFormat="1" ht="120" x14ac:dyDescent="0.2">
      <c r="A21" s="18" t="s">
        <v>77</v>
      </c>
      <c r="B21" s="17" t="s">
        <v>192</v>
      </c>
      <c r="C21" s="12" t="s">
        <v>18</v>
      </c>
      <c r="D21" s="22">
        <v>5802800</v>
      </c>
      <c r="E21" s="13" t="s">
        <v>21</v>
      </c>
      <c r="F21" s="22">
        <v>4284219.83</v>
      </c>
      <c r="G21" s="10">
        <f t="shared" si="6"/>
        <v>73.830216964224178</v>
      </c>
      <c r="H21" s="10">
        <f t="shared" si="7"/>
        <v>-1518580.17</v>
      </c>
      <c r="I21" s="46"/>
      <c r="J21" s="75" t="s">
        <v>367</v>
      </c>
    </row>
    <row r="22" spans="1:10" s="45" customFormat="1" ht="144" x14ac:dyDescent="0.2">
      <c r="A22" s="18" t="s">
        <v>77</v>
      </c>
      <c r="B22" s="17" t="s">
        <v>78</v>
      </c>
      <c r="C22" s="12" t="s">
        <v>18</v>
      </c>
      <c r="D22" s="22">
        <v>-430000000</v>
      </c>
      <c r="E22" s="13" t="s">
        <v>21</v>
      </c>
      <c r="F22" s="22">
        <v>-444999371.47000003</v>
      </c>
      <c r="G22" s="10" t="str">
        <f t="shared" ref="G22:G24" si="8">IF(OR(F22="-",F22&lt;0,D22&lt;0),"-",(IF(OR(D22=0,D22="-"),"-",F22/D22*100)))</f>
        <v>-</v>
      </c>
      <c r="H22" s="10" t="str">
        <f t="shared" ref="H22:H24" si="9">IF(OR(D22=F22,D22&lt;0,F22&lt;0),"-",IF(F22="-",0,F22)-IF(D22="-",0,D22))</f>
        <v>-</v>
      </c>
      <c r="I22" s="46"/>
      <c r="J22" s="75" t="s">
        <v>368</v>
      </c>
    </row>
    <row r="23" spans="1:10" s="45" customFormat="1" ht="144" x14ac:dyDescent="0.2">
      <c r="A23" s="18" t="s">
        <v>77</v>
      </c>
      <c r="B23" s="17" t="s">
        <v>79</v>
      </c>
      <c r="C23" s="12" t="s">
        <v>18</v>
      </c>
      <c r="D23" s="22">
        <v>-38000000</v>
      </c>
      <c r="E23" s="13" t="s">
        <v>21</v>
      </c>
      <c r="F23" s="22">
        <v>-39456421.32</v>
      </c>
      <c r="G23" s="10" t="str">
        <f t="shared" si="8"/>
        <v>-</v>
      </c>
      <c r="H23" s="10" t="str">
        <f t="shared" si="9"/>
        <v>-</v>
      </c>
      <c r="I23" s="46"/>
      <c r="J23" s="75" t="s">
        <v>369</v>
      </c>
    </row>
    <row r="24" spans="1:10" s="45" customFormat="1" ht="36" x14ac:dyDescent="0.2">
      <c r="A24" s="18" t="s">
        <v>77</v>
      </c>
      <c r="B24" s="17" t="s">
        <v>193</v>
      </c>
      <c r="C24" s="12" t="s">
        <v>18</v>
      </c>
      <c r="D24" s="22">
        <v>0</v>
      </c>
      <c r="E24" s="13" t="s">
        <v>21</v>
      </c>
      <c r="F24" s="22">
        <v>-261.8</v>
      </c>
      <c r="G24" s="10" t="str">
        <f t="shared" si="8"/>
        <v>-</v>
      </c>
      <c r="H24" s="10" t="str">
        <f t="shared" si="9"/>
        <v>-</v>
      </c>
      <c r="I24" s="46"/>
      <c r="J24" s="75" t="s">
        <v>370</v>
      </c>
    </row>
    <row r="25" spans="1:10" s="45" customFormat="1" ht="48" x14ac:dyDescent="0.2">
      <c r="A25" s="18" t="s">
        <v>77</v>
      </c>
      <c r="B25" s="17" t="s">
        <v>267</v>
      </c>
      <c r="C25" s="12" t="s">
        <v>18</v>
      </c>
      <c r="D25" s="22">
        <v>450337000</v>
      </c>
      <c r="E25" s="13" t="s">
        <v>21</v>
      </c>
      <c r="F25" s="22">
        <v>387953410.77999997</v>
      </c>
      <c r="G25" s="10">
        <f t="shared" ref="G25:G29" si="10">IF(OR(F25="-",F25&lt;0,D25&lt;0),"-",(IF(OR(D25=0,D25="-"),"-",F25/D25*100)))</f>
        <v>86.147354265805376</v>
      </c>
      <c r="H25" s="10">
        <f t="shared" ref="H25:H29" si="11">IF(OR(D25=F25,D25&lt;0,F25&lt;0),"-",IF(F25="-",0,F25)-IF(D25="-",0,D25))</f>
        <v>-62383589.220000029</v>
      </c>
      <c r="I25" s="46"/>
      <c r="J25" s="75" t="s">
        <v>371</v>
      </c>
    </row>
    <row r="26" spans="1:10" s="45" customFormat="1" ht="132" x14ac:dyDescent="0.2">
      <c r="A26" s="18" t="s">
        <v>77</v>
      </c>
      <c r="B26" s="17" t="s">
        <v>236</v>
      </c>
      <c r="C26" s="12" t="s">
        <v>18</v>
      </c>
      <c r="D26" s="22">
        <v>-13249000</v>
      </c>
      <c r="E26" s="13" t="s">
        <v>21</v>
      </c>
      <c r="F26" s="22">
        <v>-18666864</v>
      </c>
      <c r="G26" s="10" t="str">
        <f t="shared" si="10"/>
        <v>-</v>
      </c>
      <c r="H26" s="10" t="str">
        <f t="shared" si="11"/>
        <v>-</v>
      </c>
      <c r="I26" s="46"/>
      <c r="J26" s="75" t="s">
        <v>372</v>
      </c>
    </row>
    <row r="27" spans="1:10" s="45" customFormat="1" ht="108" x14ac:dyDescent="0.2">
      <c r="A27" s="18" t="s">
        <v>77</v>
      </c>
      <c r="B27" s="17" t="s">
        <v>237</v>
      </c>
      <c r="C27" s="12" t="s">
        <v>18</v>
      </c>
      <c r="D27" s="22">
        <v>58650000</v>
      </c>
      <c r="E27" s="13" t="s">
        <v>21</v>
      </c>
      <c r="F27" s="22">
        <v>52889269.670000002</v>
      </c>
      <c r="G27" s="10">
        <f t="shared" si="10"/>
        <v>90.177782898550731</v>
      </c>
      <c r="H27" s="10">
        <f t="shared" si="11"/>
        <v>-5760730.3299999982</v>
      </c>
      <c r="I27" s="46"/>
      <c r="J27" s="75" t="s">
        <v>373</v>
      </c>
    </row>
    <row r="28" spans="1:10" s="45" customFormat="1" ht="36" x14ac:dyDescent="0.2">
      <c r="A28" s="18" t="s">
        <v>77</v>
      </c>
      <c r="B28" s="17" t="s">
        <v>238</v>
      </c>
      <c r="C28" s="12" t="s">
        <v>18</v>
      </c>
      <c r="D28" s="22">
        <v>0</v>
      </c>
      <c r="E28" s="13" t="s">
        <v>21</v>
      </c>
      <c r="F28" s="22">
        <v>563699.4</v>
      </c>
      <c r="G28" s="10" t="str">
        <f t="shared" si="10"/>
        <v>-</v>
      </c>
      <c r="H28" s="10">
        <f t="shared" si="11"/>
        <v>563699.4</v>
      </c>
      <c r="I28" s="46"/>
      <c r="J28" s="75" t="s">
        <v>374</v>
      </c>
    </row>
    <row r="29" spans="1:10" s="45" customFormat="1" ht="24" x14ac:dyDescent="0.2">
      <c r="A29" s="18" t="s">
        <v>77</v>
      </c>
      <c r="B29" s="17" t="s">
        <v>268</v>
      </c>
      <c r="C29" s="12" t="s">
        <v>18</v>
      </c>
      <c r="D29" s="22">
        <v>0</v>
      </c>
      <c r="E29" s="13" t="s">
        <v>21</v>
      </c>
      <c r="F29" s="22">
        <v>731700</v>
      </c>
      <c r="G29" s="10" t="str">
        <f t="shared" si="10"/>
        <v>-</v>
      </c>
      <c r="H29" s="10">
        <f t="shared" si="11"/>
        <v>731700</v>
      </c>
      <c r="I29" s="46"/>
      <c r="J29" s="75" t="s">
        <v>375</v>
      </c>
    </row>
    <row r="30" spans="1:10" s="45" customFormat="1" ht="24" x14ac:dyDescent="0.2">
      <c r="A30" s="18" t="s">
        <v>77</v>
      </c>
      <c r="B30" s="17" t="s">
        <v>45</v>
      </c>
      <c r="C30" s="12" t="s">
        <v>18</v>
      </c>
      <c r="D30" s="22">
        <v>4000</v>
      </c>
      <c r="E30" s="13" t="s">
        <v>21</v>
      </c>
      <c r="F30" s="22">
        <v>0</v>
      </c>
      <c r="G30" s="10">
        <f t="shared" ref="G30:G36" si="12">IF(OR(F30="-",F30&lt;0,D30&lt;0),"-",(IF(OR(D30=0,D30="-"),"-",F30/D30*100)))</f>
        <v>0</v>
      </c>
      <c r="H30" s="10">
        <f t="shared" ref="H30:H36" si="13">IF(OR(D30=F30,D30&lt;0,F30&lt;0),"-",IF(F30="-",0,F30)-IF(D30="-",0,D30))</f>
        <v>-4000</v>
      </c>
      <c r="I30" s="46"/>
      <c r="J30" s="75" t="s">
        <v>375</v>
      </c>
    </row>
    <row r="31" spans="1:10" s="45" customFormat="1" ht="24" x14ac:dyDescent="0.2">
      <c r="A31" s="18" t="s">
        <v>77</v>
      </c>
      <c r="B31" s="17" t="s">
        <v>269</v>
      </c>
      <c r="C31" s="12" t="s">
        <v>18</v>
      </c>
      <c r="D31" s="22">
        <v>0</v>
      </c>
      <c r="E31" s="13" t="s">
        <v>21</v>
      </c>
      <c r="F31" s="22">
        <v>653125</v>
      </c>
      <c r="G31" s="10" t="str">
        <f t="shared" si="12"/>
        <v>-</v>
      </c>
      <c r="H31" s="10">
        <f t="shared" si="13"/>
        <v>653125</v>
      </c>
      <c r="I31" s="46"/>
      <c r="J31" s="75" t="s">
        <v>375</v>
      </c>
    </row>
    <row r="32" spans="1:10" s="45" customFormat="1" ht="24" x14ac:dyDescent="0.2">
      <c r="A32" s="18" t="s">
        <v>77</v>
      </c>
      <c r="B32" s="17" t="s">
        <v>46</v>
      </c>
      <c r="C32" s="12" t="s">
        <v>18</v>
      </c>
      <c r="D32" s="22">
        <v>0</v>
      </c>
      <c r="E32" s="13" t="s">
        <v>21</v>
      </c>
      <c r="F32" s="22">
        <v>5000</v>
      </c>
      <c r="G32" s="10" t="str">
        <f t="shared" si="12"/>
        <v>-</v>
      </c>
      <c r="H32" s="10">
        <f t="shared" si="13"/>
        <v>5000</v>
      </c>
      <c r="I32" s="46"/>
      <c r="J32" s="75" t="s">
        <v>375</v>
      </c>
    </row>
    <row r="33" spans="1:10" s="45" customFormat="1" ht="24" x14ac:dyDescent="0.2">
      <c r="A33" s="18" t="s">
        <v>77</v>
      </c>
      <c r="B33" s="17" t="s">
        <v>47</v>
      </c>
      <c r="C33" s="12" t="s">
        <v>18</v>
      </c>
      <c r="D33" s="22">
        <v>0</v>
      </c>
      <c r="E33" s="13" t="s">
        <v>21</v>
      </c>
      <c r="F33" s="22">
        <v>19250</v>
      </c>
      <c r="G33" s="10" t="str">
        <f t="shared" si="12"/>
        <v>-</v>
      </c>
      <c r="H33" s="10">
        <f t="shared" si="13"/>
        <v>19250</v>
      </c>
      <c r="I33" s="46"/>
      <c r="J33" s="75" t="s">
        <v>375</v>
      </c>
    </row>
    <row r="34" spans="1:10" s="45" customFormat="1" ht="24" x14ac:dyDescent="0.2">
      <c r="A34" s="18" t="s">
        <v>77</v>
      </c>
      <c r="B34" s="17" t="s">
        <v>296</v>
      </c>
      <c r="C34" s="12" t="s">
        <v>18</v>
      </c>
      <c r="D34" s="22">
        <v>430950</v>
      </c>
      <c r="E34" s="13" t="s">
        <v>21</v>
      </c>
      <c r="F34" s="22">
        <v>397500</v>
      </c>
      <c r="G34" s="10">
        <f t="shared" si="12"/>
        <v>92.238078663418037</v>
      </c>
      <c r="H34" s="10">
        <f t="shared" si="13"/>
        <v>-33450</v>
      </c>
      <c r="I34" s="46"/>
      <c r="J34" s="75" t="s">
        <v>375</v>
      </c>
    </row>
    <row r="35" spans="1:10" s="45" customFormat="1" ht="24" x14ac:dyDescent="0.2">
      <c r="A35" s="18" t="s">
        <v>77</v>
      </c>
      <c r="B35" s="17" t="s">
        <v>194</v>
      </c>
      <c r="C35" s="12" t="s">
        <v>18</v>
      </c>
      <c r="D35" s="22">
        <v>0</v>
      </c>
      <c r="E35" s="13" t="s">
        <v>21</v>
      </c>
      <c r="F35" s="22">
        <v>1574.26</v>
      </c>
      <c r="G35" s="10" t="str">
        <f t="shared" si="12"/>
        <v>-</v>
      </c>
      <c r="H35" s="10">
        <f t="shared" si="13"/>
        <v>1574.26</v>
      </c>
      <c r="I35" s="46"/>
      <c r="J35" s="75" t="s">
        <v>376</v>
      </c>
    </row>
    <row r="36" spans="1:10" s="45" customFormat="1" ht="24" x14ac:dyDescent="0.2">
      <c r="A36" s="18" t="s">
        <v>77</v>
      </c>
      <c r="B36" s="17" t="s">
        <v>195</v>
      </c>
      <c r="C36" s="12" t="s">
        <v>18</v>
      </c>
      <c r="D36" s="22">
        <v>0</v>
      </c>
      <c r="E36" s="13" t="s">
        <v>21</v>
      </c>
      <c r="F36" s="22">
        <v>-30</v>
      </c>
      <c r="G36" s="10" t="str">
        <f t="shared" si="12"/>
        <v>-</v>
      </c>
      <c r="H36" s="10" t="str">
        <f t="shared" si="13"/>
        <v>-</v>
      </c>
      <c r="I36" s="46"/>
      <c r="J36" s="75" t="s">
        <v>376</v>
      </c>
    </row>
    <row r="37" spans="1:10" s="45" customFormat="1" ht="24" x14ac:dyDescent="0.2">
      <c r="A37" s="18" t="s">
        <v>77</v>
      </c>
      <c r="B37" s="17" t="s">
        <v>91</v>
      </c>
      <c r="C37" s="12" t="s">
        <v>18</v>
      </c>
      <c r="D37" s="22">
        <v>0</v>
      </c>
      <c r="E37" s="13" t="s">
        <v>21</v>
      </c>
      <c r="F37" s="22">
        <v>96979.18</v>
      </c>
      <c r="G37" s="10" t="str">
        <f t="shared" ref="G37:G47" si="14">IF(OR(F37="-",F37&lt;0,D37&lt;0),"-",(IF(OR(D37=0,D37="-"),"-",F37/D37*100)))</f>
        <v>-</v>
      </c>
      <c r="H37" s="10">
        <f t="shared" ref="H37:H47" si="15">IF(OR(D37=F37,D37&lt;0,F37&lt;0),"-",IF(F37="-",0,F37)-IF(D37="-",0,D37))</f>
        <v>96979.18</v>
      </c>
      <c r="I37" s="46"/>
      <c r="J37" s="75" t="s">
        <v>376</v>
      </c>
    </row>
    <row r="38" spans="1:10" s="45" customFormat="1" ht="24" x14ac:dyDescent="0.2">
      <c r="A38" s="18" t="s">
        <v>77</v>
      </c>
      <c r="B38" s="17" t="s">
        <v>196</v>
      </c>
      <c r="C38" s="12" t="s">
        <v>18</v>
      </c>
      <c r="D38" s="22">
        <v>0</v>
      </c>
      <c r="E38" s="13" t="s">
        <v>21</v>
      </c>
      <c r="F38" s="22">
        <v>10337.35</v>
      </c>
      <c r="G38" s="10" t="str">
        <f t="shared" si="14"/>
        <v>-</v>
      </c>
      <c r="H38" s="10">
        <f t="shared" si="15"/>
        <v>10337.35</v>
      </c>
      <c r="I38" s="46"/>
      <c r="J38" s="75" t="s">
        <v>376</v>
      </c>
    </row>
    <row r="39" spans="1:10" s="45" customFormat="1" ht="24" x14ac:dyDescent="0.2">
      <c r="A39" s="18" t="s">
        <v>77</v>
      </c>
      <c r="B39" s="17" t="s">
        <v>270</v>
      </c>
      <c r="C39" s="12" t="s">
        <v>18</v>
      </c>
      <c r="D39" s="22">
        <v>0</v>
      </c>
      <c r="E39" s="13" t="s">
        <v>21</v>
      </c>
      <c r="F39" s="22">
        <v>92366.34</v>
      </c>
      <c r="G39" s="10" t="str">
        <f t="shared" si="14"/>
        <v>-</v>
      </c>
      <c r="H39" s="10">
        <f t="shared" si="15"/>
        <v>92366.34</v>
      </c>
      <c r="I39" s="46"/>
      <c r="J39" s="75" t="s">
        <v>376</v>
      </c>
    </row>
    <row r="40" spans="1:10" s="45" customFormat="1" ht="24" x14ac:dyDescent="0.2">
      <c r="A40" s="18" t="s">
        <v>77</v>
      </c>
      <c r="B40" s="17" t="s">
        <v>80</v>
      </c>
      <c r="C40" s="12" t="s">
        <v>18</v>
      </c>
      <c r="D40" s="22">
        <v>0</v>
      </c>
      <c r="E40" s="13" t="s">
        <v>21</v>
      </c>
      <c r="F40" s="22">
        <v>3525.4</v>
      </c>
      <c r="G40" s="10" t="str">
        <f t="shared" si="14"/>
        <v>-</v>
      </c>
      <c r="H40" s="10">
        <f t="shared" si="15"/>
        <v>3525.4</v>
      </c>
      <c r="I40" s="46"/>
      <c r="J40" s="75" t="s">
        <v>376</v>
      </c>
    </row>
    <row r="41" spans="1:10" s="45" customFormat="1" ht="24" x14ac:dyDescent="0.2">
      <c r="A41" s="18" t="s">
        <v>77</v>
      </c>
      <c r="B41" s="17" t="s">
        <v>82</v>
      </c>
      <c r="C41" s="12" t="s">
        <v>18</v>
      </c>
      <c r="D41" s="22">
        <v>0</v>
      </c>
      <c r="E41" s="13" t="s">
        <v>21</v>
      </c>
      <c r="F41" s="22">
        <v>-250.87</v>
      </c>
      <c r="G41" s="10" t="str">
        <f t="shared" si="14"/>
        <v>-</v>
      </c>
      <c r="H41" s="10" t="str">
        <f t="shared" si="15"/>
        <v>-</v>
      </c>
      <c r="I41" s="46"/>
      <c r="J41" s="75" t="s">
        <v>376</v>
      </c>
    </row>
    <row r="42" spans="1:10" s="45" customFormat="1" ht="24" x14ac:dyDescent="0.2">
      <c r="A42" s="18" t="s">
        <v>77</v>
      </c>
      <c r="B42" s="17" t="s">
        <v>48</v>
      </c>
      <c r="C42" s="12" t="s">
        <v>18</v>
      </c>
      <c r="D42" s="22">
        <v>0</v>
      </c>
      <c r="E42" s="13" t="s">
        <v>21</v>
      </c>
      <c r="F42" s="22">
        <v>66472.3</v>
      </c>
      <c r="G42" s="10" t="str">
        <f t="shared" si="14"/>
        <v>-</v>
      </c>
      <c r="H42" s="10">
        <f t="shared" si="15"/>
        <v>66472.3</v>
      </c>
      <c r="I42" s="46"/>
      <c r="J42" s="75" t="s">
        <v>376</v>
      </c>
    </row>
    <row r="43" spans="1:10" s="45" customFormat="1" ht="132" x14ac:dyDescent="0.2">
      <c r="A43" s="18" t="s">
        <v>77</v>
      </c>
      <c r="B43" s="17" t="s">
        <v>271</v>
      </c>
      <c r="C43" s="12" t="s">
        <v>18</v>
      </c>
      <c r="D43" s="22">
        <v>0</v>
      </c>
      <c r="E43" s="13" t="s">
        <v>21</v>
      </c>
      <c r="F43" s="22">
        <v>16988.75</v>
      </c>
      <c r="G43" s="10" t="str">
        <f t="shared" si="14"/>
        <v>-</v>
      </c>
      <c r="H43" s="10">
        <f t="shared" si="15"/>
        <v>16988.75</v>
      </c>
      <c r="I43" s="46"/>
      <c r="J43" s="75" t="s">
        <v>377</v>
      </c>
    </row>
    <row r="44" spans="1:10" s="45" customFormat="1" ht="180" x14ac:dyDescent="0.2">
      <c r="A44" s="18" t="s">
        <v>77</v>
      </c>
      <c r="B44" s="17" t="s">
        <v>186</v>
      </c>
      <c r="C44" s="12" t="s">
        <v>18</v>
      </c>
      <c r="D44" s="22">
        <v>0</v>
      </c>
      <c r="E44" s="13" t="s">
        <v>21</v>
      </c>
      <c r="F44" s="22">
        <v>4829.55</v>
      </c>
      <c r="G44" s="10" t="str">
        <f t="shared" si="14"/>
        <v>-</v>
      </c>
      <c r="H44" s="10">
        <f t="shared" si="15"/>
        <v>4829.55</v>
      </c>
      <c r="I44" s="46"/>
      <c r="J44" s="75" t="s">
        <v>378</v>
      </c>
    </row>
    <row r="45" spans="1:10" s="45" customFormat="1" ht="48" x14ac:dyDescent="0.2">
      <c r="A45" s="18" t="s">
        <v>77</v>
      </c>
      <c r="B45" s="17" t="s">
        <v>239</v>
      </c>
      <c r="C45" s="12" t="s">
        <v>18</v>
      </c>
      <c r="D45" s="22">
        <v>20632470</v>
      </c>
      <c r="E45" s="13" t="s">
        <v>21</v>
      </c>
      <c r="F45" s="22">
        <v>13750334.720000001</v>
      </c>
      <c r="G45" s="10">
        <f t="shared" si="14"/>
        <v>66.644152251281596</v>
      </c>
      <c r="H45" s="10">
        <f t="shared" si="15"/>
        <v>-6882135.2799999993</v>
      </c>
      <c r="I45" s="46"/>
      <c r="J45" s="75" t="s">
        <v>379</v>
      </c>
    </row>
    <row r="46" spans="1:10" s="45" customFormat="1" ht="24" x14ac:dyDescent="0.2">
      <c r="A46" s="18" t="s">
        <v>77</v>
      </c>
      <c r="B46" s="17" t="s">
        <v>272</v>
      </c>
      <c r="C46" s="12" t="s">
        <v>18</v>
      </c>
      <c r="D46" s="22">
        <v>26694450</v>
      </c>
      <c r="E46" s="13" t="s">
        <v>21</v>
      </c>
      <c r="F46" s="22">
        <v>23831012.859999999</v>
      </c>
      <c r="G46" s="10">
        <f t="shared" si="14"/>
        <v>89.273286619503295</v>
      </c>
      <c r="H46" s="10">
        <f t="shared" si="15"/>
        <v>-2863437.1400000006</v>
      </c>
      <c r="I46" s="46"/>
      <c r="J46" s="75" t="s">
        <v>380</v>
      </c>
    </row>
    <row r="47" spans="1:10" s="45" customFormat="1" ht="60" x14ac:dyDescent="0.2">
      <c r="A47" s="18" t="s">
        <v>77</v>
      </c>
      <c r="B47" s="17" t="s">
        <v>297</v>
      </c>
      <c r="C47" s="12" t="s">
        <v>18</v>
      </c>
      <c r="D47" s="22">
        <v>0</v>
      </c>
      <c r="E47" s="13" t="s">
        <v>21</v>
      </c>
      <c r="F47" s="22">
        <v>-1220.83</v>
      </c>
      <c r="G47" s="10" t="str">
        <f t="shared" si="14"/>
        <v>-</v>
      </c>
      <c r="H47" s="10" t="str">
        <f t="shared" si="15"/>
        <v>-</v>
      </c>
      <c r="I47" s="46"/>
      <c r="J47" s="75" t="s">
        <v>381</v>
      </c>
    </row>
    <row r="48" spans="1:10" s="45" customFormat="1" ht="36" x14ac:dyDescent="0.2">
      <c r="A48" s="18" t="s">
        <v>77</v>
      </c>
      <c r="B48" s="17" t="s">
        <v>273</v>
      </c>
      <c r="C48" s="12" t="s">
        <v>18</v>
      </c>
      <c r="D48" s="22">
        <v>279000</v>
      </c>
      <c r="E48" s="13" t="s">
        <v>21</v>
      </c>
      <c r="F48" s="22">
        <v>-929986.74</v>
      </c>
      <c r="G48" s="10" t="str">
        <f t="shared" ref="G48:G53" si="16">IF(OR(F48="-",F48&lt;0,D48&lt;0),"-",(IF(OR(D48=0,D48="-"),"-",F48/D48*100)))</f>
        <v>-</v>
      </c>
      <c r="H48" s="10" t="str">
        <f t="shared" ref="H48:H73" si="17">IF(OR(D48=F48,D48&lt;0,F48&lt;0),"-",IF(F48="-",0,F48)-IF(D48="-",0,D48))</f>
        <v>-</v>
      </c>
      <c r="I48" s="46"/>
      <c r="J48" s="75" t="s">
        <v>382</v>
      </c>
    </row>
    <row r="49" spans="1:10" s="45" customFormat="1" ht="84" x14ac:dyDescent="0.2">
      <c r="A49" s="18" t="s">
        <v>77</v>
      </c>
      <c r="B49" s="17" t="s">
        <v>49</v>
      </c>
      <c r="C49" s="12" t="s">
        <v>18</v>
      </c>
      <c r="D49" s="22">
        <v>0</v>
      </c>
      <c r="E49" s="13" t="s">
        <v>21</v>
      </c>
      <c r="F49" s="22">
        <v>114650</v>
      </c>
      <c r="G49" s="10" t="str">
        <f t="shared" si="16"/>
        <v>-</v>
      </c>
      <c r="H49" s="10">
        <f t="shared" si="17"/>
        <v>114650</v>
      </c>
      <c r="I49" s="46"/>
      <c r="J49" s="75" t="s">
        <v>383</v>
      </c>
    </row>
    <row r="50" spans="1:10" s="45" customFormat="1" ht="60" x14ac:dyDescent="0.2">
      <c r="A50" s="18" t="s">
        <v>77</v>
      </c>
      <c r="B50" s="17" t="s">
        <v>81</v>
      </c>
      <c r="C50" s="12" t="s">
        <v>18</v>
      </c>
      <c r="D50" s="22">
        <v>9464700</v>
      </c>
      <c r="E50" s="13" t="s">
        <v>21</v>
      </c>
      <c r="F50" s="22">
        <v>7535417.3200000003</v>
      </c>
      <c r="G50" s="10">
        <f t="shared" si="16"/>
        <v>79.616018679937028</v>
      </c>
      <c r="H50" s="10">
        <f t="shared" si="17"/>
        <v>-1929282.6799999997</v>
      </c>
      <c r="I50" s="46"/>
      <c r="J50" s="75" t="s">
        <v>384</v>
      </c>
    </row>
    <row r="51" spans="1:10" s="45" customFormat="1" ht="48" x14ac:dyDescent="0.2">
      <c r="A51" s="18" t="s">
        <v>77</v>
      </c>
      <c r="B51" s="17" t="s">
        <v>50</v>
      </c>
      <c r="C51" s="12" t="s">
        <v>18</v>
      </c>
      <c r="D51" s="22">
        <v>0</v>
      </c>
      <c r="E51" s="13" t="s">
        <v>21</v>
      </c>
      <c r="F51" s="22">
        <v>6500</v>
      </c>
      <c r="G51" s="10" t="str">
        <f t="shared" si="16"/>
        <v>-</v>
      </c>
      <c r="H51" s="10">
        <f t="shared" si="17"/>
        <v>6500</v>
      </c>
      <c r="I51" s="46"/>
      <c r="J51" s="75" t="s">
        <v>385</v>
      </c>
    </row>
    <row r="52" spans="1:10" s="45" customFormat="1" ht="24" x14ac:dyDescent="0.2">
      <c r="A52" s="18" t="s">
        <v>77</v>
      </c>
      <c r="B52" s="17" t="s">
        <v>51</v>
      </c>
      <c r="C52" s="12" t="s">
        <v>18</v>
      </c>
      <c r="D52" s="22">
        <v>1000</v>
      </c>
      <c r="E52" s="13" t="s">
        <v>21</v>
      </c>
      <c r="F52" s="22">
        <v>0</v>
      </c>
      <c r="G52" s="10">
        <f t="shared" si="16"/>
        <v>0</v>
      </c>
      <c r="H52" s="10">
        <f t="shared" si="17"/>
        <v>-1000</v>
      </c>
      <c r="I52" s="46"/>
      <c r="J52" s="75" t="s">
        <v>386</v>
      </c>
    </row>
    <row r="53" spans="1:10" s="45" customFormat="1" ht="24" x14ac:dyDescent="0.2">
      <c r="A53" s="18" t="s">
        <v>77</v>
      </c>
      <c r="B53" s="17" t="s">
        <v>52</v>
      </c>
      <c r="C53" s="12" t="s">
        <v>18</v>
      </c>
      <c r="D53" s="22">
        <v>7324380</v>
      </c>
      <c r="E53" s="13" t="s">
        <v>21</v>
      </c>
      <c r="F53" s="22">
        <v>871550.98</v>
      </c>
      <c r="G53" s="10">
        <f t="shared" si="16"/>
        <v>11.899314071634732</v>
      </c>
      <c r="H53" s="10">
        <f t="shared" si="17"/>
        <v>-6452829.0199999996</v>
      </c>
      <c r="I53" s="46"/>
      <c r="J53" s="75" t="s">
        <v>386</v>
      </c>
    </row>
    <row r="54" spans="1:10" s="45" customFormat="1" ht="24" x14ac:dyDescent="0.2">
      <c r="A54" s="18" t="s">
        <v>77</v>
      </c>
      <c r="B54" s="17" t="s">
        <v>197</v>
      </c>
      <c r="C54" s="12" t="s">
        <v>18</v>
      </c>
      <c r="D54" s="22">
        <v>19424410</v>
      </c>
      <c r="E54" s="13" t="s">
        <v>21</v>
      </c>
      <c r="F54" s="22">
        <v>9558816.5600000005</v>
      </c>
      <c r="G54" s="10">
        <f t="shared" ref="G54:G71" si="18">IF(OR(F54="-",F54&lt;0,D54&lt;0),"-",(IF(OR(D54=0,D54="-"),"-",F54/D54*100)))</f>
        <v>49.21033153645336</v>
      </c>
      <c r="H54" s="10">
        <f t="shared" si="17"/>
        <v>-9865593.4399999995</v>
      </c>
      <c r="I54" s="46"/>
      <c r="J54" s="75" t="s">
        <v>386</v>
      </c>
    </row>
    <row r="55" spans="1:10" s="45" customFormat="1" ht="24" x14ac:dyDescent="0.2">
      <c r="A55" s="18" t="s">
        <v>77</v>
      </c>
      <c r="B55" s="17" t="s">
        <v>198</v>
      </c>
      <c r="C55" s="12" t="s">
        <v>18</v>
      </c>
      <c r="D55" s="22">
        <v>1397000</v>
      </c>
      <c r="E55" s="13" t="s">
        <v>21</v>
      </c>
      <c r="F55" s="22">
        <v>552832.55000000005</v>
      </c>
      <c r="G55" s="10">
        <f t="shared" si="18"/>
        <v>39.572838224767359</v>
      </c>
      <c r="H55" s="10">
        <f t="shared" si="17"/>
        <v>-844167.45</v>
      </c>
      <c r="I55" s="46"/>
      <c r="J55" s="75" t="s">
        <v>386</v>
      </c>
    </row>
    <row r="56" spans="1:10" s="45" customFormat="1" ht="24" x14ac:dyDescent="0.2">
      <c r="A56" s="18" t="s">
        <v>77</v>
      </c>
      <c r="B56" s="17" t="s">
        <v>83</v>
      </c>
      <c r="C56" s="12" t="s">
        <v>18</v>
      </c>
      <c r="D56" s="22">
        <v>8000</v>
      </c>
      <c r="E56" s="13" t="s">
        <v>21</v>
      </c>
      <c r="F56" s="22">
        <v>1000</v>
      </c>
      <c r="G56" s="10">
        <f t="shared" si="18"/>
        <v>12.5</v>
      </c>
      <c r="H56" s="10">
        <f t="shared" si="17"/>
        <v>-7000</v>
      </c>
      <c r="I56" s="46"/>
      <c r="J56" s="75" t="s">
        <v>386</v>
      </c>
    </row>
    <row r="57" spans="1:10" s="45" customFormat="1" ht="24" x14ac:dyDescent="0.2">
      <c r="A57" s="18" t="s">
        <v>77</v>
      </c>
      <c r="B57" s="17" t="s">
        <v>240</v>
      </c>
      <c r="C57" s="12" t="s">
        <v>18</v>
      </c>
      <c r="D57" s="22">
        <v>2000</v>
      </c>
      <c r="E57" s="13" t="s">
        <v>21</v>
      </c>
      <c r="F57" s="22">
        <v>1500</v>
      </c>
      <c r="G57" s="10">
        <f t="shared" si="18"/>
        <v>75</v>
      </c>
      <c r="H57" s="10">
        <f t="shared" si="17"/>
        <v>-500</v>
      </c>
      <c r="I57" s="46"/>
      <c r="J57" s="75" t="s">
        <v>386</v>
      </c>
    </row>
    <row r="58" spans="1:10" s="45" customFormat="1" ht="24" x14ac:dyDescent="0.2">
      <c r="A58" s="18" t="s">
        <v>77</v>
      </c>
      <c r="B58" s="17" t="s">
        <v>298</v>
      </c>
      <c r="C58" s="12" t="s">
        <v>18</v>
      </c>
      <c r="D58" s="22">
        <v>724990</v>
      </c>
      <c r="E58" s="13" t="s">
        <v>21</v>
      </c>
      <c r="F58" s="22">
        <v>531756.47</v>
      </c>
      <c r="G58" s="10">
        <f t="shared" si="18"/>
        <v>73.34673167905764</v>
      </c>
      <c r="H58" s="10">
        <f t="shared" si="17"/>
        <v>-193233.53000000003</v>
      </c>
      <c r="I58" s="46"/>
      <c r="J58" s="75" t="s">
        <v>386</v>
      </c>
    </row>
    <row r="59" spans="1:10" s="45" customFormat="1" ht="24" x14ac:dyDescent="0.2">
      <c r="A59" s="18" t="s">
        <v>77</v>
      </c>
      <c r="B59" s="17" t="s">
        <v>299</v>
      </c>
      <c r="C59" s="12" t="s">
        <v>18</v>
      </c>
      <c r="D59" s="22">
        <v>188974.15</v>
      </c>
      <c r="E59" s="13" t="s">
        <v>21</v>
      </c>
      <c r="F59" s="22">
        <v>87943.9</v>
      </c>
      <c r="G59" s="10">
        <f t="shared" si="18"/>
        <v>46.537529074743816</v>
      </c>
      <c r="H59" s="10">
        <f t="shared" si="17"/>
        <v>-101030.25</v>
      </c>
      <c r="I59" s="46"/>
      <c r="J59" s="75" t="s">
        <v>386</v>
      </c>
    </row>
    <row r="60" spans="1:10" s="45" customFormat="1" ht="24" x14ac:dyDescent="0.2">
      <c r="A60" s="18" t="s">
        <v>77</v>
      </c>
      <c r="B60" s="17" t="s">
        <v>241</v>
      </c>
      <c r="C60" s="12" t="s">
        <v>18</v>
      </c>
      <c r="D60" s="22">
        <v>949570</v>
      </c>
      <c r="E60" s="13" t="s">
        <v>21</v>
      </c>
      <c r="F60" s="22">
        <v>864370.14</v>
      </c>
      <c r="G60" s="10">
        <f t="shared" si="18"/>
        <v>91.027532462061771</v>
      </c>
      <c r="H60" s="10">
        <f t="shared" si="17"/>
        <v>-85199.859999999986</v>
      </c>
      <c r="I60" s="46"/>
      <c r="J60" s="75" t="s">
        <v>386</v>
      </c>
    </row>
    <row r="61" spans="1:10" s="45" customFormat="1" ht="24" x14ac:dyDescent="0.2">
      <c r="A61" s="18" t="s">
        <v>77</v>
      </c>
      <c r="B61" s="17" t="s">
        <v>199</v>
      </c>
      <c r="C61" s="12" t="s">
        <v>18</v>
      </c>
      <c r="D61" s="22">
        <v>238250</v>
      </c>
      <c r="E61" s="13" t="s">
        <v>21</v>
      </c>
      <c r="F61" s="22">
        <v>96250</v>
      </c>
      <c r="G61" s="10">
        <f t="shared" si="18"/>
        <v>40.398740818467992</v>
      </c>
      <c r="H61" s="10">
        <f t="shared" si="17"/>
        <v>-142000</v>
      </c>
      <c r="I61" s="46"/>
      <c r="J61" s="75" t="s">
        <v>386</v>
      </c>
    </row>
    <row r="62" spans="1:10" s="45" customFormat="1" ht="24" x14ac:dyDescent="0.2">
      <c r="A62" s="18" t="s">
        <v>77</v>
      </c>
      <c r="B62" s="17" t="s">
        <v>300</v>
      </c>
      <c r="C62" s="12" t="s">
        <v>18</v>
      </c>
      <c r="D62" s="22">
        <v>7174500</v>
      </c>
      <c r="E62" s="13" t="s">
        <v>21</v>
      </c>
      <c r="F62" s="22">
        <v>6517588.4800000004</v>
      </c>
      <c r="G62" s="10">
        <f t="shared" si="18"/>
        <v>90.843800682974432</v>
      </c>
      <c r="H62" s="10">
        <f t="shared" si="17"/>
        <v>-656911.51999999955</v>
      </c>
      <c r="I62" s="46"/>
      <c r="J62" s="75" t="s">
        <v>386</v>
      </c>
    </row>
    <row r="63" spans="1:10" s="45" customFormat="1" ht="24" x14ac:dyDescent="0.2">
      <c r="A63" s="18" t="s">
        <v>77</v>
      </c>
      <c r="B63" s="17" t="s">
        <v>84</v>
      </c>
      <c r="C63" s="12" t="s">
        <v>18</v>
      </c>
      <c r="D63" s="22">
        <v>1031000</v>
      </c>
      <c r="E63" s="13" t="s">
        <v>21</v>
      </c>
      <c r="F63" s="22">
        <v>401629.58</v>
      </c>
      <c r="G63" s="10">
        <f t="shared" si="18"/>
        <v>38.955342386032981</v>
      </c>
      <c r="H63" s="10">
        <f t="shared" si="17"/>
        <v>-629370.41999999993</v>
      </c>
      <c r="I63" s="46"/>
      <c r="J63" s="75" t="s">
        <v>386</v>
      </c>
    </row>
    <row r="64" spans="1:10" s="45" customFormat="1" ht="24" x14ac:dyDescent="0.2">
      <c r="A64" s="18" t="s">
        <v>77</v>
      </c>
      <c r="B64" s="17" t="s">
        <v>92</v>
      </c>
      <c r="C64" s="12" t="s">
        <v>18</v>
      </c>
      <c r="D64" s="22">
        <v>0</v>
      </c>
      <c r="E64" s="13" t="s">
        <v>21</v>
      </c>
      <c r="F64" s="22">
        <v>10000</v>
      </c>
      <c r="G64" s="10" t="str">
        <f t="shared" si="18"/>
        <v>-</v>
      </c>
      <c r="H64" s="10">
        <f t="shared" si="17"/>
        <v>10000</v>
      </c>
      <c r="I64" s="46"/>
      <c r="J64" s="75" t="s">
        <v>386</v>
      </c>
    </row>
    <row r="65" spans="1:10" s="45" customFormat="1" ht="24" x14ac:dyDescent="0.2">
      <c r="A65" s="18" t="s">
        <v>77</v>
      </c>
      <c r="B65" s="17" t="s">
        <v>200</v>
      </c>
      <c r="C65" s="12" t="s">
        <v>18</v>
      </c>
      <c r="D65" s="22">
        <v>7321853.8700000001</v>
      </c>
      <c r="E65" s="13" t="s">
        <v>21</v>
      </c>
      <c r="F65" s="22">
        <v>3523758.65</v>
      </c>
      <c r="G65" s="10">
        <f t="shared" si="18"/>
        <v>48.126590786494347</v>
      </c>
      <c r="H65" s="10">
        <f t="shared" si="17"/>
        <v>-3798095.22</v>
      </c>
      <c r="I65" s="46"/>
      <c r="J65" s="75" t="s">
        <v>386</v>
      </c>
    </row>
    <row r="66" spans="1:10" s="45" customFormat="1" ht="24" x14ac:dyDescent="0.2">
      <c r="A66" s="18" t="s">
        <v>77</v>
      </c>
      <c r="B66" s="17" t="s">
        <v>301</v>
      </c>
      <c r="C66" s="12" t="s">
        <v>18</v>
      </c>
      <c r="D66" s="22">
        <v>0</v>
      </c>
      <c r="E66" s="13" t="s">
        <v>21</v>
      </c>
      <c r="F66" s="22">
        <v>20600</v>
      </c>
      <c r="G66" s="10" t="str">
        <f t="shared" si="18"/>
        <v>-</v>
      </c>
      <c r="H66" s="10">
        <f t="shared" si="17"/>
        <v>20600</v>
      </c>
      <c r="I66" s="46"/>
      <c r="J66" s="75" t="s">
        <v>386</v>
      </c>
    </row>
    <row r="67" spans="1:10" s="45" customFormat="1" ht="24" x14ac:dyDescent="0.2">
      <c r="A67" s="18" t="s">
        <v>77</v>
      </c>
      <c r="B67" s="17" t="s">
        <v>53</v>
      </c>
      <c r="C67" s="12" t="s">
        <v>18</v>
      </c>
      <c r="D67" s="22">
        <v>7000</v>
      </c>
      <c r="E67" s="13" t="s">
        <v>21</v>
      </c>
      <c r="F67" s="22">
        <v>125</v>
      </c>
      <c r="G67" s="10">
        <f t="shared" si="18"/>
        <v>1.7857142857142856</v>
      </c>
      <c r="H67" s="10">
        <f t="shared" si="17"/>
        <v>-6875</v>
      </c>
      <c r="I67" s="46"/>
      <c r="J67" s="75" t="s">
        <v>386</v>
      </c>
    </row>
    <row r="68" spans="1:10" s="45" customFormat="1" ht="24" x14ac:dyDescent="0.2">
      <c r="A68" s="18" t="s">
        <v>77</v>
      </c>
      <c r="B68" s="17" t="s">
        <v>302</v>
      </c>
      <c r="C68" s="12" t="s">
        <v>18</v>
      </c>
      <c r="D68" s="22">
        <v>2726242.5</v>
      </c>
      <c r="E68" s="13" t="s">
        <v>21</v>
      </c>
      <c r="F68" s="22">
        <v>2377107.35</v>
      </c>
      <c r="G68" s="10">
        <f t="shared" si="18"/>
        <v>87.193540193141288</v>
      </c>
      <c r="H68" s="10">
        <f t="shared" si="17"/>
        <v>-349135.14999999991</v>
      </c>
      <c r="I68" s="46"/>
      <c r="J68" s="75" t="s">
        <v>386</v>
      </c>
    </row>
    <row r="69" spans="1:10" s="45" customFormat="1" ht="24" x14ac:dyDescent="0.2">
      <c r="A69" s="18" t="s">
        <v>77</v>
      </c>
      <c r="B69" s="17" t="s">
        <v>54</v>
      </c>
      <c r="C69" s="12" t="s">
        <v>18</v>
      </c>
      <c r="D69" s="22">
        <v>15000000</v>
      </c>
      <c r="E69" s="13" t="s">
        <v>21</v>
      </c>
      <c r="F69" s="22">
        <v>12847968.890000001</v>
      </c>
      <c r="G69" s="10">
        <f t="shared" si="18"/>
        <v>85.653125933333342</v>
      </c>
      <c r="H69" s="10">
        <f t="shared" si="17"/>
        <v>-2152031.1099999994</v>
      </c>
      <c r="I69" s="46"/>
      <c r="J69" s="75" t="s">
        <v>386</v>
      </c>
    </row>
    <row r="70" spans="1:10" s="45" customFormat="1" ht="24" x14ac:dyDescent="0.2">
      <c r="A70" s="18" t="s">
        <v>77</v>
      </c>
      <c r="B70" s="17" t="s">
        <v>55</v>
      </c>
      <c r="C70" s="12" t="s">
        <v>18</v>
      </c>
      <c r="D70" s="22">
        <v>2072478.25</v>
      </c>
      <c r="E70" s="13" t="s">
        <v>21</v>
      </c>
      <c r="F70" s="22">
        <v>-13517600.32</v>
      </c>
      <c r="G70" s="10" t="str">
        <f t="shared" si="18"/>
        <v>-</v>
      </c>
      <c r="H70" s="10" t="str">
        <f t="shared" si="17"/>
        <v>-</v>
      </c>
      <c r="I70" s="46"/>
      <c r="J70" s="75" t="s">
        <v>386</v>
      </c>
    </row>
    <row r="71" spans="1:10" s="45" customFormat="1" ht="24" x14ac:dyDescent="0.2">
      <c r="A71" s="18" t="s">
        <v>77</v>
      </c>
      <c r="B71" s="17" t="s">
        <v>56</v>
      </c>
      <c r="C71" s="12" t="s">
        <v>18</v>
      </c>
      <c r="D71" s="22">
        <v>0</v>
      </c>
      <c r="E71" s="13" t="s">
        <v>21</v>
      </c>
      <c r="F71" s="22">
        <v>4983.55</v>
      </c>
      <c r="G71" s="10" t="str">
        <f t="shared" si="18"/>
        <v>-</v>
      </c>
      <c r="H71" s="10">
        <f t="shared" si="17"/>
        <v>4983.55</v>
      </c>
      <c r="I71" s="46"/>
      <c r="J71" s="75" t="s">
        <v>386</v>
      </c>
    </row>
    <row r="72" spans="1:10" s="45" customFormat="1" ht="24" x14ac:dyDescent="0.2">
      <c r="A72" s="18" t="s">
        <v>77</v>
      </c>
      <c r="B72" s="17" t="s">
        <v>201</v>
      </c>
      <c r="C72" s="12" t="s">
        <v>18</v>
      </c>
      <c r="D72" s="22">
        <v>0</v>
      </c>
      <c r="E72" s="13" t="s">
        <v>21</v>
      </c>
      <c r="F72" s="22">
        <v>316399719.29000002</v>
      </c>
      <c r="G72" s="10" t="str">
        <f t="shared" ref="G72:G78" si="19">IF(OR(F72="-",F72&lt;0,D72&lt;0),"-",(IF(OR(D72=0,D72="-"),"-",F72/D72*100)))</f>
        <v>-</v>
      </c>
      <c r="H72" s="10">
        <f t="shared" si="17"/>
        <v>316399719.29000002</v>
      </c>
      <c r="I72" s="46"/>
      <c r="J72" s="75" t="s">
        <v>386</v>
      </c>
    </row>
    <row r="73" spans="1:10" s="45" customFormat="1" ht="168.75" customHeight="1" x14ac:dyDescent="0.2">
      <c r="A73" s="18" t="s">
        <v>77</v>
      </c>
      <c r="B73" s="17" t="s">
        <v>57</v>
      </c>
      <c r="C73" s="12" t="s">
        <v>18</v>
      </c>
      <c r="D73" s="22">
        <v>0</v>
      </c>
      <c r="E73" s="13" t="s">
        <v>21</v>
      </c>
      <c r="F73" s="22">
        <v>-1316358690.1099999</v>
      </c>
      <c r="G73" s="10" t="str">
        <f t="shared" si="19"/>
        <v>-</v>
      </c>
      <c r="H73" s="10" t="str">
        <f t="shared" si="17"/>
        <v>-</v>
      </c>
      <c r="I73" s="46"/>
      <c r="J73" s="75" t="s">
        <v>387</v>
      </c>
    </row>
    <row r="74" spans="1:10" s="45" customFormat="1" ht="192" x14ac:dyDescent="0.2">
      <c r="A74" s="18" t="s">
        <v>77</v>
      </c>
      <c r="B74" s="17" t="s">
        <v>274</v>
      </c>
      <c r="C74" s="12" t="s">
        <v>18</v>
      </c>
      <c r="D74" s="22">
        <v>0</v>
      </c>
      <c r="E74" s="13" t="s">
        <v>21</v>
      </c>
      <c r="F74" s="22">
        <v>9038.7000000000007</v>
      </c>
      <c r="G74" s="10" t="str">
        <f t="shared" si="19"/>
        <v>-</v>
      </c>
      <c r="H74" s="10">
        <f t="shared" ref="H74:H78" si="20">IF(OR(D74=F74,D74&lt;0,F74&lt;0),"-",IF(F74="-",0,F74)-IF(D74="-",0,D74))</f>
        <v>9038.7000000000007</v>
      </c>
      <c r="I74" s="46"/>
      <c r="J74" s="75" t="s">
        <v>388</v>
      </c>
    </row>
    <row r="75" spans="1:10" s="45" customFormat="1" ht="144" x14ac:dyDescent="0.2">
      <c r="A75" s="18" t="s">
        <v>77</v>
      </c>
      <c r="B75" s="17" t="s">
        <v>303</v>
      </c>
      <c r="C75" s="12" t="s">
        <v>18</v>
      </c>
      <c r="D75" s="22">
        <v>0</v>
      </c>
      <c r="E75" s="13" t="s">
        <v>21</v>
      </c>
      <c r="F75" s="22">
        <v>12750000</v>
      </c>
      <c r="G75" s="10" t="str">
        <f t="shared" si="19"/>
        <v>-</v>
      </c>
      <c r="H75" s="10">
        <f t="shared" si="20"/>
        <v>12750000</v>
      </c>
      <c r="I75" s="46"/>
      <c r="J75" s="75" t="s">
        <v>389</v>
      </c>
    </row>
    <row r="76" spans="1:10" s="45" customFormat="1" ht="36" x14ac:dyDescent="0.2">
      <c r="A76" s="18" t="s">
        <v>77</v>
      </c>
      <c r="B76" s="17" t="s">
        <v>304</v>
      </c>
      <c r="C76" s="12" t="s">
        <v>18</v>
      </c>
      <c r="D76" s="22">
        <v>673200</v>
      </c>
      <c r="E76" s="13" t="s">
        <v>21</v>
      </c>
      <c r="F76" s="22">
        <v>591846.52</v>
      </c>
      <c r="G76" s="10">
        <f t="shared" si="19"/>
        <v>87.915407011289375</v>
      </c>
      <c r="H76" s="10">
        <f t="shared" si="20"/>
        <v>-81353.479999999981</v>
      </c>
      <c r="I76" s="46"/>
      <c r="J76" s="75" t="s">
        <v>390</v>
      </c>
    </row>
    <row r="77" spans="1:10" s="45" customFormat="1" ht="36" x14ac:dyDescent="0.2">
      <c r="A77" s="18" t="s">
        <v>77</v>
      </c>
      <c r="B77" s="17" t="s">
        <v>202</v>
      </c>
      <c r="C77" s="12" t="s">
        <v>18</v>
      </c>
      <c r="D77" s="22">
        <v>683914400</v>
      </c>
      <c r="E77" s="13" t="s">
        <v>21</v>
      </c>
      <c r="F77" s="22">
        <v>410823300</v>
      </c>
      <c r="G77" s="10">
        <f t="shared" si="19"/>
        <v>60.069403422416613</v>
      </c>
      <c r="H77" s="10">
        <f t="shared" si="20"/>
        <v>-273091100</v>
      </c>
      <c r="I77" s="46"/>
      <c r="J77" s="75" t="s">
        <v>390</v>
      </c>
    </row>
    <row r="78" spans="1:10" s="45" customFormat="1" ht="36" x14ac:dyDescent="0.2">
      <c r="A78" s="18" t="s">
        <v>77</v>
      </c>
      <c r="B78" s="17" t="s">
        <v>85</v>
      </c>
      <c r="C78" s="12" t="s">
        <v>18</v>
      </c>
      <c r="D78" s="22">
        <v>652800</v>
      </c>
      <c r="E78" s="13" t="s">
        <v>21</v>
      </c>
      <c r="F78" s="22">
        <v>568248.12</v>
      </c>
      <c r="G78" s="10">
        <f t="shared" si="19"/>
        <v>87.047812499999992</v>
      </c>
      <c r="H78" s="10">
        <f t="shared" si="20"/>
        <v>-84551.88</v>
      </c>
      <c r="I78" s="46"/>
      <c r="J78" s="75" t="s">
        <v>390</v>
      </c>
    </row>
    <row r="79" spans="1:10" ht="36" x14ac:dyDescent="0.2">
      <c r="A79" s="18" t="s">
        <v>77</v>
      </c>
      <c r="B79" s="17" t="s">
        <v>58</v>
      </c>
      <c r="C79" s="12" t="s">
        <v>18</v>
      </c>
      <c r="D79" s="22">
        <v>73440000</v>
      </c>
      <c r="E79" s="13" t="s">
        <v>21</v>
      </c>
      <c r="F79" s="22">
        <v>18360000</v>
      </c>
      <c r="G79" s="10">
        <f t="shared" ref="G79:G87" si="21">IF(OR(F79="-",F79&lt;0,D79&lt;0),"-",(IF(OR(D79=0,D79="-"),"-",F79/D79*100)))</f>
        <v>25</v>
      </c>
      <c r="H79" s="10">
        <f t="shared" ref="H79:H87" si="22">IF(OR(D79=F79,D79&lt;0,F79&lt;0),"-",IF(F79="-",0,F79)-IF(D79="-",0,D79))</f>
        <v>-55080000</v>
      </c>
      <c r="I79" s="14"/>
      <c r="J79" s="75" t="s">
        <v>390</v>
      </c>
    </row>
    <row r="80" spans="1:10" ht="36" x14ac:dyDescent="0.2">
      <c r="A80" s="18" t="s">
        <v>77</v>
      </c>
      <c r="B80" s="17" t="s">
        <v>203</v>
      </c>
      <c r="C80" s="12" t="s">
        <v>18</v>
      </c>
      <c r="D80" s="22">
        <v>44344000</v>
      </c>
      <c r="E80" s="13" t="s">
        <v>21</v>
      </c>
      <c r="F80" s="22">
        <v>10681600</v>
      </c>
      <c r="G80" s="10">
        <f t="shared" si="21"/>
        <v>24.088038968067831</v>
      </c>
      <c r="H80" s="10">
        <f t="shared" si="22"/>
        <v>-33662400</v>
      </c>
      <c r="I80" s="14"/>
      <c r="J80" s="75" t="s">
        <v>390</v>
      </c>
    </row>
    <row r="81" spans="1:10" ht="36" x14ac:dyDescent="0.2">
      <c r="A81" s="18" t="s">
        <v>77</v>
      </c>
      <c r="B81" s="17" t="s">
        <v>305</v>
      </c>
      <c r="C81" s="12" t="s">
        <v>18</v>
      </c>
      <c r="D81" s="22">
        <v>755263500</v>
      </c>
      <c r="E81" s="13" t="s">
        <v>21</v>
      </c>
      <c r="F81" s="22">
        <v>602786900</v>
      </c>
      <c r="G81" s="10">
        <f t="shared" si="21"/>
        <v>79.81146977180812</v>
      </c>
      <c r="H81" s="10">
        <f t="shared" si="22"/>
        <v>-152476600</v>
      </c>
      <c r="I81" s="14"/>
      <c r="J81" s="75" t="s">
        <v>390</v>
      </c>
    </row>
    <row r="82" spans="1:10" ht="36" x14ac:dyDescent="0.2">
      <c r="A82" s="18" t="s">
        <v>77</v>
      </c>
      <c r="B82" s="17" t="s">
        <v>306</v>
      </c>
      <c r="C82" s="12" t="s">
        <v>18</v>
      </c>
      <c r="D82" s="22">
        <v>183192900</v>
      </c>
      <c r="E82" s="13" t="s">
        <v>21</v>
      </c>
      <c r="F82" s="22">
        <v>173016184.43000001</v>
      </c>
      <c r="G82" s="10">
        <f t="shared" si="21"/>
        <v>94.444808958207446</v>
      </c>
      <c r="H82" s="10">
        <f t="shared" si="22"/>
        <v>-10176715.569999993</v>
      </c>
      <c r="I82" s="14"/>
      <c r="J82" s="75" t="s">
        <v>390</v>
      </c>
    </row>
    <row r="83" spans="1:10" ht="36" x14ac:dyDescent="0.2">
      <c r="A83" s="18" t="s">
        <v>77</v>
      </c>
      <c r="B83" s="17" t="s">
        <v>93</v>
      </c>
      <c r="C83" s="12" t="s">
        <v>18</v>
      </c>
      <c r="D83" s="22">
        <v>78000000</v>
      </c>
      <c r="E83" s="13" t="s">
        <v>21</v>
      </c>
      <c r="F83" s="22">
        <v>51164704.770000003</v>
      </c>
      <c r="G83" s="10">
        <f t="shared" si="21"/>
        <v>65.595775346153857</v>
      </c>
      <c r="H83" s="10">
        <f t="shared" si="22"/>
        <v>-26835295.229999997</v>
      </c>
      <c r="I83" s="14"/>
      <c r="J83" s="75" t="s">
        <v>390</v>
      </c>
    </row>
    <row r="84" spans="1:10" ht="36" x14ac:dyDescent="0.2">
      <c r="A84" s="18" t="s">
        <v>77</v>
      </c>
      <c r="B84" s="17" t="s">
        <v>307</v>
      </c>
      <c r="C84" s="12" t="s">
        <v>18</v>
      </c>
      <c r="D84" s="22">
        <v>0</v>
      </c>
      <c r="E84" s="13" t="s">
        <v>21</v>
      </c>
      <c r="F84" s="22">
        <v>10503889.800000001</v>
      </c>
      <c r="G84" s="10" t="str">
        <f t="shared" si="21"/>
        <v>-</v>
      </c>
      <c r="H84" s="10">
        <f t="shared" si="22"/>
        <v>10503889.800000001</v>
      </c>
      <c r="I84" s="14"/>
      <c r="J84" s="75" t="s">
        <v>390</v>
      </c>
    </row>
    <row r="85" spans="1:10" ht="36" x14ac:dyDescent="0.2">
      <c r="A85" s="18" t="s">
        <v>77</v>
      </c>
      <c r="B85" s="17" t="s">
        <v>59</v>
      </c>
      <c r="C85" s="12" t="s">
        <v>18</v>
      </c>
      <c r="D85" s="22">
        <v>1962600</v>
      </c>
      <c r="E85" s="13" t="s">
        <v>21</v>
      </c>
      <c r="F85" s="22">
        <v>0</v>
      </c>
      <c r="G85" s="10">
        <f t="shared" si="21"/>
        <v>0</v>
      </c>
      <c r="H85" s="10">
        <f t="shared" si="22"/>
        <v>-1962600</v>
      </c>
      <c r="I85" s="14"/>
      <c r="J85" s="15" t="s">
        <v>391</v>
      </c>
    </row>
    <row r="86" spans="1:10" ht="36" x14ac:dyDescent="0.2">
      <c r="A86" s="18" t="s">
        <v>77</v>
      </c>
      <c r="B86" s="17" t="s">
        <v>308</v>
      </c>
      <c r="C86" s="12" t="s">
        <v>18</v>
      </c>
      <c r="D86" s="22">
        <v>56400</v>
      </c>
      <c r="E86" s="13" t="s">
        <v>21</v>
      </c>
      <c r="F86" s="22">
        <v>45002.080000000002</v>
      </c>
      <c r="G86" s="10">
        <f t="shared" si="21"/>
        <v>79.790921985815615</v>
      </c>
      <c r="H86" s="10">
        <f t="shared" si="22"/>
        <v>-11397.919999999998</v>
      </c>
      <c r="I86" s="14"/>
      <c r="J86" s="15" t="s">
        <v>391</v>
      </c>
    </row>
    <row r="87" spans="1:10" ht="36" x14ac:dyDescent="0.2">
      <c r="A87" s="18" t="s">
        <v>77</v>
      </c>
      <c r="B87" s="17" t="s">
        <v>275</v>
      </c>
      <c r="C87" s="12" t="s">
        <v>18</v>
      </c>
      <c r="D87" s="22">
        <v>338304000</v>
      </c>
      <c r="E87" s="13" t="s">
        <v>21</v>
      </c>
      <c r="F87" s="22">
        <v>297286106.79000002</v>
      </c>
      <c r="G87" s="10">
        <f t="shared" si="21"/>
        <v>87.875433571580601</v>
      </c>
      <c r="H87" s="10">
        <f t="shared" si="22"/>
        <v>-41017893.209999979</v>
      </c>
      <c r="I87" s="14"/>
      <c r="J87" s="15" t="s">
        <v>391</v>
      </c>
    </row>
    <row r="88" spans="1:10" ht="24" x14ac:dyDescent="0.2">
      <c r="A88" s="18" t="s">
        <v>77</v>
      </c>
      <c r="B88" s="17" t="s">
        <v>242</v>
      </c>
      <c r="C88" s="12" t="s">
        <v>18</v>
      </c>
      <c r="D88" s="22">
        <v>9614400</v>
      </c>
      <c r="E88" s="13" t="s">
        <v>21</v>
      </c>
      <c r="F88" s="22">
        <v>7843096.9000000004</v>
      </c>
      <c r="G88" s="10">
        <f t="shared" ref="G88:G107" si="23">IF(OR(F88="-",F88&lt;0,D88&lt;0),"-",(IF(OR(D88=0,D88="-"),"-",F88/D88*100)))</f>
        <v>81.576561199866873</v>
      </c>
      <c r="H88" s="10">
        <f t="shared" ref="H88:H107" si="24">IF(OR(D88=F88,D88&lt;0,F88&lt;0),"-",IF(F88="-",0,F88)-IF(D88="-",0,D88))</f>
        <v>-1771303.0999999996</v>
      </c>
      <c r="I88" s="14"/>
      <c r="J88" s="75" t="s">
        <v>392</v>
      </c>
    </row>
    <row r="89" spans="1:10" ht="24" x14ac:dyDescent="0.2">
      <c r="A89" s="18" t="s">
        <v>77</v>
      </c>
      <c r="B89" s="17" t="s">
        <v>309</v>
      </c>
      <c r="C89" s="12" t="s">
        <v>18</v>
      </c>
      <c r="D89" s="22">
        <v>0</v>
      </c>
      <c r="E89" s="13" t="s">
        <v>21</v>
      </c>
      <c r="F89" s="22">
        <v>34176272.75</v>
      </c>
      <c r="G89" s="10" t="str">
        <f t="shared" si="23"/>
        <v>-</v>
      </c>
      <c r="H89" s="10">
        <f t="shared" si="24"/>
        <v>34176272.75</v>
      </c>
      <c r="I89" s="14"/>
      <c r="J89" s="75" t="s">
        <v>392</v>
      </c>
    </row>
    <row r="90" spans="1:10" ht="24" x14ac:dyDescent="0.2">
      <c r="A90" s="18" t="s">
        <v>77</v>
      </c>
      <c r="B90" s="17" t="s">
        <v>310</v>
      </c>
      <c r="C90" s="12" t="s">
        <v>18</v>
      </c>
      <c r="D90" s="22">
        <v>0</v>
      </c>
      <c r="E90" s="13" t="s">
        <v>21</v>
      </c>
      <c r="F90" s="22">
        <v>17187778.870000001</v>
      </c>
      <c r="G90" s="10" t="str">
        <f t="shared" si="23"/>
        <v>-</v>
      </c>
      <c r="H90" s="10">
        <f t="shared" si="24"/>
        <v>17187778.870000001</v>
      </c>
      <c r="I90" s="14"/>
      <c r="J90" s="75" t="s">
        <v>392</v>
      </c>
    </row>
    <row r="91" spans="1:10" ht="108" x14ac:dyDescent="0.2">
      <c r="A91" s="18" t="s">
        <v>77</v>
      </c>
      <c r="B91" s="17" t="s">
        <v>276</v>
      </c>
      <c r="C91" s="12" t="s">
        <v>18</v>
      </c>
      <c r="D91" s="22">
        <v>897364825.72000003</v>
      </c>
      <c r="E91" s="13" t="s">
        <v>21</v>
      </c>
      <c r="F91" s="22">
        <v>787940922.52999997</v>
      </c>
      <c r="G91" s="10">
        <f t="shared" si="23"/>
        <v>87.806085100092503</v>
      </c>
      <c r="H91" s="10">
        <f t="shared" si="24"/>
        <v>-109423903.19000006</v>
      </c>
      <c r="I91" s="14"/>
      <c r="J91" s="15" t="s">
        <v>393</v>
      </c>
    </row>
    <row r="92" spans="1:10" ht="60" x14ac:dyDescent="0.2">
      <c r="A92" s="18" t="s">
        <v>77</v>
      </c>
      <c r="B92" s="17" t="s">
        <v>311</v>
      </c>
      <c r="C92" s="12" t="s">
        <v>18</v>
      </c>
      <c r="D92" s="22">
        <v>21454200</v>
      </c>
      <c r="E92" s="13" t="s">
        <v>21</v>
      </c>
      <c r="F92" s="22">
        <v>0</v>
      </c>
      <c r="G92" s="10">
        <f t="shared" si="23"/>
        <v>0</v>
      </c>
      <c r="H92" s="10">
        <f t="shared" si="24"/>
        <v>-21454200</v>
      </c>
      <c r="I92" s="14"/>
      <c r="J92" s="15" t="s">
        <v>394</v>
      </c>
    </row>
    <row r="93" spans="1:10" ht="84" x14ac:dyDescent="0.2">
      <c r="A93" s="18" t="s">
        <v>77</v>
      </c>
      <c r="B93" s="17" t="s">
        <v>312</v>
      </c>
      <c r="C93" s="12" t="s">
        <v>18</v>
      </c>
      <c r="D93" s="22">
        <v>0</v>
      </c>
      <c r="E93" s="13" t="s">
        <v>21</v>
      </c>
      <c r="F93" s="22">
        <v>496564.9</v>
      </c>
      <c r="G93" s="10" t="str">
        <f t="shared" si="23"/>
        <v>-</v>
      </c>
      <c r="H93" s="10">
        <f t="shared" si="24"/>
        <v>496564.9</v>
      </c>
      <c r="I93" s="14"/>
      <c r="J93" s="75" t="s">
        <v>395</v>
      </c>
    </row>
    <row r="94" spans="1:10" ht="84" x14ac:dyDescent="0.2">
      <c r="A94" s="18" t="s">
        <v>77</v>
      </c>
      <c r="B94" s="17" t="s">
        <v>313</v>
      </c>
      <c r="C94" s="12" t="s">
        <v>18</v>
      </c>
      <c r="D94" s="22">
        <v>0</v>
      </c>
      <c r="E94" s="13" t="s">
        <v>21</v>
      </c>
      <c r="F94" s="22">
        <v>1355758.8</v>
      </c>
      <c r="G94" s="10" t="str">
        <f t="shared" si="23"/>
        <v>-</v>
      </c>
      <c r="H94" s="10">
        <f t="shared" si="24"/>
        <v>1355758.8</v>
      </c>
      <c r="I94" s="14"/>
      <c r="J94" s="75" t="s">
        <v>396</v>
      </c>
    </row>
    <row r="95" spans="1:10" ht="96" x14ac:dyDescent="0.2">
      <c r="A95" s="18" t="s">
        <v>77</v>
      </c>
      <c r="B95" s="17" t="s">
        <v>86</v>
      </c>
      <c r="C95" s="12" t="s">
        <v>18</v>
      </c>
      <c r="D95" s="22">
        <v>-241746.79</v>
      </c>
      <c r="E95" s="13" t="s">
        <v>21</v>
      </c>
      <c r="F95" s="22">
        <v>-257970.51</v>
      </c>
      <c r="G95" s="10" t="str">
        <f t="shared" si="23"/>
        <v>-</v>
      </c>
      <c r="H95" s="10" t="str">
        <f t="shared" si="24"/>
        <v>-</v>
      </c>
      <c r="I95" s="14"/>
      <c r="J95" s="75" t="s">
        <v>397</v>
      </c>
    </row>
    <row r="96" spans="1:10" ht="96" x14ac:dyDescent="0.2">
      <c r="A96" s="18" t="s">
        <v>77</v>
      </c>
      <c r="B96" s="17" t="s">
        <v>60</v>
      </c>
      <c r="C96" s="12" t="s">
        <v>18</v>
      </c>
      <c r="D96" s="22">
        <v>-59082.54</v>
      </c>
      <c r="E96" s="13" t="s">
        <v>21</v>
      </c>
      <c r="F96" s="22">
        <v>-59082.54</v>
      </c>
      <c r="G96" s="10" t="str">
        <f t="shared" si="23"/>
        <v>-</v>
      </c>
      <c r="H96" s="10" t="str">
        <f t="shared" si="24"/>
        <v>-</v>
      </c>
      <c r="I96" s="14"/>
      <c r="J96" s="75" t="s">
        <v>397</v>
      </c>
    </row>
    <row r="97" spans="1:10" ht="96" x14ac:dyDescent="0.2">
      <c r="A97" s="18" t="s">
        <v>77</v>
      </c>
      <c r="B97" s="17" t="s">
        <v>61</v>
      </c>
      <c r="C97" s="12" t="s">
        <v>18</v>
      </c>
      <c r="D97" s="22">
        <v>-16135447.85</v>
      </c>
      <c r="E97" s="13" t="s">
        <v>21</v>
      </c>
      <c r="F97" s="22">
        <v>-19817974.280000001</v>
      </c>
      <c r="G97" s="10" t="str">
        <f t="shared" si="23"/>
        <v>-</v>
      </c>
      <c r="H97" s="10" t="str">
        <f t="shared" si="24"/>
        <v>-</v>
      </c>
      <c r="I97" s="14"/>
      <c r="J97" s="75" t="s">
        <v>397</v>
      </c>
    </row>
    <row r="98" spans="1:10" ht="96" x14ac:dyDescent="0.2">
      <c r="A98" s="18" t="s">
        <v>77</v>
      </c>
      <c r="B98" s="17" t="s">
        <v>204</v>
      </c>
      <c r="C98" s="12" t="s">
        <v>18</v>
      </c>
      <c r="D98" s="22">
        <v>-1339106.47</v>
      </c>
      <c r="E98" s="13" t="s">
        <v>21</v>
      </c>
      <c r="F98" s="22">
        <v>-1339106.47</v>
      </c>
      <c r="G98" s="10" t="str">
        <f t="shared" si="23"/>
        <v>-</v>
      </c>
      <c r="H98" s="10" t="str">
        <f t="shared" si="24"/>
        <v>-</v>
      </c>
      <c r="I98" s="14"/>
      <c r="J98" s="75" t="s">
        <v>397</v>
      </c>
    </row>
    <row r="99" spans="1:10" ht="96" x14ac:dyDescent="0.2">
      <c r="A99" s="18" t="s">
        <v>77</v>
      </c>
      <c r="B99" s="17" t="s">
        <v>62</v>
      </c>
      <c r="C99" s="12" t="s">
        <v>18</v>
      </c>
      <c r="D99" s="22">
        <v>-74474.06</v>
      </c>
      <c r="E99" s="13" t="s">
        <v>21</v>
      </c>
      <c r="F99" s="22">
        <v>-107953.81</v>
      </c>
      <c r="G99" s="10" t="str">
        <f t="shared" si="23"/>
        <v>-</v>
      </c>
      <c r="H99" s="10" t="str">
        <f t="shared" si="24"/>
        <v>-</v>
      </c>
      <c r="I99" s="14"/>
      <c r="J99" s="75" t="s">
        <v>397</v>
      </c>
    </row>
    <row r="100" spans="1:10" ht="88.5" customHeight="1" x14ac:dyDescent="0.2">
      <c r="A100" s="18" t="s">
        <v>77</v>
      </c>
      <c r="B100" s="17" t="s">
        <v>243</v>
      </c>
      <c r="C100" s="12" t="s">
        <v>18</v>
      </c>
      <c r="D100" s="22">
        <v>-2880</v>
      </c>
      <c r="E100" s="13" t="s">
        <v>21</v>
      </c>
      <c r="F100" s="22">
        <v>-2880</v>
      </c>
      <c r="G100" s="10" t="str">
        <f t="shared" si="23"/>
        <v>-</v>
      </c>
      <c r="H100" s="10" t="str">
        <f t="shared" si="24"/>
        <v>-</v>
      </c>
      <c r="I100" s="14"/>
      <c r="J100" s="75" t="s">
        <v>397</v>
      </c>
    </row>
    <row r="101" spans="1:10" ht="87" customHeight="1" x14ac:dyDescent="0.2">
      <c r="A101" s="18" t="s">
        <v>77</v>
      </c>
      <c r="B101" s="17" t="s">
        <v>87</v>
      </c>
      <c r="C101" s="12" t="s">
        <v>18</v>
      </c>
      <c r="D101" s="22">
        <v>-1229370.77</v>
      </c>
      <c r="E101" s="13" t="s">
        <v>21</v>
      </c>
      <c r="F101" s="22">
        <v>-1796132.46</v>
      </c>
      <c r="G101" s="10" t="str">
        <f t="shared" si="23"/>
        <v>-</v>
      </c>
      <c r="H101" s="10" t="str">
        <f t="shared" si="24"/>
        <v>-</v>
      </c>
      <c r="I101" s="14"/>
      <c r="J101" s="75" t="s">
        <v>397</v>
      </c>
    </row>
    <row r="102" spans="1:10" ht="86.25" customHeight="1" x14ac:dyDescent="0.2">
      <c r="A102" s="18" t="s">
        <v>77</v>
      </c>
      <c r="B102" s="17" t="s">
        <v>63</v>
      </c>
      <c r="C102" s="12" t="s">
        <v>18</v>
      </c>
      <c r="D102" s="22">
        <v>-6507.38</v>
      </c>
      <c r="E102" s="13" t="s">
        <v>21</v>
      </c>
      <c r="F102" s="22">
        <v>-10876.25</v>
      </c>
      <c r="G102" s="10" t="str">
        <f t="shared" si="23"/>
        <v>-</v>
      </c>
      <c r="H102" s="10" t="str">
        <f t="shared" si="24"/>
        <v>-</v>
      </c>
      <c r="I102" s="14"/>
      <c r="J102" s="75" t="s">
        <v>397</v>
      </c>
    </row>
    <row r="103" spans="1:10" ht="88.5" customHeight="1" x14ac:dyDescent="0.2">
      <c r="A103" s="18" t="s">
        <v>77</v>
      </c>
      <c r="B103" s="17" t="s">
        <v>205</v>
      </c>
      <c r="C103" s="12" t="s">
        <v>18</v>
      </c>
      <c r="D103" s="22">
        <v>0</v>
      </c>
      <c r="E103" s="13" t="s">
        <v>21</v>
      </c>
      <c r="F103" s="22">
        <v>-88806.85</v>
      </c>
      <c r="G103" s="10" t="str">
        <f t="shared" si="23"/>
        <v>-</v>
      </c>
      <c r="H103" s="10" t="str">
        <f t="shared" si="24"/>
        <v>-</v>
      </c>
      <c r="I103" s="14"/>
      <c r="J103" s="75" t="s">
        <v>397</v>
      </c>
    </row>
    <row r="104" spans="1:10" ht="87" customHeight="1" x14ac:dyDescent="0.2">
      <c r="A104" s="18" t="s">
        <v>77</v>
      </c>
      <c r="B104" s="17" t="s">
        <v>64</v>
      </c>
      <c r="C104" s="12" t="s">
        <v>18</v>
      </c>
      <c r="D104" s="22">
        <v>-1272848.06</v>
      </c>
      <c r="E104" s="13" t="s">
        <v>21</v>
      </c>
      <c r="F104" s="22">
        <v>-4433238.6900000004</v>
      </c>
      <c r="G104" s="10" t="str">
        <f t="shared" si="23"/>
        <v>-</v>
      </c>
      <c r="H104" s="10" t="str">
        <f t="shared" si="24"/>
        <v>-</v>
      </c>
      <c r="I104" s="14"/>
      <c r="J104" s="75" t="s">
        <v>397</v>
      </c>
    </row>
    <row r="105" spans="1:10" ht="96" x14ac:dyDescent="0.2">
      <c r="A105" s="18" t="s">
        <v>77</v>
      </c>
      <c r="B105" s="17" t="s">
        <v>65</v>
      </c>
      <c r="C105" s="12" t="s">
        <v>18</v>
      </c>
      <c r="D105" s="22">
        <v>-132012.74</v>
      </c>
      <c r="E105" s="13" t="s">
        <v>21</v>
      </c>
      <c r="F105" s="22">
        <v>-132012.74</v>
      </c>
      <c r="G105" s="10" t="str">
        <f t="shared" si="23"/>
        <v>-</v>
      </c>
      <c r="H105" s="10" t="str">
        <f t="shared" si="24"/>
        <v>-</v>
      </c>
      <c r="I105" s="14"/>
      <c r="J105" s="75" t="s">
        <v>397</v>
      </c>
    </row>
    <row r="106" spans="1:10" ht="87" customHeight="1" x14ac:dyDescent="0.2">
      <c r="A106" s="18" t="s">
        <v>77</v>
      </c>
      <c r="B106" s="17" t="s">
        <v>244</v>
      </c>
      <c r="C106" s="12" t="s">
        <v>18</v>
      </c>
      <c r="D106" s="22">
        <v>-1566035.22</v>
      </c>
      <c r="E106" s="13" t="s">
        <v>21</v>
      </c>
      <c r="F106" s="22">
        <v>-1566035.22</v>
      </c>
      <c r="G106" s="10" t="str">
        <f t="shared" si="23"/>
        <v>-</v>
      </c>
      <c r="H106" s="10" t="str">
        <f t="shared" si="24"/>
        <v>-</v>
      </c>
      <c r="I106" s="14"/>
      <c r="J106" s="75" t="s">
        <v>397</v>
      </c>
    </row>
    <row r="107" spans="1:10" ht="90.75" customHeight="1" x14ac:dyDescent="0.2">
      <c r="A107" s="18" t="s">
        <v>77</v>
      </c>
      <c r="B107" s="17" t="s">
        <v>88</v>
      </c>
      <c r="C107" s="12" t="s">
        <v>18</v>
      </c>
      <c r="D107" s="22">
        <v>-105.97</v>
      </c>
      <c r="E107" s="13" t="s">
        <v>21</v>
      </c>
      <c r="F107" s="22">
        <v>-705.97</v>
      </c>
      <c r="G107" s="10" t="str">
        <f t="shared" si="23"/>
        <v>-</v>
      </c>
      <c r="H107" s="10" t="str">
        <f t="shared" si="24"/>
        <v>-</v>
      </c>
      <c r="I107" s="14"/>
      <c r="J107" s="75" t="s">
        <v>397</v>
      </c>
    </row>
    <row r="108" spans="1:10" ht="96" x14ac:dyDescent="0.2">
      <c r="A108" s="18" t="s">
        <v>77</v>
      </c>
      <c r="B108" s="17" t="s">
        <v>314</v>
      </c>
      <c r="C108" s="12" t="s">
        <v>18</v>
      </c>
      <c r="D108" s="22">
        <v>0</v>
      </c>
      <c r="E108" s="13" t="s">
        <v>21</v>
      </c>
      <c r="F108" s="22">
        <v>-155921.38</v>
      </c>
      <c r="G108" s="10" t="str">
        <f t="shared" ref="G108:G131" si="25">IF(OR(F108="-",F108&lt;0,D108&lt;0),"-",(IF(OR(D108=0,D108="-"),"-",F108/D108*100)))</f>
        <v>-</v>
      </c>
      <c r="H108" s="10" t="str">
        <f t="shared" ref="H108:H131" si="26">IF(OR(D108=F108,D108&lt;0,F108&lt;0),"-",IF(F108="-",0,F108)-IF(D108="-",0,D108))</f>
        <v>-</v>
      </c>
      <c r="I108" s="14"/>
      <c r="J108" s="75" t="s">
        <v>397</v>
      </c>
    </row>
    <row r="109" spans="1:10" ht="93.75" customHeight="1" x14ac:dyDescent="0.2">
      <c r="A109" s="18" t="s">
        <v>77</v>
      </c>
      <c r="B109" s="17" t="s">
        <v>206</v>
      </c>
      <c r="C109" s="12" t="s">
        <v>18</v>
      </c>
      <c r="D109" s="22">
        <v>-41.69</v>
      </c>
      <c r="E109" s="13" t="s">
        <v>21</v>
      </c>
      <c r="F109" s="22">
        <v>-47538.43</v>
      </c>
      <c r="G109" s="10" t="str">
        <f t="shared" si="25"/>
        <v>-</v>
      </c>
      <c r="H109" s="10" t="str">
        <f t="shared" si="26"/>
        <v>-</v>
      </c>
      <c r="I109" s="14"/>
      <c r="J109" s="75" t="s">
        <v>397</v>
      </c>
    </row>
    <row r="110" spans="1:10" ht="84.75" customHeight="1" x14ac:dyDescent="0.2">
      <c r="A110" s="18" t="s">
        <v>77</v>
      </c>
      <c r="B110" s="17" t="s">
        <v>277</v>
      </c>
      <c r="C110" s="12" t="s">
        <v>18</v>
      </c>
      <c r="D110" s="22">
        <v>0</v>
      </c>
      <c r="E110" s="13" t="s">
        <v>21</v>
      </c>
      <c r="F110" s="22">
        <v>-77279091.650000006</v>
      </c>
      <c r="G110" s="10" t="str">
        <f t="shared" si="25"/>
        <v>-</v>
      </c>
      <c r="H110" s="10" t="str">
        <f t="shared" si="26"/>
        <v>-</v>
      </c>
      <c r="I110" s="14"/>
      <c r="J110" s="75" t="s">
        <v>397</v>
      </c>
    </row>
    <row r="111" spans="1:10" ht="92.25" customHeight="1" x14ac:dyDescent="0.2">
      <c r="A111" s="18" t="s">
        <v>77</v>
      </c>
      <c r="B111" s="17" t="s">
        <v>66</v>
      </c>
      <c r="C111" s="12" t="s">
        <v>18</v>
      </c>
      <c r="D111" s="22">
        <v>-578834</v>
      </c>
      <c r="E111" s="13" t="s">
        <v>21</v>
      </c>
      <c r="F111" s="22">
        <v>-578834</v>
      </c>
      <c r="G111" s="10" t="str">
        <f t="shared" si="25"/>
        <v>-</v>
      </c>
      <c r="H111" s="10" t="str">
        <f t="shared" si="26"/>
        <v>-</v>
      </c>
      <c r="I111" s="14"/>
      <c r="J111" s="75" t="s">
        <v>397</v>
      </c>
    </row>
    <row r="112" spans="1:10" ht="90.75" customHeight="1" x14ac:dyDescent="0.2">
      <c r="A112" s="18" t="s">
        <v>77</v>
      </c>
      <c r="B112" s="17" t="s">
        <v>67</v>
      </c>
      <c r="C112" s="12" t="s">
        <v>18</v>
      </c>
      <c r="D112" s="22">
        <v>-838782.3</v>
      </c>
      <c r="E112" s="13" t="s">
        <v>21</v>
      </c>
      <c r="F112" s="22">
        <v>-838782.3</v>
      </c>
      <c r="G112" s="10" t="str">
        <f t="shared" si="25"/>
        <v>-</v>
      </c>
      <c r="H112" s="10" t="str">
        <f t="shared" si="26"/>
        <v>-</v>
      </c>
      <c r="I112" s="14"/>
      <c r="J112" s="75" t="s">
        <v>397</v>
      </c>
    </row>
    <row r="113" spans="1:10" ht="87" customHeight="1" x14ac:dyDescent="0.2">
      <c r="A113" s="18" t="s">
        <v>77</v>
      </c>
      <c r="B113" s="17" t="s">
        <v>68</v>
      </c>
      <c r="C113" s="12" t="s">
        <v>18</v>
      </c>
      <c r="D113" s="22">
        <v>0</v>
      </c>
      <c r="E113" s="13" t="s">
        <v>21</v>
      </c>
      <c r="F113" s="22">
        <v>-158175.21</v>
      </c>
      <c r="G113" s="10" t="str">
        <f t="shared" si="25"/>
        <v>-</v>
      </c>
      <c r="H113" s="10" t="str">
        <f t="shared" si="26"/>
        <v>-</v>
      </c>
      <c r="I113" s="14"/>
      <c r="J113" s="75" t="s">
        <v>397</v>
      </c>
    </row>
    <row r="114" spans="1:10" ht="96" x14ac:dyDescent="0.2">
      <c r="A114" s="18" t="s">
        <v>77</v>
      </c>
      <c r="B114" s="17" t="s">
        <v>69</v>
      </c>
      <c r="C114" s="12" t="s">
        <v>18</v>
      </c>
      <c r="D114" s="22">
        <v>-1940.65</v>
      </c>
      <c r="E114" s="13" t="s">
        <v>21</v>
      </c>
      <c r="F114" s="22">
        <v>-1940.65</v>
      </c>
      <c r="G114" s="10" t="str">
        <f t="shared" si="25"/>
        <v>-</v>
      </c>
      <c r="H114" s="10" t="str">
        <f t="shared" si="26"/>
        <v>-</v>
      </c>
      <c r="I114" s="14"/>
      <c r="J114" s="75" t="s">
        <v>397</v>
      </c>
    </row>
    <row r="115" spans="1:10" ht="96" x14ac:dyDescent="0.2">
      <c r="A115" s="18" t="s">
        <v>77</v>
      </c>
      <c r="B115" s="17" t="s">
        <v>70</v>
      </c>
      <c r="C115" s="12" t="s">
        <v>18</v>
      </c>
      <c r="D115" s="22">
        <v>-313367.94</v>
      </c>
      <c r="E115" s="13" t="s">
        <v>21</v>
      </c>
      <c r="F115" s="22">
        <v>-372907.58</v>
      </c>
      <c r="G115" s="10" t="str">
        <f t="shared" si="25"/>
        <v>-</v>
      </c>
      <c r="H115" s="10" t="str">
        <f t="shared" si="26"/>
        <v>-</v>
      </c>
      <c r="I115" s="14"/>
      <c r="J115" s="75" t="s">
        <v>397</v>
      </c>
    </row>
    <row r="116" spans="1:10" ht="88.5" customHeight="1" x14ac:dyDescent="0.2">
      <c r="A116" s="18" t="s">
        <v>77</v>
      </c>
      <c r="B116" s="17" t="s">
        <v>71</v>
      </c>
      <c r="C116" s="12" t="s">
        <v>18</v>
      </c>
      <c r="D116" s="22">
        <v>-359087.56</v>
      </c>
      <c r="E116" s="13" t="s">
        <v>21</v>
      </c>
      <c r="F116" s="22">
        <v>-3427728.2</v>
      </c>
      <c r="G116" s="10" t="str">
        <f t="shared" si="25"/>
        <v>-</v>
      </c>
      <c r="H116" s="10" t="str">
        <f t="shared" si="26"/>
        <v>-</v>
      </c>
      <c r="I116" s="14"/>
      <c r="J116" s="75" t="s">
        <v>397</v>
      </c>
    </row>
    <row r="117" spans="1:10" ht="87" customHeight="1" x14ac:dyDescent="0.2">
      <c r="A117" s="18" t="s">
        <v>77</v>
      </c>
      <c r="B117" s="17" t="s">
        <v>72</v>
      </c>
      <c r="C117" s="12" t="s">
        <v>18</v>
      </c>
      <c r="D117" s="22">
        <v>-3716128.5</v>
      </c>
      <c r="E117" s="13" t="s">
        <v>21</v>
      </c>
      <c r="F117" s="22">
        <v>-4905207.37</v>
      </c>
      <c r="G117" s="10" t="str">
        <f t="shared" si="25"/>
        <v>-</v>
      </c>
      <c r="H117" s="10" t="str">
        <f t="shared" si="26"/>
        <v>-</v>
      </c>
      <c r="I117" s="14"/>
      <c r="J117" s="75" t="s">
        <v>397</v>
      </c>
    </row>
    <row r="118" spans="1:10" ht="92.25" customHeight="1" x14ac:dyDescent="0.2">
      <c r="A118" s="18" t="s">
        <v>77</v>
      </c>
      <c r="B118" s="17" t="s">
        <v>73</v>
      </c>
      <c r="C118" s="12" t="s">
        <v>18</v>
      </c>
      <c r="D118" s="22">
        <v>-50092.800000000003</v>
      </c>
      <c r="E118" s="13" t="s">
        <v>21</v>
      </c>
      <c r="F118" s="22">
        <v>-85293.19</v>
      </c>
      <c r="G118" s="10" t="str">
        <f t="shared" si="25"/>
        <v>-</v>
      </c>
      <c r="H118" s="10" t="str">
        <f t="shared" si="26"/>
        <v>-</v>
      </c>
      <c r="I118" s="14"/>
      <c r="J118" s="75" t="s">
        <v>397</v>
      </c>
    </row>
    <row r="119" spans="1:10" ht="92.25" customHeight="1" x14ac:dyDescent="0.2">
      <c r="A119" s="18" t="s">
        <v>77</v>
      </c>
      <c r="B119" s="17" t="s">
        <v>74</v>
      </c>
      <c r="C119" s="12" t="s">
        <v>18</v>
      </c>
      <c r="D119" s="22">
        <v>-517848.38</v>
      </c>
      <c r="E119" s="13" t="s">
        <v>21</v>
      </c>
      <c r="F119" s="22">
        <v>-573898.38</v>
      </c>
      <c r="G119" s="10" t="str">
        <f t="shared" si="25"/>
        <v>-</v>
      </c>
      <c r="H119" s="10" t="str">
        <f t="shared" si="26"/>
        <v>-</v>
      </c>
      <c r="I119" s="14"/>
      <c r="J119" s="75" t="s">
        <v>397</v>
      </c>
    </row>
    <row r="120" spans="1:10" ht="92.25" customHeight="1" x14ac:dyDescent="0.2">
      <c r="A120" s="18" t="s">
        <v>77</v>
      </c>
      <c r="B120" s="17" t="s">
        <v>207</v>
      </c>
      <c r="C120" s="12" t="s">
        <v>18</v>
      </c>
      <c r="D120" s="22">
        <v>-90000</v>
      </c>
      <c r="E120" s="13" t="s">
        <v>21</v>
      </c>
      <c r="F120" s="22">
        <v>-90000</v>
      </c>
      <c r="G120" s="10" t="str">
        <f t="shared" si="25"/>
        <v>-</v>
      </c>
      <c r="H120" s="10" t="str">
        <f t="shared" si="26"/>
        <v>-</v>
      </c>
      <c r="I120" s="14"/>
      <c r="J120" s="75" t="s">
        <v>397</v>
      </c>
    </row>
    <row r="121" spans="1:10" ht="90" customHeight="1" x14ac:dyDescent="0.2">
      <c r="A121" s="18" t="s">
        <v>77</v>
      </c>
      <c r="B121" s="17" t="s">
        <v>75</v>
      </c>
      <c r="C121" s="12" t="s">
        <v>18</v>
      </c>
      <c r="D121" s="22">
        <v>-150215.60999999999</v>
      </c>
      <c r="E121" s="13" t="s">
        <v>21</v>
      </c>
      <c r="F121" s="22">
        <v>-150215.60999999999</v>
      </c>
      <c r="G121" s="10" t="str">
        <f t="shared" si="25"/>
        <v>-</v>
      </c>
      <c r="H121" s="10" t="str">
        <f t="shared" si="26"/>
        <v>-</v>
      </c>
      <c r="I121" s="14"/>
      <c r="J121" s="75" t="s">
        <v>397</v>
      </c>
    </row>
    <row r="122" spans="1:10" ht="88.5" customHeight="1" x14ac:dyDescent="0.2">
      <c r="A122" s="18" t="s">
        <v>77</v>
      </c>
      <c r="B122" s="17" t="s">
        <v>315</v>
      </c>
      <c r="C122" s="12" t="s">
        <v>18</v>
      </c>
      <c r="D122" s="22">
        <v>0</v>
      </c>
      <c r="E122" s="13" t="s">
        <v>21</v>
      </c>
      <c r="F122" s="22">
        <v>-513505.34</v>
      </c>
      <c r="G122" s="10" t="str">
        <f t="shared" si="25"/>
        <v>-</v>
      </c>
      <c r="H122" s="10" t="str">
        <f t="shared" si="26"/>
        <v>-</v>
      </c>
      <c r="I122" s="14"/>
      <c r="J122" s="75" t="s">
        <v>397</v>
      </c>
    </row>
    <row r="123" spans="1:10" ht="88.5" customHeight="1" x14ac:dyDescent="0.2">
      <c r="A123" s="18" t="s">
        <v>77</v>
      </c>
      <c r="B123" s="17" t="s">
        <v>245</v>
      </c>
      <c r="C123" s="12" t="s">
        <v>18</v>
      </c>
      <c r="D123" s="22">
        <v>-52932.78</v>
      </c>
      <c r="E123" s="13" t="s">
        <v>21</v>
      </c>
      <c r="F123" s="22">
        <v>-52932.78</v>
      </c>
      <c r="G123" s="10" t="str">
        <f t="shared" si="25"/>
        <v>-</v>
      </c>
      <c r="H123" s="10" t="str">
        <f t="shared" si="26"/>
        <v>-</v>
      </c>
      <c r="I123" s="14"/>
      <c r="J123" s="75" t="s">
        <v>397</v>
      </c>
    </row>
    <row r="124" spans="1:10" ht="90" customHeight="1" x14ac:dyDescent="0.2">
      <c r="A124" s="18" t="s">
        <v>77</v>
      </c>
      <c r="B124" s="17" t="s">
        <v>316</v>
      </c>
      <c r="C124" s="12" t="s">
        <v>18</v>
      </c>
      <c r="D124" s="22">
        <v>0</v>
      </c>
      <c r="E124" s="13" t="s">
        <v>21</v>
      </c>
      <c r="F124" s="22">
        <v>-1332721.2</v>
      </c>
      <c r="G124" s="10" t="str">
        <f t="shared" si="25"/>
        <v>-</v>
      </c>
      <c r="H124" s="10" t="str">
        <f t="shared" si="26"/>
        <v>-</v>
      </c>
      <c r="I124" s="14"/>
      <c r="J124" s="75" t="s">
        <v>397</v>
      </c>
    </row>
    <row r="125" spans="1:10" ht="90" customHeight="1" x14ac:dyDescent="0.2">
      <c r="A125" s="18" t="s">
        <v>77</v>
      </c>
      <c r="B125" s="17" t="s">
        <v>89</v>
      </c>
      <c r="C125" s="12" t="s">
        <v>18</v>
      </c>
      <c r="D125" s="22">
        <v>-426139.4</v>
      </c>
      <c r="E125" s="13" t="s">
        <v>21</v>
      </c>
      <c r="F125" s="22">
        <v>-426139.4</v>
      </c>
      <c r="G125" s="10" t="str">
        <f t="shared" si="25"/>
        <v>-</v>
      </c>
      <c r="H125" s="10" t="str">
        <f t="shared" si="26"/>
        <v>-</v>
      </c>
      <c r="I125" s="14"/>
      <c r="J125" s="75" t="s">
        <v>397</v>
      </c>
    </row>
    <row r="126" spans="1:10" ht="90" customHeight="1" x14ac:dyDescent="0.2">
      <c r="A126" s="18" t="s">
        <v>77</v>
      </c>
      <c r="B126" s="17" t="s">
        <v>208</v>
      </c>
      <c r="C126" s="12" t="s">
        <v>18</v>
      </c>
      <c r="D126" s="22">
        <v>-93128</v>
      </c>
      <c r="E126" s="13" t="s">
        <v>21</v>
      </c>
      <c r="F126" s="22">
        <v>-93128</v>
      </c>
      <c r="G126" s="10" t="str">
        <f t="shared" si="25"/>
        <v>-</v>
      </c>
      <c r="H126" s="10" t="str">
        <f t="shared" si="26"/>
        <v>-</v>
      </c>
      <c r="I126" s="14"/>
      <c r="J126" s="75" t="s">
        <v>397</v>
      </c>
    </row>
    <row r="127" spans="1:10" ht="88.5" customHeight="1" x14ac:dyDescent="0.2">
      <c r="A127" s="18" t="s">
        <v>77</v>
      </c>
      <c r="B127" s="17" t="s">
        <v>90</v>
      </c>
      <c r="C127" s="12" t="s">
        <v>18</v>
      </c>
      <c r="D127" s="22">
        <v>-58417.05</v>
      </c>
      <c r="E127" s="13" t="s">
        <v>21</v>
      </c>
      <c r="F127" s="22">
        <v>-58417.05</v>
      </c>
      <c r="G127" s="10" t="str">
        <f t="shared" si="25"/>
        <v>-</v>
      </c>
      <c r="H127" s="10" t="str">
        <f t="shared" si="26"/>
        <v>-</v>
      </c>
      <c r="I127" s="14"/>
      <c r="J127" s="75" t="s">
        <v>397</v>
      </c>
    </row>
    <row r="128" spans="1:10" ht="87" customHeight="1" x14ac:dyDescent="0.2">
      <c r="A128" s="18" t="s">
        <v>77</v>
      </c>
      <c r="B128" s="17" t="s">
        <v>209</v>
      </c>
      <c r="C128" s="12" t="s">
        <v>18</v>
      </c>
      <c r="D128" s="22">
        <v>-56684.6</v>
      </c>
      <c r="E128" s="13" t="s">
        <v>21</v>
      </c>
      <c r="F128" s="22">
        <v>-56684.6</v>
      </c>
      <c r="G128" s="10" t="str">
        <f t="shared" si="25"/>
        <v>-</v>
      </c>
      <c r="H128" s="10" t="str">
        <f t="shared" si="26"/>
        <v>-</v>
      </c>
      <c r="I128" s="14"/>
      <c r="J128" s="75" t="s">
        <v>397</v>
      </c>
    </row>
    <row r="129" spans="1:10" ht="88.5" customHeight="1" x14ac:dyDescent="0.2">
      <c r="A129" s="18" t="s">
        <v>77</v>
      </c>
      <c r="B129" s="17" t="s">
        <v>210</v>
      </c>
      <c r="C129" s="12" t="s">
        <v>18</v>
      </c>
      <c r="D129" s="22">
        <v>-277616.78000000003</v>
      </c>
      <c r="E129" s="13" t="s">
        <v>21</v>
      </c>
      <c r="F129" s="22">
        <v>-277616.78000000003</v>
      </c>
      <c r="G129" s="10" t="str">
        <f t="shared" si="25"/>
        <v>-</v>
      </c>
      <c r="H129" s="10" t="str">
        <f t="shared" si="26"/>
        <v>-</v>
      </c>
      <c r="I129" s="14"/>
      <c r="J129" s="75" t="s">
        <v>397</v>
      </c>
    </row>
    <row r="130" spans="1:10" ht="89.25" customHeight="1" x14ac:dyDescent="0.2">
      <c r="A130" s="18" t="s">
        <v>77</v>
      </c>
      <c r="B130" s="17" t="s">
        <v>211</v>
      </c>
      <c r="C130" s="12" t="s">
        <v>18</v>
      </c>
      <c r="D130" s="22">
        <v>-1610464.45</v>
      </c>
      <c r="E130" s="13" t="s">
        <v>21</v>
      </c>
      <c r="F130" s="22">
        <v>-1610464.45</v>
      </c>
      <c r="G130" s="10" t="str">
        <f t="shared" si="25"/>
        <v>-</v>
      </c>
      <c r="H130" s="10" t="str">
        <f t="shared" si="26"/>
        <v>-</v>
      </c>
      <c r="I130" s="14"/>
      <c r="J130" s="75" t="s">
        <v>397</v>
      </c>
    </row>
    <row r="131" spans="1:10" ht="96" x14ac:dyDescent="0.2">
      <c r="A131" s="18" t="s">
        <v>77</v>
      </c>
      <c r="B131" s="17" t="s">
        <v>76</v>
      </c>
      <c r="C131" s="12" t="s">
        <v>18</v>
      </c>
      <c r="D131" s="22">
        <v>-7487719.2800000003</v>
      </c>
      <c r="E131" s="13" t="s">
        <v>21</v>
      </c>
      <c r="F131" s="22">
        <v>-14263530.869999999</v>
      </c>
      <c r="G131" s="10" t="str">
        <f t="shared" si="25"/>
        <v>-</v>
      </c>
      <c r="H131" s="10" t="str">
        <f t="shared" si="26"/>
        <v>-</v>
      </c>
      <c r="I131" s="14"/>
      <c r="J131" s="75" t="s">
        <v>397</v>
      </c>
    </row>
  </sheetData>
  <autoFilter ref="A11:J131"/>
  <mergeCells count="12">
    <mergeCell ref="A9:B10"/>
    <mergeCell ref="A11:B11"/>
    <mergeCell ref="A13:B13"/>
    <mergeCell ref="A3:I3"/>
    <mergeCell ref="A4:I4"/>
    <mergeCell ref="A8:B8"/>
    <mergeCell ref="E9:E10"/>
    <mergeCell ref="G9:H9"/>
    <mergeCell ref="I9:J9"/>
    <mergeCell ref="C9:C10"/>
    <mergeCell ref="D9:D10"/>
    <mergeCell ref="F9:F10"/>
  </mergeCells>
  <conditionalFormatting sqref="F7:H8">
    <cfRule type="cellIs" priority="1" stopIfTrue="1" operator="equal">
      <formula>0</formula>
    </cfRule>
  </conditionalFormatting>
  <pageMargins left="0.78740157480314965" right="0.78740157480314965" top="0.78740157480314965" bottom="0.78740157480314965" header="0.51181102362204722" footer="0.31496062992125984"/>
  <pageSetup paperSize="9" scale="67" firstPageNumber="14" fitToHeight="0" orientation="landscape" r:id="rId1"/>
  <headerFooter differentFirst="1">
    <oddFooter>&amp;C&amp;P</oddFooter>
  </headerFooter>
  <rowBreaks count="1" manualBreakCount="1">
    <brk id="123"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23</v>
      </c>
      <c r="B1" t="s">
        <v>24</v>
      </c>
    </row>
    <row r="2" spans="1:2" x14ac:dyDescent="0.2">
      <c r="A2" t="s">
        <v>25</v>
      </c>
      <c r="B2" t="s">
        <v>26</v>
      </c>
    </row>
    <row r="3" spans="1:2" x14ac:dyDescent="0.2">
      <c r="A3" t="s">
        <v>27</v>
      </c>
      <c r="B3" t="s">
        <v>28</v>
      </c>
    </row>
    <row r="4" spans="1:2" x14ac:dyDescent="0.2">
      <c r="A4" t="s">
        <v>29</v>
      </c>
      <c r="B4" t="s">
        <v>30</v>
      </c>
    </row>
    <row r="5" spans="1:2" x14ac:dyDescent="0.2">
      <c r="A5" t="s">
        <v>31</v>
      </c>
      <c r="B5" t="s">
        <v>32</v>
      </c>
    </row>
    <row r="6" spans="1:2" x14ac:dyDescent="0.2">
      <c r="A6" t="s">
        <v>33</v>
      </c>
      <c r="B6" t="s">
        <v>24</v>
      </c>
    </row>
    <row r="7" spans="1:2" x14ac:dyDescent="0.2">
      <c r="A7" t="s">
        <v>34</v>
      </c>
      <c r="B7" t="s">
        <v>35</v>
      </c>
    </row>
    <row r="8" spans="1:2" x14ac:dyDescent="0.2">
      <c r="A8" t="s">
        <v>36</v>
      </c>
      <c r="B8" t="s">
        <v>37</v>
      </c>
    </row>
    <row r="9" spans="1:2" x14ac:dyDescent="0.2">
      <c r="A9" t="s">
        <v>38</v>
      </c>
      <c r="B9" t="s">
        <v>22</v>
      </c>
    </row>
    <row r="10" spans="1:2" x14ac:dyDescent="0.2">
      <c r="A10" t="s">
        <v>39</v>
      </c>
      <c r="B10" t="s">
        <v>40</v>
      </c>
    </row>
    <row r="11" spans="1:2" x14ac:dyDescent="0.2">
      <c r="A11" t="s">
        <v>41</v>
      </c>
      <c r="B11" t="s">
        <v>42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61"/>
  <sheetViews>
    <sheetView view="pageBreakPreview" topLeftCell="A50" zoomScale="60" zoomScaleNormal="100" workbookViewId="0">
      <selection activeCell="I155" sqref="I155"/>
    </sheetView>
  </sheetViews>
  <sheetFormatPr defaultColWidth="9" defaultRowHeight="12.75" x14ac:dyDescent="0.2"/>
  <cols>
    <col min="1" max="1" width="24.42578125" style="25" customWidth="1"/>
    <col min="2" max="2" width="9" style="25"/>
    <col min="3" max="3" width="16.42578125" style="25" customWidth="1"/>
    <col min="4" max="4" width="14.85546875" style="25" customWidth="1"/>
    <col min="5" max="5" width="15.7109375" style="25" customWidth="1"/>
    <col min="6" max="6" width="10.140625" style="25" customWidth="1"/>
    <col min="7" max="7" width="18.28515625" style="25" customWidth="1"/>
    <col min="8" max="8" width="9" style="25"/>
    <col min="9" max="9" width="30.42578125" style="25" customWidth="1"/>
    <col min="10" max="16384" width="9" style="25"/>
  </cols>
  <sheetData>
    <row r="2" spans="1:10" s="8" customFormat="1" ht="23.25" customHeight="1" x14ac:dyDescent="0.2">
      <c r="A2" s="100" t="s">
        <v>6</v>
      </c>
      <c r="B2" s="100" t="s">
        <v>7</v>
      </c>
      <c r="C2" s="100" t="s">
        <v>8</v>
      </c>
      <c r="D2" s="100" t="s">
        <v>9</v>
      </c>
      <c r="E2" s="100" t="s">
        <v>15</v>
      </c>
      <c r="F2" s="100" t="s">
        <v>10</v>
      </c>
      <c r="G2" s="101"/>
      <c r="H2" s="100" t="s">
        <v>11</v>
      </c>
      <c r="I2" s="101"/>
    </row>
    <row r="3" spans="1:10" s="8" customFormat="1" ht="36" x14ac:dyDescent="0.2">
      <c r="A3" s="101"/>
      <c r="B3" s="100"/>
      <c r="C3" s="100"/>
      <c r="D3" s="100"/>
      <c r="E3" s="100"/>
      <c r="F3" s="30" t="s">
        <v>12</v>
      </c>
      <c r="G3" s="30" t="s">
        <v>16</v>
      </c>
      <c r="H3" s="30" t="s">
        <v>13</v>
      </c>
      <c r="I3" s="30" t="s">
        <v>14</v>
      </c>
    </row>
    <row r="4" spans="1:10" s="8" customFormat="1" ht="30.4" customHeight="1" x14ac:dyDescent="0.2">
      <c r="A4" s="30">
        <v>1</v>
      </c>
      <c r="B4" s="30">
        <v>2</v>
      </c>
      <c r="C4" s="30">
        <v>3</v>
      </c>
      <c r="D4" s="30">
        <v>4</v>
      </c>
      <c r="E4" s="30">
        <v>5</v>
      </c>
      <c r="F4" s="30">
        <v>6</v>
      </c>
      <c r="G4" s="30">
        <v>7</v>
      </c>
      <c r="H4" s="30">
        <v>8</v>
      </c>
      <c r="I4" s="30">
        <v>9</v>
      </c>
    </row>
    <row r="5" spans="1:10" s="31" customFormat="1" ht="26.25" customHeight="1" x14ac:dyDescent="0.2">
      <c r="A5" s="51" t="s">
        <v>94</v>
      </c>
      <c r="B5" s="52" t="s">
        <v>95</v>
      </c>
      <c r="C5" s="53">
        <v>224369309387.85001</v>
      </c>
      <c r="D5" s="53">
        <v>224369309387.85001</v>
      </c>
      <c r="E5" s="54">
        <v>215318586392.22</v>
      </c>
      <c r="F5" s="55">
        <f>E5/C5*100</f>
        <v>95.966149282928569</v>
      </c>
      <c r="G5" s="55">
        <f>E5-C5</f>
        <v>-9050722995.6300049</v>
      </c>
      <c r="H5" s="56"/>
      <c r="I5" s="76" t="s">
        <v>96</v>
      </c>
    </row>
    <row r="6" spans="1:10" s="24" customFormat="1" ht="33.75" x14ac:dyDescent="0.2">
      <c r="A6" s="47" t="s">
        <v>97</v>
      </c>
      <c r="B6" s="48" t="s">
        <v>95</v>
      </c>
      <c r="C6" s="49">
        <v>7007260.4800000004</v>
      </c>
      <c r="D6" s="49">
        <v>7007260.4800000004</v>
      </c>
      <c r="E6" s="49">
        <v>4855820.84</v>
      </c>
      <c r="F6" s="49">
        <v>69.3</v>
      </c>
      <c r="G6" s="49">
        <v>-2151439.64</v>
      </c>
      <c r="H6" s="50" t="s">
        <v>98</v>
      </c>
      <c r="I6" s="77" t="s">
        <v>99</v>
      </c>
      <c r="J6" s="23"/>
    </row>
    <row r="7" spans="1:10" s="24" customFormat="1" ht="56.25" x14ac:dyDescent="0.2">
      <c r="A7" s="47" t="s">
        <v>246</v>
      </c>
      <c r="B7" s="48" t="s">
        <v>95</v>
      </c>
      <c r="C7" s="49">
        <v>72546100.859999999</v>
      </c>
      <c r="D7" s="49">
        <v>72546100.859999999</v>
      </c>
      <c r="E7" s="49">
        <v>58553998.82</v>
      </c>
      <c r="F7" s="49">
        <v>80.709999999999994</v>
      </c>
      <c r="G7" s="49">
        <v>-13992102.039999999</v>
      </c>
      <c r="H7" s="50" t="s">
        <v>318</v>
      </c>
      <c r="I7" s="77" t="s">
        <v>319</v>
      </c>
      <c r="J7" s="23"/>
    </row>
    <row r="8" spans="1:10" s="24" customFormat="1" ht="33.75" x14ac:dyDescent="0.2">
      <c r="A8" s="47" t="s">
        <v>212</v>
      </c>
      <c r="B8" s="48" t="s">
        <v>95</v>
      </c>
      <c r="C8" s="49">
        <v>1061967853.58</v>
      </c>
      <c r="D8" s="49">
        <v>1061967853.58</v>
      </c>
      <c r="E8" s="49">
        <v>909739142.46000004</v>
      </c>
      <c r="F8" s="49">
        <v>85.67</v>
      </c>
      <c r="G8" s="49">
        <v>-152228711.12</v>
      </c>
      <c r="H8" s="50" t="s">
        <v>98</v>
      </c>
      <c r="I8" s="77" t="s">
        <v>99</v>
      </c>
      <c r="J8" s="23"/>
    </row>
    <row r="9" spans="1:10" s="24" customFormat="1" ht="67.5" x14ac:dyDescent="0.2">
      <c r="A9" s="47" t="s">
        <v>102</v>
      </c>
      <c r="B9" s="48" t="s">
        <v>95</v>
      </c>
      <c r="C9" s="49">
        <v>659131336.64999998</v>
      </c>
      <c r="D9" s="49">
        <v>659131336.64999998</v>
      </c>
      <c r="E9" s="49">
        <v>562994975.41999996</v>
      </c>
      <c r="F9" s="49">
        <v>85.41</v>
      </c>
      <c r="G9" s="49">
        <v>-96136361.230000004</v>
      </c>
      <c r="H9" s="50" t="s">
        <v>127</v>
      </c>
      <c r="I9" s="77" t="s">
        <v>128</v>
      </c>
      <c r="J9" s="23"/>
    </row>
    <row r="10" spans="1:10" s="24" customFormat="1" ht="67.5" x14ac:dyDescent="0.2">
      <c r="A10" s="47" t="s">
        <v>247</v>
      </c>
      <c r="B10" s="48" t="s">
        <v>95</v>
      </c>
      <c r="C10" s="49">
        <v>1531817.43</v>
      </c>
      <c r="D10" s="49">
        <v>1531817.43</v>
      </c>
      <c r="E10" s="49">
        <v>1412817.43</v>
      </c>
      <c r="F10" s="49">
        <v>92.23</v>
      </c>
      <c r="G10" s="49">
        <v>-119000</v>
      </c>
      <c r="H10" s="50" t="s">
        <v>127</v>
      </c>
      <c r="I10" s="77" t="s">
        <v>128</v>
      </c>
      <c r="J10" s="23"/>
    </row>
    <row r="11" spans="1:10" s="24" customFormat="1" ht="33.75" x14ac:dyDescent="0.2">
      <c r="A11" s="47" t="s">
        <v>103</v>
      </c>
      <c r="B11" s="48" t="s">
        <v>95</v>
      </c>
      <c r="C11" s="49">
        <v>102997600</v>
      </c>
      <c r="D11" s="49">
        <v>102997600</v>
      </c>
      <c r="E11" s="49" t="s">
        <v>21</v>
      </c>
      <c r="F11" s="49" t="s">
        <v>21</v>
      </c>
      <c r="G11" s="49">
        <v>-102997600</v>
      </c>
      <c r="H11" s="50" t="s">
        <v>98</v>
      </c>
      <c r="I11" s="77" t="s">
        <v>99</v>
      </c>
      <c r="J11" s="23"/>
    </row>
    <row r="12" spans="1:10" s="24" customFormat="1" ht="56.25" x14ac:dyDescent="0.2">
      <c r="A12" s="47" t="s">
        <v>104</v>
      </c>
      <c r="B12" s="48" t="s">
        <v>95</v>
      </c>
      <c r="C12" s="49">
        <v>384136162.38999999</v>
      </c>
      <c r="D12" s="49">
        <v>384136162.38999999</v>
      </c>
      <c r="E12" s="49">
        <v>237784181.78</v>
      </c>
      <c r="F12" s="49">
        <v>61.9</v>
      </c>
      <c r="G12" s="49">
        <v>-146351980.61000001</v>
      </c>
      <c r="H12" s="50" t="s">
        <v>318</v>
      </c>
      <c r="I12" s="77" t="s">
        <v>319</v>
      </c>
      <c r="J12" s="23"/>
    </row>
    <row r="13" spans="1:10" s="24" customFormat="1" ht="67.5" x14ac:dyDescent="0.2">
      <c r="A13" s="47" t="s">
        <v>105</v>
      </c>
      <c r="B13" s="48" t="s">
        <v>95</v>
      </c>
      <c r="C13" s="49">
        <v>1899476563.27</v>
      </c>
      <c r="D13" s="49">
        <v>1899476563.27</v>
      </c>
      <c r="E13" s="49">
        <v>1620938009.3900001</v>
      </c>
      <c r="F13" s="49">
        <v>85.34</v>
      </c>
      <c r="G13" s="49">
        <v>-278538553.88</v>
      </c>
      <c r="H13" s="50" t="s">
        <v>127</v>
      </c>
      <c r="I13" s="77" t="s">
        <v>128</v>
      </c>
      <c r="J13" s="23"/>
    </row>
    <row r="14" spans="1:10" s="24" customFormat="1" ht="67.5" x14ac:dyDescent="0.2">
      <c r="A14" s="47" t="s">
        <v>248</v>
      </c>
      <c r="B14" s="48" t="s">
        <v>95</v>
      </c>
      <c r="C14" s="49">
        <v>20741143.41</v>
      </c>
      <c r="D14" s="49">
        <v>20741143.41</v>
      </c>
      <c r="E14" s="49">
        <v>9828643.4100000001</v>
      </c>
      <c r="F14" s="49">
        <v>47.39</v>
      </c>
      <c r="G14" s="49">
        <v>-10912500</v>
      </c>
      <c r="H14" s="50" t="s">
        <v>127</v>
      </c>
      <c r="I14" s="77" t="s">
        <v>128</v>
      </c>
      <c r="J14" s="23"/>
    </row>
    <row r="15" spans="1:10" s="24" customFormat="1" ht="33.75" x14ac:dyDescent="0.2">
      <c r="A15" s="47" t="s">
        <v>320</v>
      </c>
      <c r="B15" s="48" t="s">
        <v>95</v>
      </c>
      <c r="C15" s="49">
        <v>400000</v>
      </c>
      <c r="D15" s="49">
        <v>400000</v>
      </c>
      <c r="E15" s="49" t="s">
        <v>21</v>
      </c>
      <c r="F15" s="49" t="s">
        <v>21</v>
      </c>
      <c r="G15" s="49">
        <v>-400000</v>
      </c>
      <c r="H15" s="50" t="s">
        <v>98</v>
      </c>
      <c r="I15" s="77" t="s">
        <v>99</v>
      </c>
      <c r="J15" s="23"/>
    </row>
    <row r="16" spans="1:10" s="24" customFormat="1" ht="33.75" x14ac:dyDescent="0.2">
      <c r="A16" s="47" t="s">
        <v>213</v>
      </c>
      <c r="B16" s="48" t="s">
        <v>95</v>
      </c>
      <c r="C16" s="49">
        <v>150000</v>
      </c>
      <c r="D16" s="49">
        <v>150000</v>
      </c>
      <c r="E16" s="49" t="s">
        <v>21</v>
      </c>
      <c r="F16" s="49" t="s">
        <v>21</v>
      </c>
      <c r="G16" s="49">
        <v>-150000</v>
      </c>
      <c r="H16" s="50" t="s">
        <v>98</v>
      </c>
      <c r="I16" s="77" t="s">
        <v>99</v>
      </c>
      <c r="J16" s="23"/>
    </row>
    <row r="17" spans="1:10" s="24" customFormat="1" ht="67.5" x14ac:dyDescent="0.2">
      <c r="A17" s="47" t="s">
        <v>249</v>
      </c>
      <c r="B17" s="48" t="s">
        <v>95</v>
      </c>
      <c r="C17" s="49">
        <v>3655600</v>
      </c>
      <c r="D17" s="49">
        <v>3655600</v>
      </c>
      <c r="E17" s="49">
        <v>3443386.83</v>
      </c>
      <c r="F17" s="49">
        <v>94.19</v>
      </c>
      <c r="G17" s="49">
        <v>-212213.17</v>
      </c>
      <c r="H17" s="50" t="s">
        <v>108</v>
      </c>
      <c r="I17" s="77" t="s">
        <v>109</v>
      </c>
      <c r="J17" s="23"/>
    </row>
    <row r="18" spans="1:10" s="24" customFormat="1" ht="45" x14ac:dyDescent="0.2">
      <c r="A18" s="47" t="s">
        <v>278</v>
      </c>
      <c r="B18" s="48" t="s">
        <v>95</v>
      </c>
      <c r="C18" s="49">
        <v>771400</v>
      </c>
      <c r="D18" s="49">
        <v>771400</v>
      </c>
      <c r="E18" s="49">
        <v>523404</v>
      </c>
      <c r="F18" s="49">
        <v>67.849999999999994</v>
      </c>
      <c r="G18" s="49">
        <v>-247996</v>
      </c>
      <c r="H18" s="50" t="s">
        <v>106</v>
      </c>
      <c r="I18" s="77" t="s">
        <v>107</v>
      </c>
      <c r="J18" s="23"/>
    </row>
    <row r="19" spans="1:10" s="24" customFormat="1" ht="33.75" x14ac:dyDescent="0.2">
      <c r="A19" s="47" t="s">
        <v>279</v>
      </c>
      <c r="B19" s="48" t="s">
        <v>95</v>
      </c>
      <c r="C19" s="49">
        <v>1123200</v>
      </c>
      <c r="D19" s="49">
        <v>1123200</v>
      </c>
      <c r="E19" s="49">
        <v>1008000</v>
      </c>
      <c r="F19" s="49">
        <v>89.74</v>
      </c>
      <c r="G19" s="49">
        <v>-115200</v>
      </c>
      <c r="H19" s="50" t="s">
        <v>98</v>
      </c>
      <c r="I19" s="77" t="s">
        <v>99</v>
      </c>
      <c r="J19" s="23"/>
    </row>
    <row r="20" spans="1:10" s="24" customFormat="1" ht="33.75" x14ac:dyDescent="0.2">
      <c r="A20" s="47" t="s">
        <v>321</v>
      </c>
      <c r="B20" s="48" t="s">
        <v>95</v>
      </c>
      <c r="C20" s="49">
        <v>4040000</v>
      </c>
      <c r="D20" s="49">
        <v>4040000</v>
      </c>
      <c r="E20" s="49">
        <v>3836662.5</v>
      </c>
      <c r="F20" s="49">
        <v>94.97</v>
      </c>
      <c r="G20" s="49">
        <v>-203337.5</v>
      </c>
      <c r="H20" s="50" t="s">
        <v>98</v>
      </c>
      <c r="I20" s="77" t="s">
        <v>99</v>
      </c>
      <c r="J20" s="23"/>
    </row>
    <row r="21" spans="1:10" s="24" customFormat="1" ht="90" x14ac:dyDescent="0.2">
      <c r="A21" s="47" t="s">
        <v>280</v>
      </c>
      <c r="B21" s="48" t="s">
        <v>95</v>
      </c>
      <c r="C21" s="49">
        <v>610253900</v>
      </c>
      <c r="D21" s="49">
        <v>610253900</v>
      </c>
      <c r="E21" s="49">
        <v>570526899.90999997</v>
      </c>
      <c r="F21" s="49">
        <v>93.49</v>
      </c>
      <c r="G21" s="49">
        <v>-39727000.090000004</v>
      </c>
      <c r="H21" s="50" t="s">
        <v>100</v>
      </c>
      <c r="I21" s="77" t="s">
        <v>101</v>
      </c>
      <c r="J21" s="23"/>
    </row>
    <row r="22" spans="1:10" s="24" customFormat="1" ht="45" x14ac:dyDescent="0.2">
      <c r="A22" s="47" t="s">
        <v>110</v>
      </c>
      <c r="B22" s="48" t="s">
        <v>95</v>
      </c>
      <c r="C22" s="49">
        <v>60375500</v>
      </c>
      <c r="D22" s="49">
        <v>60375500</v>
      </c>
      <c r="E22" s="49">
        <v>55017493</v>
      </c>
      <c r="F22" s="49">
        <v>91.13</v>
      </c>
      <c r="G22" s="49">
        <v>-5358007</v>
      </c>
      <c r="H22" s="50" t="s">
        <v>106</v>
      </c>
      <c r="I22" s="77" t="s">
        <v>107</v>
      </c>
      <c r="J22" s="23"/>
    </row>
    <row r="23" spans="1:10" s="24" customFormat="1" ht="45" x14ac:dyDescent="0.2">
      <c r="A23" s="47" t="s">
        <v>322</v>
      </c>
      <c r="B23" s="48" t="s">
        <v>95</v>
      </c>
      <c r="C23" s="49">
        <v>240000</v>
      </c>
      <c r="D23" s="49">
        <v>240000</v>
      </c>
      <c r="E23" s="49">
        <v>220000</v>
      </c>
      <c r="F23" s="49">
        <v>91.67</v>
      </c>
      <c r="G23" s="49">
        <v>-20000</v>
      </c>
      <c r="H23" s="50" t="s">
        <v>106</v>
      </c>
      <c r="I23" s="77" t="s">
        <v>107</v>
      </c>
      <c r="J23" s="23"/>
    </row>
    <row r="24" spans="1:10" s="24" customFormat="1" ht="45" x14ac:dyDescent="0.2">
      <c r="A24" s="47" t="s">
        <v>111</v>
      </c>
      <c r="B24" s="48" t="s">
        <v>95</v>
      </c>
      <c r="C24" s="49">
        <v>93158000</v>
      </c>
      <c r="D24" s="49">
        <v>93158000</v>
      </c>
      <c r="E24" s="49">
        <v>84762500</v>
      </c>
      <c r="F24" s="49">
        <v>90.99</v>
      </c>
      <c r="G24" s="49">
        <v>-8395500</v>
      </c>
      <c r="H24" s="50" t="s">
        <v>106</v>
      </c>
      <c r="I24" s="77" t="s">
        <v>107</v>
      </c>
      <c r="J24" s="23"/>
    </row>
    <row r="25" spans="1:10" s="24" customFormat="1" ht="45" x14ac:dyDescent="0.2">
      <c r="A25" s="47" t="s">
        <v>114</v>
      </c>
      <c r="B25" s="48" t="s">
        <v>95</v>
      </c>
      <c r="C25" s="49">
        <v>3736000</v>
      </c>
      <c r="D25" s="49">
        <v>3736000</v>
      </c>
      <c r="E25" s="49">
        <v>3126436</v>
      </c>
      <c r="F25" s="49">
        <v>83.68</v>
      </c>
      <c r="G25" s="49">
        <v>-609564</v>
      </c>
      <c r="H25" s="50" t="s">
        <v>106</v>
      </c>
      <c r="I25" s="77" t="s">
        <v>107</v>
      </c>
      <c r="J25" s="23"/>
    </row>
    <row r="26" spans="1:10" s="24" customFormat="1" ht="33.75" x14ac:dyDescent="0.2">
      <c r="A26" s="47" t="s">
        <v>115</v>
      </c>
      <c r="B26" s="48" t="s">
        <v>95</v>
      </c>
      <c r="C26" s="49">
        <v>45542110.200000003</v>
      </c>
      <c r="D26" s="49">
        <v>45542110.200000003</v>
      </c>
      <c r="E26" s="49">
        <v>43252695.439999998</v>
      </c>
      <c r="F26" s="49">
        <v>94.97</v>
      </c>
      <c r="G26" s="49">
        <v>-2289414.7599999998</v>
      </c>
      <c r="H26" s="50" t="s">
        <v>98</v>
      </c>
      <c r="I26" s="77" t="s">
        <v>99</v>
      </c>
      <c r="J26" s="23"/>
    </row>
    <row r="27" spans="1:10" s="24" customFormat="1" ht="67.5" x14ac:dyDescent="0.2">
      <c r="A27" s="47" t="s">
        <v>116</v>
      </c>
      <c r="B27" s="48" t="s">
        <v>95</v>
      </c>
      <c r="C27" s="49">
        <v>40024519</v>
      </c>
      <c r="D27" s="49">
        <v>40024519</v>
      </c>
      <c r="E27" s="49">
        <v>37822717.43</v>
      </c>
      <c r="F27" s="49">
        <v>94.5</v>
      </c>
      <c r="G27" s="49">
        <v>-2201801.5699999998</v>
      </c>
      <c r="H27" s="50" t="s">
        <v>250</v>
      </c>
      <c r="I27" s="77" t="s">
        <v>251</v>
      </c>
      <c r="J27" s="23"/>
    </row>
    <row r="28" spans="1:10" s="24" customFormat="1" ht="33.75" x14ac:dyDescent="0.2">
      <c r="A28" s="47" t="s">
        <v>117</v>
      </c>
      <c r="B28" s="48" t="s">
        <v>95</v>
      </c>
      <c r="C28" s="49">
        <v>17237420</v>
      </c>
      <c r="D28" s="49">
        <v>17237420</v>
      </c>
      <c r="E28" s="49">
        <v>12554803.119999999</v>
      </c>
      <c r="F28" s="49">
        <v>72.83</v>
      </c>
      <c r="G28" s="49">
        <v>-4682616.88</v>
      </c>
      <c r="H28" s="50" t="s">
        <v>98</v>
      </c>
      <c r="I28" s="77" t="s">
        <v>99</v>
      </c>
      <c r="J28" s="23"/>
    </row>
    <row r="29" spans="1:10" s="24" customFormat="1" ht="33.75" x14ac:dyDescent="0.2">
      <c r="A29" s="47" t="s">
        <v>118</v>
      </c>
      <c r="B29" s="48" t="s">
        <v>95</v>
      </c>
      <c r="C29" s="49">
        <v>962000</v>
      </c>
      <c r="D29" s="49">
        <v>962000</v>
      </c>
      <c r="E29" s="49">
        <v>46423</v>
      </c>
      <c r="F29" s="49">
        <v>4.83</v>
      </c>
      <c r="G29" s="49">
        <v>-915577</v>
      </c>
      <c r="H29" s="50" t="s">
        <v>98</v>
      </c>
      <c r="I29" s="77" t="s">
        <v>99</v>
      </c>
      <c r="J29" s="23"/>
    </row>
    <row r="30" spans="1:10" s="24" customFormat="1" ht="180" x14ac:dyDescent="0.2">
      <c r="A30" s="47" t="s">
        <v>252</v>
      </c>
      <c r="B30" s="48" t="s">
        <v>95</v>
      </c>
      <c r="C30" s="49">
        <v>1500000</v>
      </c>
      <c r="D30" s="49">
        <v>1500000</v>
      </c>
      <c r="E30" s="49">
        <v>1130830</v>
      </c>
      <c r="F30" s="49">
        <v>75.39</v>
      </c>
      <c r="G30" s="49">
        <v>-369170</v>
      </c>
      <c r="H30" s="50" t="s">
        <v>119</v>
      </c>
      <c r="I30" s="77" t="s">
        <v>120</v>
      </c>
      <c r="J30" s="23"/>
    </row>
    <row r="31" spans="1:10" s="24" customFormat="1" ht="56.25" x14ac:dyDescent="0.2">
      <c r="A31" s="47" t="s">
        <v>121</v>
      </c>
      <c r="B31" s="48" t="s">
        <v>95</v>
      </c>
      <c r="C31" s="49">
        <v>950900</v>
      </c>
      <c r="D31" s="49">
        <v>950900</v>
      </c>
      <c r="E31" s="49">
        <v>752613.77</v>
      </c>
      <c r="F31" s="49">
        <v>79.150000000000006</v>
      </c>
      <c r="G31" s="49">
        <v>-198286.23</v>
      </c>
      <c r="H31" s="50" t="s">
        <v>177</v>
      </c>
      <c r="I31" s="77" t="s">
        <v>178</v>
      </c>
      <c r="J31" s="23"/>
    </row>
    <row r="32" spans="1:10" s="24" customFormat="1" ht="33.75" x14ac:dyDescent="0.2">
      <c r="A32" s="47" t="s">
        <v>124</v>
      </c>
      <c r="B32" s="48" t="s">
        <v>95</v>
      </c>
      <c r="C32" s="49">
        <v>1539300</v>
      </c>
      <c r="D32" s="49">
        <v>1539300</v>
      </c>
      <c r="E32" s="49">
        <v>1320372</v>
      </c>
      <c r="F32" s="49">
        <v>85.78</v>
      </c>
      <c r="G32" s="49">
        <v>-218928</v>
      </c>
      <c r="H32" s="50" t="s">
        <v>98</v>
      </c>
      <c r="I32" s="77" t="s">
        <v>99</v>
      </c>
      <c r="J32" s="23"/>
    </row>
    <row r="33" spans="1:10" s="24" customFormat="1" ht="67.5" x14ac:dyDescent="0.2">
      <c r="A33" s="47" t="s">
        <v>129</v>
      </c>
      <c r="B33" s="48" t="s">
        <v>95</v>
      </c>
      <c r="C33" s="49">
        <v>22083753.550000001</v>
      </c>
      <c r="D33" s="49">
        <v>22083753.550000001</v>
      </c>
      <c r="E33" s="49">
        <v>13986606.43</v>
      </c>
      <c r="F33" s="49">
        <v>63.33</v>
      </c>
      <c r="G33" s="49">
        <v>-8097147.1200000001</v>
      </c>
      <c r="H33" s="50" t="s">
        <v>127</v>
      </c>
      <c r="I33" s="77" t="s">
        <v>128</v>
      </c>
      <c r="J33" s="23"/>
    </row>
    <row r="34" spans="1:10" s="24" customFormat="1" ht="67.5" x14ac:dyDescent="0.2">
      <c r="A34" s="47" t="s">
        <v>281</v>
      </c>
      <c r="B34" s="48" t="s">
        <v>95</v>
      </c>
      <c r="C34" s="49">
        <v>13672700</v>
      </c>
      <c r="D34" s="49">
        <v>13672700</v>
      </c>
      <c r="E34" s="49">
        <v>1500000</v>
      </c>
      <c r="F34" s="49">
        <v>10.97</v>
      </c>
      <c r="G34" s="49">
        <v>-12172700</v>
      </c>
      <c r="H34" s="50" t="s">
        <v>122</v>
      </c>
      <c r="I34" s="77" t="s">
        <v>123</v>
      </c>
      <c r="J34" s="23"/>
    </row>
    <row r="35" spans="1:10" s="24" customFormat="1" ht="67.5" x14ac:dyDescent="0.2">
      <c r="A35" s="47" t="s">
        <v>214</v>
      </c>
      <c r="B35" s="48" t="s">
        <v>95</v>
      </c>
      <c r="C35" s="49">
        <v>29395804</v>
      </c>
      <c r="D35" s="49">
        <v>29395804</v>
      </c>
      <c r="E35" s="49">
        <v>27350004.850000001</v>
      </c>
      <c r="F35" s="49">
        <v>93.04</v>
      </c>
      <c r="G35" s="49">
        <v>-2045799.15</v>
      </c>
      <c r="H35" s="50" t="s">
        <v>122</v>
      </c>
      <c r="I35" s="77" t="s">
        <v>123</v>
      </c>
      <c r="J35" s="23"/>
    </row>
    <row r="36" spans="1:10" s="24" customFormat="1" ht="67.5" x14ac:dyDescent="0.2">
      <c r="A36" s="47" t="s">
        <v>215</v>
      </c>
      <c r="B36" s="48" t="s">
        <v>95</v>
      </c>
      <c r="C36" s="49">
        <v>55029377</v>
      </c>
      <c r="D36" s="49">
        <v>55029377</v>
      </c>
      <c r="E36" s="49">
        <v>31472528.800000001</v>
      </c>
      <c r="F36" s="49">
        <v>57.19</v>
      </c>
      <c r="G36" s="49">
        <v>-23556848.199999999</v>
      </c>
      <c r="H36" s="50" t="s">
        <v>122</v>
      </c>
      <c r="I36" s="77" t="s">
        <v>123</v>
      </c>
      <c r="J36" s="23"/>
    </row>
    <row r="37" spans="1:10" s="24" customFormat="1" ht="67.5" x14ac:dyDescent="0.2">
      <c r="A37" s="47" t="s">
        <v>323</v>
      </c>
      <c r="B37" s="48" t="s">
        <v>95</v>
      </c>
      <c r="C37" s="49">
        <v>79081500</v>
      </c>
      <c r="D37" s="49">
        <v>79081500</v>
      </c>
      <c r="E37" s="49">
        <v>54405172.259999998</v>
      </c>
      <c r="F37" s="49">
        <v>68.8</v>
      </c>
      <c r="G37" s="49">
        <v>-24676327.739999998</v>
      </c>
      <c r="H37" s="50" t="s">
        <v>108</v>
      </c>
      <c r="I37" s="77" t="s">
        <v>109</v>
      </c>
      <c r="J37" s="23"/>
    </row>
    <row r="38" spans="1:10" s="24" customFormat="1" ht="67.5" x14ac:dyDescent="0.2">
      <c r="A38" s="47" t="s">
        <v>130</v>
      </c>
      <c r="B38" s="48" t="s">
        <v>95</v>
      </c>
      <c r="C38" s="49">
        <v>461908400</v>
      </c>
      <c r="D38" s="49">
        <v>461908400</v>
      </c>
      <c r="E38" s="49">
        <v>436627428.81999999</v>
      </c>
      <c r="F38" s="49">
        <v>94.53</v>
      </c>
      <c r="G38" s="49">
        <v>-25280971.18</v>
      </c>
      <c r="H38" s="50" t="s">
        <v>108</v>
      </c>
      <c r="I38" s="77" t="s">
        <v>109</v>
      </c>
      <c r="J38" s="23"/>
    </row>
    <row r="39" spans="1:10" s="24" customFormat="1" ht="33.75" x14ac:dyDescent="0.2">
      <c r="A39" s="47" t="s">
        <v>131</v>
      </c>
      <c r="B39" s="48" t="s">
        <v>95</v>
      </c>
      <c r="C39" s="49">
        <v>1271561.6399999999</v>
      </c>
      <c r="D39" s="49">
        <v>1271561.6399999999</v>
      </c>
      <c r="E39" s="49">
        <v>841622.47</v>
      </c>
      <c r="F39" s="49">
        <v>66.19</v>
      </c>
      <c r="G39" s="49">
        <v>-429939.17</v>
      </c>
      <c r="H39" s="50" t="s">
        <v>98</v>
      </c>
      <c r="I39" s="77" t="s">
        <v>99</v>
      </c>
      <c r="J39" s="23"/>
    </row>
    <row r="40" spans="1:10" s="24" customFormat="1" ht="33.75" x14ac:dyDescent="0.2">
      <c r="A40" s="47" t="s">
        <v>324</v>
      </c>
      <c r="B40" s="48" t="s">
        <v>95</v>
      </c>
      <c r="C40" s="49">
        <v>390000</v>
      </c>
      <c r="D40" s="49">
        <v>390000</v>
      </c>
      <c r="E40" s="49" t="s">
        <v>21</v>
      </c>
      <c r="F40" s="49" t="s">
        <v>21</v>
      </c>
      <c r="G40" s="49">
        <v>-390000</v>
      </c>
      <c r="H40" s="50" t="s">
        <v>98</v>
      </c>
      <c r="I40" s="77" t="s">
        <v>99</v>
      </c>
      <c r="J40" s="23"/>
    </row>
    <row r="41" spans="1:10" s="24" customFormat="1" ht="45" x14ac:dyDescent="0.2">
      <c r="A41" s="47" t="s">
        <v>132</v>
      </c>
      <c r="B41" s="48" t="s">
        <v>95</v>
      </c>
      <c r="C41" s="49">
        <v>939025.93</v>
      </c>
      <c r="D41" s="49">
        <v>939025.93</v>
      </c>
      <c r="E41" s="49">
        <v>669658.13</v>
      </c>
      <c r="F41" s="49">
        <v>71.31</v>
      </c>
      <c r="G41" s="49">
        <v>-269367.8</v>
      </c>
      <c r="H41" s="50" t="s">
        <v>112</v>
      </c>
      <c r="I41" s="77" t="s">
        <v>113</v>
      </c>
      <c r="J41" s="23"/>
    </row>
    <row r="42" spans="1:10" s="24" customFormat="1" ht="67.5" x14ac:dyDescent="0.2">
      <c r="A42" s="47" t="s">
        <v>325</v>
      </c>
      <c r="B42" s="48" t="s">
        <v>95</v>
      </c>
      <c r="C42" s="49">
        <v>305072960.35000002</v>
      </c>
      <c r="D42" s="49">
        <v>305072960.35000002</v>
      </c>
      <c r="E42" s="49">
        <v>223827333.22999999</v>
      </c>
      <c r="F42" s="49">
        <v>73.37</v>
      </c>
      <c r="G42" s="49">
        <v>-81245627.120000005</v>
      </c>
      <c r="H42" s="50" t="s">
        <v>326</v>
      </c>
      <c r="I42" s="77" t="s">
        <v>327</v>
      </c>
      <c r="J42" s="23"/>
    </row>
    <row r="43" spans="1:10" s="24" customFormat="1" ht="67.5" x14ac:dyDescent="0.2">
      <c r="A43" s="47" t="s">
        <v>328</v>
      </c>
      <c r="B43" s="48" t="s">
        <v>95</v>
      </c>
      <c r="C43" s="49">
        <v>25265244.800000001</v>
      </c>
      <c r="D43" s="49">
        <v>25265244.800000001</v>
      </c>
      <c r="E43" s="49">
        <v>23396320.050000001</v>
      </c>
      <c r="F43" s="49">
        <v>92.6</v>
      </c>
      <c r="G43" s="49">
        <v>-1868924.75</v>
      </c>
      <c r="H43" s="50" t="s">
        <v>326</v>
      </c>
      <c r="I43" s="77" t="s">
        <v>327</v>
      </c>
      <c r="J43" s="23"/>
    </row>
    <row r="44" spans="1:10" s="24" customFormat="1" ht="67.5" x14ac:dyDescent="0.2">
      <c r="A44" s="47" t="s">
        <v>133</v>
      </c>
      <c r="B44" s="48" t="s">
        <v>95</v>
      </c>
      <c r="C44" s="49">
        <v>600000</v>
      </c>
      <c r="D44" s="49">
        <v>600000</v>
      </c>
      <c r="E44" s="49">
        <v>403682.33</v>
      </c>
      <c r="F44" s="49">
        <v>67.28</v>
      </c>
      <c r="G44" s="49">
        <v>-196317.67</v>
      </c>
      <c r="H44" s="50" t="s">
        <v>108</v>
      </c>
      <c r="I44" s="77" t="s">
        <v>109</v>
      </c>
      <c r="J44" s="23"/>
    </row>
    <row r="45" spans="1:10" s="24" customFormat="1" ht="33.75" x14ac:dyDescent="0.2">
      <c r="A45" s="47" t="s">
        <v>253</v>
      </c>
      <c r="B45" s="48" t="s">
        <v>95</v>
      </c>
      <c r="C45" s="49">
        <v>8017020</v>
      </c>
      <c r="D45" s="49">
        <v>8017020</v>
      </c>
      <c r="E45" s="49">
        <v>6788219.5999999996</v>
      </c>
      <c r="F45" s="49">
        <v>84.67</v>
      </c>
      <c r="G45" s="49">
        <v>-1228800.3999999999</v>
      </c>
      <c r="H45" s="50" t="s">
        <v>98</v>
      </c>
      <c r="I45" s="77" t="s">
        <v>99</v>
      </c>
      <c r="J45" s="23"/>
    </row>
    <row r="46" spans="1:10" s="24" customFormat="1" ht="33.75" x14ac:dyDescent="0.2">
      <c r="A46" s="47" t="s">
        <v>254</v>
      </c>
      <c r="B46" s="48" t="s">
        <v>95</v>
      </c>
      <c r="C46" s="49">
        <v>217267294</v>
      </c>
      <c r="D46" s="49">
        <v>217267294</v>
      </c>
      <c r="E46" s="49">
        <v>205065049.36000001</v>
      </c>
      <c r="F46" s="49">
        <v>94.38</v>
      </c>
      <c r="G46" s="49">
        <v>-12202244.640000001</v>
      </c>
      <c r="H46" s="50" t="s">
        <v>98</v>
      </c>
      <c r="I46" s="77" t="s">
        <v>99</v>
      </c>
      <c r="J46" s="23"/>
    </row>
    <row r="47" spans="1:10" s="24" customFormat="1" ht="33.75" x14ac:dyDescent="0.2">
      <c r="A47" s="47" t="s">
        <v>216</v>
      </c>
      <c r="B47" s="48" t="s">
        <v>95</v>
      </c>
      <c r="C47" s="49">
        <v>1374816</v>
      </c>
      <c r="D47" s="49">
        <v>1374816</v>
      </c>
      <c r="E47" s="49">
        <v>487256</v>
      </c>
      <c r="F47" s="49">
        <v>35.44</v>
      </c>
      <c r="G47" s="49">
        <v>-887560</v>
      </c>
      <c r="H47" s="50" t="s">
        <v>98</v>
      </c>
      <c r="I47" s="77" t="s">
        <v>99</v>
      </c>
      <c r="J47" s="23"/>
    </row>
    <row r="48" spans="1:10" s="24" customFormat="1" ht="67.5" x14ac:dyDescent="0.2">
      <c r="A48" s="47" t="s">
        <v>329</v>
      </c>
      <c r="B48" s="48" t="s">
        <v>95</v>
      </c>
      <c r="C48" s="49">
        <v>960500</v>
      </c>
      <c r="D48" s="49">
        <v>960500</v>
      </c>
      <c r="E48" s="49">
        <v>904000</v>
      </c>
      <c r="F48" s="49">
        <v>94.12</v>
      </c>
      <c r="G48" s="49">
        <v>-56500</v>
      </c>
      <c r="H48" s="50" t="s">
        <v>125</v>
      </c>
      <c r="I48" s="77" t="s">
        <v>126</v>
      </c>
      <c r="J48" s="23"/>
    </row>
    <row r="49" spans="1:10" s="24" customFormat="1" ht="67.5" x14ac:dyDescent="0.2">
      <c r="A49" s="47" t="s">
        <v>134</v>
      </c>
      <c r="B49" s="48" t="s">
        <v>95</v>
      </c>
      <c r="C49" s="49">
        <v>240000</v>
      </c>
      <c r="D49" s="49">
        <v>240000</v>
      </c>
      <c r="E49" s="49">
        <v>190000</v>
      </c>
      <c r="F49" s="49">
        <v>79.17</v>
      </c>
      <c r="G49" s="49">
        <v>-50000</v>
      </c>
      <c r="H49" s="50" t="s">
        <v>125</v>
      </c>
      <c r="I49" s="77" t="s">
        <v>126</v>
      </c>
      <c r="J49" s="23"/>
    </row>
    <row r="50" spans="1:10" s="24" customFormat="1" ht="33.75" x14ac:dyDescent="0.2">
      <c r="A50" s="47" t="s">
        <v>187</v>
      </c>
      <c r="B50" s="48" t="s">
        <v>95</v>
      </c>
      <c r="C50" s="49">
        <v>279031851.27999997</v>
      </c>
      <c r="D50" s="49">
        <v>279031851.27999997</v>
      </c>
      <c r="E50" s="49" t="s">
        <v>21</v>
      </c>
      <c r="F50" s="49" t="s">
        <v>21</v>
      </c>
      <c r="G50" s="49">
        <v>-279031851.27999997</v>
      </c>
      <c r="H50" s="50" t="s">
        <v>98</v>
      </c>
      <c r="I50" s="77" t="s">
        <v>99</v>
      </c>
      <c r="J50" s="23"/>
    </row>
    <row r="51" spans="1:10" s="24" customFormat="1" ht="33.75" x14ac:dyDescent="0.2">
      <c r="A51" s="47" t="s">
        <v>135</v>
      </c>
      <c r="B51" s="48" t="s">
        <v>95</v>
      </c>
      <c r="C51" s="49">
        <v>643452540</v>
      </c>
      <c r="D51" s="49">
        <v>643452540</v>
      </c>
      <c r="E51" s="49" t="s">
        <v>21</v>
      </c>
      <c r="F51" s="49" t="s">
        <v>21</v>
      </c>
      <c r="G51" s="49">
        <v>-643452540</v>
      </c>
      <c r="H51" s="50" t="s">
        <v>98</v>
      </c>
      <c r="I51" s="77" t="s">
        <v>99</v>
      </c>
      <c r="J51" s="23"/>
    </row>
    <row r="52" spans="1:10" s="24" customFormat="1" ht="33.75" x14ac:dyDescent="0.2">
      <c r="A52" s="47" t="s">
        <v>136</v>
      </c>
      <c r="B52" s="48" t="s">
        <v>95</v>
      </c>
      <c r="C52" s="49">
        <v>135379150.53</v>
      </c>
      <c r="D52" s="49">
        <v>135379150.53</v>
      </c>
      <c r="E52" s="49">
        <v>100322950.53</v>
      </c>
      <c r="F52" s="49">
        <v>74.11</v>
      </c>
      <c r="G52" s="49">
        <v>-35056200</v>
      </c>
      <c r="H52" s="50" t="s">
        <v>98</v>
      </c>
      <c r="I52" s="77" t="s">
        <v>99</v>
      </c>
      <c r="J52" s="23"/>
    </row>
    <row r="53" spans="1:10" s="24" customFormat="1" ht="90" x14ac:dyDescent="0.2">
      <c r="A53" s="47" t="s">
        <v>137</v>
      </c>
      <c r="B53" s="48" t="s">
        <v>95</v>
      </c>
      <c r="C53" s="49">
        <v>301052794.85000002</v>
      </c>
      <c r="D53" s="49">
        <v>301052794.85000002</v>
      </c>
      <c r="E53" s="49">
        <v>163817769.33000001</v>
      </c>
      <c r="F53" s="49">
        <v>54.41</v>
      </c>
      <c r="G53" s="49">
        <v>-137235025.52000001</v>
      </c>
      <c r="H53" s="50" t="s">
        <v>100</v>
      </c>
      <c r="I53" s="77" t="s">
        <v>101</v>
      </c>
      <c r="J53" s="23"/>
    </row>
    <row r="54" spans="1:10" s="24" customFormat="1" ht="90" x14ac:dyDescent="0.2">
      <c r="A54" s="47" t="s">
        <v>330</v>
      </c>
      <c r="B54" s="48" t="s">
        <v>95</v>
      </c>
      <c r="C54" s="49">
        <v>62204890.229999997</v>
      </c>
      <c r="D54" s="49">
        <v>62204890.229999997</v>
      </c>
      <c r="E54" s="49">
        <v>53486511.670000002</v>
      </c>
      <c r="F54" s="49">
        <v>85.98</v>
      </c>
      <c r="G54" s="49">
        <v>-8718378.5600000005</v>
      </c>
      <c r="H54" s="50" t="s">
        <v>100</v>
      </c>
      <c r="I54" s="77" t="s">
        <v>101</v>
      </c>
      <c r="J54" s="23"/>
    </row>
    <row r="55" spans="1:10" s="24" customFormat="1" ht="67.5" x14ac:dyDescent="0.2">
      <c r="A55" s="47" t="s">
        <v>282</v>
      </c>
      <c r="B55" s="48" t="s">
        <v>95</v>
      </c>
      <c r="C55" s="49">
        <v>35417020</v>
      </c>
      <c r="D55" s="49">
        <v>35417020</v>
      </c>
      <c r="E55" s="49">
        <v>31413646.879999999</v>
      </c>
      <c r="F55" s="49">
        <v>88.7</v>
      </c>
      <c r="G55" s="49">
        <v>-4003373.12</v>
      </c>
      <c r="H55" s="50" t="s">
        <v>125</v>
      </c>
      <c r="I55" s="77" t="s">
        <v>126</v>
      </c>
      <c r="J55" s="23"/>
    </row>
    <row r="56" spans="1:10" s="24" customFormat="1" ht="90" x14ac:dyDescent="0.2">
      <c r="A56" s="47" t="s">
        <v>331</v>
      </c>
      <c r="B56" s="48" t="s">
        <v>95</v>
      </c>
      <c r="C56" s="49">
        <v>4173900</v>
      </c>
      <c r="D56" s="49">
        <v>4173900</v>
      </c>
      <c r="E56" s="49">
        <v>3953242.32</v>
      </c>
      <c r="F56" s="49">
        <v>94.71</v>
      </c>
      <c r="G56" s="49">
        <v>-220657.68</v>
      </c>
      <c r="H56" s="50" t="s">
        <v>100</v>
      </c>
      <c r="I56" s="77" t="s">
        <v>101</v>
      </c>
      <c r="J56" s="23"/>
    </row>
    <row r="57" spans="1:10" s="24" customFormat="1" ht="45" x14ac:dyDescent="0.2">
      <c r="A57" s="47" t="s">
        <v>283</v>
      </c>
      <c r="B57" s="48" t="s">
        <v>95</v>
      </c>
      <c r="C57" s="49">
        <v>3258510</v>
      </c>
      <c r="D57" s="49">
        <v>3258510</v>
      </c>
      <c r="E57" s="49">
        <v>2700708.67</v>
      </c>
      <c r="F57" s="49">
        <v>82.88</v>
      </c>
      <c r="G57" s="49">
        <v>-557801.32999999996</v>
      </c>
      <c r="H57" s="50" t="s">
        <v>112</v>
      </c>
      <c r="I57" s="77" t="s">
        <v>113</v>
      </c>
      <c r="J57" s="23"/>
    </row>
    <row r="58" spans="1:10" s="24" customFormat="1" ht="67.5" x14ac:dyDescent="0.2">
      <c r="A58" s="47" t="s">
        <v>217</v>
      </c>
      <c r="B58" s="48" t="s">
        <v>95</v>
      </c>
      <c r="C58" s="49">
        <v>16604216</v>
      </c>
      <c r="D58" s="49">
        <v>16604216</v>
      </c>
      <c r="E58" s="49">
        <v>15554652.699999999</v>
      </c>
      <c r="F58" s="49">
        <v>93.68</v>
      </c>
      <c r="G58" s="49">
        <v>-1049563.3</v>
      </c>
      <c r="H58" s="50" t="s">
        <v>108</v>
      </c>
      <c r="I58" s="77" t="s">
        <v>109</v>
      </c>
      <c r="J58" s="23"/>
    </row>
    <row r="59" spans="1:10" s="24" customFormat="1" ht="33.75" x14ac:dyDescent="0.2">
      <c r="A59" s="47" t="s">
        <v>138</v>
      </c>
      <c r="B59" s="48" t="s">
        <v>95</v>
      </c>
      <c r="C59" s="49">
        <v>1181348</v>
      </c>
      <c r="D59" s="49">
        <v>1181348</v>
      </c>
      <c r="E59" s="49">
        <v>1015560</v>
      </c>
      <c r="F59" s="49">
        <v>85.97</v>
      </c>
      <c r="G59" s="49">
        <v>-165788</v>
      </c>
      <c r="H59" s="50" t="s">
        <v>98</v>
      </c>
      <c r="I59" s="77" t="s">
        <v>99</v>
      </c>
      <c r="J59" s="23"/>
    </row>
    <row r="60" spans="1:10" s="24" customFormat="1" ht="45" x14ac:dyDescent="0.2">
      <c r="A60" s="47" t="s">
        <v>139</v>
      </c>
      <c r="B60" s="48" t="s">
        <v>95</v>
      </c>
      <c r="C60" s="49">
        <v>1296192</v>
      </c>
      <c r="D60" s="49">
        <v>1296192</v>
      </c>
      <c r="E60" s="49">
        <v>505592</v>
      </c>
      <c r="F60" s="49">
        <v>39.01</v>
      </c>
      <c r="G60" s="49">
        <v>-790600</v>
      </c>
      <c r="H60" s="50" t="s">
        <v>106</v>
      </c>
      <c r="I60" s="77" t="s">
        <v>107</v>
      </c>
      <c r="J60" s="23"/>
    </row>
    <row r="61" spans="1:10" s="24" customFormat="1" ht="67.5" x14ac:dyDescent="0.2">
      <c r="A61" s="47" t="s">
        <v>255</v>
      </c>
      <c r="B61" s="48" t="s">
        <v>95</v>
      </c>
      <c r="C61" s="49">
        <v>195451636</v>
      </c>
      <c r="D61" s="49">
        <v>195451636</v>
      </c>
      <c r="E61" s="49">
        <v>140463868.65000001</v>
      </c>
      <c r="F61" s="49">
        <v>71.87</v>
      </c>
      <c r="G61" s="49">
        <v>-54987767.350000001</v>
      </c>
      <c r="H61" s="50" t="s">
        <v>127</v>
      </c>
      <c r="I61" s="77" t="s">
        <v>128</v>
      </c>
      <c r="J61" s="23"/>
    </row>
    <row r="62" spans="1:10" s="24" customFormat="1" ht="45" x14ac:dyDescent="0.2">
      <c r="A62" s="47" t="s">
        <v>140</v>
      </c>
      <c r="B62" s="48" t="s">
        <v>95</v>
      </c>
      <c r="C62" s="49">
        <v>5000</v>
      </c>
      <c r="D62" s="49">
        <v>5000</v>
      </c>
      <c r="E62" s="49" t="s">
        <v>21</v>
      </c>
      <c r="F62" s="49" t="s">
        <v>21</v>
      </c>
      <c r="G62" s="49">
        <v>-5000</v>
      </c>
      <c r="H62" s="50" t="s">
        <v>106</v>
      </c>
      <c r="I62" s="77" t="s">
        <v>107</v>
      </c>
      <c r="J62" s="23"/>
    </row>
    <row r="63" spans="1:10" s="24" customFormat="1" ht="56.25" x14ac:dyDescent="0.2">
      <c r="A63" s="47" t="s">
        <v>141</v>
      </c>
      <c r="B63" s="48" t="s">
        <v>95</v>
      </c>
      <c r="C63" s="49">
        <v>328300</v>
      </c>
      <c r="D63" s="49">
        <v>328300</v>
      </c>
      <c r="E63" s="49">
        <v>308602.76</v>
      </c>
      <c r="F63" s="49">
        <v>94</v>
      </c>
      <c r="G63" s="49">
        <v>-19697.240000000002</v>
      </c>
      <c r="H63" s="50" t="s">
        <v>177</v>
      </c>
      <c r="I63" s="77" t="s">
        <v>178</v>
      </c>
      <c r="J63" s="23"/>
    </row>
    <row r="64" spans="1:10" s="24" customFormat="1" ht="67.5" x14ac:dyDescent="0.2">
      <c r="A64" s="47" t="s">
        <v>256</v>
      </c>
      <c r="B64" s="48" t="s">
        <v>95</v>
      </c>
      <c r="C64" s="49">
        <v>8000000</v>
      </c>
      <c r="D64" s="49">
        <v>8000000</v>
      </c>
      <c r="E64" s="49" t="s">
        <v>21</v>
      </c>
      <c r="F64" s="49" t="s">
        <v>21</v>
      </c>
      <c r="G64" s="49">
        <v>-8000000</v>
      </c>
      <c r="H64" s="50" t="s">
        <v>127</v>
      </c>
      <c r="I64" s="77" t="s">
        <v>128</v>
      </c>
      <c r="J64" s="23"/>
    </row>
    <row r="65" spans="1:10" s="24" customFormat="1" ht="56.25" x14ac:dyDescent="0.2">
      <c r="A65" s="47" t="s">
        <v>332</v>
      </c>
      <c r="B65" s="48" t="s">
        <v>95</v>
      </c>
      <c r="C65" s="49">
        <v>148209599.09</v>
      </c>
      <c r="D65" s="49">
        <v>148209599.09</v>
      </c>
      <c r="E65" s="49">
        <v>132471515.78</v>
      </c>
      <c r="F65" s="49">
        <v>89.38</v>
      </c>
      <c r="G65" s="49">
        <v>-15738083.310000001</v>
      </c>
      <c r="H65" s="50" t="s">
        <v>177</v>
      </c>
      <c r="I65" s="77" t="s">
        <v>178</v>
      </c>
      <c r="J65" s="23"/>
    </row>
    <row r="66" spans="1:10" s="24" customFormat="1" ht="67.5" x14ac:dyDescent="0.2">
      <c r="A66" s="47" t="s">
        <v>333</v>
      </c>
      <c r="B66" s="48" t="s">
        <v>95</v>
      </c>
      <c r="C66" s="49">
        <v>58760000</v>
      </c>
      <c r="D66" s="49">
        <v>58760000</v>
      </c>
      <c r="E66" s="49">
        <v>48583279.020000003</v>
      </c>
      <c r="F66" s="49">
        <v>82.68</v>
      </c>
      <c r="G66" s="49">
        <v>-10176720.98</v>
      </c>
      <c r="H66" s="50" t="s">
        <v>127</v>
      </c>
      <c r="I66" s="77" t="s">
        <v>128</v>
      </c>
      <c r="J66" s="23"/>
    </row>
    <row r="67" spans="1:10" s="24" customFormat="1" ht="33.75" x14ac:dyDescent="0.2">
      <c r="A67" s="47" t="s">
        <v>284</v>
      </c>
      <c r="B67" s="48" t="s">
        <v>95</v>
      </c>
      <c r="C67" s="49">
        <v>2083252.2</v>
      </c>
      <c r="D67" s="49">
        <v>2083252.2</v>
      </c>
      <c r="E67" s="49">
        <v>1915319.36</v>
      </c>
      <c r="F67" s="49">
        <v>91.94</v>
      </c>
      <c r="G67" s="49">
        <v>-167932.84</v>
      </c>
      <c r="H67" s="50" t="s">
        <v>98</v>
      </c>
      <c r="I67" s="77" t="s">
        <v>99</v>
      </c>
      <c r="J67" s="23"/>
    </row>
    <row r="68" spans="1:10" s="24" customFormat="1" ht="67.5" x14ac:dyDescent="0.2">
      <c r="A68" s="47" t="s">
        <v>142</v>
      </c>
      <c r="B68" s="48" t="s">
        <v>95</v>
      </c>
      <c r="C68" s="49">
        <v>34354760</v>
      </c>
      <c r="D68" s="49">
        <v>34354760</v>
      </c>
      <c r="E68" s="49">
        <v>31652760</v>
      </c>
      <c r="F68" s="49">
        <v>92.14</v>
      </c>
      <c r="G68" s="49">
        <v>-2702000</v>
      </c>
      <c r="H68" s="50" t="s">
        <v>127</v>
      </c>
      <c r="I68" s="77" t="s">
        <v>128</v>
      </c>
      <c r="J68" s="23"/>
    </row>
    <row r="69" spans="1:10" s="24" customFormat="1" ht="67.5" x14ac:dyDescent="0.2">
      <c r="A69" s="47" t="s">
        <v>218</v>
      </c>
      <c r="B69" s="48" t="s">
        <v>95</v>
      </c>
      <c r="C69" s="49">
        <v>32400000</v>
      </c>
      <c r="D69" s="49">
        <v>32400000</v>
      </c>
      <c r="E69" s="49">
        <v>29494182.050000001</v>
      </c>
      <c r="F69" s="49">
        <v>91.03</v>
      </c>
      <c r="G69" s="49">
        <v>-2905817.95</v>
      </c>
      <c r="H69" s="50" t="s">
        <v>127</v>
      </c>
      <c r="I69" s="77" t="s">
        <v>128</v>
      </c>
      <c r="J69" s="23"/>
    </row>
    <row r="70" spans="1:10" s="24" customFormat="1" ht="33.75" x14ac:dyDescent="0.2">
      <c r="A70" s="47" t="s">
        <v>143</v>
      </c>
      <c r="B70" s="48" t="s">
        <v>95</v>
      </c>
      <c r="C70" s="49">
        <v>73073</v>
      </c>
      <c r="D70" s="49">
        <v>73073</v>
      </c>
      <c r="E70" s="49" t="s">
        <v>21</v>
      </c>
      <c r="F70" s="49" t="s">
        <v>21</v>
      </c>
      <c r="G70" s="49">
        <v>-73073</v>
      </c>
      <c r="H70" s="50" t="s">
        <v>98</v>
      </c>
      <c r="I70" s="77" t="s">
        <v>99</v>
      </c>
      <c r="J70" s="23"/>
    </row>
    <row r="71" spans="1:10" s="24" customFormat="1" ht="45" x14ac:dyDescent="0.2">
      <c r="A71" s="47" t="s">
        <v>219</v>
      </c>
      <c r="B71" s="48" t="s">
        <v>95</v>
      </c>
      <c r="C71" s="49">
        <v>20000000</v>
      </c>
      <c r="D71" s="49">
        <v>20000000</v>
      </c>
      <c r="E71" s="49" t="s">
        <v>21</v>
      </c>
      <c r="F71" s="49" t="s">
        <v>21</v>
      </c>
      <c r="G71" s="49">
        <v>-20000000</v>
      </c>
      <c r="H71" s="50" t="s">
        <v>106</v>
      </c>
      <c r="I71" s="77" t="s">
        <v>107</v>
      </c>
      <c r="J71" s="23"/>
    </row>
    <row r="72" spans="1:10" s="24" customFormat="1" ht="33.75" x14ac:dyDescent="0.2">
      <c r="A72" s="47" t="s">
        <v>220</v>
      </c>
      <c r="B72" s="48" t="s">
        <v>95</v>
      </c>
      <c r="C72" s="49">
        <v>1435000</v>
      </c>
      <c r="D72" s="49">
        <v>1435000</v>
      </c>
      <c r="E72" s="49">
        <v>1085000</v>
      </c>
      <c r="F72" s="49">
        <v>75.61</v>
      </c>
      <c r="G72" s="49">
        <v>-350000</v>
      </c>
      <c r="H72" s="50" t="s">
        <v>98</v>
      </c>
      <c r="I72" s="77" t="s">
        <v>99</v>
      </c>
      <c r="J72" s="23"/>
    </row>
    <row r="73" spans="1:10" s="24" customFormat="1" ht="33.75" x14ac:dyDescent="0.2">
      <c r="A73" s="47" t="s">
        <v>144</v>
      </c>
      <c r="B73" s="48" t="s">
        <v>95</v>
      </c>
      <c r="C73" s="49">
        <v>4200000</v>
      </c>
      <c r="D73" s="49">
        <v>4200000</v>
      </c>
      <c r="E73" s="49">
        <v>3900000</v>
      </c>
      <c r="F73" s="49">
        <v>92.86</v>
      </c>
      <c r="G73" s="49">
        <v>-300000</v>
      </c>
      <c r="H73" s="50" t="s">
        <v>98</v>
      </c>
      <c r="I73" s="77" t="s">
        <v>99</v>
      </c>
      <c r="J73" s="23"/>
    </row>
    <row r="74" spans="1:10" s="24" customFormat="1" ht="33.75" x14ac:dyDescent="0.2">
      <c r="A74" s="47" t="s">
        <v>334</v>
      </c>
      <c r="B74" s="48" t="s">
        <v>95</v>
      </c>
      <c r="C74" s="49">
        <v>1911525</v>
      </c>
      <c r="D74" s="49">
        <v>1911525</v>
      </c>
      <c r="E74" s="49">
        <v>1680525</v>
      </c>
      <c r="F74" s="49">
        <v>87.92</v>
      </c>
      <c r="G74" s="49">
        <v>-231000</v>
      </c>
      <c r="H74" s="50" t="s">
        <v>98</v>
      </c>
      <c r="I74" s="77" t="s">
        <v>99</v>
      </c>
      <c r="J74" s="23"/>
    </row>
    <row r="75" spans="1:10" s="24" customFormat="1" ht="45" x14ac:dyDescent="0.2">
      <c r="A75" s="47" t="s">
        <v>221</v>
      </c>
      <c r="B75" s="48" t="s">
        <v>95</v>
      </c>
      <c r="C75" s="49">
        <v>4442503</v>
      </c>
      <c r="D75" s="49">
        <v>4442503</v>
      </c>
      <c r="E75" s="49">
        <v>683462</v>
      </c>
      <c r="F75" s="49">
        <v>15.38</v>
      </c>
      <c r="G75" s="49">
        <v>-3759041</v>
      </c>
      <c r="H75" s="50" t="s">
        <v>112</v>
      </c>
      <c r="I75" s="77" t="s">
        <v>113</v>
      </c>
      <c r="J75" s="23"/>
    </row>
    <row r="76" spans="1:10" s="24" customFormat="1" ht="45" x14ac:dyDescent="0.2">
      <c r="A76" s="47" t="s">
        <v>145</v>
      </c>
      <c r="B76" s="48" t="s">
        <v>95</v>
      </c>
      <c r="C76" s="49">
        <v>15779700</v>
      </c>
      <c r="D76" s="49">
        <v>15779700</v>
      </c>
      <c r="E76" s="49">
        <v>6085629.3899999997</v>
      </c>
      <c r="F76" s="49">
        <v>38.57</v>
      </c>
      <c r="G76" s="49">
        <v>-9694070.6099999994</v>
      </c>
      <c r="H76" s="50" t="s">
        <v>112</v>
      </c>
      <c r="I76" s="77" t="s">
        <v>113</v>
      </c>
      <c r="J76" s="23"/>
    </row>
    <row r="77" spans="1:10" s="24" customFormat="1" ht="45" x14ac:dyDescent="0.2">
      <c r="A77" s="47" t="s">
        <v>146</v>
      </c>
      <c r="B77" s="48" t="s">
        <v>95</v>
      </c>
      <c r="C77" s="49">
        <v>400000000</v>
      </c>
      <c r="D77" s="49">
        <v>400000000</v>
      </c>
      <c r="E77" s="49">
        <v>370904882.75</v>
      </c>
      <c r="F77" s="49">
        <v>92.73</v>
      </c>
      <c r="G77" s="49">
        <v>-29095117.25</v>
      </c>
      <c r="H77" s="50" t="s">
        <v>112</v>
      </c>
      <c r="I77" s="77" t="s">
        <v>113</v>
      </c>
      <c r="J77" s="23"/>
    </row>
    <row r="78" spans="1:10" s="24" customFormat="1" ht="45" x14ac:dyDescent="0.2">
      <c r="A78" s="47" t="s">
        <v>257</v>
      </c>
      <c r="B78" s="48" t="s">
        <v>95</v>
      </c>
      <c r="C78" s="49">
        <v>17800000</v>
      </c>
      <c r="D78" s="49">
        <v>17800000</v>
      </c>
      <c r="E78" s="49">
        <v>16351938.859999999</v>
      </c>
      <c r="F78" s="49">
        <v>91.86</v>
      </c>
      <c r="G78" s="49">
        <v>-1448061.14</v>
      </c>
      <c r="H78" s="50" t="s">
        <v>112</v>
      </c>
      <c r="I78" s="77" t="s">
        <v>113</v>
      </c>
      <c r="J78" s="23"/>
    </row>
    <row r="79" spans="1:10" s="24" customFormat="1" ht="45" x14ac:dyDescent="0.2">
      <c r="A79" s="47" t="s">
        <v>285</v>
      </c>
      <c r="B79" s="48" t="s">
        <v>95</v>
      </c>
      <c r="C79" s="49">
        <v>69633800</v>
      </c>
      <c r="D79" s="49">
        <v>69633800</v>
      </c>
      <c r="E79" s="49">
        <v>60792795.600000001</v>
      </c>
      <c r="F79" s="49">
        <v>87.3</v>
      </c>
      <c r="G79" s="49">
        <v>-8841004.4000000004</v>
      </c>
      <c r="H79" s="50" t="s">
        <v>112</v>
      </c>
      <c r="I79" s="77" t="s">
        <v>113</v>
      </c>
      <c r="J79" s="23"/>
    </row>
    <row r="80" spans="1:10" s="24" customFormat="1" ht="33.75" x14ac:dyDescent="0.2">
      <c r="A80" s="47" t="s">
        <v>147</v>
      </c>
      <c r="B80" s="48" t="s">
        <v>95</v>
      </c>
      <c r="C80" s="49">
        <v>508500</v>
      </c>
      <c r="D80" s="49">
        <v>508500</v>
      </c>
      <c r="E80" s="49">
        <v>395500</v>
      </c>
      <c r="F80" s="49">
        <v>77.78</v>
      </c>
      <c r="G80" s="49">
        <v>-113000</v>
      </c>
      <c r="H80" s="50" t="s">
        <v>98</v>
      </c>
      <c r="I80" s="77" t="s">
        <v>99</v>
      </c>
      <c r="J80" s="23"/>
    </row>
    <row r="81" spans="1:10" s="24" customFormat="1" ht="33.75" x14ac:dyDescent="0.2">
      <c r="A81" s="47" t="s">
        <v>286</v>
      </c>
      <c r="B81" s="48" t="s">
        <v>95</v>
      </c>
      <c r="C81" s="49">
        <v>100000</v>
      </c>
      <c r="D81" s="49">
        <v>100000</v>
      </c>
      <c r="E81" s="49" t="s">
        <v>21</v>
      </c>
      <c r="F81" s="49" t="s">
        <v>21</v>
      </c>
      <c r="G81" s="49">
        <v>-100000</v>
      </c>
      <c r="H81" s="50" t="s">
        <v>98</v>
      </c>
      <c r="I81" s="77" t="s">
        <v>99</v>
      </c>
      <c r="J81" s="23"/>
    </row>
    <row r="82" spans="1:10" s="24" customFormat="1" ht="45" x14ac:dyDescent="0.2">
      <c r="A82" s="47" t="s">
        <v>148</v>
      </c>
      <c r="B82" s="48" t="s">
        <v>95</v>
      </c>
      <c r="C82" s="49">
        <v>143856715.56</v>
      </c>
      <c r="D82" s="49">
        <v>143856715.56</v>
      </c>
      <c r="E82" s="49">
        <v>119169144.25</v>
      </c>
      <c r="F82" s="49">
        <v>82.84</v>
      </c>
      <c r="G82" s="49">
        <v>-24687571.309999999</v>
      </c>
      <c r="H82" s="50" t="s">
        <v>112</v>
      </c>
      <c r="I82" s="77" t="s">
        <v>113</v>
      </c>
      <c r="J82" s="23"/>
    </row>
    <row r="83" spans="1:10" s="24" customFormat="1" ht="45" x14ac:dyDescent="0.2">
      <c r="A83" s="47" t="s">
        <v>222</v>
      </c>
      <c r="B83" s="48" t="s">
        <v>95</v>
      </c>
      <c r="C83" s="49">
        <v>840571.83</v>
      </c>
      <c r="D83" s="49">
        <v>840571.83</v>
      </c>
      <c r="E83" s="49" t="s">
        <v>21</v>
      </c>
      <c r="F83" s="49" t="s">
        <v>21</v>
      </c>
      <c r="G83" s="49">
        <v>-840571.83</v>
      </c>
      <c r="H83" s="50" t="s">
        <v>112</v>
      </c>
      <c r="I83" s="77" t="s">
        <v>113</v>
      </c>
      <c r="J83" s="23"/>
    </row>
    <row r="84" spans="1:10" s="24" customFormat="1" ht="45" x14ac:dyDescent="0.2">
      <c r="A84" s="47" t="s">
        <v>335</v>
      </c>
      <c r="B84" s="48" t="s">
        <v>95</v>
      </c>
      <c r="C84" s="49">
        <v>37476.449999999997</v>
      </c>
      <c r="D84" s="49">
        <v>37476.449999999997</v>
      </c>
      <c r="E84" s="49" t="s">
        <v>21</v>
      </c>
      <c r="F84" s="49" t="s">
        <v>21</v>
      </c>
      <c r="G84" s="49">
        <v>-37476.449999999997</v>
      </c>
      <c r="H84" s="50" t="s">
        <v>112</v>
      </c>
      <c r="I84" s="77" t="s">
        <v>113</v>
      </c>
      <c r="J84" s="23"/>
    </row>
    <row r="85" spans="1:10" s="24" customFormat="1" ht="45" x14ac:dyDescent="0.2">
      <c r="A85" s="47" t="s">
        <v>223</v>
      </c>
      <c r="B85" s="48" t="s">
        <v>95</v>
      </c>
      <c r="C85" s="49">
        <v>420000</v>
      </c>
      <c r="D85" s="49">
        <v>420000</v>
      </c>
      <c r="E85" s="49" t="s">
        <v>21</v>
      </c>
      <c r="F85" s="49" t="s">
        <v>21</v>
      </c>
      <c r="G85" s="49">
        <v>-420000</v>
      </c>
      <c r="H85" s="50" t="s">
        <v>112</v>
      </c>
      <c r="I85" s="77" t="s">
        <v>113</v>
      </c>
      <c r="J85" s="23"/>
    </row>
    <row r="86" spans="1:10" s="24" customFormat="1" ht="45" x14ac:dyDescent="0.2">
      <c r="A86" s="47" t="s">
        <v>336</v>
      </c>
      <c r="B86" s="48" t="s">
        <v>95</v>
      </c>
      <c r="C86" s="49">
        <v>11432860500</v>
      </c>
      <c r="D86" s="49">
        <v>11432860500</v>
      </c>
      <c r="E86" s="49">
        <v>7215836121.4499998</v>
      </c>
      <c r="F86" s="49">
        <v>63.11</v>
      </c>
      <c r="G86" s="49">
        <v>-4217024378.5500002</v>
      </c>
      <c r="H86" s="50" t="s">
        <v>112</v>
      </c>
      <c r="I86" s="77" t="s">
        <v>113</v>
      </c>
      <c r="J86" s="23"/>
    </row>
    <row r="87" spans="1:10" s="24" customFormat="1" ht="45" x14ac:dyDescent="0.2">
      <c r="A87" s="47" t="s">
        <v>149</v>
      </c>
      <c r="B87" s="48" t="s">
        <v>95</v>
      </c>
      <c r="C87" s="49">
        <v>255412610</v>
      </c>
      <c r="D87" s="49">
        <v>255412610</v>
      </c>
      <c r="E87" s="49">
        <v>183421343.41</v>
      </c>
      <c r="F87" s="49">
        <v>71.81</v>
      </c>
      <c r="G87" s="49">
        <v>-71991266.590000004</v>
      </c>
      <c r="H87" s="50" t="s">
        <v>112</v>
      </c>
      <c r="I87" s="77" t="s">
        <v>113</v>
      </c>
      <c r="J87" s="23"/>
    </row>
    <row r="88" spans="1:10" s="24" customFormat="1" ht="45" x14ac:dyDescent="0.2">
      <c r="A88" s="47" t="s">
        <v>337</v>
      </c>
      <c r="B88" s="48" t="s">
        <v>95</v>
      </c>
      <c r="C88" s="49">
        <v>16120000</v>
      </c>
      <c r="D88" s="49">
        <v>16120000</v>
      </c>
      <c r="E88" s="49">
        <v>12725292.390000001</v>
      </c>
      <c r="F88" s="49">
        <v>78.94</v>
      </c>
      <c r="G88" s="49">
        <v>-3394707.61</v>
      </c>
      <c r="H88" s="50" t="s">
        <v>112</v>
      </c>
      <c r="I88" s="77" t="s">
        <v>113</v>
      </c>
      <c r="J88" s="23"/>
    </row>
    <row r="89" spans="1:10" s="24" customFormat="1" ht="67.5" x14ac:dyDescent="0.2">
      <c r="A89" s="47" t="s">
        <v>150</v>
      </c>
      <c r="B89" s="48" t="s">
        <v>95</v>
      </c>
      <c r="C89" s="49">
        <v>58318691.259999998</v>
      </c>
      <c r="D89" s="49">
        <v>58318691.259999998</v>
      </c>
      <c r="E89" s="49">
        <v>47861328.130000003</v>
      </c>
      <c r="F89" s="49">
        <v>82.07</v>
      </c>
      <c r="G89" s="49">
        <v>-10457363.130000001</v>
      </c>
      <c r="H89" s="50" t="s">
        <v>326</v>
      </c>
      <c r="I89" s="77" t="s">
        <v>327</v>
      </c>
      <c r="J89" s="23"/>
    </row>
    <row r="90" spans="1:10" s="24" customFormat="1" ht="45" x14ac:dyDescent="0.2">
      <c r="A90" s="47" t="s">
        <v>224</v>
      </c>
      <c r="B90" s="48" t="s">
        <v>95</v>
      </c>
      <c r="C90" s="49">
        <v>9683909.7300000004</v>
      </c>
      <c r="D90" s="49">
        <v>9683909.3699999992</v>
      </c>
      <c r="E90" s="49">
        <v>145653.29999999999</v>
      </c>
      <c r="F90" s="49">
        <v>1.5</v>
      </c>
      <c r="G90" s="49">
        <v>-9538256.4299999997</v>
      </c>
      <c r="H90" s="50" t="s">
        <v>112</v>
      </c>
      <c r="I90" s="77" t="s">
        <v>113</v>
      </c>
      <c r="J90" s="23"/>
    </row>
    <row r="91" spans="1:10" s="24" customFormat="1" ht="45" x14ac:dyDescent="0.2">
      <c r="A91" s="47" t="s">
        <v>151</v>
      </c>
      <c r="B91" s="48" t="s">
        <v>95</v>
      </c>
      <c r="C91" s="49">
        <v>618549204.11000001</v>
      </c>
      <c r="D91" s="49">
        <v>618549204.11000001</v>
      </c>
      <c r="E91" s="49">
        <v>445167203.11000001</v>
      </c>
      <c r="F91" s="49">
        <v>71.97</v>
      </c>
      <c r="G91" s="49">
        <v>-173382001</v>
      </c>
      <c r="H91" s="50" t="s">
        <v>112</v>
      </c>
      <c r="I91" s="77" t="s">
        <v>113</v>
      </c>
      <c r="J91" s="23"/>
    </row>
    <row r="92" spans="1:10" s="24" customFormat="1" ht="45" x14ac:dyDescent="0.2">
      <c r="A92" s="47" t="s">
        <v>258</v>
      </c>
      <c r="B92" s="48" t="s">
        <v>95</v>
      </c>
      <c r="C92" s="49">
        <v>42587527.149999999</v>
      </c>
      <c r="D92" s="49">
        <v>42587527.149999999</v>
      </c>
      <c r="E92" s="49" t="s">
        <v>21</v>
      </c>
      <c r="F92" s="49" t="s">
        <v>21</v>
      </c>
      <c r="G92" s="49">
        <v>-42587527.149999999</v>
      </c>
      <c r="H92" s="50" t="s">
        <v>112</v>
      </c>
      <c r="I92" s="77" t="s">
        <v>113</v>
      </c>
      <c r="J92" s="23"/>
    </row>
    <row r="93" spans="1:10" s="24" customFormat="1" ht="45" x14ac:dyDescent="0.2">
      <c r="A93" s="47" t="s">
        <v>287</v>
      </c>
      <c r="B93" s="48" t="s">
        <v>95</v>
      </c>
      <c r="C93" s="49">
        <v>1293855.55</v>
      </c>
      <c r="D93" s="49">
        <v>1293855.55</v>
      </c>
      <c r="E93" s="49">
        <v>839238.61</v>
      </c>
      <c r="F93" s="49">
        <v>64.86</v>
      </c>
      <c r="G93" s="49">
        <v>-454616.94</v>
      </c>
      <c r="H93" s="50" t="s">
        <v>112</v>
      </c>
      <c r="I93" s="77" t="s">
        <v>113</v>
      </c>
      <c r="J93" s="23"/>
    </row>
    <row r="94" spans="1:10" s="24" customFormat="1" ht="45" x14ac:dyDescent="0.2">
      <c r="A94" s="47" t="s">
        <v>225</v>
      </c>
      <c r="B94" s="48" t="s">
        <v>95</v>
      </c>
      <c r="C94" s="49">
        <v>220765916.62</v>
      </c>
      <c r="D94" s="49">
        <v>220765916.62</v>
      </c>
      <c r="E94" s="49">
        <v>134489193.25999999</v>
      </c>
      <c r="F94" s="49">
        <v>60.92</v>
      </c>
      <c r="G94" s="49">
        <v>-86276723.359999999</v>
      </c>
      <c r="H94" s="50" t="s">
        <v>112</v>
      </c>
      <c r="I94" s="77" t="s">
        <v>113</v>
      </c>
      <c r="J94" s="23"/>
    </row>
    <row r="95" spans="1:10" s="24" customFormat="1" ht="45" x14ac:dyDescent="0.2">
      <c r="A95" s="47" t="s">
        <v>338</v>
      </c>
      <c r="B95" s="48" t="s">
        <v>95</v>
      </c>
      <c r="C95" s="49">
        <v>56619655.210000001</v>
      </c>
      <c r="D95" s="49">
        <v>56619655.210000001</v>
      </c>
      <c r="E95" s="49">
        <v>46002062.640000001</v>
      </c>
      <c r="F95" s="49">
        <v>81.25</v>
      </c>
      <c r="G95" s="49">
        <v>-10617592.57</v>
      </c>
      <c r="H95" s="50" t="s">
        <v>112</v>
      </c>
      <c r="I95" s="77" t="s">
        <v>113</v>
      </c>
      <c r="J95" s="23"/>
    </row>
    <row r="96" spans="1:10" s="24" customFormat="1" ht="45" x14ac:dyDescent="0.2">
      <c r="A96" s="47" t="s">
        <v>259</v>
      </c>
      <c r="B96" s="48" t="s">
        <v>95</v>
      </c>
      <c r="C96" s="49">
        <v>266057027.40000001</v>
      </c>
      <c r="D96" s="49">
        <v>266057027.40000001</v>
      </c>
      <c r="E96" s="49">
        <v>127861024.68000001</v>
      </c>
      <c r="F96" s="49">
        <v>48.06</v>
      </c>
      <c r="G96" s="49">
        <v>-138196002.72</v>
      </c>
      <c r="H96" s="50" t="s">
        <v>112</v>
      </c>
      <c r="I96" s="77" t="s">
        <v>113</v>
      </c>
      <c r="J96" s="23"/>
    </row>
    <row r="97" spans="1:10" s="24" customFormat="1" ht="33.75" x14ac:dyDescent="0.2">
      <c r="A97" s="47" t="s">
        <v>152</v>
      </c>
      <c r="B97" s="48" t="s">
        <v>95</v>
      </c>
      <c r="C97" s="49">
        <v>5000000</v>
      </c>
      <c r="D97" s="49">
        <v>5000000</v>
      </c>
      <c r="E97" s="49">
        <v>871071.96</v>
      </c>
      <c r="F97" s="49">
        <v>17.420000000000002</v>
      </c>
      <c r="G97" s="49">
        <v>-4128928.04</v>
      </c>
      <c r="H97" s="50" t="s">
        <v>98</v>
      </c>
      <c r="I97" s="77" t="s">
        <v>99</v>
      </c>
      <c r="J97" s="23"/>
    </row>
    <row r="98" spans="1:10" s="24" customFormat="1" ht="45" x14ac:dyDescent="0.2">
      <c r="A98" s="47" t="s">
        <v>288</v>
      </c>
      <c r="B98" s="48" t="s">
        <v>95</v>
      </c>
      <c r="C98" s="49">
        <v>213658940.21000001</v>
      </c>
      <c r="D98" s="49">
        <v>213658940.21000001</v>
      </c>
      <c r="E98" s="49">
        <v>201217390.53999999</v>
      </c>
      <c r="F98" s="49">
        <v>94.18</v>
      </c>
      <c r="G98" s="49">
        <v>-12441549.67</v>
      </c>
      <c r="H98" s="50" t="s">
        <v>112</v>
      </c>
      <c r="I98" s="77" t="s">
        <v>113</v>
      </c>
      <c r="J98" s="23"/>
    </row>
    <row r="99" spans="1:10" s="24" customFormat="1" ht="45" x14ac:dyDescent="0.2">
      <c r="A99" s="47" t="s">
        <v>153</v>
      </c>
      <c r="B99" s="48" t="s">
        <v>95</v>
      </c>
      <c r="C99" s="49">
        <v>573245800.82000005</v>
      </c>
      <c r="D99" s="49">
        <v>573245800.82000005</v>
      </c>
      <c r="E99" s="49">
        <v>367067676.56999999</v>
      </c>
      <c r="F99" s="49">
        <v>64.03</v>
      </c>
      <c r="G99" s="49">
        <v>-206178124.25</v>
      </c>
      <c r="H99" s="50" t="s">
        <v>112</v>
      </c>
      <c r="I99" s="77" t="s">
        <v>113</v>
      </c>
      <c r="J99" s="23"/>
    </row>
    <row r="100" spans="1:10" s="24" customFormat="1" ht="45" x14ac:dyDescent="0.2">
      <c r="A100" s="47" t="s">
        <v>154</v>
      </c>
      <c r="B100" s="48" t="s">
        <v>95</v>
      </c>
      <c r="C100" s="49">
        <v>89541260</v>
      </c>
      <c r="D100" s="49">
        <v>89541260</v>
      </c>
      <c r="E100" s="49">
        <v>63117042.700000003</v>
      </c>
      <c r="F100" s="49">
        <v>70.489999999999995</v>
      </c>
      <c r="G100" s="49">
        <v>-26424217.300000001</v>
      </c>
      <c r="H100" s="50" t="s">
        <v>112</v>
      </c>
      <c r="I100" s="77" t="s">
        <v>113</v>
      </c>
      <c r="J100" s="23"/>
    </row>
    <row r="101" spans="1:10" s="24" customFormat="1" ht="45" x14ac:dyDescent="0.2">
      <c r="A101" s="47" t="s">
        <v>260</v>
      </c>
      <c r="B101" s="48" t="s">
        <v>95</v>
      </c>
      <c r="C101" s="49">
        <v>56812390</v>
      </c>
      <c r="D101" s="49">
        <v>56812390</v>
      </c>
      <c r="E101" s="49">
        <v>18100189.170000002</v>
      </c>
      <c r="F101" s="49">
        <v>31.86</v>
      </c>
      <c r="G101" s="49">
        <v>-38712200.829999998</v>
      </c>
      <c r="H101" s="50" t="s">
        <v>112</v>
      </c>
      <c r="I101" s="77" t="s">
        <v>113</v>
      </c>
      <c r="J101" s="23"/>
    </row>
    <row r="102" spans="1:10" s="24" customFormat="1" ht="45" x14ac:dyDescent="0.2">
      <c r="A102" s="47" t="s">
        <v>155</v>
      </c>
      <c r="B102" s="48" t="s">
        <v>95</v>
      </c>
      <c r="C102" s="49">
        <v>388028573.98000002</v>
      </c>
      <c r="D102" s="49">
        <v>388028573.98000002</v>
      </c>
      <c r="E102" s="49">
        <v>288454654.07999998</v>
      </c>
      <c r="F102" s="49">
        <v>74.34</v>
      </c>
      <c r="G102" s="49">
        <v>-99573919.900000006</v>
      </c>
      <c r="H102" s="50" t="s">
        <v>112</v>
      </c>
      <c r="I102" s="77" t="s">
        <v>113</v>
      </c>
      <c r="J102" s="23"/>
    </row>
    <row r="103" spans="1:10" s="24" customFormat="1" ht="45" x14ac:dyDescent="0.2">
      <c r="A103" s="47" t="s">
        <v>156</v>
      </c>
      <c r="B103" s="48" t="s">
        <v>95</v>
      </c>
      <c r="C103" s="49">
        <v>308290671.45999998</v>
      </c>
      <c r="D103" s="49">
        <v>308290671.45999998</v>
      </c>
      <c r="E103" s="49">
        <v>96378184.489999995</v>
      </c>
      <c r="F103" s="49">
        <v>31.26</v>
      </c>
      <c r="G103" s="49">
        <v>-211912486.97</v>
      </c>
      <c r="H103" s="50" t="s">
        <v>112</v>
      </c>
      <c r="I103" s="77" t="s">
        <v>113</v>
      </c>
      <c r="J103" s="23"/>
    </row>
    <row r="104" spans="1:10" s="24" customFormat="1" ht="45" x14ac:dyDescent="0.2">
      <c r="A104" s="47" t="s">
        <v>226</v>
      </c>
      <c r="B104" s="48" t="s">
        <v>95</v>
      </c>
      <c r="C104" s="49">
        <v>1674727.57</v>
      </c>
      <c r="D104" s="49">
        <v>1674727.57</v>
      </c>
      <c r="E104" s="49" t="s">
        <v>21</v>
      </c>
      <c r="F104" s="49" t="s">
        <v>21</v>
      </c>
      <c r="G104" s="49">
        <v>-1674727.57</v>
      </c>
      <c r="H104" s="50" t="s">
        <v>112</v>
      </c>
      <c r="I104" s="77" t="s">
        <v>113</v>
      </c>
      <c r="J104" s="23"/>
    </row>
    <row r="105" spans="1:10" s="24" customFormat="1" ht="45" x14ac:dyDescent="0.2">
      <c r="A105" s="47" t="s">
        <v>289</v>
      </c>
      <c r="B105" s="48" t="s">
        <v>95</v>
      </c>
      <c r="C105" s="49">
        <v>1766394.83</v>
      </c>
      <c r="D105" s="49">
        <v>1766394.83</v>
      </c>
      <c r="E105" s="49">
        <v>1662661.27</v>
      </c>
      <c r="F105" s="49">
        <v>94.13</v>
      </c>
      <c r="G105" s="49">
        <v>-103733.56</v>
      </c>
      <c r="H105" s="50" t="s">
        <v>112</v>
      </c>
      <c r="I105" s="77" t="s">
        <v>113</v>
      </c>
      <c r="J105" s="23"/>
    </row>
    <row r="106" spans="1:10" s="24" customFormat="1" ht="67.5" x14ac:dyDescent="0.2">
      <c r="A106" s="47" t="s">
        <v>157</v>
      </c>
      <c r="B106" s="48" t="s">
        <v>95</v>
      </c>
      <c r="C106" s="49">
        <v>72568954.290000007</v>
      </c>
      <c r="D106" s="49">
        <v>72568954.290000007</v>
      </c>
      <c r="E106" s="49">
        <v>870250</v>
      </c>
      <c r="F106" s="49">
        <v>1.2</v>
      </c>
      <c r="G106" s="49">
        <v>-71698704.290000007</v>
      </c>
      <c r="H106" s="50" t="s">
        <v>127</v>
      </c>
      <c r="I106" s="77" t="s">
        <v>128</v>
      </c>
      <c r="J106" s="23"/>
    </row>
    <row r="107" spans="1:10" s="24" customFormat="1" ht="45" x14ac:dyDescent="0.2">
      <c r="A107" s="47" t="s">
        <v>158</v>
      </c>
      <c r="B107" s="48" t="s">
        <v>95</v>
      </c>
      <c r="C107" s="49">
        <v>203258443</v>
      </c>
      <c r="D107" s="49">
        <v>203258443</v>
      </c>
      <c r="E107" s="49">
        <v>97087663.109999999</v>
      </c>
      <c r="F107" s="49">
        <v>47.77</v>
      </c>
      <c r="G107" s="49">
        <v>-106170779.89</v>
      </c>
      <c r="H107" s="50" t="s">
        <v>112</v>
      </c>
      <c r="I107" s="77" t="s">
        <v>113</v>
      </c>
      <c r="J107" s="23"/>
    </row>
    <row r="108" spans="1:10" s="24" customFormat="1" ht="67.5" x14ac:dyDescent="0.2">
      <c r="A108" s="47" t="s">
        <v>261</v>
      </c>
      <c r="B108" s="48" t="s">
        <v>95</v>
      </c>
      <c r="C108" s="49">
        <v>904000</v>
      </c>
      <c r="D108" s="49">
        <v>904000</v>
      </c>
      <c r="E108" s="49">
        <v>847500</v>
      </c>
      <c r="F108" s="49">
        <v>93.75</v>
      </c>
      <c r="G108" s="49">
        <v>-56500</v>
      </c>
      <c r="H108" s="50" t="s">
        <v>125</v>
      </c>
      <c r="I108" s="77" t="s">
        <v>126</v>
      </c>
      <c r="J108" s="23"/>
    </row>
    <row r="109" spans="1:10" s="24" customFormat="1" ht="33.75" x14ac:dyDescent="0.2">
      <c r="A109" s="47" t="s">
        <v>339</v>
      </c>
      <c r="B109" s="48" t="s">
        <v>95</v>
      </c>
      <c r="C109" s="49">
        <v>126563157.47</v>
      </c>
      <c r="D109" s="49">
        <v>126563157.47</v>
      </c>
      <c r="E109" s="49">
        <v>115290391.34</v>
      </c>
      <c r="F109" s="49">
        <v>91.09</v>
      </c>
      <c r="G109" s="49">
        <v>-11272766.130000001</v>
      </c>
      <c r="H109" s="50" t="s">
        <v>98</v>
      </c>
      <c r="I109" s="77" t="s">
        <v>99</v>
      </c>
      <c r="J109" s="23"/>
    </row>
    <row r="110" spans="1:10" s="24" customFormat="1" ht="90" x14ac:dyDescent="0.2">
      <c r="A110" s="47" t="s">
        <v>159</v>
      </c>
      <c r="B110" s="48" t="s">
        <v>95</v>
      </c>
      <c r="C110" s="49">
        <v>34603340</v>
      </c>
      <c r="D110" s="49">
        <v>34603340</v>
      </c>
      <c r="E110" s="49">
        <v>10430525.42</v>
      </c>
      <c r="F110" s="49">
        <v>30.14</v>
      </c>
      <c r="G110" s="49">
        <v>-24172814.579999998</v>
      </c>
      <c r="H110" s="50" t="s">
        <v>100</v>
      </c>
      <c r="I110" s="77" t="s">
        <v>101</v>
      </c>
      <c r="J110" s="23"/>
    </row>
    <row r="111" spans="1:10" s="24" customFormat="1" ht="45" x14ac:dyDescent="0.2">
      <c r="A111" s="47" t="s">
        <v>160</v>
      </c>
      <c r="B111" s="48" t="s">
        <v>95</v>
      </c>
      <c r="C111" s="49">
        <v>27952440</v>
      </c>
      <c r="D111" s="49">
        <v>27952440</v>
      </c>
      <c r="E111" s="49">
        <v>25584840.989999998</v>
      </c>
      <c r="F111" s="49">
        <v>91.53</v>
      </c>
      <c r="G111" s="49">
        <v>-2367599.0099999998</v>
      </c>
      <c r="H111" s="50" t="s">
        <v>112</v>
      </c>
      <c r="I111" s="77" t="s">
        <v>113</v>
      </c>
      <c r="J111" s="23"/>
    </row>
    <row r="112" spans="1:10" s="24" customFormat="1" ht="33.75" x14ac:dyDescent="0.2">
      <c r="A112" s="47" t="s">
        <v>290</v>
      </c>
      <c r="B112" s="48" t="s">
        <v>95</v>
      </c>
      <c r="C112" s="49">
        <v>1945734.2</v>
      </c>
      <c r="D112" s="49">
        <v>1945734.2</v>
      </c>
      <c r="E112" s="49">
        <v>1572468.65</v>
      </c>
      <c r="F112" s="49">
        <v>80.819999999999993</v>
      </c>
      <c r="G112" s="49">
        <v>-373265.55</v>
      </c>
      <c r="H112" s="50" t="s">
        <v>98</v>
      </c>
      <c r="I112" s="77" t="s">
        <v>99</v>
      </c>
      <c r="J112" s="23"/>
    </row>
    <row r="113" spans="1:10" s="24" customFormat="1" ht="33.75" x14ac:dyDescent="0.2">
      <c r="A113" s="47" t="s">
        <v>340</v>
      </c>
      <c r="B113" s="48" t="s">
        <v>95</v>
      </c>
      <c r="C113" s="49">
        <v>312119.95</v>
      </c>
      <c r="D113" s="49">
        <v>312119.95</v>
      </c>
      <c r="E113" s="49">
        <v>249695.96</v>
      </c>
      <c r="F113" s="49">
        <v>80</v>
      </c>
      <c r="G113" s="49">
        <v>-62423.99</v>
      </c>
      <c r="H113" s="50" t="s">
        <v>98</v>
      </c>
      <c r="I113" s="77" t="s">
        <v>99</v>
      </c>
      <c r="J113" s="23"/>
    </row>
    <row r="114" spans="1:10" s="24" customFormat="1" ht="33.75" x14ac:dyDescent="0.2">
      <c r="A114" s="47" t="s">
        <v>341</v>
      </c>
      <c r="B114" s="48" t="s">
        <v>95</v>
      </c>
      <c r="C114" s="49">
        <v>530288.96</v>
      </c>
      <c r="D114" s="49">
        <v>530288.96</v>
      </c>
      <c r="E114" s="49">
        <v>424231.17</v>
      </c>
      <c r="F114" s="49">
        <v>80</v>
      </c>
      <c r="G114" s="49">
        <v>-106057.79</v>
      </c>
      <c r="H114" s="50" t="s">
        <v>98</v>
      </c>
      <c r="I114" s="77" t="s">
        <v>99</v>
      </c>
      <c r="J114" s="23"/>
    </row>
    <row r="115" spans="1:10" s="24" customFormat="1" ht="33.75" x14ac:dyDescent="0.2">
      <c r="A115" s="47" t="s">
        <v>342</v>
      </c>
      <c r="B115" s="48" t="s">
        <v>95</v>
      </c>
      <c r="C115" s="49">
        <v>142972.68</v>
      </c>
      <c r="D115" s="49">
        <v>142972.68</v>
      </c>
      <c r="E115" s="49">
        <v>114378.14</v>
      </c>
      <c r="F115" s="49">
        <v>80</v>
      </c>
      <c r="G115" s="49">
        <v>-28594.54</v>
      </c>
      <c r="H115" s="50" t="s">
        <v>98</v>
      </c>
      <c r="I115" s="77" t="s">
        <v>99</v>
      </c>
      <c r="J115" s="23"/>
    </row>
    <row r="116" spans="1:10" s="24" customFormat="1" ht="33.75" x14ac:dyDescent="0.2">
      <c r="A116" s="47" t="s">
        <v>161</v>
      </c>
      <c r="B116" s="48" t="s">
        <v>95</v>
      </c>
      <c r="C116" s="49">
        <v>6983900</v>
      </c>
      <c r="D116" s="49">
        <v>6983900</v>
      </c>
      <c r="E116" s="49">
        <v>4980780</v>
      </c>
      <c r="F116" s="49">
        <v>71.319999999999993</v>
      </c>
      <c r="G116" s="49">
        <v>-2003120</v>
      </c>
      <c r="H116" s="50" t="s">
        <v>98</v>
      </c>
      <c r="I116" s="77" t="s">
        <v>99</v>
      </c>
      <c r="J116" s="23"/>
    </row>
    <row r="117" spans="1:10" s="24" customFormat="1" ht="33.75" x14ac:dyDescent="0.2">
      <c r="A117" s="47" t="s">
        <v>162</v>
      </c>
      <c r="B117" s="48" t="s">
        <v>95</v>
      </c>
      <c r="C117" s="49">
        <v>3095400</v>
      </c>
      <c r="D117" s="49">
        <v>3095400</v>
      </c>
      <c r="E117" s="49">
        <v>2490390</v>
      </c>
      <c r="F117" s="49">
        <v>80.45</v>
      </c>
      <c r="G117" s="49">
        <v>-605010</v>
      </c>
      <c r="H117" s="50" t="s">
        <v>98</v>
      </c>
      <c r="I117" s="77" t="s">
        <v>99</v>
      </c>
      <c r="J117" s="23"/>
    </row>
    <row r="118" spans="1:10" s="24" customFormat="1" ht="180" x14ac:dyDescent="0.2">
      <c r="A118" s="47" t="s">
        <v>163</v>
      </c>
      <c r="B118" s="48" t="s">
        <v>95</v>
      </c>
      <c r="C118" s="49">
        <v>246828767.46000001</v>
      </c>
      <c r="D118" s="49">
        <v>246828767.46000001</v>
      </c>
      <c r="E118" s="49" t="s">
        <v>21</v>
      </c>
      <c r="F118" s="49" t="s">
        <v>21</v>
      </c>
      <c r="G118" s="49">
        <v>-246828767.46000001</v>
      </c>
      <c r="H118" s="50" t="s">
        <v>119</v>
      </c>
      <c r="I118" s="77" t="s">
        <v>120</v>
      </c>
      <c r="J118" s="23"/>
    </row>
    <row r="119" spans="1:10" s="24" customFormat="1" ht="180" x14ac:dyDescent="0.2">
      <c r="A119" s="47" t="s">
        <v>164</v>
      </c>
      <c r="B119" s="48" t="s">
        <v>95</v>
      </c>
      <c r="C119" s="49">
        <v>100000000</v>
      </c>
      <c r="D119" s="49">
        <v>100000000</v>
      </c>
      <c r="E119" s="49" t="s">
        <v>21</v>
      </c>
      <c r="F119" s="49" t="s">
        <v>21</v>
      </c>
      <c r="G119" s="49">
        <v>-100000000</v>
      </c>
      <c r="H119" s="50" t="s">
        <v>119</v>
      </c>
      <c r="I119" s="77" t="s">
        <v>120</v>
      </c>
      <c r="J119" s="23"/>
    </row>
    <row r="120" spans="1:10" s="24" customFormat="1" ht="33.75" x14ac:dyDescent="0.2">
      <c r="A120" s="47" t="s">
        <v>165</v>
      </c>
      <c r="B120" s="48" t="s">
        <v>95</v>
      </c>
      <c r="C120" s="49">
        <v>45900</v>
      </c>
      <c r="D120" s="49">
        <v>45900</v>
      </c>
      <c r="E120" s="49">
        <v>42300</v>
      </c>
      <c r="F120" s="49">
        <v>92.16</v>
      </c>
      <c r="G120" s="49">
        <v>-3600</v>
      </c>
      <c r="H120" s="50" t="s">
        <v>98</v>
      </c>
      <c r="I120" s="77" t="s">
        <v>99</v>
      </c>
      <c r="J120" s="23"/>
    </row>
    <row r="121" spans="1:10" s="24" customFormat="1" ht="33.75" x14ac:dyDescent="0.2">
      <c r="A121" s="47" t="s">
        <v>166</v>
      </c>
      <c r="B121" s="48" t="s">
        <v>95</v>
      </c>
      <c r="C121" s="49">
        <v>3379735.85</v>
      </c>
      <c r="D121" s="49">
        <v>3379735.85</v>
      </c>
      <c r="E121" s="49">
        <v>2601886.42</v>
      </c>
      <c r="F121" s="49">
        <v>76.98</v>
      </c>
      <c r="G121" s="49">
        <v>-777849.43</v>
      </c>
      <c r="H121" s="50" t="s">
        <v>98</v>
      </c>
      <c r="I121" s="77" t="s">
        <v>99</v>
      </c>
      <c r="J121" s="23"/>
    </row>
    <row r="122" spans="1:10" s="24" customFormat="1" ht="33.75" x14ac:dyDescent="0.2">
      <c r="A122" s="47" t="s">
        <v>167</v>
      </c>
      <c r="B122" s="48" t="s">
        <v>95</v>
      </c>
      <c r="C122" s="49">
        <v>50000</v>
      </c>
      <c r="D122" s="49">
        <v>50000</v>
      </c>
      <c r="E122" s="49" t="s">
        <v>21</v>
      </c>
      <c r="F122" s="49" t="s">
        <v>21</v>
      </c>
      <c r="G122" s="49">
        <v>-50000</v>
      </c>
      <c r="H122" s="50" t="s">
        <v>98</v>
      </c>
      <c r="I122" s="77" t="s">
        <v>99</v>
      </c>
      <c r="J122" s="23"/>
    </row>
    <row r="123" spans="1:10" s="24" customFormat="1" ht="33.75" x14ac:dyDescent="0.2">
      <c r="A123" s="47" t="s">
        <v>291</v>
      </c>
      <c r="B123" s="48" t="s">
        <v>95</v>
      </c>
      <c r="C123" s="49">
        <v>100000</v>
      </c>
      <c r="D123" s="49">
        <v>100000</v>
      </c>
      <c r="E123" s="49">
        <v>87000</v>
      </c>
      <c r="F123" s="49">
        <v>87</v>
      </c>
      <c r="G123" s="49">
        <v>-13000</v>
      </c>
      <c r="H123" s="50" t="s">
        <v>98</v>
      </c>
      <c r="I123" s="77" t="s">
        <v>99</v>
      </c>
      <c r="J123" s="23"/>
    </row>
    <row r="124" spans="1:10" s="24" customFormat="1" ht="33.75" x14ac:dyDescent="0.2">
      <c r="A124" s="47" t="s">
        <v>168</v>
      </c>
      <c r="B124" s="48" t="s">
        <v>95</v>
      </c>
      <c r="C124" s="49">
        <v>890000</v>
      </c>
      <c r="D124" s="49">
        <v>890000</v>
      </c>
      <c r="E124" s="49">
        <v>802000</v>
      </c>
      <c r="F124" s="49">
        <v>90.11</v>
      </c>
      <c r="G124" s="49">
        <v>-88000</v>
      </c>
      <c r="H124" s="50" t="s">
        <v>98</v>
      </c>
      <c r="I124" s="77" t="s">
        <v>99</v>
      </c>
      <c r="J124" s="23"/>
    </row>
    <row r="125" spans="1:10" s="24" customFormat="1" ht="90" x14ac:dyDescent="0.2">
      <c r="A125" s="47" t="s">
        <v>169</v>
      </c>
      <c r="B125" s="48" t="s">
        <v>95</v>
      </c>
      <c r="C125" s="49">
        <v>348727130</v>
      </c>
      <c r="D125" s="49">
        <v>348727130</v>
      </c>
      <c r="E125" s="49">
        <v>325035350</v>
      </c>
      <c r="F125" s="49">
        <v>93.21</v>
      </c>
      <c r="G125" s="49">
        <v>-23691780</v>
      </c>
      <c r="H125" s="50" t="s">
        <v>100</v>
      </c>
      <c r="I125" s="77" t="s">
        <v>101</v>
      </c>
      <c r="J125" s="23"/>
    </row>
    <row r="126" spans="1:10" s="24" customFormat="1" ht="56.25" x14ac:dyDescent="0.2">
      <c r="A126" s="47" t="s">
        <v>343</v>
      </c>
      <c r="B126" s="48" t="s">
        <v>95</v>
      </c>
      <c r="C126" s="49">
        <v>15620000</v>
      </c>
      <c r="D126" s="49">
        <v>15620000</v>
      </c>
      <c r="E126" s="49">
        <v>7888099.9400000004</v>
      </c>
      <c r="F126" s="49">
        <v>50.5</v>
      </c>
      <c r="G126" s="49">
        <v>-7731900.0599999996</v>
      </c>
      <c r="H126" s="50" t="s">
        <v>177</v>
      </c>
      <c r="I126" s="77" t="s">
        <v>178</v>
      </c>
      <c r="J126" s="23"/>
    </row>
    <row r="127" spans="1:10" s="24" customFormat="1" ht="67.5" x14ac:dyDescent="0.2">
      <c r="A127" s="47" t="s">
        <v>227</v>
      </c>
      <c r="B127" s="48" t="s">
        <v>95</v>
      </c>
      <c r="C127" s="49">
        <v>19574100</v>
      </c>
      <c r="D127" s="49">
        <v>19574100</v>
      </c>
      <c r="E127" s="49">
        <v>1866015</v>
      </c>
      <c r="F127" s="49">
        <v>9.5299999999999994</v>
      </c>
      <c r="G127" s="49">
        <v>-17708085</v>
      </c>
      <c r="H127" s="50" t="s">
        <v>108</v>
      </c>
      <c r="I127" s="77" t="s">
        <v>109</v>
      </c>
      <c r="J127" s="23"/>
    </row>
    <row r="128" spans="1:10" s="24" customFormat="1" ht="45" x14ac:dyDescent="0.2">
      <c r="A128" s="47" t="s">
        <v>344</v>
      </c>
      <c r="B128" s="48" t="s">
        <v>95</v>
      </c>
      <c r="C128" s="49">
        <v>29666000</v>
      </c>
      <c r="D128" s="49">
        <v>29666000</v>
      </c>
      <c r="E128" s="49">
        <v>28178247.399999999</v>
      </c>
      <c r="F128" s="49">
        <v>94.98</v>
      </c>
      <c r="G128" s="49">
        <v>-1487752.6</v>
      </c>
      <c r="H128" s="50" t="s">
        <v>112</v>
      </c>
      <c r="I128" s="77" t="s">
        <v>113</v>
      </c>
      <c r="J128" s="23"/>
    </row>
    <row r="129" spans="1:10" s="24" customFormat="1" ht="67.5" x14ac:dyDescent="0.2">
      <c r="A129" s="47" t="s">
        <v>228</v>
      </c>
      <c r="B129" s="48" t="s">
        <v>95</v>
      </c>
      <c r="C129" s="49">
        <v>150000</v>
      </c>
      <c r="D129" s="49">
        <v>150000</v>
      </c>
      <c r="E129" s="49" t="s">
        <v>21</v>
      </c>
      <c r="F129" s="49" t="s">
        <v>21</v>
      </c>
      <c r="G129" s="49">
        <v>-150000</v>
      </c>
      <c r="H129" s="50" t="s">
        <v>125</v>
      </c>
      <c r="I129" s="77" t="s">
        <v>126</v>
      </c>
      <c r="J129" s="23"/>
    </row>
    <row r="130" spans="1:10" s="24" customFormat="1" ht="45" x14ac:dyDescent="0.2">
      <c r="A130" s="47" t="s">
        <v>345</v>
      </c>
      <c r="B130" s="48" t="s">
        <v>95</v>
      </c>
      <c r="C130" s="49">
        <v>38017000</v>
      </c>
      <c r="D130" s="49">
        <v>38017000</v>
      </c>
      <c r="E130" s="49">
        <v>34176272.75</v>
      </c>
      <c r="F130" s="49">
        <v>89.9</v>
      </c>
      <c r="G130" s="49">
        <v>-3840727.25</v>
      </c>
      <c r="H130" s="50" t="s">
        <v>106</v>
      </c>
      <c r="I130" s="77" t="s">
        <v>107</v>
      </c>
      <c r="J130" s="23"/>
    </row>
    <row r="131" spans="1:10" s="24" customFormat="1" ht="67.5" x14ac:dyDescent="0.2">
      <c r="A131" s="47" t="s">
        <v>188</v>
      </c>
      <c r="B131" s="48" t="s">
        <v>95</v>
      </c>
      <c r="C131" s="49">
        <v>400000</v>
      </c>
      <c r="D131" s="49">
        <v>400000</v>
      </c>
      <c r="E131" s="49">
        <v>209249.32</v>
      </c>
      <c r="F131" s="49">
        <v>52.31</v>
      </c>
      <c r="G131" s="49">
        <v>-190750.68</v>
      </c>
      <c r="H131" s="50" t="s">
        <v>125</v>
      </c>
      <c r="I131" s="77" t="s">
        <v>126</v>
      </c>
      <c r="J131" s="23"/>
    </row>
    <row r="132" spans="1:10" s="24" customFormat="1" ht="45" x14ac:dyDescent="0.2">
      <c r="A132" s="47" t="s">
        <v>170</v>
      </c>
      <c r="B132" s="48" t="s">
        <v>95</v>
      </c>
      <c r="C132" s="49">
        <v>2933900</v>
      </c>
      <c r="D132" s="49">
        <v>2933900</v>
      </c>
      <c r="E132" s="49">
        <v>2393900</v>
      </c>
      <c r="F132" s="49">
        <v>81.59</v>
      </c>
      <c r="G132" s="49">
        <v>-540000</v>
      </c>
      <c r="H132" s="50" t="s">
        <v>112</v>
      </c>
      <c r="I132" s="77" t="s">
        <v>113</v>
      </c>
      <c r="J132" s="23"/>
    </row>
    <row r="133" spans="1:10" s="24" customFormat="1" ht="45" x14ac:dyDescent="0.2">
      <c r="A133" s="47" t="s">
        <v>229</v>
      </c>
      <c r="B133" s="48" t="s">
        <v>95</v>
      </c>
      <c r="C133" s="49">
        <v>16818.97</v>
      </c>
      <c r="D133" s="49">
        <v>16818.97</v>
      </c>
      <c r="E133" s="49">
        <v>14015.8</v>
      </c>
      <c r="F133" s="49">
        <v>83.33</v>
      </c>
      <c r="G133" s="49">
        <v>-2803.17</v>
      </c>
      <c r="H133" s="50" t="s">
        <v>112</v>
      </c>
      <c r="I133" s="77" t="s">
        <v>113</v>
      </c>
      <c r="J133" s="23"/>
    </row>
    <row r="134" spans="1:10" s="24" customFormat="1" ht="45" x14ac:dyDescent="0.2">
      <c r="A134" s="47" t="s">
        <v>230</v>
      </c>
      <c r="B134" s="48" t="s">
        <v>95</v>
      </c>
      <c r="C134" s="49">
        <v>3034452.4</v>
      </c>
      <c r="D134" s="49">
        <v>3034452.4</v>
      </c>
      <c r="E134" s="49">
        <v>2173680.7000000002</v>
      </c>
      <c r="F134" s="49">
        <v>71.63</v>
      </c>
      <c r="G134" s="49">
        <v>-860771.7</v>
      </c>
      <c r="H134" s="50" t="s">
        <v>112</v>
      </c>
      <c r="I134" s="77" t="s">
        <v>113</v>
      </c>
      <c r="J134" s="23"/>
    </row>
    <row r="135" spans="1:10" s="24" customFormat="1" ht="45" x14ac:dyDescent="0.2">
      <c r="A135" s="47" t="s">
        <v>171</v>
      </c>
      <c r="B135" s="48" t="s">
        <v>95</v>
      </c>
      <c r="C135" s="49">
        <v>6499710</v>
      </c>
      <c r="D135" s="49">
        <v>6499710</v>
      </c>
      <c r="E135" s="49">
        <v>5396000</v>
      </c>
      <c r="F135" s="49">
        <v>83.02</v>
      </c>
      <c r="G135" s="49">
        <v>-1103710</v>
      </c>
      <c r="H135" s="50" t="s">
        <v>112</v>
      </c>
      <c r="I135" s="77" t="s">
        <v>113</v>
      </c>
      <c r="J135" s="23"/>
    </row>
    <row r="136" spans="1:10" s="24" customFormat="1" ht="45" x14ac:dyDescent="0.2">
      <c r="A136" s="47" t="s">
        <v>172</v>
      </c>
      <c r="B136" s="48" t="s">
        <v>95</v>
      </c>
      <c r="C136" s="49">
        <v>40000</v>
      </c>
      <c r="D136" s="49">
        <v>40000</v>
      </c>
      <c r="E136" s="49" t="s">
        <v>21</v>
      </c>
      <c r="F136" s="49" t="s">
        <v>21</v>
      </c>
      <c r="G136" s="49">
        <v>-40000</v>
      </c>
      <c r="H136" s="50" t="s">
        <v>112</v>
      </c>
      <c r="I136" s="77" t="s">
        <v>113</v>
      </c>
      <c r="J136" s="23"/>
    </row>
    <row r="137" spans="1:10" s="24" customFormat="1" ht="45" x14ac:dyDescent="0.2">
      <c r="A137" s="47" t="s">
        <v>262</v>
      </c>
      <c r="B137" s="48" t="s">
        <v>95</v>
      </c>
      <c r="C137" s="49">
        <v>87000</v>
      </c>
      <c r="D137" s="49">
        <v>87000</v>
      </c>
      <c r="E137" s="49" t="s">
        <v>21</v>
      </c>
      <c r="F137" s="49" t="s">
        <v>21</v>
      </c>
      <c r="G137" s="49">
        <v>-87000</v>
      </c>
      <c r="H137" s="50" t="s">
        <v>112</v>
      </c>
      <c r="I137" s="77" t="s">
        <v>113</v>
      </c>
      <c r="J137" s="23"/>
    </row>
    <row r="138" spans="1:10" s="24" customFormat="1" ht="45" x14ac:dyDescent="0.2">
      <c r="A138" s="47" t="s">
        <v>346</v>
      </c>
      <c r="B138" s="48" t="s">
        <v>95</v>
      </c>
      <c r="C138" s="49">
        <v>83430</v>
      </c>
      <c r="D138" s="49">
        <v>83430</v>
      </c>
      <c r="E138" s="49">
        <v>26825</v>
      </c>
      <c r="F138" s="49">
        <v>32.15</v>
      </c>
      <c r="G138" s="49">
        <v>-56605</v>
      </c>
      <c r="H138" s="50" t="s">
        <v>112</v>
      </c>
      <c r="I138" s="77" t="s">
        <v>113</v>
      </c>
      <c r="J138" s="23"/>
    </row>
    <row r="139" spans="1:10" s="24" customFormat="1" ht="45" x14ac:dyDescent="0.2">
      <c r="A139" s="47" t="s">
        <v>173</v>
      </c>
      <c r="B139" s="48" t="s">
        <v>95</v>
      </c>
      <c r="C139" s="49">
        <v>400000</v>
      </c>
      <c r="D139" s="49">
        <v>400000</v>
      </c>
      <c r="E139" s="49">
        <v>30000</v>
      </c>
      <c r="F139" s="49">
        <v>7.5</v>
      </c>
      <c r="G139" s="49">
        <v>-370000</v>
      </c>
      <c r="H139" s="50" t="s">
        <v>106</v>
      </c>
      <c r="I139" s="77" t="s">
        <v>107</v>
      </c>
      <c r="J139" s="23"/>
    </row>
    <row r="140" spans="1:10" s="24" customFormat="1" ht="45" x14ac:dyDescent="0.2">
      <c r="A140" s="47" t="s">
        <v>174</v>
      </c>
      <c r="B140" s="48" t="s">
        <v>95</v>
      </c>
      <c r="C140" s="49">
        <v>285000</v>
      </c>
      <c r="D140" s="49">
        <v>285000</v>
      </c>
      <c r="E140" s="49" t="s">
        <v>21</v>
      </c>
      <c r="F140" s="49" t="s">
        <v>21</v>
      </c>
      <c r="G140" s="49">
        <v>-285000</v>
      </c>
      <c r="H140" s="50" t="s">
        <v>106</v>
      </c>
      <c r="I140" s="77" t="s">
        <v>107</v>
      </c>
      <c r="J140" s="23"/>
    </row>
    <row r="141" spans="1:10" s="24" customFormat="1" ht="67.5" x14ac:dyDescent="0.2">
      <c r="A141" s="47" t="s">
        <v>263</v>
      </c>
      <c r="B141" s="48" t="s">
        <v>95</v>
      </c>
      <c r="C141" s="49">
        <v>65000</v>
      </c>
      <c r="D141" s="49">
        <v>65000</v>
      </c>
      <c r="E141" s="49">
        <v>38700</v>
      </c>
      <c r="F141" s="49">
        <v>59.54</v>
      </c>
      <c r="G141" s="49">
        <v>-26300</v>
      </c>
      <c r="H141" s="50" t="s">
        <v>125</v>
      </c>
      <c r="I141" s="77" t="s">
        <v>126</v>
      </c>
      <c r="J141" s="23"/>
    </row>
    <row r="142" spans="1:10" s="24" customFormat="1" ht="67.5" x14ac:dyDescent="0.2">
      <c r="A142" s="47" t="s">
        <v>189</v>
      </c>
      <c r="B142" s="48" t="s">
        <v>95</v>
      </c>
      <c r="C142" s="49">
        <v>56400</v>
      </c>
      <c r="D142" s="49">
        <v>56400</v>
      </c>
      <c r="E142" s="49">
        <v>45002.080000000002</v>
      </c>
      <c r="F142" s="49">
        <v>79.790000000000006</v>
      </c>
      <c r="G142" s="49">
        <v>-11397.92</v>
      </c>
      <c r="H142" s="50" t="s">
        <v>125</v>
      </c>
      <c r="I142" s="77" t="s">
        <v>126</v>
      </c>
      <c r="J142" s="23"/>
    </row>
    <row r="143" spans="1:10" s="24" customFormat="1" ht="67.5" x14ac:dyDescent="0.2">
      <c r="A143" s="47" t="s">
        <v>292</v>
      </c>
      <c r="B143" s="48" t="s">
        <v>95</v>
      </c>
      <c r="C143" s="49">
        <v>79350</v>
      </c>
      <c r="D143" s="49">
        <v>79350</v>
      </c>
      <c r="E143" s="49">
        <v>73565</v>
      </c>
      <c r="F143" s="49">
        <v>92.71</v>
      </c>
      <c r="G143" s="49">
        <v>-5785</v>
      </c>
      <c r="H143" s="50" t="s">
        <v>125</v>
      </c>
      <c r="I143" s="77" t="s">
        <v>126</v>
      </c>
      <c r="J143" s="23"/>
    </row>
    <row r="144" spans="1:10" s="24" customFormat="1" ht="56.25" x14ac:dyDescent="0.2">
      <c r="A144" s="47" t="s">
        <v>293</v>
      </c>
      <c r="B144" s="48" t="s">
        <v>95</v>
      </c>
      <c r="C144" s="49">
        <v>258000</v>
      </c>
      <c r="D144" s="49">
        <v>258000</v>
      </c>
      <c r="E144" s="49">
        <v>228720</v>
      </c>
      <c r="F144" s="49">
        <v>88.65</v>
      </c>
      <c r="G144" s="49">
        <v>-29280</v>
      </c>
      <c r="H144" s="50" t="s">
        <v>177</v>
      </c>
      <c r="I144" s="77" t="s">
        <v>178</v>
      </c>
      <c r="J144" s="23"/>
    </row>
    <row r="145" spans="1:10" s="24" customFormat="1" ht="45" x14ac:dyDescent="0.2">
      <c r="A145" s="47" t="s">
        <v>231</v>
      </c>
      <c r="B145" s="48" t="s">
        <v>95</v>
      </c>
      <c r="C145" s="49">
        <v>187200</v>
      </c>
      <c r="D145" s="49">
        <v>187200</v>
      </c>
      <c r="E145" s="49">
        <v>23370</v>
      </c>
      <c r="F145" s="49">
        <v>12.48</v>
      </c>
      <c r="G145" s="49">
        <v>-163830</v>
      </c>
      <c r="H145" s="50" t="s">
        <v>106</v>
      </c>
      <c r="I145" s="77" t="s">
        <v>107</v>
      </c>
      <c r="J145" s="23"/>
    </row>
    <row r="146" spans="1:10" s="24" customFormat="1" ht="45" x14ac:dyDescent="0.2">
      <c r="A146" s="47" t="s">
        <v>232</v>
      </c>
      <c r="B146" s="48" t="s">
        <v>95</v>
      </c>
      <c r="C146" s="49">
        <v>87200</v>
      </c>
      <c r="D146" s="49">
        <v>87200</v>
      </c>
      <c r="E146" s="49" t="s">
        <v>21</v>
      </c>
      <c r="F146" s="49" t="s">
        <v>21</v>
      </c>
      <c r="G146" s="49">
        <v>-87200</v>
      </c>
      <c r="H146" s="50" t="s">
        <v>106</v>
      </c>
      <c r="I146" s="77" t="s">
        <v>107</v>
      </c>
      <c r="J146" s="23"/>
    </row>
    <row r="147" spans="1:10" s="24" customFormat="1" ht="67.5" x14ac:dyDescent="0.2">
      <c r="A147" s="47" t="s">
        <v>347</v>
      </c>
      <c r="B147" s="48" t="s">
        <v>95</v>
      </c>
      <c r="C147" s="49">
        <v>2272942.37</v>
      </c>
      <c r="D147" s="49">
        <v>2272942.37</v>
      </c>
      <c r="E147" s="49">
        <v>2041068.34</v>
      </c>
      <c r="F147" s="49">
        <v>89.8</v>
      </c>
      <c r="G147" s="49">
        <v>-231874.03</v>
      </c>
      <c r="H147" s="50" t="s">
        <v>125</v>
      </c>
      <c r="I147" s="77" t="s">
        <v>126</v>
      </c>
      <c r="J147" s="23"/>
    </row>
    <row r="148" spans="1:10" s="24" customFormat="1" ht="45" x14ac:dyDescent="0.2">
      <c r="A148" s="47" t="s">
        <v>264</v>
      </c>
      <c r="B148" s="48" t="s">
        <v>95</v>
      </c>
      <c r="C148" s="49">
        <v>38646400</v>
      </c>
      <c r="D148" s="49">
        <v>38646400</v>
      </c>
      <c r="E148" s="49">
        <v>32708317.460000001</v>
      </c>
      <c r="F148" s="49">
        <v>84.63</v>
      </c>
      <c r="G148" s="49">
        <v>-5938082.54</v>
      </c>
      <c r="H148" s="50" t="s">
        <v>106</v>
      </c>
      <c r="I148" s="77" t="s">
        <v>107</v>
      </c>
      <c r="J148" s="23"/>
    </row>
    <row r="149" spans="1:10" s="24" customFormat="1" ht="45" x14ac:dyDescent="0.2">
      <c r="A149" s="47" t="s">
        <v>233</v>
      </c>
      <c r="B149" s="48" t="s">
        <v>95</v>
      </c>
      <c r="C149" s="49">
        <v>1337300</v>
      </c>
      <c r="D149" s="49">
        <v>1337300</v>
      </c>
      <c r="E149" s="49">
        <v>1213234.8</v>
      </c>
      <c r="F149" s="49">
        <v>90.72</v>
      </c>
      <c r="G149" s="49">
        <v>-124065.2</v>
      </c>
      <c r="H149" s="50" t="s">
        <v>112</v>
      </c>
      <c r="I149" s="77" t="s">
        <v>113</v>
      </c>
      <c r="J149" s="23"/>
    </row>
    <row r="150" spans="1:10" s="24" customFormat="1" ht="67.5" x14ac:dyDescent="0.2">
      <c r="A150" s="47" t="s">
        <v>175</v>
      </c>
      <c r="B150" s="48" t="s">
        <v>95</v>
      </c>
      <c r="C150" s="49">
        <v>586000</v>
      </c>
      <c r="D150" s="49">
        <v>586000</v>
      </c>
      <c r="E150" s="49">
        <v>539500</v>
      </c>
      <c r="F150" s="49">
        <v>92.06</v>
      </c>
      <c r="G150" s="49">
        <v>-46500</v>
      </c>
      <c r="H150" s="50" t="s">
        <v>127</v>
      </c>
      <c r="I150" s="77" t="s">
        <v>128</v>
      </c>
      <c r="J150" s="23"/>
    </row>
    <row r="151" spans="1:10" s="24" customFormat="1" ht="67.5" x14ac:dyDescent="0.2">
      <c r="A151" s="47" t="s">
        <v>234</v>
      </c>
      <c r="B151" s="48" t="s">
        <v>95</v>
      </c>
      <c r="C151" s="49">
        <v>1282500</v>
      </c>
      <c r="D151" s="49">
        <v>1282500</v>
      </c>
      <c r="E151" s="49" t="s">
        <v>21</v>
      </c>
      <c r="F151" s="49" t="s">
        <v>21</v>
      </c>
      <c r="G151" s="49">
        <v>-1282500</v>
      </c>
      <c r="H151" s="50" t="s">
        <v>348</v>
      </c>
      <c r="I151" s="77" t="s">
        <v>349</v>
      </c>
      <c r="J151" s="23"/>
    </row>
    <row r="152" spans="1:10" s="24" customFormat="1" ht="67.5" x14ac:dyDescent="0.2">
      <c r="A152" s="47" t="s">
        <v>176</v>
      </c>
      <c r="B152" s="48" t="s">
        <v>95</v>
      </c>
      <c r="C152" s="49">
        <v>775000</v>
      </c>
      <c r="D152" s="49">
        <v>775000</v>
      </c>
      <c r="E152" s="49">
        <v>700000</v>
      </c>
      <c r="F152" s="49">
        <v>90.32</v>
      </c>
      <c r="G152" s="49">
        <v>-75000</v>
      </c>
      <c r="H152" s="50" t="s">
        <v>125</v>
      </c>
      <c r="I152" s="77" t="s">
        <v>126</v>
      </c>
      <c r="J152" s="23"/>
    </row>
    <row r="153" spans="1:10" s="24" customFormat="1" ht="67.5" x14ac:dyDescent="0.2">
      <c r="A153" s="47" t="s">
        <v>179</v>
      </c>
      <c r="B153" s="48" t="s">
        <v>95</v>
      </c>
      <c r="C153" s="49">
        <v>550000</v>
      </c>
      <c r="D153" s="49">
        <v>550000</v>
      </c>
      <c r="E153" s="49">
        <v>483988.9</v>
      </c>
      <c r="F153" s="49">
        <v>88</v>
      </c>
      <c r="G153" s="49">
        <v>-66011.100000000006</v>
      </c>
      <c r="H153" s="50" t="s">
        <v>108</v>
      </c>
      <c r="I153" s="77" t="s">
        <v>109</v>
      </c>
      <c r="J153" s="23"/>
    </row>
    <row r="154" spans="1:10" s="31" customFormat="1" ht="33.75" x14ac:dyDescent="0.2">
      <c r="A154" s="57" t="s">
        <v>180</v>
      </c>
      <c r="B154" s="58">
        <v>450</v>
      </c>
      <c r="C154" s="59" t="s">
        <v>96</v>
      </c>
      <c r="D154" s="60" t="s">
        <v>21</v>
      </c>
      <c r="E154" s="60">
        <f>Доходы!F12-Расходы!E5</f>
        <v>37165439298.809998</v>
      </c>
      <c r="F154" s="59" t="s">
        <v>96</v>
      </c>
      <c r="G154" s="61" t="s">
        <v>96</v>
      </c>
      <c r="H154" s="62" t="s">
        <v>96</v>
      </c>
      <c r="I154" s="78" t="s">
        <v>96</v>
      </c>
    </row>
    <row r="155" spans="1:10" x14ac:dyDescent="0.2">
      <c r="I155" s="79"/>
    </row>
    <row r="161" spans="5:5" x14ac:dyDescent="0.2">
      <c r="E161" s="29"/>
    </row>
  </sheetData>
  <autoFilter ref="A4:I154"/>
  <mergeCells count="7">
    <mergeCell ref="B2:B3"/>
    <mergeCell ref="H2:I2"/>
    <mergeCell ref="F2:G2"/>
    <mergeCell ref="A2:A3"/>
    <mergeCell ref="C2:C3"/>
    <mergeCell ref="D2:D3"/>
    <mergeCell ref="E2:E3"/>
  </mergeCells>
  <pageMargins left="0.70866141732283472" right="0.70866141732283472" top="0.74803149606299213" bottom="0.74803149606299213" header="0.31496062992125984" footer="0.31496062992125984"/>
  <pageSetup paperSize="9" scale="90" firstPageNumber="14" fitToHeight="0" orientation="landscape" useFirstPageNumber="1"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9"/>
  <sheetViews>
    <sheetView tabSelected="1" view="pageBreakPreview" zoomScale="60" zoomScaleNormal="100" workbookViewId="0">
      <selection activeCell="B20" sqref="B20"/>
    </sheetView>
  </sheetViews>
  <sheetFormatPr defaultColWidth="9" defaultRowHeight="12.75" x14ac:dyDescent="0.2"/>
  <cols>
    <col min="1" max="1" width="25.5703125" style="40" customWidth="1"/>
    <col min="2" max="2" width="9" style="40"/>
    <col min="3" max="3" width="20" style="40" customWidth="1"/>
    <col min="4" max="4" width="15.42578125" style="40" customWidth="1"/>
    <col min="5" max="5" width="18.28515625" style="40" customWidth="1"/>
    <col min="6" max="6" width="13.28515625" style="40" customWidth="1"/>
    <col min="7" max="7" width="16" style="40" customWidth="1"/>
    <col min="8" max="8" width="9" style="40"/>
    <col min="9" max="9" width="29.140625" style="40" customWidth="1"/>
    <col min="10" max="16384" width="9" style="40"/>
  </cols>
  <sheetData>
    <row r="3" spans="1:9" s="8" customFormat="1" x14ac:dyDescent="0.2">
      <c r="A3" s="100" t="s">
        <v>6</v>
      </c>
      <c r="B3" s="100" t="s">
        <v>7</v>
      </c>
      <c r="C3" s="100" t="s">
        <v>8</v>
      </c>
      <c r="D3" s="100" t="s">
        <v>9</v>
      </c>
      <c r="E3" s="100" t="s">
        <v>15</v>
      </c>
      <c r="F3" s="100" t="s">
        <v>10</v>
      </c>
      <c r="G3" s="101"/>
      <c r="H3" s="100" t="s">
        <v>11</v>
      </c>
      <c r="I3" s="101"/>
    </row>
    <row r="4" spans="1:9" s="8" customFormat="1" ht="51.75" customHeight="1" x14ac:dyDescent="0.2">
      <c r="A4" s="101"/>
      <c r="B4" s="100"/>
      <c r="C4" s="100"/>
      <c r="D4" s="100"/>
      <c r="E4" s="100"/>
      <c r="F4" s="30" t="s">
        <v>12</v>
      </c>
      <c r="G4" s="30" t="s">
        <v>16</v>
      </c>
      <c r="H4" s="30" t="s">
        <v>13</v>
      </c>
      <c r="I4" s="30" t="s">
        <v>14</v>
      </c>
    </row>
    <row r="5" spans="1:9" s="8" customFormat="1" ht="24.75" customHeight="1" x14ac:dyDescent="0.2">
      <c r="A5" s="30">
        <v>1</v>
      </c>
      <c r="B5" s="30">
        <v>2</v>
      </c>
      <c r="C5" s="30">
        <v>3</v>
      </c>
      <c r="D5" s="30">
        <v>4</v>
      </c>
      <c r="E5" s="30">
        <v>5</v>
      </c>
      <c r="F5" s="30">
        <v>6</v>
      </c>
      <c r="G5" s="30">
        <v>7</v>
      </c>
      <c r="H5" s="73">
        <v>8</v>
      </c>
      <c r="I5" s="72">
        <v>9</v>
      </c>
    </row>
    <row r="6" spans="1:9" s="31" customFormat="1" ht="33.75" x14ac:dyDescent="0.2">
      <c r="A6" s="32" t="s">
        <v>181</v>
      </c>
      <c r="B6" s="33">
        <v>500</v>
      </c>
      <c r="C6" s="34"/>
      <c r="D6" s="34" t="s">
        <v>182</v>
      </c>
      <c r="E6" s="34">
        <f>-Расходы!E154</f>
        <v>-37165439298.809998</v>
      </c>
      <c r="F6" s="34"/>
      <c r="G6" s="34"/>
      <c r="H6" s="35"/>
      <c r="I6" s="80" t="s">
        <v>96</v>
      </c>
    </row>
    <row r="7" spans="1:9" x14ac:dyDescent="0.2">
      <c r="A7" s="36" t="s">
        <v>19</v>
      </c>
      <c r="B7" s="37"/>
      <c r="C7" s="38"/>
      <c r="D7" s="38"/>
      <c r="E7" s="38"/>
      <c r="F7" s="38"/>
      <c r="G7" s="38"/>
      <c r="H7" s="39"/>
      <c r="I7" s="81"/>
    </row>
    <row r="8" spans="1:9" ht="36.75" customHeight="1" x14ac:dyDescent="0.2">
      <c r="A8" s="63" t="s">
        <v>183</v>
      </c>
      <c r="B8" s="64">
        <v>520</v>
      </c>
      <c r="C8" s="49">
        <v>2938722640</v>
      </c>
      <c r="D8" s="49" t="s">
        <v>182</v>
      </c>
      <c r="E8" s="49">
        <v>10904647118.01</v>
      </c>
      <c r="F8" s="49">
        <v>217.89</v>
      </c>
      <c r="G8" s="49">
        <v>7965924478.0100002</v>
      </c>
      <c r="H8" s="41"/>
      <c r="I8" s="82" t="s">
        <v>96</v>
      </c>
    </row>
    <row r="9" spans="1:9" ht="15" customHeight="1" x14ac:dyDescent="0.2">
      <c r="A9" s="65" t="s">
        <v>19</v>
      </c>
      <c r="B9" s="66"/>
      <c r="C9" s="67"/>
      <c r="D9" s="67"/>
      <c r="E9" s="67"/>
      <c r="F9" s="67"/>
      <c r="G9" s="68"/>
      <c r="H9" s="42"/>
      <c r="I9" s="83"/>
    </row>
    <row r="10" spans="1:9" ht="33.75" customHeight="1" x14ac:dyDescent="0.2">
      <c r="A10" s="69" t="s">
        <v>350</v>
      </c>
      <c r="B10" s="48" t="s">
        <v>184</v>
      </c>
      <c r="C10" s="49">
        <v>13426917600</v>
      </c>
      <c r="D10" s="49" t="s">
        <v>21</v>
      </c>
      <c r="E10" s="49">
        <v>5860000000</v>
      </c>
      <c r="F10" s="49">
        <v>43.64</v>
      </c>
      <c r="G10" s="49">
        <v>-7566917600</v>
      </c>
      <c r="H10" s="84"/>
      <c r="I10" s="102" t="s">
        <v>351</v>
      </c>
    </row>
    <row r="11" spans="1:9" ht="37.5" customHeight="1" x14ac:dyDescent="0.2">
      <c r="A11" s="69" t="s">
        <v>352</v>
      </c>
      <c r="B11" s="48" t="s">
        <v>184</v>
      </c>
      <c r="C11" s="49">
        <v>-13426917600</v>
      </c>
      <c r="D11" s="49" t="s">
        <v>21</v>
      </c>
      <c r="E11" s="49">
        <v>-5860000000</v>
      </c>
      <c r="F11" s="49" t="s">
        <v>21</v>
      </c>
      <c r="G11" s="49">
        <v>7566917600</v>
      </c>
      <c r="H11" s="85"/>
      <c r="I11" s="102" t="s">
        <v>353</v>
      </c>
    </row>
    <row r="12" spans="1:9" ht="22.5" x14ac:dyDescent="0.2">
      <c r="A12" s="69" t="s">
        <v>354</v>
      </c>
      <c r="B12" s="48" t="s">
        <v>184</v>
      </c>
      <c r="C12" s="49" t="s">
        <v>21</v>
      </c>
      <c r="D12" s="49" t="s">
        <v>21</v>
      </c>
      <c r="E12" s="49">
        <v>4501408728.3000002</v>
      </c>
      <c r="F12" s="49" t="s">
        <v>21</v>
      </c>
      <c r="G12" s="49">
        <v>4501408728.3000002</v>
      </c>
      <c r="H12" s="84"/>
      <c r="I12" s="102" t="s">
        <v>355</v>
      </c>
    </row>
    <row r="13" spans="1:9" ht="62.25" customHeight="1" x14ac:dyDescent="0.2">
      <c r="A13" s="69" t="s">
        <v>356</v>
      </c>
      <c r="B13" s="48" t="s">
        <v>184</v>
      </c>
      <c r="C13" s="49">
        <v>-250000000</v>
      </c>
      <c r="D13" s="49" t="s">
        <v>21</v>
      </c>
      <c r="E13" s="49">
        <v>-30000000</v>
      </c>
      <c r="F13" s="49" t="s">
        <v>21</v>
      </c>
      <c r="G13" s="49">
        <v>220000000</v>
      </c>
      <c r="H13" s="84"/>
      <c r="I13" s="102" t="s">
        <v>294</v>
      </c>
    </row>
    <row r="14" spans="1:9" ht="46.5" customHeight="1" x14ac:dyDescent="0.2">
      <c r="A14" s="69" t="s">
        <v>357</v>
      </c>
      <c r="B14" s="48" t="s">
        <v>184</v>
      </c>
      <c r="C14" s="49">
        <v>250000000</v>
      </c>
      <c r="D14" s="49" t="s">
        <v>21</v>
      </c>
      <c r="E14" s="49">
        <v>30000000</v>
      </c>
      <c r="F14" s="49">
        <v>12</v>
      </c>
      <c r="G14" s="49">
        <v>-220000000</v>
      </c>
      <c r="H14" s="84"/>
      <c r="I14" s="102" t="s">
        <v>358</v>
      </c>
    </row>
    <row r="15" spans="1:9" ht="56.25" customHeight="1" x14ac:dyDescent="0.2">
      <c r="A15" s="69" t="s">
        <v>359</v>
      </c>
      <c r="B15" s="48" t="s">
        <v>184</v>
      </c>
      <c r="C15" s="49" t="s">
        <v>21</v>
      </c>
      <c r="D15" s="49" t="s">
        <v>21</v>
      </c>
      <c r="E15" s="49">
        <v>-124500000000</v>
      </c>
      <c r="F15" s="49" t="s">
        <v>21</v>
      </c>
      <c r="G15" s="49">
        <v>-124500000000</v>
      </c>
      <c r="H15" s="84"/>
      <c r="I15" s="102" t="s">
        <v>295</v>
      </c>
    </row>
    <row r="16" spans="1:9" ht="30" customHeight="1" x14ac:dyDescent="0.2">
      <c r="A16" s="70" t="s">
        <v>185</v>
      </c>
      <c r="B16" s="71">
        <v>620</v>
      </c>
      <c r="C16" s="43"/>
      <c r="D16" s="43"/>
      <c r="E16" s="43"/>
      <c r="F16" s="43"/>
      <c r="G16" s="43"/>
      <c r="H16" s="84"/>
      <c r="I16" s="103"/>
    </row>
    <row r="19" spans="1:9" ht="40.5" customHeight="1" x14ac:dyDescent="0.2">
      <c r="A19" s="104" t="s">
        <v>398</v>
      </c>
      <c r="B19" s="105"/>
      <c r="C19" s="105"/>
      <c r="D19" s="105"/>
      <c r="E19" s="105"/>
      <c r="F19" s="105"/>
      <c r="G19" s="105"/>
      <c r="H19" s="105"/>
      <c r="I19" s="105"/>
    </row>
  </sheetData>
  <mergeCells count="8">
    <mergeCell ref="A19:I19"/>
    <mergeCell ref="H3:I3"/>
    <mergeCell ref="A3:A4"/>
    <mergeCell ref="B3:B4"/>
    <mergeCell ref="C3:C4"/>
    <mergeCell ref="D3:D4"/>
    <mergeCell ref="E3:E4"/>
    <mergeCell ref="F3:G3"/>
  </mergeCells>
  <pageMargins left="0.70866141732283472" right="0.70866141732283472" top="0.74803149606299213" bottom="0.74803149606299213" header="0.31496062992125984" footer="0.31496062992125984"/>
  <pageSetup paperSize="9" scale="85" firstPageNumber="30" fitToHeight="0" orientation="landscape"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9</vt:i4>
      </vt:variant>
    </vt:vector>
  </HeadingPairs>
  <TitlesOfParts>
    <vt:vector size="13" baseType="lpstr">
      <vt:lpstr>Доходы</vt:lpstr>
      <vt:lpstr>_params</vt:lpstr>
      <vt:lpstr>Расходы</vt:lpstr>
      <vt:lpstr>Источники</vt:lpstr>
      <vt:lpstr>Доходы!FORM_CODE</vt:lpstr>
      <vt:lpstr>Доходы!PARAMS</vt:lpstr>
      <vt:lpstr>Доходы!PERIOD</vt:lpstr>
      <vt:lpstr>Доходы!RANGE_NAMES</vt:lpstr>
      <vt:lpstr>Доходы!RBEGIN_1</vt:lpstr>
      <vt:lpstr>Доходы!REG_DATE</vt:lpstr>
      <vt:lpstr>Доходы!SRC_CODE</vt:lpstr>
      <vt:lpstr>Доходы!SRC_KIND</vt:lpstr>
      <vt:lpstr>Доходы!Заголовки_для_печати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Сидоров Георгий Александрович</dc:creator>
  <dc:description>POI HSSF rep:2.53.0.113</dc:description>
  <cp:lastModifiedBy>Сидоров Георгий Александрович</cp:lastModifiedBy>
  <cp:lastPrinted>2024-03-22T06:10:03Z</cp:lastPrinted>
  <dcterms:created xsi:type="dcterms:W3CDTF">2021-07-13T12:43:37Z</dcterms:created>
  <dcterms:modified xsi:type="dcterms:W3CDTF">2024-03-22T06:10:07Z</dcterms:modified>
</cp:coreProperties>
</file>