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2023 год" sheetId="1" r:id="rId1"/>
  </sheets>
  <definedNames>
    <definedName name="_xlnm._FilterDatabase" localSheetId="0" hidden="1">'2023 год'!$A$14:$K$93</definedName>
  </definedNames>
  <calcPr calcId="145621"/>
</workbook>
</file>

<file path=xl/calcChain.xml><?xml version="1.0" encoding="utf-8"?>
<calcChain xmlns="http://schemas.openxmlformats.org/spreadsheetml/2006/main">
  <c r="D8" i="1" l="1"/>
  <c r="G8" i="1"/>
  <c r="C11" i="1"/>
  <c r="F11" i="1"/>
  <c r="E12" i="1"/>
  <c r="E8" i="1" s="1"/>
  <c r="H12" i="1"/>
  <c r="F12" i="1" s="1"/>
  <c r="C13" i="1"/>
  <c r="F13" i="1"/>
  <c r="C16" i="1"/>
  <c r="E16" i="1"/>
  <c r="F16" i="1"/>
  <c r="H16" i="1"/>
  <c r="D17" i="1"/>
  <c r="G17" i="1"/>
  <c r="I17" i="1"/>
  <c r="D18" i="1"/>
  <c r="G18" i="1"/>
  <c r="I18" i="1"/>
  <c r="K18" i="1"/>
  <c r="D19" i="1"/>
  <c r="G19" i="1"/>
  <c r="I19" i="1"/>
  <c r="K19" i="1"/>
  <c r="D20" i="1"/>
  <c r="G20" i="1"/>
  <c r="I20" i="1"/>
  <c r="K20" i="1"/>
  <c r="D21" i="1"/>
  <c r="G21" i="1"/>
  <c r="I21" i="1"/>
  <c r="K21" i="1"/>
  <c r="D22" i="1"/>
  <c r="G22" i="1"/>
  <c r="I22" i="1"/>
  <c r="K22" i="1"/>
  <c r="D23" i="1"/>
  <c r="G23" i="1"/>
  <c r="I23" i="1"/>
  <c r="D24" i="1"/>
  <c r="G24" i="1"/>
  <c r="I24" i="1"/>
  <c r="D25" i="1"/>
  <c r="G25" i="1"/>
  <c r="I25" i="1"/>
  <c r="D26" i="1"/>
  <c r="G26" i="1"/>
  <c r="I26" i="1"/>
  <c r="K26" i="1"/>
  <c r="C27" i="1"/>
  <c r="E27" i="1"/>
  <c r="F27" i="1"/>
  <c r="H27" i="1"/>
  <c r="D28" i="1"/>
  <c r="D27" i="1" s="1"/>
  <c r="G28" i="1"/>
  <c r="I28" i="1"/>
  <c r="K28" i="1"/>
  <c r="C29" i="1"/>
  <c r="E29" i="1"/>
  <c r="F29" i="1"/>
  <c r="H29" i="1"/>
  <c r="D30" i="1"/>
  <c r="G30" i="1"/>
  <c r="I30" i="1"/>
  <c r="D31" i="1"/>
  <c r="G31" i="1"/>
  <c r="J31" i="1" s="1"/>
  <c r="I31" i="1"/>
  <c r="D32" i="1"/>
  <c r="G32" i="1"/>
  <c r="I32" i="1"/>
  <c r="C33" i="1"/>
  <c r="F33" i="1"/>
  <c r="D34" i="1"/>
  <c r="G34" i="1"/>
  <c r="I34" i="1"/>
  <c r="K34" i="1"/>
  <c r="D35" i="1"/>
  <c r="G35" i="1"/>
  <c r="I35" i="1"/>
  <c r="D36" i="1"/>
  <c r="G36" i="1"/>
  <c r="I36" i="1"/>
  <c r="K36" i="1"/>
  <c r="D37" i="1"/>
  <c r="G37" i="1"/>
  <c r="I37" i="1"/>
  <c r="K37" i="1"/>
  <c r="D38" i="1"/>
  <c r="G38" i="1"/>
  <c r="I38" i="1"/>
  <c r="K38" i="1"/>
  <c r="E39" i="1"/>
  <c r="D39" i="1" s="1"/>
  <c r="H39" i="1"/>
  <c r="I39" i="1"/>
  <c r="E40" i="1"/>
  <c r="H40" i="1"/>
  <c r="G40" i="1" s="1"/>
  <c r="I40" i="1"/>
  <c r="D41" i="1"/>
  <c r="G41" i="1"/>
  <c r="I41" i="1"/>
  <c r="D42" i="1"/>
  <c r="G42" i="1"/>
  <c r="I42" i="1"/>
  <c r="D43" i="1"/>
  <c r="G43" i="1"/>
  <c r="I43" i="1"/>
  <c r="K43" i="1"/>
  <c r="C44" i="1"/>
  <c r="F44" i="1"/>
  <c r="H44" i="1"/>
  <c r="D45" i="1"/>
  <c r="G45" i="1"/>
  <c r="I45" i="1"/>
  <c r="K45" i="1"/>
  <c r="E46" i="1"/>
  <c r="E44" i="1" s="1"/>
  <c r="H46" i="1"/>
  <c r="I46" i="1"/>
  <c r="D47" i="1"/>
  <c r="G47" i="1"/>
  <c r="I47" i="1"/>
  <c r="K47" i="1"/>
  <c r="D48" i="1"/>
  <c r="G48" i="1"/>
  <c r="I48" i="1"/>
  <c r="C49" i="1"/>
  <c r="E49" i="1"/>
  <c r="F49" i="1"/>
  <c r="H49" i="1"/>
  <c r="D50" i="1"/>
  <c r="G50" i="1"/>
  <c r="I50" i="1"/>
  <c r="K50" i="1"/>
  <c r="D51" i="1"/>
  <c r="G51" i="1"/>
  <c r="I51" i="1"/>
  <c r="K51" i="1"/>
  <c r="C52" i="1"/>
  <c r="F52" i="1"/>
  <c r="D53" i="1"/>
  <c r="G53" i="1"/>
  <c r="I53" i="1"/>
  <c r="K53" i="1"/>
  <c r="E54" i="1"/>
  <c r="E52" i="1" s="1"/>
  <c r="H54" i="1"/>
  <c r="H52" i="1" s="1"/>
  <c r="I54" i="1"/>
  <c r="D55" i="1"/>
  <c r="G55" i="1"/>
  <c r="I55" i="1"/>
  <c r="K55" i="1"/>
  <c r="D56" i="1"/>
  <c r="G56" i="1"/>
  <c r="I56" i="1"/>
  <c r="K56" i="1"/>
  <c r="D57" i="1"/>
  <c r="G57" i="1"/>
  <c r="I57" i="1"/>
  <c r="K57" i="1"/>
  <c r="D58" i="1"/>
  <c r="G58" i="1"/>
  <c r="I58" i="1"/>
  <c r="D59" i="1"/>
  <c r="G59" i="1"/>
  <c r="I59" i="1"/>
  <c r="J59" i="1"/>
  <c r="K59" i="1"/>
  <c r="D60" i="1"/>
  <c r="G60" i="1"/>
  <c r="I60" i="1"/>
  <c r="K60" i="1"/>
  <c r="C61" i="1"/>
  <c r="E61" i="1"/>
  <c r="F61" i="1"/>
  <c r="H61" i="1"/>
  <c r="D62" i="1"/>
  <c r="G62" i="1"/>
  <c r="I62" i="1"/>
  <c r="K62" i="1"/>
  <c r="D63" i="1"/>
  <c r="G63" i="1"/>
  <c r="I63" i="1"/>
  <c r="J63" i="1"/>
  <c r="D64" i="1"/>
  <c r="G64" i="1"/>
  <c r="I64" i="1"/>
  <c r="K64" i="1"/>
  <c r="C65" i="1"/>
  <c r="E65" i="1"/>
  <c r="F65" i="1"/>
  <c r="H65" i="1"/>
  <c r="D66" i="1"/>
  <c r="G66" i="1"/>
  <c r="I66" i="1"/>
  <c r="K66" i="1"/>
  <c r="D67" i="1"/>
  <c r="G67" i="1"/>
  <c r="I67" i="1"/>
  <c r="K67" i="1"/>
  <c r="D68" i="1"/>
  <c r="G68" i="1"/>
  <c r="I68" i="1"/>
  <c r="D69" i="1"/>
  <c r="G69" i="1"/>
  <c r="I69" i="1"/>
  <c r="K69" i="1"/>
  <c r="D70" i="1"/>
  <c r="G70" i="1"/>
  <c r="I70" i="1"/>
  <c r="D71" i="1"/>
  <c r="G71" i="1"/>
  <c r="I71" i="1"/>
  <c r="D72" i="1"/>
  <c r="G72" i="1"/>
  <c r="J72" i="1" s="1"/>
  <c r="I72" i="1"/>
  <c r="K72" i="1"/>
  <c r="C73" i="1"/>
  <c r="F73" i="1"/>
  <c r="D74" i="1"/>
  <c r="G74" i="1"/>
  <c r="I74" i="1"/>
  <c r="K74" i="1"/>
  <c r="D75" i="1"/>
  <c r="G75" i="1"/>
  <c r="I75" i="1"/>
  <c r="K75" i="1"/>
  <c r="E76" i="1"/>
  <c r="E73" i="1" s="1"/>
  <c r="H76" i="1"/>
  <c r="G76" i="1" s="1"/>
  <c r="I76" i="1"/>
  <c r="K76" i="1"/>
  <c r="D77" i="1"/>
  <c r="G77" i="1"/>
  <c r="I77" i="1"/>
  <c r="K77" i="1"/>
  <c r="D78" i="1"/>
  <c r="G78" i="1"/>
  <c r="J78" i="1" s="1"/>
  <c r="I78" i="1"/>
  <c r="K78" i="1"/>
  <c r="C79" i="1"/>
  <c r="I79" i="1" s="1"/>
  <c r="E79" i="1"/>
  <c r="F79" i="1"/>
  <c r="H79" i="1"/>
  <c r="D80" i="1"/>
  <c r="G80" i="1"/>
  <c r="I80" i="1"/>
  <c r="D81" i="1"/>
  <c r="G81" i="1"/>
  <c r="I81" i="1"/>
  <c r="K81" i="1"/>
  <c r="D82" i="1"/>
  <c r="G82" i="1"/>
  <c r="I82" i="1"/>
  <c r="K82" i="1"/>
  <c r="D83" i="1"/>
  <c r="G83" i="1"/>
  <c r="I83" i="1"/>
  <c r="C84" i="1"/>
  <c r="E84" i="1"/>
  <c r="F84" i="1"/>
  <c r="H84" i="1"/>
  <c r="G84" i="1" s="1"/>
  <c r="D85" i="1"/>
  <c r="G85" i="1"/>
  <c r="J85" i="1" s="1"/>
  <c r="I85" i="1"/>
  <c r="D86" i="1"/>
  <c r="G86" i="1"/>
  <c r="I86" i="1"/>
  <c r="C88" i="1"/>
  <c r="E88" i="1"/>
  <c r="F88" i="1"/>
  <c r="H88" i="1"/>
  <c r="D89" i="1"/>
  <c r="D88" i="1" s="1"/>
  <c r="G89" i="1"/>
  <c r="I89" i="1"/>
  <c r="C90" i="1"/>
  <c r="E90" i="1"/>
  <c r="F90" i="1"/>
  <c r="I90" i="1" s="1"/>
  <c r="H90" i="1"/>
  <c r="D91" i="1"/>
  <c r="G91" i="1"/>
  <c r="I91" i="1"/>
  <c r="D92" i="1"/>
  <c r="G92" i="1"/>
  <c r="I92" i="1"/>
  <c r="K92" i="1"/>
  <c r="D93" i="1"/>
  <c r="G93" i="1"/>
  <c r="I93" i="1"/>
  <c r="K93" i="1"/>
  <c r="J91" i="1" l="1"/>
  <c r="I33" i="1"/>
  <c r="I88" i="1"/>
  <c r="K39" i="1"/>
  <c r="J48" i="1"/>
  <c r="D46" i="1"/>
  <c r="I16" i="1"/>
  <c r="D49" i="1"/>
  <c r="H8" i="1"/>
  <c r="G54" i="1"/>
  <c r="J89" i="1"/>
  <c r="J58" i="1"/>
  <c r="J36" i="1"/>
  <c r="J24" i="1"/>
  <c r="J18" i="1"/>
  <c r="J86" i="1"/>
  <c r="H73" i="1"/>
  <c r="J71" i="1"/>
  <c r="K54" i="1"/>
  <c r="J35" i="1"/>
  <c r="J23" i="1"/>
  <c r="J19" i="1"/>
  <c r="J32" i="1"/>
  <c r="K49" i="1"/>
  <c r="I29" i="1"/>
  <c r="I27" i="1"/>
  <c r="J25" i="1"/>
  <c r="G61" i="1"/>
  <c r="J43" i="1"/>
  <c r="J20" i="1"/>
  <c r="E33" i="1"/>
  <c r="F9" i="1"/>
  <c r="G79" i="1"/>
  <c r="J69" i="1"/>
  <c r="J55" i="1"/>
  <c r="K46" i="1"/>
  <c r="D40" i="1"/>
  <c r="J40" i="1" s="1"/>
  <c r="J81" i="1"/>
  <c r="J75" i="1"/>
  <c r="J64" i="1"/>
  <c r="J60" i="1"/>
  <c r="J41" i="1"/>
  <c r="J37" i="1"/>
  <c r="J17" i="1"/>
  <c r="J70" i="1"/>
  <c r="K27" i="1"/>
  <c r="J82" i="1"/>
  <c r="J67" i="1"/>
  <c r="J57" i="1"/>
  <c r="J53" i="1"/>
  <c r="G44" i="1"/>
  <c r="J93" i="1"/>
  <c r="J77" i="1"/>
  <c r="I52" i="1"/>
  <c r="G49" i="1"/>
  <c r="J49" i="1" s="1"/>
  <c r="J28" i="1"/>
  <c r="D16" i="1"/>
  <c r="D90" i="1"/>
  <c r="J80" i="1"/>
  <c r="I65" i="1"/>
  <c r="E87" i="1"/>
  <c r="D84" i="1"/>
  <c r="J84" i="1" s="1"/>
  <c r="I61" i="1"/>
  <c r="I49" i="1"/>
  <c r="J42" i="1"/>
  <c r="J38" i="1"/>
  <c r="D29" i="1"/>
  <c r="J26" i="1"/>
  <c r="K90" i="1"/>
  <c r="J83" i="1"/>
  <c r="J68" i="1"/>
  <c r="J51" i="1"/>
  <c r="J47" i="1"/>
  <c r="J45" i="1"/>
  <c r="J22" i="1"/>
  <c r="G16" i="1"/>
  <c r="J16" i="1" s="1"/>
  <c r="D44" i="1"/>
  <c r="C15" i="1"/>
  <c r="C87" i="1"/>
  <c r="J92" i="1"/>
  <c r="J66" i="1"/>
  <c r="I44" i="1"/>
  <c r="G88" i="1"/>
  <c r="J88" i="1" s="1"/>
  <c r="I84" i="1"/>
  <c r="I73" i="1"/>
  <c r="G65" i="1"/>
  <c r="J62" i="1"/>
  <c r="J56" i="1"/>
  <c r="K44" i="1"/>
  <c r="J21" i="1"/>
  <c r="F8" i="1"/>
  <c r="E15" i="1"/>
  <c r="K52" i="1"/>
  <c r="H87" i="1"/>
  <c r="G52" i="1"/>
  <c r="K73" i="1"/>
  <c r="C9" i="1"/>
  <c r="G90" i="1"/>
  <c r="F87" i="1"/>
  <c r="D54" i="1"/>
  <c r="J54" i="1" s="1"/>
  <c r="G46" i="1"/>
  <c r="J46" i="1" s="1"/>
  <c r="K40" i="1"/>
  <c r="K16" i="1"/>
  <c r="G27" i="1"/>
  <c r="J27" i="1" s="1"/>
  <c r="F15" i="1"/>
  <c r="D79" i="1"/>
  <c r="J79" i="1" s="1"/>
  <c r="D65" i="1"/>
  <c r="J65" i="1" s="1"/>
  <c r="D61" i="1"/>
  <c r="J61" i="1" s="1"/>
  <c r="H33" i="1"/>
  <c r="H15" i="1" s="1"/>
  <c r="K79" i="1"/>
  <c r="J74" i="1"/>
  <c r="G73" i="1"/>
  <c r="K65" i="1"/>
  <c r="K61" i="1"/>
  <c r="G39" i="1"/>
  <c r="J39" i="1" s="1"/>
  <c r="J34" i="1"/>
  <c r="J30" i="1"/>
  <c r="G29" i="1"/>
  <c r="C12" i="1"/>
  <c r="I12" i="1" s="1"/>
  <c r="D76" i="1"/>
  <c r="D73" i="1" s="1"/>
  <c r="I11" i="1"/>
  <c r="J50" i="1"/>
  <c r="D33" i="1" l="1"/>
  <c r="D15" i="1" s="1"/>
  <c r="D52" i="1"/>
  <c r="J29" i="1"/>
  <c r="K15" i="1"/>
  <c r="K87" i="1"/>
  <c r="J90" i="1"/>
  <c r="J44" i="1"/>
  <c r="I15" i="1"/>
  <c r="J76" i="1"/>
  <c r="J73" i="1"/>
  <c r="D87" i="1"/>
  <c r="C8" i="1"/>
  <c r="I8" i="1" s="1"/>
  <c r="K33" i="1"/>
  <c r="G33" i="1"/>
  <c r="G87" i="1"/>
  <c r="I87" i="1"/>
  <c r="J52" i="1"/>
  <c r="J33" i="1" l="1"/>
  <c r="G15" i="1"/>
  <c r="J15" i="1" s="1"/>
  <c r="J87" i="1"/>
</calcChain>
</file>

<file path=xl/sharedStrings.xml><?xml version="1.0" encoding="utf-8"?>
<sst xmlns="http://schemas.openxmlformats.org/spreadsheetml/2006/main" count="177" uniqueCount="175">
  <si>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</si>
  <si>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</si>
  <si>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</si>
  <si>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</si>
  <si>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</si>
  <si>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</si>
  <si>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БЮДЖЕТНОЙ СИСТЕМЫ РОССИЙСКОЙ ФЕДЕРАЦИИ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</si>
  <si>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</si>
  <si>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</si>
  <si>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</si>
  <si>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</si>
  <si>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</si>
  <si>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ВСЕГО ПО СОЦИАЛЬНО-КУЛЬТУРНОЙ СФЕРЕ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</si>
  <si>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</si>
  <si>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</si>
  <si>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</si>
  <si>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</si>
  <si>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</si>
  <si>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</si>
  <si>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</si>
  <si>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</si>
  <si>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</si>
  <si>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</si>
  <si>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</si>
  <si>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</si>
  <si>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</si>
  <si>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</si>
  <si>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</si>
  <si>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</si>
  <si>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</si>
  <si>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</si>
  <si>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</si>
  <si>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</si>
  <si>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</si>
  <si>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</si>
  <si>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</si>
  <si>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</si>
  <si>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</si>
  <si>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</si>
  <si>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</si>
  <si>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</si>
  <si>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</si>
  <si>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</si>
  <si>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</si>
  <si>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</si>
  <si>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</si>
  <si>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</si>
  <si>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</si>
  <si>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</si>
  <si>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</si>
  <si>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</si>
  <si>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</si>
  <si>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</si>
  <si>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</si>
  <si>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</si>
  <si>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</si>
  <si>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</si>
  <si>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</si>
  <si>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</si>
  <si>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</si>
  <si>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</si>
  <si>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</si>
  <si>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</si>
  <si>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</si>
  <si>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</si>
  <si>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</si>
  <si>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</si>
  <si>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</t>
  </si>
  <si>
    <t>0707</t>
  </si>
  <si>
    <t>Высшее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</si>
  <si>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</si>
  <si>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</si>
  <si>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</si>
  <si>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</si>
  <si>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</si>
  <si>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</si>
  <si>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</si>
  <si>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</si>
  <si>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</si>
  <si>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</si>
  <si>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</si>
  <si>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</si>
  <si>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</si>
  <si>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</si>
  <si>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</si>
  <si>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</si>
  <si>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</si>
  <si>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</si>
  <si>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</si>
  <si>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</si>
  <si>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</si>
  <si>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</si>
  <si>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</si>
  <si>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</si>
  <si>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</si>
  <si>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</si>
  <si>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</si>
  <si>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</si>
  <si>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</si>
  <si>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</si>
  <si>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</si>
  <si>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</si>
  <si>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</si>
  <si>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</si>
  <si>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</si>
  <si>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</si>
  <si>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</si>
  <si>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</si>
  <si>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</si>
  <si>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</si>
  <si>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</si>
  <si>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</si>
  <si>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</si>
  <si>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</si>
  <si>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</si>
  <si>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</si>
  <si>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</si>
  <si>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</si>
  <si>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</si>
  <si>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</si>
  <si>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</si>
  <si>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</si>
  <si>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</si>
  <si>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</si>
  <si>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</si>
  <si>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</si>
  <si>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</si>
  <si>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</si>
  <si>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</si>
  <si>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</si>
  <si>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</si>
  <si>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</si>
  <si>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</si>
  <si>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</si>
  <si>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</si>
  <si>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</si>
  <si>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</si>
  <si>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</si>
  <si>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</si>
  <si>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Международные отношения и международное сотрудничество</t>
  </si>
  <si>
    <t>0108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</si>
  <si>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</si>
  <si>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</si>
  <si>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</si>
  <si>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</si>
  <si>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</si>
  <si>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</si>
  <si>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</si>
  <si>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</si>
  <si>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</si>
  <si>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</si>
  <si>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</si>
  <si>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</si>
  <si>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</si>
  <si>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</si>
  <si>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проверка формул</t>
  </si>
  <si>
    <t>РАСХОДЫ (всего)</t>
  </si>
  <si>
    <t>Доходы от возврата остатков межбюджетных трансфертов прошлых лет, возврат остатков межбюджетных трансфертов прошлых лет</t>
  </si>
  <si>
    <t>Безвозмездные поступления от других бюджетов, корпорации, прочие</t>
  </si>
  <si>
    <t>Налоговые и неналоговые доходы</t>
  </si>
  <si>
    <t>в том числе:</t>
  </si>
  <si>
    <t>ДОХОДЫ (всего)</t>
  </si>
  <si>
    <t>% исполнения расходов за счет безвозмездных поступлений</t>
  </si>
  <si>
    <t>% исполнения расходов  за счет собственных средств</t>
  </si>
  <si>
    <t>% исполнения плана года</t>
  </si>
  <si>
    <t>в т.ч. за счет безвозмездных поступлений</t>
  </si>
  <si>
    <t>в т.ч. за счет собственных средств</t>
  </si>
  <si>
    <t>Исполнено, всего</t>
  </si>
  <si>
    <t>Назначено на год, всего</t>
  </si>
  <si>
    <t>на 01.01.2024</t>
  </si>
  <si>
    <t>Наименование раздела, подраздела</t>
  </si>
  <si>
    <t>Раздел, подраздел</t>
  </si>
  <si>
    <t>тыс. руб.</t>
  </si>
  <si>
    <t>Информация об исполнении областного бюджета Ленинградской области на 01.01.2024 (за счет собственных средств и безвозмездных поступлений текущего года)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</si>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</sst>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8"/>
      <name val="Arial Cyr"/>
      <charset val="20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47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6" fillId="0" borderId="0" xfId="1" applyNumberFormat="1" applyFont="1" applyFill="1" applyBorder="1" applyAlignment="1">
      <alignment horizontal="center" vertical="top" wrapText="1" shrinkToFit="1"/>
    </xf>
    <xf numFmtId="164" fontId="7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 shrinkToFit="1"/>
    </xf>
    <xf numFmtId="164" fontId="6" fillId="0" borderId="2" xfId="1" applyNumberFormat="1" applyFont="1" applyFill="1" applyBorder="1" applyAlignment="1">
      <alignment horizontal="center" vertical="top" wrapText="1" shrinkToFit="1"/>
    </xf>
    <xf numFmtId="0" fontId="7" fillId="0" borderId="2" xfId="0" applyFont="1" applyFill="1" applyBorder="1" applyAlignment="1">
      <alignment horizontal="left" vertical="top" wrapText="1" shrinkToFit="1"/>
    </xf>
    <xf numFmtId="49" fontId="1" fillId="0" borderId="2" xfId="0" applyNumberFormat="1" applyFont="1" applyFill="1" applyBorder="1" applyAlignment="1">
      <alignment horizontal="center" vertical="top" wrapText="1" shrinkToFit="1"/>
    </xf>
    <xf numFmtId="164" fontId="8" fillId="0" borderId="2" xfId="0" applyNumberFormat="1" applyFont="1" applyFill="1" applyBorder="1" applyAlignment="1">
      <alignment horizontal="center" vertical="top" wrapText="1" shrinkToFit="1"/>
    </xf>
    <xf numFmtId="164" fontId="8" fillId="0" borderId="2" xfId="1" applyNumberFormat="1" applyFont="1" applyFill="1" applyBorder="1" applyAlignment="1">
      <alignment horizontal="center" vertical="top" wrapText="1" shrinkToFit="1"/>
    </xf>
    <xf numFmtId="0" fontId="9" fillId="0" borderId="2" xfId="0" applyFont="1" applyFill="1" applyBorder="1" applyAlignment="1">
      <alignment horizontal="left" vertical="top" wrapText="1" shrinkToFit="1"/>
    </xf>
    <xf numFmtId="49" fontId="2" fillId="0" borderId="2" xfId="0" applyNumberFormat="1" applyFont="1" applyFill="1" applyBorder="1" applyAlignment="1">
      <alignment horizontal="center" vertical="top" wrapText="1" shrinkToFit="1"/>
    </xf>
    <xf numFmtId="49" fontId="7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right" vertical="top" wrapText="1" shrinkToFit="1"/>
    </xf>
    <xf numFmtId="0" fontId="1" fillId="0" borderId="2" xfId="0" applyFont="1" applyFill="1" applyBorder="1" applyAlignment="1">
      <alignment horizontal="center" vertical="top" wrapText="1" shrinkToFit="1"/>
    </xf>
    <xf numFmtId="0" fontId="10" fillId="0" borderId="2" xfId="0" applyFont="1" applyFill="1" applyBorder="1" applyAlignment="1">
      <alignment horizontal="left" vertical="top" wrapText="1" shrinkToFit="1"/>
    </xf>
    <xf numFmtId="164" fontId="6" fillId="2" borderId="2" xfId="1" applyNumberFormat="1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right" vertical="top" shrinkToFit="1"/>
    </xf>
    <xf numFmtId="0" fontId="1" fillId="0" borderId="0" xfId="0" applyFont="1" applyFill="1" applyAlignment="1">
      <alignment horizontal="center" vertical="top" shrinkToFit="1"/>
    </xf>
    <xf numFmtId="164" fontId="1" fillId="0" borderId="0" xfId="0" applyNumberFormat="1" applyFont="1" applyFill="1" applyAlignment="1">
      <alignment horizontal="center" vertical="top" shrinkToFit="1"/>
    </xf>
    <xf numFmtId="164" fontId="1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1" fillId="0" borderId="2" xfId="0" applyNumberFormat="1" applyFont="1" applyFill="1" applyBorder="1" applyAlignment="1">
      <alignment horizontal="center" vertical="top" wrapText="1" shrinkToFit="1"/>
    </xf>
    <xf numFmtId="0" fontId="1" fillId="0" borderId="4" xfId="0" applyNumberFormat="1" applyFont="1" applyFill="1" applyBorder="1" applyAlignment="1">
      <alignment horizontal="center" vertical="top" wrapText="1" shrinkToFit="1"/>
    </xf>
    <xf numFmtId="0" fontId="1" fillId="0" borderId="5" xfId="0" applyNumberFormat="1" applyFont="1" applyFill="1" applyBorder="1" applyAlignment="1">
      <alignment horizontal="center" vertical="top" wrapText="1" shrinkToFit="1"/>
    </xf>
    <xf numFmtId="0" fontId="1" fillId="0" borderId="3" xfId="0" applyNumberFormat="1" applyFont="1" applyFill="1" applyBorder="1" applyAlignment="1">
      <alignment horizontal="center" vertical="top" wrapText="1" shrinkToFit="1"/>
    </xf>
    <xf numFmtId="0" fontId="9" fillId="0" borderId="8" xfId="0" applyNumberFormat="1" applyFont="1" applyFill="1" applyBorder="1" applyAlignment="1">
      <alignment horizontal="center" vertical="top" wrapText="1" shrinkToFit="1"/>
    </xf>
    <xf numFmtId="0" fontId="9" fillId="0" borderId="7" xfId="0" applyNumberFormat="1" applyFont="1" applyFill="1" applyBorder="1" applyAlignment="1">
      <alignment horizontal="center" vertical="top" wrapText="1" shrinkToFit="1"/>
    </xf>
    <xf numFmtId="0" fontId="9" fillId="0" borderId="6" xfId="0" applyNumberFormat="1" applyFont="1" applyFill="1" applyBorder="1" applyAlignment="1">
      <alignment horizontal="center" vertical="top" wrapText="1" shrinkToFit="1"/>
    </xf>
    <xf numFmtId="164" fontId="9" fillId="0" borderId="2" xfId="0" applyNumberFormat="1" applyFont="1" applyFill="1" applyBorder="1" applyAlignment="1">
      <alignment horizontal="center" vertical="top" wrapText="1" shrinkToFit="1"/>
    </xf>
    <xf numFmtId="0" fontId="13" fillId="0" borderId="0" xfId="0" applyFont="1" applyFill="1" applyAlignment="1">
      <alignment horizontal="right" vertical="top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zoomScale="80" zoomScaleNormal="80" workbookViewId="0">
      <selection activeCell="K1" sqref="K1"/>
    </sheetView>
  </sheetViews>
  <sheetFormatPr defaultRowHeight="12.75" x14ac:dyDescent="0.2"/>
  <cols>
    <col min="1" max="1" width="7.85546875" style="2" customWidth="1"/>
    <col min="2" max="2" width="86.5703125" style="4" customWidth="1"/>
    <col min="3" max="3" width="24.7109375" style="3" customWidth="1"/>
    <col min="4" max="4" width="24.85546875" style="2" customWidth="1"/>
    <col min="5" max="5" width="25.140625" style="2" customWidth="1"/>
    <col min="6" max="6" width="24.140625" style="2" customWidth="1"/>
    <col min="7" max="7" width="24.28515625" style="2" customWidth="1"/>
    <col min="8" max="8" width="25.85546875" style="2" customWidth="1"/>
    <col min="9" max="9" width="20.85546875" style="2" customWidth="1"/>
    <col min="10" max="10" width="19.7109375" style="2" customWidth="1"/>
    <col min="11" max="11" width="18.42578125" style="2" customWidth="1"/>
    <col min="12" max="12" width="16.140625" style="1" customWidth="1"/>
    <col min="13" max="13" width="16.42578125" style="1" customWidth="1"/>
    <col min="14" max="16384" width="9.140625" style="1"/>
  </cols>
  <sheetData>
    <row r="1" spans="1:11" ht="19.5" customHeight="1" x14ac:dyDescent="0.2">
      <c r="D1" s="3"/>
      <c r="E1" s="3"/>
      <c r="F1" s="3"/>
      <c r="G1" s="3"/>
      <c r="H1" s="34"/>
      <c r="I1" s="34"/>
      <c r="J1" s="34"/>
      <c r="K1" s="46" t="s">
        <v>174</v>
      </c>
    </row>
    <row r="2" spans="1:11" ht="25.5" customHeight="1" x14ac:dyDescent="0.2">
      <c r="A2" s="36" t="s">
        <v>173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.5" customHeight="1" x14ac:dyDescent="0.2">
      <c r="A4" s="31"/>
      <c r="D4" s="3"/>
      <c r="E4" s="3"/>
      <c r="F4" s="3"/>
      <c r="G4" s="33"/>
      <c r="H4" s="33"/>
      <c r="I4" s="32"/>
      <c r="J4" s="31"/>
      <c r="K4" s="30" t="s">
        <v>172</v>
      </c>
    </row>
    <row r="5" spans="1:11" ht="18.75" customHeight="1" x14ac:dyDescent="0.2">
      <c r="A5" s="38" t="s">
        <v>171</v>
      </c>
      <c r="B5" s="39" t="s">
        <v>170</v>
      </c>
      <c r="C5" s="42" t="s">
        <v>169</v>
      </c>
      <c r="D5" s="43"/>
      <c r="E5" s="43"/>
      <c r="F5" s="43"/>
      <c r="G5" s="43"/>
      <c r="H5" s="43"/>
      <c r="I5" s="43"/>
      <c r="J5" s="43"/>
      <c r="K5" s="44"/>
    </row>
    <row r="6" spans="1:11" ht="13.15" customHeight="1" x14ac:dyDescent="0.2">
      <c r="A6" s="38"/>
      <c r="B6" s="40"/>
      <c r="C6" s="45" t="s">
        <v>168</v>
      </c>
      <c r="D6" s="38" t="s">
        <v>166</v>
      </c>
      <c r="E6" s="39" t="s">
        <v>165</v>
      </c>
      <c r="F6" s="45" t="s">
        <v>167</v>
      </c>
      <c r="G6" s="38" t="s">
        <v>166</v>
      </c>
      <c r="H6" s="38" t="s">
        <v>165</v>
      </c>
      <c r="I6" s="38" t="s">
        <v>164</v>
      </c>
      <c r="J6" s="38" t="s">
        <v>163</v>
      </c>
      <c r="K6" s="38" t="s">
        <v>162</v>
      </c>
    </row>
    <row r="7" spans="1:11" ht="41.25" customHeight="1" x14ac:dyDescent="0.2">
      <c r="A7" s="38"/>
      <c r="B7" s="41"/>
      <c r="C7" s="45"/>
      <c r="D7" s="38"/>
      <c r="E7" s="41"/>
      <c r="F7" s="45"/>
      <c r="G7" s="38"/>
      <c r="H7" s="38"/>
      <c r="I7" s="38"/>
      <c r="J7" s="38"/>
      <c r="K7" s="38"/>
    </row>
    <row r="8" spans="1:11" ht="18.75" customHeight="1" x14ac:dyDescent="0.2">
      <c r="A8" s="27"/>
      <c r="B8" s="19" t="s">
        <v>161</v>
      </c>
      <c r="C8" s="18">
        <f t="shared" ref="C8:H8" si="0">C11+C12+C13</f>
        <v>220682072.90000001</v>
      </c>
      <c r="D8" s="18">
        <f t="shared" si="0"/>
        <v>198922499.19999999</v>
      </c>
      <c r="E8" s="18">
        <f t="shared" si="0"/>
        <v>21759573.699999999</v>
      </c>
      <c r="F8" s="18">
        <f t="shared" si="0"/>
        <v>252484025.70000002</v>
      </c>
      <c r="G8" s="18">
        <f t="shared" si="0"/>
        <v>228711888</v>
      </c>
      <c r="H8" s="18">
        <f t="shared" si="0"/>
        <v>23772137.699999999</v>
      </c>
      <c r="I8" s="17">
        <f>F8/C8*100</f>
        <v>114.41075497528554</v>
      </c>
      <c r="J8" s="17"/>
      <c r="K8" s="17"/>
    </row>
    <row r="9" spans="1:11" ht="20.25" hidden="1" customHeight="1" x14ac:dyDescent="0.2">
      <c r="A9" s="27"/>
      <c r="B9" s="26" t="s">
        <v>155</v>
      </c>
      <c r="C9" s="18">
        <f>D8+E8</f>
        <v>220682072.89999998</v>
      </c>
      <c r="D9" s="18"/>
      <c r="E9" s="18"/>
      <c r="F9" s="18">
        <f>G8+H8</f>
        <v>252484025.69999999</v>
      </c>
      <c r="G9" s="18"/>
      <c r="H9" s="18"/>
      <c r="I9" s="17"/>
      <c r="J9" s="17"/>
      <c r="K9" s="17"/>
    </row>
    <row r="10" spans="1:11" ht="17.25" customHeight="1" x14ac:dyDescent="0.2">
      <c r="A10" s="27"/>
      <c r="B10" s="15" t="s">
        <v>160</v>
      </c>
      <c r="C10" s="13"/>
      <c r="D10" s="13"/>
      <c r="E10" s="18"/>
      <c r="F10" s="18"/>
      <c r="G10" s="18"/>
      <c r="H10" s="18"/>
      <c r="I10" s="17"/>
      <c r="J10" s="17"/>
      <c r="K10" s="17"/>
    </row>
    <row r="11" spans="1:11" ht="16.5" customHeight="1" x14ac:dyDescent="0.2">
      <c r="A11" s="27"/>
      <c r="B11" s="28" t="s">
        <v>159</v>
      </c>
      <c r="C11" s="14">
        <f>D11</f>
        <v>198922499.19999999</v>
      </c>
      <c r="D11" s="29">
        <v>198922499.19999999</v>
      </c>
      <c r="E11" s="29"/>
      <c r="F11" s="14">
        <f>G11</f>
        <v>228711888</v>
      </c>
      <c r="G11" s="29">
        <v>228711888</v>
      </c>
      <c r="H11" s="14"/>
      <c r="I11" s="13">
        <f>F11/C11*100</f>
        <v>114.97537428888288</v>
      </c>
      <c r="J11" s="13"/>
      <c r="K11" s="13"/>
    </row>
    <row r="12" spans="1:11" ht="19.5" customHeight="1" x14ac:dyDescent="0.2">
      <c r="A12" s="27"/>
      <c r="B12" s="28" t="s">
        <v>158</v>
      </c>
      <c r="C12" s="14">
        <f>E12</f>
        <v>20412786.899999999</v>
      </c>
      <c r="D12" s="29"/>
      <c r="E12" s="29">
        <f>21759573.7-E13</f>
        <v>20412786.899999999</v>
      </c>
      <c r="F12" s="14">
        <f>H12</f>
        <v>22526610.800000001</v>
      </c>
      <c r="G12" s="14"/>
      <c r="H12" s="29">
        <f>23772137.7-H13</f>
        <v>22526610.800000001</v>
      </c>
      <c r="I12" s="13">
        <f>F12/C12*100</f>
        <v>110.35539101228751</v>
      </c>
      <c r="J12" s="13"/>
      <c r="K12" s="13"/>
    </row>
    <row r="13" spans="1:11" ht="33" customHeight="1" x14ac:dyDescent="0.2">
      <c r="A13" s="27"/>
      <c r="B13" s="28" t="s">
        <v>157</v>
      </c>
      <c r="C13" s="14">
        <f>E13</f>
        <v>1346786.7999999996</v>
      </c>
      <c r="D13" s="29"/>
      <c r="E13" s="29">
        <v>1346786.7999999996</v>
      </c>
      <c r="F13" s="14">
        <f>H13</f>
        <v>1245526.8999999999</v>
      </c>
      <c r="G13" s="14"/>
      <c r="H13" s="29">
        <v>1245526.8999999999</v>
      </c>
      <c r="I13" s="13"/>
      <c r="J13" s="13"/>
      <c r="K13" s="13"/>
    </row>
    <row r="14" spans="1:11" ht="15.75" x14ac:dyDescent="0.2">
      <c r="A14" s="27"/>
      <c r="B14" s="28"/>
      <c r="C14" s="13"/>
      <c r="D14" s="13"/>
      <c r="E14" s="17"/>
      <c r="F14" s="13"/>
      <c r="G14" s="14"/>
      <c r="H14" s="14"/>
      <c r="I14" s="13"/>
      <c r="J14" s="13"/>
      <c r="K14" s="13"/>
    </row>
    <row r="15" spans="1:11" ht="16.5" customHeight="1" x14ac:dyDescent="0.2">
      <c r="A15" s="27"/>
      <c r="B15" s="19" t="s">
        <v>156</v>
      </c>
      <c r="C15" s="17">
        <f t="shared" ref="C15:H15" si="1">C16+C27+C29+C33+C44+C49+C52+C61+C73+C65+C79+C84+C88+C90</f>
        <v>224369309.40000001</v>
      </c>
      <c r="D15" s="17">
        <f t="shared" si="1"/>
        <v>201255463.06</v>
      </c>
      <c r="E15" s="17">
        <f t="shared" si="1"/>
        <v>23113846.340000007</v>
      </c>
      <c r="F15" s="17">
        <f t="shared" si="1"/>
        <v>215318586.39999995</v>
      </c>
      <c r="G15" s="17">
        <f t="shared" si="1"/>
        <v>192339119.75999996</v>
      </c>
      <c r="H15" s="17">
        <f t="shared" si="1"/>
        <v>22979466.640000004</v>
      </c>
      <c r="I15" s="17">
        <f>F15/C15*100</f>
        <v>95.966149281199293</v>
      </c>
      <c r="J15" s="17">
        <f>G15/D15*100</f>
        <v>95.569639122123192</v>
      </c>
      <c r="K15" s="17">
        <f>H15/E15*100</f>
        <v>99.418618182264836</v>
      </c>
    </row>
    <row r="16" spans="1:11" ht="20.25" customHeight="1" x14ac:dyDescent="0.2">
      <c r="A16" s="20" t="s">
        <v>154</v>
      </c>
      <c r="B16" s="19" t="s">
        <v>153</v>
      </c>
      <c r="C16" s="18">
        <f>SUM(C17:C26)</f>
        <v>10672930.199999999</v>
      </c>
      <c r="D16" s="18">
        <f>SUM(D17:D26)</f>
        <v>10449500.300000001</v>
      </c>
      <c r="E16" s="18">
        <f>SUM(E17:E26)</f>
        <v>223429.89999999997</v>
      </c>
      <c r="F16" s="18">
        <f>SUM(F17:F26)</f>
        <v>10226081.5</v>
      </c>
      <c r="G16" s="18">
        <f t="shared" ref="G16:G48" si="2">F16-H16</f>
        <v>10002651.6</v>
      </c>
      <c r="H16" s="18">
        <f>SUM(H17:H26)</f>
        <v>223429.89999999997</v>
      </c>
      <c r="I16" s="17">
        <f t="shared" ref="I16:I47" si="3">F16/C16*100</f>
        <v>95.813251922138505</v>
      </c>
      <c r="J16" s="17">
        <f t="shared" ref="J16:J47" si="4">G16/D16*100</f>
        <v>95.723731401778124</v>
      </c>
      <c r="K16" s="17">
        <f t="shared" ref="K16:K46" si="5">H16/E16*100</f>
        <v>100</v>
      </c>
    </row>
    <row r="17" spans="1:11" ht="32.25" customHeight="1" x14ac:dyDescent="0.2">
      <c r="A17" s="16" t="s">
        <v>152</v>
      </c>
      <c r="B17" s="15" t="s">
        <v>151</v>
      </c>
      <c r="C17" s="25">
        <v>8589.9</v>
      </c>
      <c r="D17" s="14">
        <f t="shared" ref="D17:D26" si="6">C17-E17</f>
        <v>8589.9</v>
      </c>
      <c r="E17" s="14">
        <v>0</v>
      </c>
      <c r="F17" s="25">
        <v>8502.6</v>
      </c>
      <c r="G17" s="14">
        <f t="shared" si="2"/>
        <v>8502.6</v>
      </c>
      <c r="H17" s="14">
        <v>0</v>
      </c>
      <c r="I17" s="13">
        <f t="shared" si="3"/>
        <v>98.98369014773165</v>
      </c>
      <c r="J17" s="13">
        <f t="shared" si="4"/>
        <v>98.98369014773165</v>
      </c>
      <c r="K17" s="13"/>
    </row>
    <row r="18" spans="1:11" ht="32.25" customHeight="1" x14ac:dyDescent="0.2">
      <c r="A18" s="16" t="s">
        <v>150</v>
      </c>
      <c r="B18" s="15" t="s">
        <v>149</v>
      </c>
      <c r="C18" s="25">
        <v>725132</v>
      </c>
      <c r="D18" s="14">
        <f t="shared" si="6"/>
        <v>688597.6</v>
      </c>
      <c r="E18" s="14">
        <v>36534.400000000001</v>
      </c>
      <c r="F18" s="25">
        <v>701984.6</v>
      </c>
      <c r="G18" s="14">
        <f t="shared" si="2"/>
        <v>665450.19999999995</v>
      </c>
      <c r="H18" s="14">
        <v>36534.400000000001</v>
      </c>
      <c r="I18" s="13">
        <f t="shared" si="3"/>
        <v>96.807836366344333</v>
      </c>
      <c r="J18" s="13">
        <f t="shared" si="4"/>
        <v>96.638472164294498</v>
      </c>
      <c r="K18" s="13">
        <f t="shared" si="5"/>
        <v>100</v>
      </c>
    </row>
    <row r="19" spans="1:11" ht="32.25" customHeight="1" x14ac:dyDescent="0.2">
      <c r="A19" s="16" t="s">
        <v>148</v>
      </c>
      <c r="B19" s="15" t="s">
        <v>147</v>
      </c>
      <c r="C19" s="25">
        <v>4467689.5</v>
      </c>
      <c r="D19" s="14">
        <f t="shared" si="6"/>
        <v>4354763.9000000004</v>
      </c>
      <c r="E19" s="14">
        <v>112925.6</v>
      </c>
      <c r="F19" s="25">
        <v>4455316</v>
      </c>
      <c r="G19" s="14">
        <f t="shared" si="2"/>
        <v>4342390.4000000004</v>
      </c>
      <c r="H19" s="14">
        <v>112925.6</v>
      </c>
      <c r="I19" s="13">
        <f t="shared" si="3"/>
        <v>99.723044763965802</v>
      </c>
      <c r="J19" s="13">
        <f t="shared" si="4"/>
        <v>99.71586289672328</v>
      </c>
      <c r="K19" s="13">
        <f t="shared" si="5"/>
        <v>100</v>
      </c>
    </row>
    <row r="20" spans="1:11" ht="18.75" customHeight="1" x14ac:dyDescent="0.2">
      <c r="A20" s="16" t="s">
        <v>146</v>
      </c>
      <c r="B20" s="15" t="s">
        <v>145</v>
      </c>
      <c r="C20" s="25">
        <v>579444</v>
      </c>
      <c r="D20" s="14">
        <f t="shared" si="6"/>
        <v>579211.69999999995</v>
      </c>
      <c r="E20" s="14">
        <v>232.3</v>
      </c>
      <c r="F20" s="25">
        <v>577170.30000000005</v>
      </c>
      <c r="G20" s="14">
        <f t="shared" si="2"/>
        <v>576938</v>
      </c>
      <c r="H20" s="14">
        <v>232.3</v>
      </c>
      <c r="I20" s="13">
        <f t="shared" si="3"/>
        <v>99.607606602191083</v>
      </c>
      <c r="J20" s="13">
        <f t="shared" si="4"/>
        <v>99.607449227976588</v>
      </c>
      <c r="K20" s="13">
        <f t="shared" si="5"/>
        <v>100</v>
      </c>
    </row>
    <row r="21" spans="1:11" ht="34.5" customHeight="1" x14ac:dyDescent="0.2">
      <c r="A21" s="16" t="s">
        <v>144</v>
      </c>
      <c r="B21" s="15" t="s">
        <v>143</v>
      </c>
      <c r="C21" s="25">
        <v>118351.4</v>
      </c>
      <c r="D21" s="14">
        <f t="shared" si="6"/>
        <v>115235.59999999999</v>
      </c>
      <c r="E21" s="14">
        <v>3115.8</v>
      </c>
      <c r="F21" s="25">
        <v>117724.2</v>
      </c>
      <c r="G21" s="14">
        <f t="shared" si="2"/>
        <v>114608.4</v>
      </c>
      <c r="H21" s="14">
        <v>3115.8</v>
      </c>
      <c r="I21" s="13">
        <f t="shared" si="3"/>
        <v>99.47005274124345</v>
      </c>
      <c r="J21" s="13">
        <f t="shared" si="4"/>
        <v>99.45572375203497</v>
      </c>
      <c r="K21" s="13">
        <f t="shared" si="5"/>
        <v>100</v>
      </c>
    </row>
    <row r="22" spans="1:11" ht="21.75" customHeight="1" x14ac:dyDescent="0.2">
      <c r="A22" s="16" t="s">
        <v>142</v>
      </c>
      <c r="B22" s="15" t="s">
        <v>141</v>
      </c>
      <c r="C22" s="25">
        <v>133256.79999999999</v>
      </c>
      <c r="D22" s="14">
        <f t="shared" si="6"/>
        <v>129804.9</v>
      </c>
      <c r="E22" s="14">
        <v>3451.9</v>
      </c>
      <c r="F22" s="25">
        <v>132443.70000000001</v>
      </c>
      <c r="G22" s="14">
        <f t="shared" si="2"/>
        <v>128991.80000000002</v>
      </c>
      <c r="H22" s="14">
        <v>3451.9</v>
      </c>
      <c r="I22" s="13">
        <f t="shared" si="3"/>
        <v>99.389824759411908</v>
      </c>
      <c r="J22" s="13">
        <f t="shared" si="4"/>
        <v>99.373598377256968</v>
      </c>
      <c r="K22" s="13">
        <f t="shared" si="5"/>
        <v>100</v>
      </c>
    </row>
    <row r="23" spans="1:11" ht="19.5" customHeight="1" x14ac:dyDescent="0.2">
      <c r="A23" s="16" t="s">
        <v>140</v>
      </c>
      <c r="B23" s="15" t="s">
        <v>139</v>
      </c>
      <c r="C23" s="25">
        <v>4620.1000000000004</v>
      </c>
      <c r="D23" s="14">
        <f t="shared" si="6"/>
        <v>4620.1000000000004</v>
      </c>
      <c r="E23" s="14">
        <v>0</v>
      </c>
      <c r="F23" s="25">
        <v>4520.1000000000004</v>
      </c>
      <c r="G23" s="14">
        <f t="shared" si="2"/>
        <v>4520.1000000000004</v>
      </c>
      <c r="H23" s="14">
        <v>0</v>
      </c>
      <c r="I23" s="13">
        <f t="shared" si="3"/>
        <v>97.835544685179983</v>
      </c>
      <c r="J23" s="13">
        <f t="shared" si="4"/>
        <v>97.835544685179983</v>
      </c>
      <c r="K23" s="13"/>
    </row>
    <row r="24" spans="1:11" ht="19.5" customHeight="1" x14ac:dyDescent="0.2">
      <c r="A24" s="16" t="s">
        <v>138</v>
      </c>
      <c r="B24" s="15" t="s">
        <v>137</v>
      </c>
      <c r="C24" s="25">
        <v>346828.79999999999</v>
      </c>
      <c r="D24" s="14">
        <f t="shared" si="6"/>
        <v>346828.79999999999</v>
      </c>
      <c r="E24" s="14">
        <v>0</v>
      </c>
      <c r="F24" s="25">
        <v>0</v>
      </c>
      <c r="G24" s="14">
        <f t="shared" si="2"/>
        <v>0</v>
      </c>
      <c r="H24" s="14">
        <v>0</v>
      </c>
      <c r="I24" s="13">
        <f t="shared" si="3"/>
        <v>0</v>
      </c>
      <c r="J24" s="13">
        <f t="shared" si="4"/>
        <v>0</v>
      </c>
      <c r="K24" s="13"/>
    </row>
    <row r="25" spans="1:11" ht="20.25" customHeight="1" x14ac:dyDescent="0.2">
      <c r="A25" s="16" t="s">
        <v>136</v>
      </c>
      <c r="B25" s="15" t="s">
        <v>135</v>
      </c>
      <c r="C25" s="25">
        <v>12467.8</v>
      </c>
      <c r="D25" s="14">
        <f t="shared" si="6"/>
        <v>12467.8</v>
      </c>
      <c r="E25" s="14">
        <v>0</v>
      </c>
      <c r="F25" s="25">
        <v>12467.8</v>
      </c>
      <c r="G25" s="14">
        <f t="shared" si="2"/>
        <v>12467.8</v>
      </c>
      <c r="H25" s="14">
        <v>0</v>
      </c>
      <c r="I25" s="13">
        <f t="shared" si="3"/>
        <v>100</v>
      </c>
      <c r="J25" s="13">
        <f t="shared" si="4"/>
        <v>100</v>
      </c>
      <c r="K25" s="13"/>
    </row>
    <row r="26" spans="1:11" ht="18.75" customHeight="1" x14ac:dyDescent="0.2">
      <c r="A26" s="16" t="s">
        <v>134</v>
      </c>
      <c r="B26" s="15" t="s">
        <v>133</v>
      </c>
      <c r="C26" s="25">
        <v>4276549.9000000004</v>
      </c>
      <c r="D26" s="14">
        <f t="shared" si="6"/>
        <v>4209380</v>
      </c>
      <c r="E26" s="14">
        <v>67169.899999999994</v>
      </c>
      <c r="F26" s="25">
        <v>4215952.2</v>
      </c>
      <c r="G26" s="14">
        <f t="shared" si="2"/>
        <v>4148782.3000000003</v>
      </c>
      <c r="H26" s="14">
        <v>67169.899999999994</v>
      </c>
      <c r="I26" s="13">
        <f t="shared" si="3"/>
        <v>98.583023665876084</v>
      </c>
      <c r="J26" s="13">
        <f t="shared" si="4"/>
        <v>98.560412697356853</v>
      </c>
      <c r="K26" s="13">
        <f t="shared" si="5"/>
        <v>100</v>
      </c>
    </row>
    <row r="27" spans="1:11" ht="18.75" customHeight="1" x14ac:dyDescent="0.2">
      <c r="A27" s="20" t="s">
        <v>132</v>
      </c>
      <c r="B27" s="19" t="s">
        <v>131</v>
      </c>
      <c r="C27" s="18">
        <f>C28</f>
        <v>159452</v>
      </c>
      <c r="D27" s="18">
        <f>D28</f>
        <v>74472.600000000006</v>
      </c>
      <c r="E27" s="18">
        <f>E28</f>
        <v>84979.4</v>
      </c>
      <c r="F27" s="18">
        <f>F28</f>
        <v>146815.1</v>
      </c>
      <c r="G27" s="18">
        <f t="shared" si="2"/>
        <v>61835.700000000012</v>
      </c>
      <c r="H27" s="18">
        <f>H28</f>
        <v>84979.4</v>
      </c>
      <c r="I27" s="17">
        <f t="shared" si="3"/>
        <v>92.074793668313987</v>
      </c>
      <c r="J27" s="13">
        <f t="shared" si="4"/>
        <v>83.03147734871618</v>
      </c>
      <c r="K27" s="17">
        <f t="shared" si="5"/>
        <v>100</v>
      </c>
    </row>
    <row r="28" spans="1:11" ht="19.5" customHeight="1" x14ac:dyDescent="0.2">
      <c r="A28" s="16" t="s">
        <v>130</v>
      </c>
      <c r="B28" s="15" t="s">
        <v>129</v>
      </c>
      <c r="C28" s="14">
        <v>159452</v>
      </c>
      <c r="D28" s="14">
        <f>C28-E28</f>
        <v>74472.600000000006</v>
      </c>
      <c r="E28" s="14">
        <v>84979.4</v>
      </c>
      <c r="F28" s="14">
        <v>146815.1</v>
      </c>
      <c r="G28" s="14">
        <f t="shared" si="2"/>
        <v>61835.700000000012</v>
      </c>
      <c r="H28" s="14">
        <v>84979.4</v>
      </c>
      <c r="I28" s="13">
        <f t="shared" si="3"/>
        <v>92.074793668313987</v>
      </c>
      <c r="J28" s="13">
        <f t="shared" si="4"/>
        <v>83.03147734871618</v>
      </c>
      <c r="K28" s="13">
        <f t="shared" si="5"/>
        <v>100</v>
      </c>
    </row>
    <row r="29" spans="1:11" ht="20.25" customHeight="1" x14ac:dyDescent="0.2">
      <c r="A29" s="20" t="s">
        <v>128</v>
      </c>
      <c r="B29" s="19" t="s">
        <v>127</v>
      </c>
      <c r="C29" s="18">
        <f>C30+C31+C32</f>
        <v>3741693.4000000004</v>
      </c>
      <c r="D29" s="18">
        <f>D30+D31+D32</f>
        <v>3741693.4000000004</v>
      </c>
      <c r="E29" s="18">
        <f>E30+E31+E32</f>
        <v>0</v>
      </c>
      <c r="F29" s="18">
        <f>F30+F31+F32</f>
        <v>3654564.8</v>
      </c>
      <c r="G29" s="18">
        <f t="shared" si="2"/>
        <v>3654564.8</v>
      </c>
      <c r="H29" s="18">
        <f>H30+H31+H32</f>
        <v>0</v>
      </c>
      <c r="I29" s="17">
        <f t="shared" si="3"/>
        <v>97.671412628303528</v>
      </c>
      <c r="J29" s="17">
        <f t="shared" si="4"/>
        <v>97.671412628303528</v>
      </c>
      <c r="K29" s="17"/>
    </row>
    <row r="30" spans="1:11" ht="15.75" x14ac:dyDescent="0.2">
      <c r="A30" s="16" t="s">
        <v>126</v>
      </c>
      <c r="B30" s="15" t="s">
        <v>125</v>
      </c>
      <c r="C30" s="25">
        <v>896754.3</v>
      </c>
      <c r="D30" s="14">
        <f>C30-E30</f>
        <v>896754.3</v>
      </c>
      <c r="E30" s="14">
        <v>0</v>
      </c>
      <c r="F30" s="14">
        <v>840747.2</v>
      </c>
      <c r="G30" s="14">
        <f t="shared" si="2"/>
        <v>840747.2</v>
      </c>
      <c r="H30" s="14">
        <v>0</v>
      </c>
      <c r="I30" s="13">
        <f t="shared" si="3"/>
        <v>93.754465409309987</v>
      </c>
      <c r="J30" s="13">
        <f t="shared" si="4"/>
        <v>93.754465409309987</v>
      </c>
      <c r="K30" s="13"/>
    </row>
    <row r="31" spans="1:11" ht="33.75" customHeight="1" x14ac:dyDescent="0.2">
      <c r="A31" s="16" t="s">
        <v>124</v>
      </c>
      <c r="B31" s="15" t="s">
        <v>123</v>
      </c>
      <c r="C31" s="25">
        <v>2210408.1</v>
      </c>
      <c r="D31" s="14">
        <f>C31-E31</f>
        <v>2210408.1</v>
      </c>
      <c r="E31" s="14">
        <v>0</v>
      </c>
      <c r="F31" s="14">
        <v>2205287.1</v>
      </c>
      <c r="G31" s="14">
        <f t="shared" si="2"/>
        <v>2205287.1</v>
      </c>
      <c r="H31" s="14">
        <v>0</v>
      </c>
      <c r="I31" s="13">
        <f t="shared" si="3"/>
        <v>99.768323324548078</v>
      </c>
      <c r="J31" s="13">
        <f t="shared" si="4"/>
        <v>99.768323324548078</v>
      </c>
      <c r="K31" s="13"/>
    </row>
    <row r="32" spans="1:11" ht="21" customHeight="1" x14ac:dyDescent="0.2">
      <c r="A32" s="16" t="s">
        <v>122</v>
      </c>
      <c r="B32" s="15" t="s">
        <v>121</v>
      </c>
      <c r="C32" s="25">
        <v>634531</v>
      </c>
      <c r="D32" s="14">
        <f>C32-E32</f>
        <v>634531</v>
      </c>
      <c r="E32" s="14">
        <v>0</v>
      </c>
      <c r="F32" s="14">
        <v>608530.5</v>
      </c>
      <c r="G32" s="14">
        <f t="shared" si="2"/>
        <v>608530.5</v>
      </c>
      <c r="H32" s="14">
        <v>0</v>
      </c>
      <c r="I32" s="13">
        <f t="shared" si="3"/>
        <v>95.902406659406708</v>
      </c>
      <c r="J32" s="13">
        <f t="shared" si="4"/>
        <v>95.902406659406708</v>
      </c>
      <c r="K32" s="13"/>
    </row>
    <row r="33" spans="1:11" ht="15.75" x14ac:dyDescent="0.2">
      <c r="A33" s="20" t="s">
        <v>120</v>
      </c>
      <c r="B33" s="19" t="s">
        <v>119</v>
      </c>
      <c r="C33" s="18">
        <f>C34+C35+C36+C37+C38+C39+C40+C41+C42+C43</f>
        <v>49118801.299999997</v>
      </c>
      <c r="D33" s="18">
        <f>D34+D35+D36+D37+D38+D39+D40+D41+D42+D43</f>
        <v>42550494.469999999</v>
      </c>
      <c r="E33" s="18">
        <f>E34+E35+E36+E37+E38+E39+E40+E41+E42+E43</f>
        <v>6568306.8300000001</v>
      </c>
      <c r="F33" s="18">
        <f>F34+F35+F36+F37+F38+F39+F40+F41+F42+F43</f>
        <v>43776219.799999997</v>
      </c>
      <c r="G33" s="18">
        <f t="shared" si="2"/>
        <v>37208740.869999997</v>
      </c>
      <c r="H33" s="18">
        <f>H34+H35+H36+H37+H38+H39+H40+H41+H42+H43</f>
        <v>6567478.9299999997</v>
      </c>
      <c r="I33" s="17">
        <f t="shared" si="3"/>
        <v>89.1231435649876</v>
      </c>
      <c r="J33" s="17">
        <f t="shared" si="4"/>
        <v>87.446083373329117</v>
      </c>
      <c r="K33" s="17">
        <f t="shared" si="5"/>
        <v>99.987395534017693</v>
      </c>
    </row>
    <row r="34" spans="1:11" ht="15.75" x14ac:dyDescent="0.2">
      <c r="A34" s="16" t="s">
        <v>118</v>
      </c>
      <c r="B34" s="15" t="s">
        <v>117</v>
      </c>
      <c r="C34" s="25">
        <v>524100.7</v>
      </c>
      <c r="D34" s="14">
        <f t="shared" ref="D34:D43" si="7">C34-E34</f>
        <v>477431.8</v>
      </c>
      <c r="E34" s="14">
        <v>46668.9</v>
      </c>
      <c r="F34" s="25">
        <v>519796.6</v>
      </c>
      <c r="G34" s="14">
        <f t="shared" si="2"/>
        <v>473202.89999999997</v>
      </c>
      <c r="H34" s="14">
        <v>46593.7</v>
      </c>
      <c r="I34" s="13">
        <f t="shared" si="3"/>
        <v>99.178764691594566</v>
      </c>
      <c r="J34" s="13">
        <f t="shared" si="4"/>
        <v>99.114239981501015</v>
      </c>
      <c r="K34" s="13">
        <f t="shared" si="5"/>
        <v>99.838864854324811</v>
      </c>
    </row>
    <row r="35" spans="1:11" ht="15.75" x14ac:dyDescent="0.2">
      <c r="A35" s="16" t="s">
        <v>116</v>
      </c>
      <c r="B35" s="15" t="s">
        <v>115</v>
      </c>
      <c r="C35" s="25">
        <v>5145.6000000000004</v>
      </c>
      <c r="D35" s="14">
        <f t="shared" si="7"/>
        <v>5145.6000000000004</v>
      </c>
      <c r="E35" s="14">
        <v>0</v>
      </c>
      <c r="F35" s="25">
        <v>5145.6000000000004</v>
      </c>
      <c r="G35" s="14">
        <f t="shared" si="2"/>
        <v>5145.6000000000004</v>
      </c>
      <c r="H35" s="14">
        <v>0</v>
      </c>
      <c r="I35" s="13">
        <f t="shared" si="3"/>
        <v>100</v>
      </c>
      <c r="J35" s="13">
        <f t="shared" si="4"/>
        <v>100</v>
      </c>
      <c r="K35" s="13"/>
    </row>
    <row r="36" spans="1:11" ht="15.75" x14ac:dyDescent="0.2">
      <c r="A36" s="16" t="s">
        <v>114</v>
      </c>
      <c r="B36" s="15" t="s">
        <v>113</v>
      </c>
      <c r="C36" s="25">
        <v>6378464.7999999998</v>
      </c>
      <c r="D36" s="14">
        <f t="shared" si="7"/>
        <v>5392628.0999999996</v>
      </c>
      <c r="E36" s="14">
        <v>985836.7</v>
      </c>
      <c r="F36" s="25">
        <v>6377986.0999999996</v>
      </c>
      <c r="G36" s="14">
        <f t="shared" si="2"/>
        <v>5392157.1999999993</v>
      </c>
      <c r="H36" s="14">
        <v>985828.9</v>
      </c>
      <c r="I36" s="13">
        <f t="shared" si="3"/>
        <v>99.992495059312702</v>
      </c>
      <c r="J36" s="13">
        <f t="shared" si="4"/>
        <v>99.991267708596482</v>
      </c>
      <c r="K36" s="13">
        <f t="shared" si="5"/>
        <v>99.999208793910796</v>
      </c>
    </row>
    <row r="37" spans="1:11" ht="15.75" x14ac:dyDescent="0.2">
      <c r="A37" s="16" t="s">
        <v>112</v>
      </c>
      <c r="B37" s="15" t="s">
        <v>111</v>
      </c>
      <c r="C37" s="25">
        <v>88488.7</v>
      </c>
      <c r="D37" s="14">
        <f t="shared" si="7"/>
        <v>72030.2</v>
      </c>
      <c r="E37" s="14">
        <v>16458.5</v>
      </c>
      <c r="F37" s="25">
        <v>86473.3</v>
      </c>
      <c r="G37" s="14">
        <f t="shared" si="2"/>
        <v>70014.8</v>
      </c>
      <c r="H37" s="14">
        <v>16458.5</v>
      </c>
      <c r="I37" s="13">
        <f t="shared" si="3"/>
        <v>97.722421054891768</v>
      </c>
      <c r="J37" s="13">
        <f t="shared" si="4"/>
        <v>97.202006935979639</v>
      </c>
      <c r="K37" s="13">
        <f t="shared" si="5"/>
        <v>100</v>
      </c>
    </row>
    <row r="38" spans="1:11" ht="15.75" x14ac:dyDescent="0.2">
      <c r="A38" s="16" t="s">
        <v>110</v>
      </c>
      <c r="B38" s="15" t="s">
        <v>109</v>
      </c>
      <c r="C38" s="25">
        <v>1738204</v>
      </c>
      <c r="D38" s="14">
        <f t="shared" si="7"/>
        <v>1281276.6000000001</v>
      </c>
      <c r="E38" s="14">
        <v>456927.4</v>
      </c>
      <c r="F38" s="25">
        <v>1725559.6</v>
      </c>
      <c r="G38" s="14">
        <f t="shared" si="2"/>
        <v>1269295.7000000002</v>
      </c>
      <c r="H38" s="14">
        <v>456263.9</v>
      </c>
      <c r="I38" s="13">
        <f t="shared" si="3"/>
        <v>99.27255949244163</v>
      </c>
      <c r="J38" s="13">
        <f t="shared" si="4"/>
        <v>99.064924778927519</v>
      </c>
      <c r="K38" s="13">
        <f t="shared" si="5"/>
        <v>99.854790936153094</v>
      </c>
    </row>
    <row r="39" spans="1:11" ht="15.75" x14ac:dyDescent="0.2">
      <c r="A39" s="16" t="s">
        <v>108</v>
      </c>
      <c r="B39" s="15" t="s">
        <v>107</v>
      </c>
      <c r="C39" s="25">
        <v>1394464.7</v>
      </c>
      <c r="D39" s="14">
        <f t="shared" si="7"/>
        <v>1340004.07</v>
      </c>
      <c r="E39" s="14">
        <f>29041.6+25419.03</f>
        <v>54460.63</v>
      </c>
      <c r="F39" s="25">
        <v>1364713.3</v>
      </c>
      <c r="G39" s="14">
        <f t="shared" si="2"/>
        <v>1310252.6700000002</v>
      </c>
      <c r="H39" s="14">
        <f>29041.6+25419.03</f>
        <v>54460.63</v>
      </c>
      <c r="I39" s="13">
        <f t="shared" si="3"/>
        <v>97.866464457651745</v>
      </c>
      <c r="J39" s="13">
        <f t="shared" si="4"/>
        <v>97.779753012242722</v>
      </c>
      <c r="K39" s="13">
        <f t="shared" si="5"/>
        <v>100</v>
      </c>
    </row>
    <row r="40" spans="1:11" ht="15" customHeight="1" x14ac:dyDescent="0.2">
      <c r="A40" s="16" t="s">
        <v>106</v>
      </c>
      <c r="B40" s="15" t="s">
        <v>105</v>
      </c>
      <c r="C40" s="25">
        <v>21678065.199999999</v>
      </c>
      <c r="D40" s="14">
        <f t="shared" si="7"/>
        <v>17294881</v>
      </c>
      <c r="E40" s="14">
        <f>3672981.4+710202.8</f>
        <v>4383184.2</v>
      </c>
      <c r="F40" s="25">
        <v>20720970.5</v>
      </c>
      <c r="G40" s="14">
        <f t="shared" si="2"/>
        <v>16337786.300000001</v>
      </c>
      <c r="H40" s="14">
        <f>3672981.4+710202.8</f>
        <v>4383184.2</v>
      </c>
      <c r="I40" s="13">
        <f t="shared" si="3"/>
        <v>95.584962536232254</v>
      </c>
      <c r="J40" s="13">
        <f t="shared" si="4"/>
        <v>94.466023212301948</v>
      </c>
      <c r="K40" s="13">
        <f t="shared" si="5"/>
        <v>100</v>
      </c>
    </row>
    <row r="41" spans="1:11" ht="15.75" x14ac:dyDescent="0.2">
      <c r="A41" s="16" t="s">
        <v>104</v>
      </c>
      <c r="B41" s="15" t="s">
        <v>103</v>
      </c>
      <c r="C41" s="25">
        <v>1953464.2</v>
      </c>
      <c r="D41" s="14">
        <f t="shared" si="7"/>
        <v>1953464.2</v>
      </c>
      <c r="E41" s="14">
        <v>0</v>
      </c>
      <c r="F41" s="25">
        <v>1939271</v>
      </c>
      <c r="G41" s="14">
        <f t="shared" si="2"/>
        <v>1939271</v>
      </c>
      <c r="H41" s="14">
        <v>0</v>
      </c>
      <c r="I41" s="13">
        <f t="shared" si="3"/>
        <v>99.273434342948292</v>
      </c>
      <c r="J41" s="13">
        <f t="shared" si="4"/>
        <v>99.273434342948292</v>
      </c>
      <c r="K41" s="13"/>
    </row>
    <row r="42" spans="1:11" ht="15.75" x14ac:dyDescent="0.2">
      <c r="A42" s="16" t="s">
        <v>102</v>
      </c>
      <c r="B42" s="15" t="s">
        <v>101</v>
      </c>
      <c r="C42" s="25">
        <v>4442.5</v>
      </c>
      <c r="D42" s="14">
        <f t="shared" si="7"/>
        <v>4442.5</v>
      </c>
      <c r="E42" s="14">
        <v>0</v>
      </c>
      <c r="F42" s="25">
        <v>683.5</v>
      </c>
      <c r="G42" s="14">
        <f t="shared" si="2"/>
        <v>683.5</v>
      </c>
      <c r="H42" s="14">
        <v>0</v>
      </c>
      <c r="I42" s="13">
        <f t="shared" si="3"/>
        <v>15.385481148002251</v>
      </c>
      <c r="J42" s="13">
        <f t="shared" si="4"/>
        <v>15.385481148002251</v>
      </c>
      <c r="K42" s="13"/>
    </row>
    <row r="43" spans="1:11" ht="15.75" x14ac:dyDescent="0.2">
      <c r="A43" s="16" t="s">
        <v>100</v>
      </c>
      <c r="B43" s="15" t="s">
        <v>99</v>
      </c>
      <c r="C43" s="25">
        <v>15353960.9</v>
      </c>
      <c r="D43" s="14">
        <f t="shared" si="7"/>
        <v>14729190.4</v>
      </c>
      <c r="E43" s="14">
        <v>624770.5</v>
      </c>
      <c r="F43" s="25">
        <v>11035620.300000001</v>
      </c>
      <c r="G43" s="14">
        <f t="shared" si="2"/>
        <v>10410931.200000001</v>
      </c>
      <c r="H43" s="14">
        <v>624689.1</v>
      </c>
      <c r="I43" s="13">
        <f t="shared" si="3"/>
        <v>71.874745362937588</v>
      </c>
      <c r="J43" s="13">
        <f t="shared" si="4"/>
        <v>70.682304439489087</v>
      </c>
      <c r="K43" s="13">
        <f t="shared" si="5"/>
        <v>99.986971215830451</v>
      </c>
    </row>
    <row r="44" spans="1:11" ht="15.75" x14ac:dyDescent="0.2">
      <c r="A44" s="20" t="s">
        <v>98</v>
      </c>
      <c r="B44" s="19" t="s">
        <v>97</v>
      </c>
      <c r="C44" s="18">
        <f>SUM(C45:C48)</f>
        <v>23124149.099999998</v>
      </c>
      <c r="D44" s="18">
        <f>SUM(D45:D48)</f>
        <v>19926001.239999998</v>
      </c>
      <c r="E44" s="18">
        <f>SUM(E45:E48)</f>
        <v>3198147.86</v>
      </c>
      <c r="F44" s="18">
        <f>SUM(F45:F48)</f>
        <v>22848990.399999999</v>
      </c>
      <c r="G44" s="18">
        <f t="shared" si="2"/>
        <v>19688024.059999999</v>
      </c>
      <c r="H44" s="18">
        <f>SUM(H45:H48)</f>
        <v>3160966.34</v>
      </c>
      <c r="I44" s="17">
        <f t="shared" si="3"/>
        <v>98.810080756657982</v>
      </c>
      <c r="J44" s="17">
        <f t="shared" si="4"/>
        <v>98.805695246458797</v>
      </c>
      <c r="K44" s="17">
        <f t="shared" si="5"/>
        <v>98.837404597046998</v>
      </c>
    </row>
    <row r="45" spans="1:11" ht="15.75" x14ac:dyDescent="0.2">
      <c r="A45" s="16" t="s">
        <v>96</v>
      </c>
      <c r="B45" s="15" t="s">
        <v>95</v>
      </c>
      <c r="C45" s="25">
        <v>4525794.5999999996</v>
      </c>
      <c r="D45" s="14">
        <f>C45-E45</f>
        <v>3598074.1799999997</v>
      </c>
      <c r="E45" s="14">
        <v>927720.42</v>
      </c>
      <c r="F45" s="25">
        <v>4422469.5</v>
      </c>
      <c r="G45" s="14">
        <f t="shared" si="2"/>
        <v>3508746.12</v>
      </c>
      <c r="H45" s="14">
        <v>913723.38</v>
      </c>
      <c r="I45" s="13">
        <f t="shared" si="3"/>
        <v>97.716973280227975</v>
      </c>
      <c r="J45" s="13">
        <f t="shared" si="4"/>
        <v>97.517336899374328</v>
      </c>
      <c r="K45" s="13">
        <f t="shared" si="5"/>
        <v>98.491243730519585</v>
      </c>
    </row>
    <row r="46" spans="1:11" ht="15.75" x14ac:dyDescent="0.2">
      <c r="A46" s="16" t="s">
        <v>94</v>
      </c>
      <c r="B46" s="15" t="s">
        <v>93</v>
      </c>
      <c r="C46" s="25">
        <v>16067379.699999999</v>
      </c>
      <c r="D46" s="14">
        <f>C46-E46</f>
        <v>14556643.859999999</v>
      </c>
      <c r="E46" s="14">
        <f>837156.5+673579.34</f>
        <v>1510735.8399999999</v>
      </c>
      <c r="F46" s="25">
        <v>15895878.5</v>
      </c>
      <c r="G46" s="14">
        <f t="shared" si="2"/>
        <v>14408326.74</v>
      </c>
      <c r="H46" s="14">
        <f>837110.1+650441.66</f>
        <v>1487551.76</v>
      </c>
      <c r="I46" s="13">
        <f t="shared" si="3"/>
        <v>98.932612515530465</v>
      </c>
      <c r="J46" s="13">
        <f t="shared" si="4"/>
        <v>98.981103601719909</v>
      </c>
      <c r="K46" s="13">
        <f t="shared" si="5"/>
        <v>98.465378302006798</v>
      </c>
    </row>
    <row r="47" spans="1:11" ht="15.75" x14ac:dyDescent="0.2">
      <c r="A47" s="16" t="s">
        <v>92</v>
      </c>
      <c r="B47" s="15" t="s">
        <v>91</v>
      </c>
      <c r="C47" s="25">
        <v>2068413.3</v>
      </c>
      <c r="D47" s="14">
        <f>C47-E47</f>
        <v>1308721.7000000002</v>
      </c>
      <c r="E47" s="14">
        <v>759691.6</v>
      </c>
      <c r="F47" s="25">
        <v>2068081</v>
      </c>
      <c r="G47" s="14">
        <f t="shared" si="2"/>
        <v>1308389.8</v>
      </c>
      <c r="H47" s="14">
        <v>759691.2</v>
      </c>
      <c r="I47" s="13">
        <f t="shared" si="3"/>
        <v>99.983934545383164</v>
      </c>
      <c r="J47" s="13">
        <f t="shared" si="4"/>
        <v>99.974639375201008</v>
      </c>
      <c r="K47" s="13">
        <f t="shared" ref="K47:K78" si="8">H47/E47*100</f>
        <v>99.999947347055041</v>
      </c>
    </row>
    <row r="48" spans="1:11" ht="19.5" customHeight="1" x14ac:dyDescent="0.2">
      <c r="A48" s="16" t="s">
        <v>90</v>
      </c>
      <c r="B48" s="15" t="s">
        <v>89</v>
      </c>
      <c r="C48" s="25">
        <v>462561.5</v>
      </c>
      <c r="D48" s="14">
        <f>C48-E48</f>
        <v>462561.5</v>
      </c>
      <c r="E48" s="14">
        <v>0</v>
      </c>
      <c r="F48" s="25">
        <v>462561.4</v>
      </c>
      <c r="G48" s="14">
        <f t="shared" si="2"/>
        <v>462561.4</v>
      </c>
      <c r="H48" s="14">
        <v>0</v>
      </c>
      <c r="I48" s="13">
        <f t="shared" ref="I48:I79" si="9">F48/C48*100</f>
        <v>99.999978381253101</v>
      </c>
      <c r="J48" s="13">
        <f t="shared" ref="J48:J79" si="10">G48/D48*100</f>
        <v>99.999978381253101</v>
      </c>
      <c r="K48" s="13"/>
    </row>
    <row r="49" spans="1:11" ht="18.75" customHeight="1" x14ac:dyDescent="0.2">
      <c r="A49" s="20" t="s">
        <v>88</v>
      </c>
      <c r="B49" s="19" t="s">
        <v>87</v>
      </c>
      <c r="C49" s="18">
        <f>C50+C51</f>
        <v>606645.9</v>
      </c>
      <c r="D49" s="18">
        <f>SUM(D50:D51)</f>
        <v>576157.5</v>
      </c>
      <c r="E49" s="18">
        <f>E50+E51</f>
        <v>30488.400000000001</v>
      </c>
      <c r="F49" s="18">
        <f>F50+F51</f>
        <v>598390.6</v>
      </c>
      <c r="G49" s="18">
        <f>G50+G51</f>
        <v>567902.19999999995</v>
      </c>
      <c r="H49" s="18">
        <f>H50+H51</f>
        <v>30488.400000000001</v>
      </c>
      <c r="I49" s="17">
        <f t="shared" si="9"/>
        <v>98.639189682152292</v>
      </c>
      <c r="J49" s="17">
        <f t="shared" si="10"/>
        <v>98.567179981168337</v>
      </c>
      <c r="K49" s="17">
        <f t="shared" si="8"/>
        <v>100</v>
      </c>
    </row>
    <row r="50" spans="1:11" ht="20.25" customHeight="1" x14ac:dyDescent="0.2">
      <c r="A50" s="16" t="s">
        <v>86</v>
      </c>
      <c r="B50" s="15" t="s">
        <v>85</v>
      </c>
      <c r="C50" s="14">
        <v>152105.1</v>
      </c>
      <c r="D50" s="14">
        <f>C50-E50</f>
        <v>145077.9</v>
      </c>
      <c r="E50" s="14">
        <v>7027.2</v>
      </c>
      <c r="F50" s="14">
        <v>151891.4</v>
      </c>
      <c r="G50" s="14">
        <f t="shared" ref="G50:G93" si="11">F50-H50</f>
        <v>144864.19999999998</v>
      </c>
      <c r="H50" s="14">
        <v>7027.2</v>
      </c>
      <c r="I50" s="13">
        <f t="shared" si="9"/>
        <v>99.859505039607484</v>
      </c>
      <c r="J50" s="13">
        <f t="shared" si="10"/>
        <v>99.85269982540413</v>
      </c>
      <c r="K50" s="13">
        <f t="shared" si="8"/>
        <v>100</v>
      </c>
    </row>
    <row r="51" spans="1:11" ht="18.75" customHeight="1" x14ac:dyDescent="0.2">
      <c r="A51" s="16" t="s">
        <v>84</v>
      </c>
      <c r="B51" s="15" t="s">
        <v>83</v>
      </c>
      <c r="C51" s="14">
        <v>454540.79999999999</v>
      </c>
      <c r="D51" s="14">
        <f>C51-E51</f>
        <v>431079.6</v>
      </c>
      <c r="E51" s="14">
        <v>23461.200000000001</v>
      </c>
      <c r="F51" s="14">
        <v>446499.2</v>
      </c>
      <c r="G51" s="14">
        <f t="shared" si="11"/>
        <v>423038</v>
      </c>
      <c r="H51" s="14">
        <v>23461.200000000001</v>
      </c>
      <c r="I51" s="13">
        <f t="shared" si="9"/>
        <v>98.230829883698007</v>
      </c>
      <c r="J51" s="13">
        <f t="shared" si="10"/>
        <v>98.13454406100405</v>
      </c>
      <c r="K51" s="13">
        <f t="shared" si="8"/>
        <v>100</v>
      </c>
    </row>
    <row r="52" spans="1:11" ht="20.25" customHeight="1" x14ac:dyDescent="0.2">
      <c r="A52" s="20" t="s">
        <v>82</v>
      </c>
      <c r="B52" s="19" t="s">
        <v>81</v>
      </c>
      <c r="C52" s="18">
        <f>C53+C54+C55+C56+C57+C58+C59+C60</f>
        <v>45182347.100000009</v>
      </c>
      <c r="D52" s="18">
        <f>D53+D54+D55+D56+D57+D58+D59+D60</f>
        <v>43178677.460000001</v>
      </c>
      <c r="E52" s="18">
        <f>E53+E54+E55+E56+E57+E58+E59+E60</f>
        <v>2003669.6399999997</v>
      </c>
      <c r="F52" s="18">
        <f>F53+F54+F55+F56+F57+F58+F59+F60</f>
        <v>44676044.199999996</v>
      </c>
      <c r="G52" s="18">
        <f t="shared" si="11"/>
        <v>42683101.899999999</v>
      </c>
      <c r="H52" s="18">
        <f>H53+H54+H55+H56+H57+H58+H59+H60</f>
        <v>1992942.3</v>
      </c>
      <c r="I52" s="17">
        <f t="shared" si="9"/>
        <v>98.879423198446432</v>
      </c>
      <c r="J52" s="17">
        <f t="shared" si="10"/>
        <v>98.852267857302721</v>
      </c>
      <c r="K52" s="17">
        <f t="shared" si="8"/>
        <v>99.464615334491995</v>
      </c>
    </row>
    <row r="53" spans="1:11" ht="19.5" customHeight="1" x14ac:dyDescent="0.2">
      <c r="A53" s="16" t="s">
        <v>80</v>
      </c>
      <c r="B53" s="15" t="s">
        <v>79</v>
      </c>
      <c r="C53" s="25">
        <v>14643331.800000001</v>
      </c>
      <c r="D53" s="14">
        <f t="shared" ref="D53:D60" si="12">C53-E53</f>
        <v>14510697.42</v>
      </c>
      <c r="E53" s="14">
        <v>132634.38</v>
      </c>
      <c r="F53" s="25">
        <v>14426551.1</v>
      </c>
      <c r="G53" s="14">
        <f t="shared" si="11"/>
        <v>14293918.560000001</v>
      </c>
      <c r="H53" s="14">
        <v>132632.54</v>
      </c>
      <c r="I53" s="13">
        <f t="shared" si="9"/>
        <v>98.519594427273702</v>
      </c>
      <c r="J53" s="13">
        <f t="shared" si="10"/>
        <v>98.506075526726818</v>
      </c>
      <c r="K53" s="13">
        <f t="shared" si="8"/>
        <v>99.998612727710565</v>
      </c>
    </row>
    <row r="54" spans="1:11" ht="17.25" customHeight="1" x14ac:dyDescent="0.2">
      <c r="A54" s="16" t="s">
        <v>78</v>
      </c>
      <c r="B54" s="15" t="s">
        <v>77</v>
      </c>
      <c r="C54" s="25">
        <v>23437258.800000001</v>
      </c>
      <c r="D54" s="14">
        <f t="shared" si="12"/>
        <v>21934065.940000001</v>
      </c>
      <c r="E54" s="14">
        <f>1446573.2+56619.66</f>
        <v>1503192.8599999999</v>
      </c>
      <c r="F54" s="25">
        <v>23293257.800000001</v>
      </c>
      <c r="G54" s="14">
        <f t="shared" si="11"/>
        <v>21800682.539999999</v>
      </c>
      <c r="H54" s="14">
        <f>1446573.2+46002.06</f>
        <v>1492575.26</v>
      </c>
      <c r="I54" s="13">
        <f t="shared" si="9"/>
        <v>99.38558941031107</v>
      </c>
      <c r="J54" s="13">
        <f t="shared" si="10"/>
        <v>99.391889308781742</v>
      </c>
      <c r="K54" s="13">
        <f t="shared" si="8"/>
        <v>99.293663489061558</v>
      </c>
    </row>
    <row r="55" spans="1:11" ht="15" customHeight="1" x14ac:dyDescent="0.2">
      <c r="A55" s="16" t="s">
        <v>76</v>
      </c>
      <c r="B55" s="15" t="s">
        <v>75</v>
      </c>
      <c r="C55" s="25">
        <v>863473.8</v>
      </c>
      <c r="D55" s="14">
        <f t="shared" si="12"/>
        <v>644598</v>
      </c>
      <c r="E55" s="14">
        <v>218875.8</v>
      </c>
      <c r="F55" s="25">
        <v>863471</v>
      </c>
      <c r="G55" s="14">
        <f t="shared" si="11"/>
        <v>644595.19999999995</v>
      </c>
      <c r="H55" s="14">
        <v>218875.8</v>
      </c>
      <c r="I55" s="13">
        <f t="shared" si="9"/>
        <v>99.999675728435534</v>
      </c>
      <c r="J55" s="13">
        <f t="shared" si="10"/>
        <v>99.999565620743468</v>
      </c>
      <c r="K55" s="13">
        <f t="shared" si="8"/>
        <v>100</v>
      </c>
    </row>
    <row r="56" spans="1:11" ht="15.75" customHeight="1" x14ac:dyDescent="0.2">
      <c r="A56" s="16" t="s">
        <v>74</v>
      </c>
      <c r="B56" s="15" t="s">
        <v>73</v>
      </c>
      <c r="C56" s="25">
        <v>3520162.6</v>
      </c>
      <c r="D56" s="14">
        <f t="shared" si="12"/>
        <v>3454815.1</v>
      </c>
      <c r="E56" s="14">
        <v>65347.5</v>
      </c>
      <c r="F56" s="25">
        <v>3381896.9</v>
      </c>
      <c r="G56" s="14">
        <f t="shared" si="11"/>
        <v>3316549.4</v>
      </c>
      <c r="H56" s="14">
        <v>65347.5</v>
      </c>
      <c r="I56" s="13">
        <f t="shared" si="9"/>
        <v>96.072178597659104</v>
      </c>
      <c r="J56" s="13">
        <f t="shared" si="10"/>
        <v>95.997884228305011</v>
      </c>
      <c r="K56" s="13">
        <f t="shared" si="8"/>
        <v>100</v>
      </c>
    </row>
    <row r="57" spans="1:11" ht="18.75" customHeight="1" x14ac:dyDescent="0.2">
      <c r="A57" s="16" t="s">
        <v>72</v>
      </c>
      <c r="B57" s="15" t="s">
        <v>71</v>
      </c>
      <c r="C57" s="25">
        <v>388802.7</v>
      </c>
      <c r="D57" s="14">
        <f t="shared" si="12"/>
        <v>380355.3</v>
      </c>
      <c r="E57" s="14">
        <v>8447.4</v>
      </c>
      <c r="F57" s="25">
        <v>388392.6</v>
      </c>
      <c r="G57" s="14">
        <f t="shared" si="11"/>
        <v>380053.1</v>
      </c>
      <c r="H57" s="14">
        <v>8339.5</v>
      </c>
      <c r="I57" s="13">
        <f t="shared" si="9"/>
        <v>99.894522337422032</v>
      </c>
      <c r="J57" s="13">
        <f t="shared" si="10"/>
        <v>99.920547971856834</v>
      </c>
      <c r="K57" s="13">
        <f t="shared" si="8"/>
        <v>98.722683902739305</v>
      </c>
    </row>
    <row r="58" spans="1:11" ht="17.25" customHeight="1" x14ac:dyDescent="0.2">
      <c r="A58" s="16" t="s">
        <v>70</v>
      </c>
      <c r="B58" s="15" t="s">
        <v>69</v>
      </c>
      <c r="C58" s="25">
        <v>936706.6</v>
      </c>
      <c r="D58" s="14">
        <f t="shared" si="12"/>
        <v>936706.6</v>
      </c>
      <c r="E58" s="14">
        <v>0</v>
      </c>
      <c r="F58" s="25">
        <v>936706.6</v>
      </c>
      <c r="G58" s="14">
        <f t="shared" si="11"/>
        <v>936706.6</v>
      </c>
      <c r="H58" s="14">
        <v>0</v>
      </c>
      <c r="I58" s="13">
        <f t="shared" si="9"/>
        <v>100</v>
      </c>
      <c r="J58" s="13">
        <f t="shared" si="10"/>
        <v>100</v>
      </c>
      <c r="K58" s="13"/>
    </row>
    <row r="59" spans="1:11" ht="15.75" customHeight="1" x14ac:dyDescent="0.2">
      <c r="A59" s="16" t="s">
        <v>68</v>
      </c>
      <c r="B59" s="15" t="s">
        <v>67</v>
      </c>
      <c r="C59" s="25">
        <v>383322.7</v>
      </c>
      <c r="D59" s="14">
        <f t="shared" si="12"/>
        <v>346859.9</v>
      </c>
      <c r="E59" s="14">
        <v>36462.800000000003</v>
      </c>
      <c r="F59" s="25">
        <v>377586.9</v>
      </c>
      <c r="G59" s="14">
        <f t="shared" si="11"/>
        <v>341124.10000000003</v>
      </c>
      <c r="H59" s="14">
        <v>36462.800000000003</v>
      </c>
      <c r="I59" s="13">
        <f t="shared" si="9"/>
        <v>98.503662840734449</v>
      </c>
      <c r="J59" s="13">
        <f t="shared" si="10"/>
        <v>98.346364050730571</v>
      </c>
      <c r="K59" s="13">
        <f t="shared" si="8"/>
        <v>100</v>
      </c>
    </row>
    <row r="60" spans="1:11" ht="17.25" customHeight="1" x14ac:dyDescent="0.2">
      <c r="A60" s="16" t="s">
        <v>66</v>
      </c>
      <c r="B60" s="15" t="s">
        <v>65</v>
      </c>
      <c r="C60" s="25">
        <v>1009288.1</v>
      </c>
      <c r="D60" s="14">
        <f t="shared" si="12"/>
        <v>970579.2</v>
      </c>
      <c r="E60" s="14">
        <v>38708.9</v>
      </c>
      <c r="F60" s="25">
        <v>1008181.3</v>
      </c>
      <c r="G60" s="14">
        <f t="shared" si="11"/>
        <v>969472.4</v>
      </c>
      <c r="H60" s="14">
        <v>38708.9</v>
      </c>
      <c r="I60" s="13">
        <f t="shared" si="9"/>
        <v>99.890338546545834</v>
      </c>
      <c r="J60" s="13">
        <f t="shared" si="10"/>
        <v>99.885964999043878</v>
      </c>
      <c r="K60" s="13">
        <f t="shared" si="8"/>
        <v>100</v>
      </c>
    </row>
    <row r="61" spans="1:11" ht="18.75" customHeight="1" x14ac:dyDescent="0.2">
      <c r="A61" s="20" t="s">
        <v>64</v>
      </c>
      <c r="B61" s="19" t="s">
        <v>63</v>
      </c>
      <c r="C61" s="18">
        <f>C62+C64+C63</f>
        <v>4830127.6000000006</v>
      </c>
      <c r="D61" s="18">
        <f>D62+D64+D63</f>
        <v>4731928.6000000006</v>
      </c>
      <c r="E61" s="18">
        <f>E62+E64+E63</f>
        <v>98199</v>
      </c>
      <c r="F61" s="18">
        <f>F62+F64+F63</f>
        <v>4461763.8000000007</v>
      </c>
      <c r="G61" s="18">
        <f t="shared" si="11"/>
        <v>4363564.8000000007</v>
      </c>
      <c r="H61" s="18">
        <f>H62+H64+H63</f>
        <v>98199</v>
      </c>
      <c r="I61" s="17">
        <f t="shared" si="9"/>
        <v>92.373621765188986</v>
      </c>
      <c r="J61" s="17">
        <f t="shared" si="10"/>
        <v>92.215355912175013</v>
      </c>
      <c r="K61" s="17">
        <f t="shared" si="8"/>
        <v>100</v>
      </c>
    </row>
    <row r="62" spans="1:11" ht="17.25" customHeight="1" x14ac:dyDescent="0.2">
      <c r="A62" s="16" t="s">
        <v>62</v>
      </c>
      <c r="B62" s="15" t="s">
        <v>61</v>
      </c>
      <c r="C62" s="14">
        <v>4775907.4000000004</v>
      </c>
      <c r="D62" s="14">
        <f>C62-E62</f>
        <v>4684647.8000000007</v>
      </c>
      <c r="E62" s="14">
        <v>91259.6</v>
      </c>
      <c r="F62" s="14">
        <v>4409509.9000000004</v>
      </c>
      <c r="G62" s="14">
        <f t="shared" si="11"/>
        <v>4318250.3000000007</v>
      </c>
      <c r="H62" s="14">
        <v>91259.6</v>
      </c>
      <c r="I62" s="13">
        <f t="shared" si="9"/>
        <v>92.328211807456739</v>
      </c>
      <c r="J62" s="13">
        <f t="shared" si="10"/>
        <v>92.178761015929524</v>
      </c>
      <c r="K62" s="13">
        <f t="shared" si="8"/>
        <v>100</v>
      </c>
    </row>
    <row r="63" spans="1:11" ht="17.25" customHeight="1" x14ac:dyDescent="0.2">
      <c r="A63" s="16" t="s">
        <v>60</v>
      </c>
      <c r="B63" s="15" t="s">
        <v>59</v>
      </c>
      <c r="C63" s="14">
        <v>20000</v>
      </c>
      <c r="D63" s="14">
        <f>C63-E63</f>
        <v>20000</v>
      </c>
      <c r="E63" s="14">
        <v>0</v>
      </c>
      <c r="F63" s="14">
        <v>20000</v>
      </c>
      <c r="G63" s="14">
        <f t="shared" si="11"/>
        <v>20000</v>
      </c>
      <c r="H63" s="14">
        <v>0</v>
      </c>
      <c r="I63" s="13">
        <f t="shared" si="9"/>
        <v>100</v>
      </c>
      <c r="J63" s="13">
        <f t="shared" si="10"/>
        <v>100</v>
      </c>
      <c r="K63" s="13"/>
    </row>
    <row r="64" spans="1:11" ht="17.25" customHeight="1" x14ac:dyDescent="0.2">
      <c r="A64" s="16" t="s">
        <v>58</v>
      </c>
      <c r="B64" s="15" t="s">
        <v>57</v>
      </c>
      <c r="C64" s="14">
        <v>34220.199999999997</v>
      </c>
      <c r="D64" s="14">
        <f>C64-E64</f>
        <v>27280.799999999996</v>
      </c>
      <c r="E64" s="14">
        <v>6939.4</v>
      </c>
      <c r="F64" s="14">
        <v>32253.9</v>
      </c>
      <c r="G64" s="14">
        <f t="shared" si="11"/>
        <v>25314.5</v>
      </c>
      <c r="H64" s="14">
        <v>6939.4</v>
      </c>
      <c r="I64" s="13">
        <f t="shared" si="9"/>
        <v>94.253978644192628</v>
      </c>
      <c r="J64" s="13">
        <f t="shared" si="10"/>
        <v>92.792366792762692</v>
      </c>
      <c r="K64" s="13">
        <f t="shared" si="8"/>
        <v>100</v>
      </c>
    </row>
    <row r="65" spans="1:11" ht="17.25" customHeight="1" x14ac:dyDescent="0.2">
      <c r="A65" s="20" t="s">
        <v>56</v>
      </c>
      <c r="B65" s="19" t="s">
        <v>55</v>
      </c>
      <c r="C65" s="18">
        <f>SUM(C66:C72)</f>
        <v>23773239.300000001</v>
      </c>
      <c r="D65" s="18">
        <f>SUM(D66:D72)</f>
        <v>21851128.300000004</v>
      </c>
      <c r="E65" s="18">
        <f>E66+E67+E68+E69+E70+E71+E72</f>
        <v>1922111</v>
      </c>
      <c r="F65" s="18">
        <f>F66+F67+F68+F69+F70+F71+F72</f>
        <v>23413253.200000003</v>
      </c>
      <c r="G65" s="18">
        <f t="shared" si="11"/>
        <v>21502716.200000003</v>
      </c>
      <c r="H65" s="18">
        <f>SUM(H66:H72)</f>
        <v>1910537</v>
      </c>
      <c r="I65" s="17">
        <f t="shared" si="9"/>
        <v>98.485750740749921</v>
      </c>
      <c r="J65" s="17">
        <f t="shared" si="10"/>
        <v>98.405518949792622</v>
      </c>
      <c r="K65" s="17">
        <f t="shared" si="8"/>
        <v>99.397849551872923</v>
      </c>
    </row>
    <row r="66" spans="1:11" ht="16.5" customHeight="1" x14ac:dyDescent="0.2">
      <c r="A66" s="16" t="s">
        <v>54</v>
      </c>
      <c r="B66" s="15" t="s">
        <v>53</v>
      </c>
      <c r="C66" s="14">
        <v>5481196.5</v>
      </c>
      <c r="D66" s="14">
        <f t="shared" ref="D66:D72" si="13">C66-E66</f>
        <v>5290346</v>
      </c>
      <c r="E66" s="14">
        <v>190850.5</v>
      </c>
      <c r="F66" s="14">
        <v>5472097.7000000002</v>
      </c>
      <c r="G66" s="14">
        <f t="shared" si="11"/>
        <v>5267906.1000000006</v>
      </c>
      <c r="H66" s="14">
        <v>204191.6</v>
      </c>
      <c r="I66" s="13">
        <f t="shared" si="9"/>
        <v>99.833999748047717</v>
      </c>
      <c r="J66" s="13">
        <f t="shared" si="10"/>
        <v>99.575833036251325</v>
      </c>
      <c r="K66" s="13">
        <f t="shared" si="8"/>
        <v>106.99034060691484</v>
      </c>
    </row>
    <row r="67" spans="1:11" ht="16.5" customHeight="1" x14ac:dyDescent="0.2">
      <c r="A67" s="16" t="s">
        <v>52</v>
      </c>
      <c r="B67" s="15" t="s">
        <v>51</v>
      </c>
      <c r="C67" s="14">
        <v>7750498.4000000004</v>
      </c>
      <c r="D67" s="14">
        <f t="shared" si="13"/>
        <v>6216175.9000000004</v>
      </c>
      <c r="E67" s="14">
        <v>1534322.5</v>
      </c>
      <c r="F67" s="14">
        <v>7425354.5</v>
      </c>
      <c r="G67" s="14">
        <f t="shared" si="11"/>
        <v>5912106.2999999998</v>
      </c>
      <c r="H67" s="14">
        <v>1513248.2</v>
      </c>
      <c r="I67" s="13">
        <f t="shared" si="9"/>
        <v>95.80486462651227</v>
      </c>
      <c r="J67" s="13">
        <f t="shared" si="10"/>
        <v>95.108413840090961</v>
      </c>
      <c r="K67" s="13">
        <f t="shared" si="8"/>
        <v>98.626475203224871</v>
      </c>
    </row>
    <row r="68" spans="1:11" ht="16.5" customHeight="1" x14ac:dyDescent="0.2">
      <c r="A68" s="16" t="s">
        <v>50</v>
      </c>
      <c r="B68" s="15" t="s">
        <v>49</v>
      </c>
      <c r="C68" s="14">
        <v>71501.2</v>
      </c>
      <c r="D68" s="14">
        <f t="shared" si="13"/>
        <v>71501.2</v>
      </c>
      <c r="E68" s="14">
        <v>0</v>
      </c>
      <c r="F68" s="14">
        <v>71465.3</v>
      </c>
      <c r="G68" s="14">
        <f t="shared" si="11"/>
        <v>71465.3</v>
      </c>
      <c r="H68" s="14">
        <v>0</v>
      </c>
      <c r="I68" s="13">
        <f t="shared" si="9"/>
        <v>99.949791052457869</v>
      </c>
      <c r="J68" s="13">
        <f t="shared" si="10"/>
        <v>99.949791052457869</v>
      </c>
      <c r="K68" s="13"/>
    </row>
    <row r="69" spans="1:11" ht="16.5" customHeight="1" x14ac:dyDescent="0.2">
      <c r="A69" s="16" t="s">
        <v>48</v>
      </c>
      <c r="B69" s="15" t="s">
        <v>47</v>
      </c>
      <c r="C69" s="14">
        <v>408598.7</v>
      </c>
      <c r="D69" s="14">
        <f t="shared" si="13"/>
        <v>367700.4</v>
      </c>
      <c r="E69" s="14">
        <v>40898.300000000003</v>
      </c>
      <c r="F69" s="14">
        <v>408595.3</v>
      </c>
      <c r="G69" s="14">
        <f t="shared" si="11"/>
        <v>367697</v>
      </c>
      <c r="H69" s="14">
        <v>40898.300000000003</v>
      </c>
      <c r="I69" s="13">
        <f t="shared" si="9"/>
        <v>99.999167887709874</v>
      </c>
      <c r="J69" s="13">
        <f t="shared" si="10"/>
        <v>99.999075334157922</v>
      </c>
      <c r="K69" s="13">
        <f t="shared" si="8"/>
        <v>100</v>
      </c>
    </row>
    <row r="70" spans="1:11" ht="21" customHeight="1" x14ac:dyDescent="0.2">
      <c r="A70" s="16" t="s">
        <v>46</v>
      </c>
      <c r="B70" s="15" t="s">
        <v>45</v>
      </c>
      <c r="C70" s="14">
        <v>113376.3</v>
      </c>
      <c r="D70" s="14">
        <f t="shared" si="13"/>
        <v>113376.3</v>
      </c>
      <c r="E70" s="14">
        <v>0</v>
      </c>
      <c r="F70" s="14">
        <v>93727.3</v>
      </c>
      <c r="G70" s="14">
        <f t="shared" si="11"/>
        <v>93727.3</v>
      </c>
      <c r="H70" s="14">
        <v>0</v>
      </c>
      <c r="I70" s="13">
        <f t="shared" si="9"/>
        <v>82.669217464320141</v>
      </c>
      <c r="J70" s="13">
        <f t="shared" si="10"/>
        <v>82.669217464320141</v>
      </c>
      <c r="K70" s="17"/>
    </row>
    <row r="71" spans="1:11" ht="21" customHeight="1" x14ac:dyDescent="0.2">
      <c r="A71" s="16" t="s">
        <v>44</v>
      </c>
      <c r="B71" s="15" t="s">
        <v>43</v>
      </c>
      <c r="C71" s="14">
        <v>363525.4</v>
      </c>
      <c r="D71" s="14">
        <f t="shared" si="13"/>
        <v>363525.4</v>
      </c>
      <c r="E71" s="14">
        <v>0</v>
      </c>
      <c r="F71" s="14">
        <v>363497.3</v>
      </c>
      <c r="G71" s="14">
        <f t="shared" si="11"/>
        <v>363497.3</v>
      </c>
      <c r="H71" s="14">
        <v>0</v>
      </c>
      <c r="I71" s="13">
        <f t="shared" si="9"/>
        <v>99.99227014123359</v>
      </c>
      <c r="J71" s="13">
        <f t="shared" si="10"/>
        <v>99.99227014123359</v>
      </c>
      <c r="K71" s="13"/>
    </row>
    <row r="72" spans="1:11" ht="20.25" customHeight="1" x14ac:dyDescent="0.2">
      <c r="A72" s="16" t="s">
        <v>42</v>
      </c>
      <c r="B72" s="15" t="s">
        <v>41</v>
      </c>
      <c r="C72" s="14">
        <v>9584542.8000000007</v>
      </c>
      <c r="D72" s="14">
        <f t="shared" si="13"/>
        <v>9428503.1000000015</v>
      </c>
      <c r="E72" s="14">
        <v>156039.70000000001</v>
      </c>
      <c r="F72" s="14">
        <v>9578515.8000000007</v>
      </c>
      <c r="G72" s="14">
        <f t="shared" si="11"/>
        <v>9426316.9000000004</v>
      </c>
      <c r="H72" s="14">
        <v>152198.9</v>
      </c>
      <c r="I72" s="13">
        <f t="shared" si="9"/>
        <v>99.937117501316806</v>
      </c>
      <c r="J72" s="13">
        <f t="shared" si="10"/>
        <v>99.976812862266527</v>
      </c>
      <c r="K72" s="13">
        <f t="shared" si="8"/>
        <v>97.538575119024188</v>
      </c>
    </row>
    <row r="73" spans="1:11" ht="16.5" customHeight="1" x14ac:dyDescent="0.2">
      <c r="A73" s="20" t="s">
        <v>40</v>
      </c>
      <c r="B73" s="19" t="s">
        <v>39</v>
      </c>
      <c r="C73" s="18">
        <f>C74+C75+C76+C77+C78</f>
        <v>50992092.399999991</v>
      </c>
      <c r="D73" s="18">
        <f>D74+D75+D76+D77+D78</f>
        <v>42271460.489999995</v>
      </c>
      <c r="E73" s="18">
        <f>E74+E75+E76+E77+E78</f>
        <v>8720631.910000002</v>
      </c>
      <c r="F73" s="18">
        <f>F74+F75+F76+F77+F78</f>
        <v>50676502.899999999</v>
      </c>
      <c r="G73" s="18">
        <f t="shared" si="11"/>
        <v>42012061.329999998</v>
      </c>
      <c r="H73" s="18">
        <f>H74+H75+H76+H77+H78</f>
        <v>8664441.5700000003</v>
      </c>
      <c r="I73" s="17">
        <f t="shared" si="9"/>
        <v>99.381101097942022</v>
      </c>
      <c r="J73" s="17">
        <f t="shared" si="10"/>
        <v>99.386349189280182</v>
      </c>
      <c r="K73" s="17">
        <f t="shared" si="8"/>
        <v>99.355662060044438</v>
      </c>
    </row>
    <row r="74" spans="1:11" ht="16.5" customHeight="1" x14ac:dyDescent="0.2">
      <c r="A74" s="16" t="s">
        <v>38</v>
      </c>
      <c r="B74" s="15" t="s">
        <v>37</v>
      </c>
      <c r="C74" s="14">
        <v>549716.69999999995</v>
      </c>
      <c r="D74" s="14">
        <f>C74-E74</f>
        <v>542974.79999999993</v>
      </c>
      <c r="E74" s="14">
        <v>6741.9</v>
      </c>
      <c r="F74" s="14">
        <v>549712.9</v>
      </c>
      <c r="G74" s="14">
        <f t="shared" si="11"/>
        <v>542974.80000000005</v>
      </c>
      <c r="H74" s="14">
        <v>6738.1</v>
      </c>
      <c r="I74" s="13">
        <f t="shared" si="9"/>
        <v>99.999308734844703</v>
      </c>
      <c r="J74" s="13">
        <f t="shared" si="10"/>
        <v>100.00000000000003</v>
      </c>
      <c r="K74" s="13">
        <f t="shared" si="8"/>
        <v>99.943636066984098</v>
      </c>
    </row>
    <row r="75" spans="1:11" ht="15" customHeight="1" x14ac:dyDescent="0.2">
      <c r="A75" s="16" t="s">
        <v>36</v>
      </c>
      <c r="B75" s="15" t="s">
        <v>35</v>
      </c>
      <c r="C75" s="14">
        <v>5936897.0999999996</v>
      </c>
      <c r="D75" s="14">
        <f>C75-E75</f>
        <v>5862236.0999999996</v>
      </c>
      <c r="E75" s="14">
        <v>74661</v>
      </c>
      <c r="F75" s="14">
        <v>5935795</v>
      </c>
      <c r="G75" s="14">
        <f t="shared" si="11"/>
        <v>5861134</v>
      </c>
      <c r="H75" s="14">
        <v>74661</v>
      </c>
      <c r="I75" s="13">
        <f t="shared" si="9"/>
        <v>99.981436430825127</v>
      </c>
      <c r="J75" s="13">
        <f t="shared" si="10"/>
        <v>99.981200006598172</v>
      </c>
      <c r="K75" s="13">
        <f t="shared" si="8"/>
        <v>100</v>
      </c>
    </row>
    <row r="76" spans="1:11" ht="15.75" customHeight="1" x14ac:dyDescent="0.2">
      <c r="A76" s="16" t="s">
        <v>34</v>
      </c>
      <c r="B76" s="15" t="s">
        <v>33</v>
      </c>
      <c r="C76" s="14">
        <v>32380848.899999999</v>
      </c>
      <c r="D76" s="14">
        <f>C76-E76</f>
        <v>24798372.489999998</v>
      </c>
      <c r="E76" s="14">
        <f>3868030.2+3714446.21</f>
        <v>7582476.4100000001</v>
      </c>
      <c r="F76" s="14">
        <v>32104363.100000001</v>
      </c>
      <c r="G76" s="14">
        <f t="shared" si="11"/>
        <v>24578073.130000003</v>
      </c>
      <c r="H76" s="14">
        <f>3864394+3661895.97</f>
        <v>7526289.9700000007</v>
      </c>
      <c r="I76" s="13">
        <f t="shared" si="9"/>
        <v>99.146144065420103</v>
      </c>
      <c r="J76" s="13">
        <f t="shared" si="10"/>
        <v>99.111637829906655</v>
      </c>
      <c r="K76" s="13">
        <f t="shared" si="8"/>
        <v>99.258996178004594</v>
      </c>
    </row>
    <row r="77" spans="1:11" ht="15" customHeight="1" x14ac:dyDescent="0.2">
      <c r="A77" s="16" t="s">
        <v>32</v>
      </c>
      <c r="B77" s="15" t="s">
        <v>31</v>
      </c>
      <c r="C77" s="14">
        <v>10635457.699999999</v>
      </c>
      <c r="D77" s="14">
        <f>C77-E77</f>
        <v>9583086.8999999985</v>
      </c>
      <c r="E77" s="14">
        <v>1052370.8</v>
      </c>
      <c r="F77" s="14">
        <v>10615729.800000001</v>
      </c>
      <c r="G77" s="14">
        <f t="shared" si="11"/>
        <v>9563359.1000000015</v>
      </c>
      <c r="H77" s="14">
        <v>1052370.7</v>
      </c>
      <c r="I77" s="13">
        <f t="shared" si="9"/>
        <v>99.814508218108955</v>
      </c>
      <c r="J77" s="13">
        <f t="shared" si="10"/>
        <v>99.794139401991671</v>
      </c>
      <c r="K77" s="13">
        <f t="shared" si="8"/>
        <v>99.999990497645868</v>
      </c>
    </row>
    <row r="78" spans="1:11" ht="16.5" customHeight="1" x14ac:dyDescent="0.2">
      <c r="A78" s="16" t="s">
        <v>30</v>
      </c>
      <c r="B78" s="15" t="s">
        <v>29</v>
      </c>
      <c r="C78" s="14">
        <v>1489172</v>
      </c>
      <c r="D78" s="14">
        <f>C78-E78</f>
        <v>1484790.2</v>
      </c>
      <c r="E78" s="14">
        <v>4381.8</v>
      </c>
      <c r="F78" s="14">
        <v>1470902.1</v>
      </c>
      <c r="G78" s="14">
        <f t="shared" si="11"/>
        <v>1466520.3</v>
      </c>
      <c r="H78" s="14">
        <v>4381.8</v>
      </c>
      <c r="I78" s="13">
        <f t="shared" si="9"/>
        <v>98.773150448705721</v>
      </c>
      <c r="J78" s="13">
        <f t="shared" si="10"/>
        <v>98.769529863545714</v>
      </c>
      <c r="K78" s="13">
        <f t="shared" si="8"/>
        <v>100</v>
      </c>
    </row>
    <row r="79" spans="1:11" ht="15.75" customHeight="1" x14ac:dyDescent="0.2">
      <c r="A79" s="24" t="s">
        <v>28</v>
      </c>
      <c r="B79" s="23" t="s">
        <v>27</v>
      </c>
      <c r="C79" s="17">
        <f>SUM(C80:C83)</f>
        <v>3229305</v>
      </c>
      <c r="D79" s="17">
        <f>SUM(D80:D83)</f>
        <v>3035931.7</v>
      </c>
      <c r="E79" s="17">
        <f>SUM(E80:E83)</f>
        <v>193373.3</v>
      </c>
      <c r="F79" s="17">
        <f>SUM(F80:F83)</f>
        <v>1942221.7</v>
      </c>
      <c r="G79" s="17">
        <f t="shared" si="11"/>
        <v>1766727</v>
      </c>
      <c r="H79" s="17">
        <f>SUM(H80:H83)</f>
        <v>175494.69999999998</v>
      </c>
      <c r="I79" s="17">
        <f t="shared" si="9"/>
        <v>60.143643910996325</v>
      </c>
      <c r="J79" s="17">
        <f t="shared" si="10"/>
        <v>58.193898103834151</v>
      </c>
      <c r="K79" s="17">
        <f t="shared" ref="K79:K93" si="14">H79/E79*100</f>
        <v>90.754359572908967</v>
      </c>
    </row>
    <row r="80" spans="1:11" ht="17.25" customHeight="1" x14ac:dyDescent="0.2">
      <c r="A80" s="22" t="s">
        <v>26</v>
      </c>
      <c r="B80" s="21" t="s">
        <v>25</v>
      </c>
      <c r="C80" s="14">
        <v>1507.9</v>
      </c>
      <c r="D80" s="14">
        <f>C80-E80</f>
        <v>1507.9</v>
      </c>
      <c r="E80" s="14">
        <v>0</v>
      </c>
      <c r="F80" s="14">
        <v>1457.9</v>
      </c>
      <c r="G80" s="14">
        <f t="shared" si="11"/>
        <v>1457.9</v>
      </c>
      <c r="H80" s="14">
        <v>0</v>
      </c>
      <c r="I80" s="13">
        <f t="shared" ref="I80:I93" si="15">F80/C80*100</f>
        <v>96.684130247363882</v>
      </c>
      <c r="J80" s="13">
        <f t="shared" ref="J80:J93" si="16">G80/D80*100</f>
        <v>96.684130247363882</v>
      </c>
      <c r="K80" s="13"/>
    </row>
    <row r="81" spans="1:11" ht="17.25" customHeight="1" x14ac:dyDescent="0.2">
      <c r="A81" s="22" t="s">
        <v>24</v>
      </c>
      <c r="B81" s="21" t="s">
        <v>23</v>
      </c>
      <c r="C81" s="14">
        <v>2301249</v>
      </c>
      <c r="D81" s="14">
        <f>C81-E81</f>
        <v>2114840.1</v>
      </c>
      <c r="E81" s="14">
        <v>186408.9</v>
      </c>
      <c r="F81" s="14">
        <v>1018219.2</v>
      </c>
      <c r="G81" s="14">
        <f t="shared" si="11"/>
        <v>849688.89999999991</v>
      </c>
      <c r="H81" s="14">
        <v>168530.3</v>
      </c>
      <c r="I81" s="13">
        <f t="shared" si="15"/>
        <v>44.246372296087905</v>
      </c>
      <c r="J81" s="13">
        <f t="shared" si="16"/>
        <v>40.177453605121251</v>
      </c>
      <c r="K81" s="13">
        <f t="shared" si="14"/>
        <v>90.408934337362652</v>
      </c>
    </row>
    <row r="82" spans="1:11" ht="20.25" customHeight="1" x14ac:dyDescent="0.2">
      <c r="A82" s="22" t="s">
        <v>22</v>
      </c>
      <c r="B82" s="21" t="s">
        <v>21</v>
      </c>
      <c r="C82" s="14">
        <v>652799</v>
      </c>
      <c r="D82" s="14">
        <f>C82-E82</f>
        <v>645834.6</v>
      </c>
      <c r="E82" s="14">
        <v>6964.4</v>
      </c>
      <c r="F82" s="14">
        <v>648795.6</v>
      </c>
      <c r="G82" s="14">
        <f t="shared" si="11"/>
        <v>641831.19999999995</v>
      </c>
      <c r="H82" s="14">
        <v>6964.4</v>
      </c>
      <c r="I82" s="13">
        <f t="shared" si="15"/>
        <v>99.38673312918678</v>
      </c>
      <c r="J82" s="13">
        <f t="shared" si="16"/>
        <v>99.380119925442216</v>
      </c>
      <c r="K82" s="13">
        <f t="shared" si="14"/>
        <v>100</v>
      </c>
    </row>
    <row r="83" spans="1:11" ht="20.25" customHeight="1" x14ac:dyDescent="0.2">
      <c r="A83" s="22" t="s">
        <v>20</v>
      </c>
      <c r="B83" s="21" t="s">
        <v>19</v>
      </c>
      <c r="C83" s="14">
        <v>273749.09999999998</v>
      </c>
      <c r="D83" s="14">
        <f>C83-E83</f>
        <v>273749.09999999998</v>
      </c>
      <c r="E83" s="14">
        <v>0</v>
      </c>
      <c r="F83" s="14">
        <v>273749</v>
      </c>
      <c r="G83" s="14">
        <f t="shared" si="11"/>
        <v>273749</v>
      </c>
      <c r="H83" s="14">
        <v>0</v>
      </c>
      <c r="I83" s="13">
        <f t="shared" si="15"/>
        <v>99.999963470199546</v>
      </c>
      <c r="J83" s="13">
        <f t="shared" si="16"/>
        <v>99.999963470199546</v>
      </c>
      <c r="K83" s="13"/>
    </row>
    <row r="84" spans="1:11" ht="15.75" customHeight="1" x14ac:dyDescent="0.2">
      <c r="A84" s="24" t="s">
        <v>18</v>
      </c>
      <c r="B84" s="23" t="s">
        <v>17</v>
      </c>
      <c r="C84" s="17">
        <f>C85+C86</f>
        <v>515545.5</v>
      </c>
      <c r="D84" s="17">
        <f>D85+D86</f>
        <v>515545.5</v>
      </c>
      <c r="E84" s="17">
        <f>E85+E86</f>
        <v>0</v>
      </c>
      <c r="F84" s="17">
        <f>F85+F86</f>
        <v>515545.4</v>
      </c>
      <c r="G84" s="17">
        <f t="shared" si="11"/>
        <v>515545.4</v>
      </c>
      <c r="H84" s="17">
        <f>H85+H86</f>
        <v>0</v>
      </c>
      <c r="I84" s="17">
        <f t="shared" si="15"/>
        <v>99.999980603069957</v>
      </c>
      <c r="J84" s="17">
        <f t="shared" si="16"/>
        <v>99.999980603069957</v>
      </c>
      <c r="K84" s="13"/>
    </row>
    <row r="85" spans="1:11" ht="19.5" customHeight="1" x14ac:dyDescent="0.2">
      <c r="A85" s="22" t="s">
        <v>16</v>
      </c>
      <c r="B85" s="21" t="s">
        <v>15</v>
      </c>
      <c r="C85" s="14">
        <v>415906.2</v>
      </c>
      <c r="D85" s="14">
        <f>C85-E85</f>
        <v>415906.2</v>
      </c>
      <c r="E85" s="14">
        <v>0</v>
      </c>
      <c r="F85" s="14">
        <v>415906.2</v>
      </c>
      <c r="G85" s="14">
        <f t="shared" si="11"/>
        <v>415906.2</v>
      </c>
      <c r="H85" s="14">
        <v>0</v>
      </c>
      <c r="I85" s="13">
        <f t="shared" si="15"/>
        <v>100</v>
      </c>
      <c r="J85" s="13">
        <f t="shared" si="16"/>
        <v>100</v>
      </c>
      <c r="K85" s="13"/>
    </row>
    <row r="86" spans="1:11" ht="18.75" customHeight="1" x14ac:dyDescent="0.2">
      <c r="A86" s="22" t="s">
        <v>14</v>
      </c>
      <c r="B86" s="21" t="s">
        <v>13</v>
      </c>
      <c r="C86" s="14">
        <v>99639.3</v>
      </c>
      <c r="D86" s="14">
        <f>C86-E86</f>
        <v>99639.3</v>
      </c>
      <c r="E86" s="14">
        <v>0</v>
      </c>
      <c r="F86" s="14">
        <v>99639.2</v>
      </c>
      <c r="G86" s="14">
        <f t="shared" si="11"/>
        <v>99639.2</v>
      </c>
      <c r="H86" s="14">
        <v>0</v>
      </c>
      <c r="I86" s="13">
        <f t="shared" si="15"/>
        <v>99.999899637994233</v>
      </c>
      <c r="J86" s="13">
        <f t="shared" si="16"/>
        <v>99.999899637994233</v>
      </c>
      <c r="K86" s="13"/>
    </row>
    <row r="87" spans="1:11" ht="20.25" customHeight="1" x14ac:dyDescent="0.2">
      <c r="A87" s="20"/>
      <c r="B87" s="19" t="s">
        <v>12</v>
      </c>
      <c r="C87" s="17">
        <f>C52+C61+C65+C73+C79+C84</f>
        <v>128522656.90000001</v>
      </c>
      <c r="D87" s="17">
        <f>D52+D61+D65+D73+D79+D84</f>
        <v>115584672.05000001</v>
      </c>
      <c r="E87" s="17">
        <f>E52+E61+E65+E73+E79+E84</f>
        <v>12937984.850000001</v>
      </c>
      <c r="F87" s="17">
        <f>F52+F61+F65+F73+F79+F84</f>
        <v>125685331.2</v>
      </c>
      <c r="G87" s="17">
        <f t="shared" si="11"/>
        <v>112843716.63</v>
      </c>
      <c r="H87" s="17">
        <f>H52+H61+H65+H73+H79+H84</f>
        <v>12841614.57</v>
      </c>
      <c r="I87" s="17">
        <f t="shared" si="15"/>
        <v>97.792353684216437</v>
      </c>
      <c r="J87" s="17">
        <f t="shared" si="16"/>
        <v>97.628616864687459</v>
      </c>
      <c r="K87" s="17">
        <f t="shared" si="14"/>
        <v>99.25513686159556</v>
      </c>
    </row>
    <row r="88" spans="1:11" ht="19.5" customHeight="1" x14ac:dyDescent="0.2">
      <c r="A88" s="20" t="s">
        <v>11</v>
      </c>
      <c r="B88" s="19" t="s">
        <v>10</v>
      </c>
      <c r="C88" s="18">
        <f>C89</f>
        <v>148018.1</v>
      </c>
      <c r="D88" s="18">
        <f>D89</f>
        <v>148018.1</v>
      </c>
      <c r="E88" s="18">
        <f>E89</f>
        <v>0</v>
      </c>
      <c r="F88" s="18">
        <f>F89</f>
        <v>142932.20000000001</v>
      </c>
      <c r="G88" s="18">
        <f t="shared" si="11"/>
        <v>142932.20000000001</v>
      </c>
      <c r="H88" s="18">
        <f>H89</f>
        <v>0</v>
      </c>
      <c r="I88" s="17">
        <f t="shared" si="15"/>
        <v>96.564001294436295</v>
      </c>
      <c r="J88" s="17">
        <f t="shared" si="16"/>
        <v>96.564001294436295</v>
      </c>
      <c r="K88" s="13"/>
    </row>
    <row r="89" spans="1:11" ht="21" customHeight="1" x14ac:dyDescent="0.2">
      <c r="A89" s="16" t="s">
        <v>9</v>
      </c>
      <c r="B89" s="15" t="s">
        <v>8</v>
      </c>
      <c r="C89" s="14">
        <v>148018.1</v>
      </c>
      <c r="D89" s="14">
        <f>C89-E89</f>
        <v>148018.1</v>
      </c>
      <c r="E89" s="14">
        <v>0</v>
      </c>
      <c r="F89" s="14">
        <v>142932.20000000001</v>
      </c>
      <c r="G89" s="14">
        <f t="shared" si="11"/>
        <v>142932.20000000001</v>
      </c>
      <c r="H89" s="14"/>
      <c r="I89" s="13">
        <f t="shared" si="15"/>
        <v>96.564001294436295</v>
      </c>
      <c r="J89" s="13">
        <f t="shared" si="16"/>
        <v>96.564001294436295</v>
      </c>
      <c r="K89" s="13"/>
    </row>
    <row r="90" spans="1:11" ht="35.25" customHeight="1" x14ac:dyDescent="0.2">
      <c r="A90" s="20" t="s">
        <v>7</v>
      </c>
      <c r="B90" s="19" t="s">
        <v>6</v>
      </c>
      <c r="C90" s="18">
        <f>C91+C92+C93</f>
        <v>8274962.5</v>
      </c>
      <c r="D90" s="18">
        <f>D91+D92+D93</f>
        <v>8204453.3999999994</v>
      </c>
      <c r="E90" s="18">
        <f>E91+E92+E93</f>
        <v>70509.100000000006</v>
      </c>
      <c r="F90" s="18">
        <f>F91+F92+F93</f>
        <v>8239260.7999999998</v>
      </c>
      <c r="G90" s="18">
        <f t="shared" si="11"/>
        <v>8168751.7000000002</v>
      </c>
      <c r="H90" s="18">
        <f>H91+H92+H93</f>
        <v>70509.100000000006</v>
      </c>
      <c r="I90" s="17">
        <f t="shared" si="15"/>
        <v>99.568557561439093</v>
      </c>
      <c r="J90" s="17">
        <f t="shared" si="16"/>
        <v>99.564849743677016</v>
      </c>
      <c r="K90" s="17">
        <f t="shared" si="14"/>
        <v>100</v>
      </c>
    </row>
    <row r="91" spans="1:11" ht="33.75" customHeight="1" x14ac:dyDescent="0.2">
      <c r="A91" s="16" t="s">
        <v>5</v>
      </c>
      <c r="B91" s="15" t="s">
        <v>4</v>
      </c>
      <c r="C91" s="14">
        <v>3568815.5</v>
      </c>
      <c r="D91" s="14">
        <f>C91-E91</f>
        <v>3568815.5</v>
      </c>
      <c r="E91" s="14">
        <v>0</v>
      </c>
      <c r="F91" s="14">
        <v>3568815.5</v>
      </c>
      <c r="G91" s="14">
        <f t="shared" si="11"/>
        <v>3568815.5</v>
      </c>
      <c r="H91" s="14">
        <v>0</v>
      </c>
      <c r="I91" s="13">
        <f t="shared" si="15"/>
        <v>100</v>
      </c>
      <c r="J91" s="13">
        <f t="shared" si="16"/>
        <v>100</v>
      </c>
      <c r="K91" s="13"/>
    </row>
    <row r="92" spans="1:11" ht="21.75" customHeight="1" x14ac:dyDescent="0.2">
      <c r="A92" s="16" t="s">
        <v>3</v>
      </c>
      <c r="B92" s="15" t="s">
        <v>2</v>
      </c>
      <c r="C92" s="14">
        <v>817477.1</v>
      </c>
      <c r="D92" s="14">
        <f>C92-E92</f>
        <v>804727.1</v>
      </c>
      <c r="E92" s="14">
        <v>12750</v>
      </c>
      <c r="F92" s="14">
        <v>793785.3</v>
      </c>
      <c r="G92" s="14">
        <f t="shared" si="11"/>
        <v>781035.3</v>
      </c>
      <c r="H92" s="14">
        <v>12750</v>
      </c>
      <c r="I92" s="13">
        <f t="shared" si="15"/>
        <v>97.101839305345678</v>
      </c>
      <c r="J92" s="13">
        <f t="shared" si="16"/>
        <v>97.055921193656829</v>
      </c>
      <c r="K92" s="13">
        <f t="shared" si="14"/>
        <v>100</v>
      </c>
    </row>
    <row r="93" spans="1:11" ht="22.5" customHeight="1" x14ac:dyDescent="0.2">
      <c r="A93" s="16" t="s">
        <v>1</v>
      </c>
      <c r="B93" s="15" t="s">
        <v>0</v>
      </c>
      <c r="C93" s="14">
        <v>3888669.9</v>
      </c>
      <c r="D93" s="14">
        <f>C93-E93</f>
        <v>3830910.8</v>
      </c>
      <c r="E93" s="14">
        <v>57759.1</v>
      </c>
      <c r="F93" s="14">
        <v>3876660</v>
      </c>
      <c r="G93" s="14">
        <f t="shared" si="11"/>
        <v>3818900.9</v>
      </c>
      <c r="H93" s="14">
        <v>57759.1</v>
      </c>
      <c r="I93" s="13">
        <f t="shared" si="15"/>
        <v>99.691156608587434</v>
      </c>
      <c r="J93" s="13">
        <f t="shared" si="16"/>
        <v>99.686500139862304</v>
      </c>
      <c r="K93" s="13">
        <f t="shared" si="14"/>
        <v>100</v>
      </c>
    </row>
    <row r="94" spans="1:11" s="11" customFormat="1" ht="20.25" customHeight="1" x14ac:dyDescent="0.2">
      <c r="A94" s="35"/>
      <c r="B94" s="35"/>
      <c r="C94" s="12"/>
      <c r="E94" s="12"/>
    </row>
    <row r="95" spans="1:11" s="2" customFormat="1" ht="15.75" customHeight="1" x14ac:dyDescent="0.2">
      <c r="B95" s="4"/>
      <c r="C95" s="3"/>
      <c r="E95" s="10"/>
    </row>
    <row r="96" spans="1:11" s="2" customFormat="1" ht="15" x14ac:dyDescent="0.2">
      <c r="B96" s="4"/>
      <c r="C96" s="3"/>
      <c r="E96" s="9"/>
    </row>
    <row r="97" spans="2:6" s="2" customFormat="1" x14ac:dyDescent="0.2">
      <c r="B97" s="4"/>
      <c r="C97" s="3"/>
    </row>
    <row r="98" spans="2:6" s="2" customFormat="1" x14ac:dyDescent="0.2">
      <c r="B98" s="4"/>
      <c r="C98" s="3"/>
    </row>
    <row r="99" spans="2:6" s="2" customFormat="1" ht="15.75" x14ac:dyDescent="0.2">
      <c r="B99" s="4"/>
      <c r="C99" s="3"/>
      <c r="E99" s="8"/>
    </row>
    <row r="100" spans="2:6" s="2" customFormat="1" ht="22.5" x14ac:dyDescent="0.2">
      <c r="B100" s="4"/>
      <c r="C100" s="3"/>
      <c r="E100" s="7"/>
    </row>
    <row r="101" spans="2:6" s="2" customFormat="1" x14ac:dyDescent="0.2">
      <c r="B101" s="4"/>
      <c r="C101" s="3"/>
      <c r="E101" s="3"/>
    </row>
    <row r="102" spans="2:6" s="2" customFormat="1" x14ac:dyDescent="0.2">
      <c r="B102" s="4"/>
      <c r="C102" s="3"/>
      <c r="E102" s="3"/>
    </row>
    <row r="103" spans="2:6" s="2" customFormat="1" x14ac:dyDescent="0.2">
      <c r="B103" s="4"/>
      <c r="C103" s="3"/>
      <c r="E103" s="3"/>
    </row>
    <row r="104" spans="2:6" s="2" customFormat="1" x14ac:dyDescent="0.2">
      <c r="B104" s="4"/>
      <c r="C104" s="3"/>
      <c r="E104" s="3"/>
      <c r="F104" s="3"/>
    </row>
    <row r="105" spans="2:6" s="2" customFormat="1" x14ac:dyDescent="0.2">
      <c r="B105" s="4"/>
      <c r="C105" s="3"/>
      <c r="E105" s="3"/>
    </row>
    <row r="106" spans="2:6" s="2" customFormat="1" x14ac:dyDescent="0.2">
      <c r="B106" s="4"/>
      <c r="C106" s="3"/>
      <c r="E106" s="3"/>
    </row>
    <row r="107" spans="2:6" s="2" customFormat="1" ht="18.75" x14ac:dyDescent="0.2">
      <c r="B107" s="4"/>
      <c r="C107" s="3"/>
      <c r="E107" s="6"/>
    </row>
    <row r="108" spans="2:6" s="2" customFormat="1" x14ac:dyDescent="0.2">
      <c r="B108" s="4"/>
      <c r="C108" s="3"/>
      <c r="E108" s="3"/>
    </row>
    <row r="109" spans="2:6" s="2" customFormat="1" x14ac:dyDescent="0.2">
      <c r="B109" s="4"/>
      <c r="C109" s="3"/>
      <c r="E109" s="3"/>
    </row>
    <row r="110" spans="2:6" s="2" customFormat="1" x14ac:dyDescent="0.2">
      <c r="B110" s="4"/>
      <c r="C110" s="3"/>
      <c r="E110" s="5"/>
    </row>
    <row r="111" spans="2:6" s="2" customFormat="1" x14ac:dyDescent="0.2">
      <c r="B111" s="4"/>
      <c r="C111" s="3"/>
      <c r="E111" s="3"/>
    </row>
    <row r="112" spans="2:6" s="2" customFormat="1" x14ac:dyDescent="0.2">
      <c r="B112" s="4"/>
      <c r="C112" s="3"/>
      <c r="E112" s="3"/>
    </row>
    <row r="113" spans="2:5" s="2" customFormat="1" x14ac:dyDescent="0.2">
      <c r="B113" s="4"/>
      <c r="C113" s="3"/>
      <c r="E113" s="3"/>
    </row>
    <row r="114" spans="2:5" s="2" customFormat="1" x14ac:dyDescent="0.2">
      <c r="B114" s="4"/>
      <c r="C114" s="3"/>
      <c r="E114" s="3"/>
    </row>
  </sheetData>
  <autoFilter ref="A14:K93"/>
  <mergeCells count="15">
    <mergeCell ref="A94:B94"/>
    <mergeCell ref="A2:K2"/>
    <mergeCell ref="A3:K3"/>
    <mergeCell ref="A5:A7"/>
    <mergeCell ref="B5:B7"/>
    <mergeCell ref="C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9370078740157483" right="0.39370078740157483" top="0.3937007874015748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2024-03-20T07:17:23Z</cp:lastPrinted>
  <dcterms:created xsi:type="dcterms:W3CDTF">2024-02-29T09:11:43Z</dcterms:created>
  <dcterms:modified xsi:type="dcterms:W3CDTF">2024-03-20T07:18:21Z</dcterms:modified>
</cp:coreProperties>
</file>