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20" yWindow="-150" windowWidth="10995" windowHeight="9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0" i="1" l="1"/>
  <c r="P16" i="1"/>
  <c r="D21" i="1" l="1"/>
  <c r="L10" i="1" l="1"/>
  <c r="I11" i="1"/>
  <c r="Q20" i="1" l="1"/>
  <c r="S20" i="1"/>
  <c r="L20" i="1"/>
  <c r="Q10" i="1"/>
  <c r="S10" i="1"/>
  <c r="S11" i="1"/>
  <c r="S12" i="1"/>
  <c r="S13" i="1"/>
  <c r="S14" i="1"/>
  <c r="S15" i="1"/>
  <c r="S17" i="1"/>
  <c r="S18" i="1"/>
  <c r="S19" i="1"/>
  <c r="S21" i="1"/>
  <c r="S22" i="1"/>
  <c r="S23" i="1"/>
  <c r="S24" i="1"/>
  <c r="Q12" i="1"/>
  <c r="Q13" i="1"/>
  <c r="Q14" i="1"/>
  <c r="Q15" i="1"/>
  <c r="Q17" i="1"/>
  <c r="Q18" i="1"/>
  <c r="Q19" i="1"/>
  <c r="Q21" i="1"/>
  <c r="Q22" i="1"/>
  <c r="Q23" i="1"/>
  <c r="Q24" i="1"/>
  <c r="N11" i="1"/>
  <c r="N12" i="1"/>
  <c r="N13" i="1"/>
  <c r="N14" i="1"/>
  <c r="N15" i="1"/>
  <c r="N17" i="1"/>
  <c r="N18" i="1"/>
  <c r="N19" i="1"/>
  <c r="N20" i="1"/>
  <c r="N21" i="1"/>
  <c r="N22" i="1"/>
  <c r="N23" i="1"/>
  <c r="N24" i="1"/>
  <c r="L12" i="1"/>
  <c r="L13" i="1"/>
  <c r="L14" i="1"/>
  <c r="L15" i="1"/>
  <c r="L17" i="1"/>
  <c r="L18" i="1"/>
  <c r="L19" i="1"/>
  <c r="L21" i="1"/>
  <c r="L22" i="1"/>
  <c r="L23" i="1"/>
  <c r="L24" i="1"/>
  <c r="I12" i="1"/>
  <c r="I13" i="1"/>
  <c r="I14" i="1"/>
  <c r="I15" i="1"/>
  <c r="I17" i="1"/>
  <c r="I18" i="1"/>
  <c r="I19" i="1"/>
  <c r="I20" i="1"/>
  <c r="I21" i="1"/>
  <c r="I22" i="1"/>
  <c r="I23" i="1"/>
  <c r="I24" i="1"/>
  <c r="I10" i="1"/>
  <c r="G12" i="1"/>
  <c r="G13" i="1"/>
  <c r="G14" i="1"/>
  <c r="G15" i="1"/>
  <c r="G17" i="1"/>
  <c r="G18" i="1"/>
  <c r="G19" i="1"/>
  <c r="G21" i="1"/>
  <c r="G22" i="1"/>
  <c r="G23" i="1"/>
  <c r="G24" i="1"/>
  <c r="G20" i="1" l="1"/>
  <c r="N10" i="1"/>
  <c r="G10" i="1"/>
  <c r="J16" i="1" l="1"/>
  <c r="F16" i="1"/>
  <c r="F9" i="1" s="1"/>
  <c r="F26" i="1" s="1"/>
  <c r="E16" i="1"/>
  <c r="B16" i="1"/>
  <c r="B9" i="1" s="1"/>
  <c r="N16" i="1" l="1"/>
  <c r="I16" i="1"/>
  <c r="J9" i="1"/>
  <c r="M22" i="1" s="1"/>
  <c r="D16" i="1"/>
  <c r="D17" i="1"/>
  <c r="D15" i="1"/>
  <c r="D24" i="1"/>
  <c r="D10" i="1"/>
  <c r="D19" i="1"/>
  <c r="D12" i="1"/>
  <c r="D20" i="1"/>
  <c r="D14" i="1"/>
  <c r="D11" i="1"/>
  <c r="D13" i="1"/>
  <c r="D22" i="1"/>
  <c r="D23" i="1"/>
  <c r="D18" i="1"/>
  <c r="E9" i="1"/>
  <c r="B26" i="1"/>
  <c r="P9" i="1"/>
  <c r="P26" i="1" s="1"/>
  <c r="C16" i="1"/>
  <c r="G16" i="1" s="1"/>
  <c r="K16" i="1"/>
  <c r="L16" i="1" s="1"/>
  <c r="O16" i="1"/>
  <c r="S16" i="1" s="1"/>
  <c r="M12" i="1" l="1"/>
  <c r="M19" i="1"/>
  <c r="M10" i="1"/>
  <c r="M11" i="1"/>
  <c r="M21" i="1"/>
  <c r="N9" i="1"/>
  <c r="M15" i="1"/>
  <c r="I9" i="1"/>
  <c r="Q16" i="1"/>
  <c r="M16" i="1"/>
  <c r="M23" i="1"/>
  <c r="M24" i="1"/>
  <c r="M14" i="1"/>
  <c r="M18" i="1"/>
  <c r="M13" i="1"/>
  <c r="M17" i="1"/>
  <c r="J26" i="1"/>
  <c r="M20" i="1"/>
  <c r="H16" i="1"/>
  <c r="H17" i="1"/>
  <c r="H15" i="1"/>
  <c r="H11" i="1"/>
  <c r="H19" i="1"/>
  <c r="H22" i="1"/>
  <c r="H23" i="1"/>
  <c r="H12" i="1"/>
  <c r="H20" i="1"/>
  <c r="H13" i="1"/>
  <c r="H21" i="1"/>
  <c r="H14" i="1"/>
  <c r="H24" i="1"/>
  <c r="H18" i="1"/>
  <c r="D9" i="1"/>
  <c r="O9" i="1"/>
  <c r="E26" i="1"/>
  <c r="K9" i="1"/>
  <c r="L9" i="1" s="1"/>
  <c r="C9" i="1"/>
  <c r="G9" i="1" s="1"/>
  <c r="R16" i="1" l="1"/>
  <c r="R10" i="1"/>
  <c r="Q9" i="1"/>
  <c r="M9" i="1"/>
  <c r="S9" i="1"/>
  <c r="N26" i="1"/>
  <c r="H9" i="1"/>
  <c r="R23" i="1"/>
  <c r="R15" i="1"/>
  <c r="R17" i="1"/>
  <c r="R21" i="1"/>
  <c r="R24" i="1"/>
  <c r="R18" i="1"/>
  <c r="R11" i="1"/>
  <c r="R19" i="1"/>
  <c r="R12" i="1"/>
  <c r="R20" i="1"/>
  <c r="R13" i="1"/>
  <c r="R14" i="1"/>
  <c r="R22" i="1"/>
  <c r="O26" i="1"/>
  <c r="S26" i="1" s="1"/>
  <c r="C26" i="1"/>
  <c r="K26" i="1"/>
  <c r="R9" i="1" l="1"/>
</calcChain>
</file>

<file path=xl/sharedStrings.xml><?xml version="1.0" encoding="utf-8"?>
<sst xmlns="http://schemas.openxmlformats.org/spreadsheetml/2006/main" count="64" uniqueCount="49">
  <si>
    <t>Структура и динамика расходов областного бюджета по разделам классификации расходов</t>
  </si>
  <si>
    <t>2024 год</t>
  </si>
  <si>
    <t>2025 год</t>
  </si>
  <si>
    <t>Всего</t>
  </si>
  <si>
    <t>в том числе за счет средств областного бюджета</t>
  </si>
  <si>
    <t>уд. вес, %</t>
  </si>
  <si>
    <t>Проект</t>
  </si>
  <si>
    <t>Темп роста, %</t>
  </si>
  <si>
    <t>тыс. рублей</t>
  </si>
  <si>
    <t>1</t>
  </si>
  <si>
    <t>2</t>
  </si>
  <si>
    <t>3</t>
  </si>
  <si>
    <t>4</t>
  </si>
  <si>
    <t>5</t>
  </si>
  <si>
    <t>6</t>
  </si>
  <si>
    <t>8</t>
  </si>
  <si>
    <t>10</t>
  </si>
  <si>
    <t>11</t>
  </si>
  <si>
    <t>13</t>
  </si>
  <si>
    <t>15</t>
  </si>
  <si>
    <t>16</t>
  </si>
  <si>
    <t>18</t>
  </si>
  <si>
    <t>Итого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</si>
  <si>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</si>
  <si>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</si>
  <si>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</si>
  <si>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</si>
  <si>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</si>
  <si>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</si>
  <si>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</si>
  <si>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</si>
  <si>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</si>
  <si>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</si>
  <si>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</si>
  <si>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</si>
  <si>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 ДОЛГА</t>
  </si>
  <si>
    <t>МЕЖБЮДЖЕТНЫЕ ТРАНСФЕРТЫ ОБЩЕГО ХАРАКТЕРА БЮДЖЕТАМ МУНИЦИПАЛЬНЫХ ОБРАЗОВАНИЙ</t>
  </si>
  <si>
    <t>Условно утвержденные расходы</t>
  </si>
  <si>
    <t>ВСЕГО</t>
  </si>
  <si>
    <t>7=6/3</t>
  </si>
  <si>
    <t>9=5/2</t>
  </si>
  <si>
    <t>Социально-культурная сфера, 
в том числе:</t>
  </si>
  <si>
    <t>12=11/7</t>
  </si>
  <si>
    <t>14=10/5</t>
  </si>
  <si>
    <t>17=16/11</t>
  </si>
  <si>
    <t>19=15/10</t>
  </si>
  <si>
    <t>Приложение 8 к пояснительной записке 2024 года</t>
  </si>
  <si>
    <t>2023 год
уточненный план на 01.08.2023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</si>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</sst>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/>
    <xf numFmtId="49" fontId="1" fillId="0" borderId="8" xfId="0" applyNumberFormat="1" applyFont="1" applyFill="1" applyBorder="1" applyAlignment="1" applyProtection="1">
      <alignment horizontal="left" vertical="center" wrapText="1"/>
    </xf>
    <xf numFmtId="164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/>
    <xf numFmtId="164" fontId="2" fillId="0" borderId="8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164" fontId="5" fillId="0" borderId="8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2" fillId="0" borderId="5" xfId="0" applyFont="1" applyFill="1" applyBorder="1" applyAlignment="1">
      <alignment wrapText="1"/>
    </xf>
    <xf numFmtId="0" fontId="8" fillId="0" borderId="0" xfId="0" applyFont="1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/>
    <xf numFmtId="164" fontId="2" fillId="2" borderId="5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/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26"/>
  <sheetViews>
    <sheetView tabSelected="1" zoomScale="120" zoomScaleNormal="120" workbookViewId="0">
      <selection activeCell="J34" sqref="J34"/>
    </sheetView>
  </sheetViews>
  <sheetFormatPr defaultRowHeight="12.75" x14ac:dyDescent="0.2"/>
  <cols>
    <col min="1" max="1" width="29.28515625" style="6" customWidth="1"/>
    <col min="2" max="3" width="11.5703125" style="6" customWidth="1"/>
    <col min="4" max="4" width="7.28515625" style="6" customWidth="1"/>
    <col min="5" max="5" width="11.5703125" style="6" customWidth="1"/>
    <col min="6" max="6" width="13" style="6" customWidth="1"/>
    <col min="7" max="7" width="7.28515625" style="20" customWidth="1"/>
    <col min="8" max="9" width="7.28515625" style="6" customWidth="1"/>
    <col min="10" max="10" width="13.42578125" style="6" customWidth="1"/>
    <col min="11" max="11" width="12.7109375" style="6" customWidth="1"/>
    <col min="12" max="12" width="7.28515625" style="20" customWidth="1"/>
    <col min="13" max="14" width="7.28515625" style="6" customWidth="1"/>
    <col min="15" max="15" width="11.5703125" style="6" customWidth="1"/>
    <col min="16" max="16" width="12.42578125" style="6" customWidth="1"/>
    <col min="17" max="17" width="7.85546875" style="6" customWidth="1"/>
    <col min="18" max="18" width="7.28515625" style="6" customWidth="1"/>
    <col min="19" max="19" width="9.28515625" style="6" customWidth="1"/>
    <col min="20" max="16384" width="9.140625" style="6"/>
  </cols>
  <sheetData>
    <row r="1" spans="1:19" x14ac:dyDescent="0.2">
      <c r="S1" s="7" t="s">
        <v>46</v>
      </c>
    </row>
    <row r="2" spans="1:19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x14ac:dyDescent="0.2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5.5" customHeight="1" x14ac:dyDescent="0.2">
      <c r="A5" s="24"/>
      <c r="B5" s="27" t="s">
        <v>47</v>
      </c>
      <c r="C5" s="28"/>
      <c r="D5" s="29"/>
      <c r="E5" s="30" t="s">
        <v>1</v>
      </c>
      <c r="F5" s="31"/>
      <c r="G5" s="31"/>
      <c r="H5" s="31"/>
      <c r="I5" s="32"/>
      <c r="J5" s="30" t="s">
        <v>2</v>
      </c>
      <c r="K5" s="31"/>
      <c r="L5" s="31"/>
      <c r="M5" s="31"/>
      <c r="N5" s="32"/>
      <c r="O5" s="33" t="s">
        <v>48</v>
      </c>
      <c r="P5" s="33"/>
      <c r="Q5" s="33"/>
      <c r="R5" s="33"/>
      <c r="S5" s="33"/>
    </row>
    <row r="6" spans="1:19" ht="37.5" customHeight="1" x14ac:dyDescent="0.2">
      <c r="A6" s="25"/>
      <c r="B6" s="21" t="s">
        <v>3</v>
      </c>
      <c r="C6" s="21" t="s">
        <v>4</v>
      </c>
      <c r="D6" s="21" t="s">
        <v>5</v>
      </c>
      <c r="E6" s="34" t="s">
        <v>6</v>
      </c>
      <c r="F6" s="27" t="s">
        <v>4</v>
      </c>
      <c r="G6" s="28"/>
      <c r="H6" s="21" t="s">
        <v>5</v>
      </c>
      <c r="I6" s="21" t="s">
        <v>7</v>
      </c>
      <c r="J6" s="34" t="s">
        <v>6</v>
      </c>
      <c r="K6" s="27" t="s">
        <v>4</v>
      </c>
      <c r="L6" s="28"/>
      <c r="M6" s="21" t="s">
        <v>5</v>
      </c>
      <c r="N6" s="21" t="s">
        <v>7</v>
      </c>
      <c r="O6" s="34" t="s">
        <v>6</v>
      </c>
      <c r="P6" s="27" t="s">
        <v>4</v>
      </c>
      <c r="Q6" s="28"/>
      <c r="R6" s="21" t="s">
        <v>5</v>
      </c>
      <c r="S6" s="21" t="s">
        <v>7</v>
      </c>
    </row>
    <row r="7" spans="1:19" ht="38.25" x14ac:dyDescent="0.2">
      <c r="A7" s="26"/>
      <c r="B7" s="22"/>
      <c r="C7" s="22"/>
      <c r="D7" s="22"/>
      <c r="E7" s="35"/>
      <c r="F7" s="3" t="s">
        <v>8</v>
      </c>
      <c r="G7" s="5" t="s">
        <v>7</v>
      </c>
      <c r="H7" s="22"/>
      <c r="I7" s="22"/>
      <c r="J7" s="35"/>
      <c r="K7" s="3" t="s">
        <v>8</v>
      </c>
      <c r="L7" s="5" t="s">
        <v>7</v>
      </c>
      <c r="M7" s="22"/>
      <c r="N7" s="22"/>
      <c r="O7" s="35"/>
      <c r="P7" s="3" t="s">
        <v>8</v>
      </c>
      <c r="Q7" s="4" t="s">
        <v>7</v>
      </c>
      <c r="R7" s="22"/>
      <c r="S7" s="22"/>
    </row>
    <row r="8" spans="1:19" x14ac:dyDescent="0.2">
      <c r="A8" s="8" t="s">
        <v>9</v>
      </c>
      <c r="B8" s="8" t="s">
        <v>10</v>
      </c>
      <c r="C8" s="8" t="s">
        <v>11</v>
      </c>
      <c r="D8" s="8" t="s">
        <v>12</v>
      </c>
      <c r="E8" s="8" t="s">
        <v>13</v>
      </c>
      <c r="F8" s="8" t="s">
        <v>14</v>
      </c>
      <c r="G8" s="8" t="s">
        <v>39</v>
      </c>
      <c r="H8" s="8" t="s">
        <v>15</v>
      </c>
      <c r="I8" s="8" t="s">
        <v>40</v>
      </c>
      <c r="J8" s="8" t="s">
        <v>16</v>
      </c>
      <c r="K8" s="8" t="s">
        <v>17</v>
      </c>
      <c r="L8" s="8" t="s">
        <v>42</v>
      </c>
      <c r="M8" s="8" t="s">
        <v>18</v>
      </c>
      <c r="N8" s="8" t="s">
        <v>43</v>
      </c>
      <c r="O8" s="8" t="s">
        <v>19</v>
      </c>
      <c r="P8" s="8" t="s">
        <v>20</v>
      </c>
      <c r="Q8" s="8" t="s">
        <v>44</v>
      </c>
      <c r="R8" s="8" t="s">
        <v>21</v>
      </c>
      <c r="S8" s="8" t="s">
        <v>45</v>
      </c>
    </row>
    <row r="9" spans="1:19" x14ac:dyDescent="0.2">
      <c r="A9" s="9" t="s">
        <v>22</v>
      </c>
      <c r="B9" s="16">
        <f>SUM(B10:B15)+B16+B23+B24</f>
        <v>201591651.20000002</v>
      </c>
      <c r="C9" s="16">
        <f>SUM(C10:C15)+C16+C23+C24</f>
        <v>181057475.59999999</v>
      </c>
      <c r="D9" s="16">
        <f>SUM(D10:D25)-D16</f>
        <v>100.1</v>
      </c>
      <c r="E9" s="16">
        <f>SUM(E10:E15)+E16+E23+E24</f>
        <v>223651055.69999999</v>
      </c>
      <c r="F9" s="16">
        <f>SUM(F10:F15)+F16+F23+F24</f>
        <v>207769422.89999995</v>
      </c>
      <c r="G9" s="16">
        <f>F9/C9*100</f>
        <v>114.75329710164144</v>
      </c>
      <c r="H9" s="16">
        <f>SUM(H10:H25)-H16</f>
        <v>100</v>
      </c>
      <c r="I9" s="16">
        <f>E9/B9*100</f>
        <v>110.94261809389852</v>
      </c>
      <c r="J9" s="16">
        <f>SUM(J10:J15)+J16+J23+J24</f>
        <v>209076238.40000001</v>
      </c>
      <c r="K9" s="16">
        <f>SUM(K10:K15)+K16+K23+K24</f>
        <v>194041565.29999998</v>
      </c>
      <c r="L9" s="16">
        <f>K9/F9*100</f>
        <v>93.39274402922743</v>
      </c>
      <c r="M9" s="16">
        <f>SUM(M10:M25)-M16</f>
        <v>99.999999999999943</v>
      </c>
      <c r="N9" s="16">
        <f>J9/E9*100</f>
        <v>93.483233399286846</v>
      </c>
      <c r="O9" s="16">
        <f>SUM(O10:O15)+O16+O23+O24</f>
        <v>187749261.39999998</v>
      </c>
      <c r="P9" s="16">
        <f>SUM(P10:P15)+P16+P23+P24</f>
        <v>187749261.39999998</v>
      </c>
      <c r="Q9" s="16">
        <f>P9/K9*100</f>
        <v>96.757239156326264</v>
      </c>
      <c r="R9" s="16">
        <f>SUM(R10:R25)-R16</f>
        <v>99.999999999999986</v>
      </c>
      <c r="S9" s="16">
        <f>O9/J9*100</f>
        <v>89.799425719914794</v>
      </c>
    </row>
    <row r="10" spans="1:19" ht="25.5" x14ac:dyDescent="0.2">
      <c r="A10" s="10" t="s">
        <v>23</v>
      </c>
      <c r="B10" s="11">
        <v>12894927.5</v>
      </c>
      <c r="C10" s="11">
        <v>12673894.300000001</v>
      </c>
      <c r="D10" s="11">
        <f>B10/$B$9*100</f>
        <v>6.3965583015175982</v>
      </c>
      <c r="E10" s="11">
        <v>25007082.5</v>
      </c>
      <c r="F10" s="11">
        <v>24919902.800000001</v>
      </c>
      <c r="G10" s="11">
        <f t="shared" ref="G10:G24" si="0">F10/C10*100</f>
        <v>196.62388063312159</v>
      </c>
      <c r="H10" s="11">
        <f>E10/$E$9*100</f>
        <v>11.181294191404973</v>
      </c>
      <c r="I10" s="11">
        <f>E10/B10*100</f>
        <v>193.92960914281991</v>
      </c>
      <c r="J10" s="11">
        <v>18434080.399999999</v>
      </c>
      <c r="K10" s="11">
        <v>18344508.399999999</v>
      </c>
      <c r="L10" s="11">
        <f>K10/F10*100</f>
        <v>73.613884240351041</v>
      </c>
      <c r="M10" s="11">
        <f>J10/$J$9*100</f>
        <v>8.8169179535037951</v>
      </c>
      <c r="N10" s="11">
        <f t="shared" ref="N10:N24" si="1">J10/E10*100</f>
        <v>73.715438016409934</v>
      </c>
      <c r="O10" s="11">
        <v>20441669.100000001</v>
      </c>
      <c r="P10" s="11">
        <v>20441669.100000001</v>
      </c>
      <c r="Q10" s="11">
        <f t="shared" ref="Q10:Q24" si="2">P10/K10*100</f>
        <v>111.43208994360407</v>
      </c>
      <c r="R10" s="11">
        <f>O10/$O$9*100</f>
        <v>10.887749409809398</v>
      </c>
      <c r="S10" s="11">
        <f t="shared" ref="S10:S24" si="3">O10/J10*100</f>
        <v>110.89063656248351</v>
      </c>
    </row>
    <row r="11" spans="1:19" x14ac:dyDescent="0.2">
      <c r="A11" s="12" t="s">
        <v>24</v>
      </c>
      <c r="B11" s="11">
        <v>155441.9</v>
      </c>
      <c r="C11" s="11">
        <v>70462.5</v>
      </c>
      <c r="D11" s="11">
        <f t="shared" ref="D11:D24" si="4">B11/$B$9*100</f>
        <v>7.7107310285278313E-2</v>
      </c>
      <c r="E11" s="11">
        <v>145263.9</v>
      </c>
      <c r="F11" s="11">
        <v>56538.899999999994</v>
      </c>
      <c r="G11" s="11"/>
      <c r="H11" s="11">
        <f t="shared" ref="H11:H24" si="5">E11/$E$9*100</f>
        <v>6.4951135394975906E-2</v>
      </c>
      <c r="I11" s="11">
        <f>E11/B11*100</f>
        <v>93.452215908323296</v>
      </c>
      <c r="J11" s="11">
        <v>91806.9</v>
      </c>
      <c r="K11" s="11">
        <v>0</v>
      </c>
      <c r="L11" s="11"/>
      <c r="M11" s="11">
        <f t="shared" ref="M11:M24" si="6">J11/$J$9*100</f>
        <v>4.3910728786098148E-2</v>
      </c>
      <c r="N11" s="11">
        <f t="shared" si="1"/>
        <v>63.20007930394268</v>
      </c>
      <c r="O11" s="11">
        <v>0</v>
      </c>
      <c r="P11" s="11"/>
      <c r="Q11" s="11"/>
      <c r="R11" s="11">
        <f t="shared" ref="R11:R24" si="7">O11/$O$9*100</f>
        <v>0</v>
      </c>
      <c r="S11" s="11">
        <f t="shared" si="3"/>
        <v>0</v>
      </c>
    </row>
    <row r="12" spans="1:19" ht="51" x14ac:dyDescent="0.2">
      <c r="A12" s="10" t="s">
        <v>25</v>
      </c>
      <c r="B12" s="11">
        <v>3593161.8</v>
      </c>
      <c r="C12" s="11">
        <v>3593161.8</v>
      </c>
      <c r="D12" s="11">
        <f t="shared" si="4"/>
        <v>1.7823961352621727</v>
      </c>
      <c r="E12" s="11">
        <v>4366256.5999999996</v>
      </c>
      <c r="F12" s="11">
        <v>4366256.5999999996</v>
      </c>
      <c r="G12" s="11">
        <f t="shared" si="0"/>
        <v>121.5157246745749</v>
      </c>
      <c r="H12" s="11">
        <f t="shared" si="5"/>
        <v>1.9522629063091874</v>
      </c>
      <c r="I12" s="11">
        <f t="shared" ref="I12:I24" si="8">E12/B12*100</f>
        <v>121.5157246745749</v>
      </c>
      <c r="J12" s="11">
        <v>3482522.3</v>
      </c>
      <c r="K12" s="11">
        <v>3482522.3</v>
      </c>
      <c r="L12" s="11">
        <f t="shared" ref="L12:L24" si="9">K12/F12*100</f>
        <v>79.759909209183917</v>
      </c>
      <c r="M12" s="11">
        <f t="shared" si="6"/>
        <v>1.6656710139089628</v>
      </c>
      <c r="N12" s="11">
        <f t="shared" si="1"/>
        <v>79.759909209183917</v>
      </c>
      <c r="O12" s="11">
        <v>3329157.8</v>
      </c>
      <c r="P12" s="11">
        <v>3329157.8</v>
      </c>
      <c r="Q12" s="11">
        <f t="shared" si="2"/>
        <v>95.596166031729354</v>
      </c>
      <c r="R12" s="11">
        <f t="shared" si="7"/>
        <v>1.7731935535593004</v>
      </c>
      <c r="S12" s="11">
        <f t="shared" si="3"/>
        <v>95.596166031729354</v>
      </c>
    </row>
    <row r="13" spans="1:19" ht="25.5" x14ac:dyDescent="0.2">
      <c r="A13" s="10" t="s">
        <v>26</v>
      </c>
      <c r="B13" s="11">
        <v>42997989</v>
      </c>
      <c r="C13" s="11">
        <v>36665801.200000003</v>
      </c>
      <c r="D13" s="11">
        <f t="shared" si="4"/>
        <v>21.329250861357099</v>
      </c>
      <c r="E13" s="11">
        <v>42611293.799999997</v>
      </c>
      <c r="F13" s="11">
        <v>37598653.899999999</v>
      </c>
      <c r="G13" s="11">
        <f t="shared" si="0"/>
        <v>102.54420377973356</v>
      </c>
      <c r="H13" s="11">
        <f t="shared" si="5"/>
        <v>19.052578878571332</v>
      </c>
      <c r="I13" s="11">
        <f t="shared" si="8"/>
        <v>99.10066677769511</v>
      </c>
      <c r="J13" s="11">
        <v>41881067.600000001</v>
      </c>
      <c r="K13" s="11">
        <v>34607760.600000001</v>
      </c>
      <c r="L13" s="11">
        <f t="shared" si="9"/>
        <v>92.045211756902816</v>
      </c>
      <c r="M13" s="11">
        <f t="shared" si="6"/>
        <v>20.031481301033395</v>
      </c>
      <c r="N13" s="11">
        <f t="shared" si="1"/>
        <v>98.286308311999676</v>
      </c>
      <c r="O13" s="11">
        <v>33502868.399999999</v>
      </c>
      <c r="P13" s="11">
        <v>33502868.399999999</v>
      </c>
      <c r="Q13" s="11">
        <f t="shared" si="2"/>
        <v>96.807386028901263</v>
      </c>
      <c r="R13" s="11">
        <f t="shared" si="7"/>
        <v>17.844474140764852</v>
      </c>
      <c r="S13" s="11">
        <f t="shared" si="3"/>
        <v>79.99525876460703</v>
      </c>
    </row>
    <row r="14" spans="1:19" ht="25.5" x14ac:dyDescent="0.2">
      <c r="A14" s="10" t="s">
        <v>27</v>
      </c>
      <c r="B14" s="11">
        <v>17212770</v>
      </c>
      <c r="C14" s="11">
        <v>14693382.9</v>
      </c>
      <c r="D14" s="11">
        <f t="shared" si="4"/>
        <v>8.5384339567332219</v>
      </c>
      <c r="E14" s="11">
        <v>15842455.699999999</v>
      </c>
      <c r="F14" s="11">
        <v>13987111.4</v>
      </c>
      <c r="G14" s="11">
        <f t="shared" si="0"/>
        <v>95.193268256828716</v>
      </c>
      <c r="H14" s="11">
        <f t="shared" si="5"/>
        <v>7.0835595434213721</v>
      </c>
      <c r="I14" s="11">
        <f t="shared" si="8"/>
        <v>92.038966999500943</v>
      </c>
      <c r="J14" s="11">
        <v>9201503</v>
      </c>
      <c r="K14" s="11">
        <v>9138251</v>
      </c>
      <c r="L14" s="11">
        <f t="shared" si="9"/>
        <v>65.33336826072609</v>
      </c>
      <c r="M14" s="11">
        <f t="shared" si="6"/>
        <v>4.4010276205543208</v>
      </c>
      <c r="N14" s="11">
        <f t="shared" si="1"/>
        <v>58.08129228349366</v>
      </c>
      <c r="O14" s="11">
        <v>7156270</v>
      </c>
      <c r="P14" s="11">
        <v>7156270.0999999996</v>
      </c>
      <c r="Q14" s="11">
        <f t="shared" si="2"/>
        <v>78.311157134992243</v>
      </c>
      <c r="R14" s="11">
        <f t="shared" si="7"/>
        <v>3.8116102010934467</v>
      </c>
      <c r="S14" s="11">
        <f t="shared" si="3"/>
        <v>77.772837763569711</v>
      </c>
    </row>
    <row r="15" spans="1:19" ht="25.5" x14ac:dyDescent="0.2">
      <c r="A15" s="10" t="s">
        <v>28</v>
      </c>
      <c r="B15" s="11">
        <v>635569.5</v>
      </c>
      <c r="C15" s="11">
        <v>605081.1</v>
      </c>
      <c r="D15" s="11">
        <f t="shared" si="4"/>
        <v>0.3152757052272212</v>
      </c>
      <c r="E15" s="11">
        <v>697651.9</v>
      </c>
      <c r="F15" s="11">
        <v>654515</v>
      </c>
      <c r="G15" s="11">
        <f t="shared" si="0"/>
        <v>108.16979740401742</v>
      </c>
      <c r="H15" s="11">
        <f t="shared" si="5"/>
        <v>0.31193767354079166</v>
      </c>
      <c r="I15" s="11">
        <f t="shared" si="8"/>
        <v>109.76799547492446</v>
      </c>
      <c r="J15" s="11">
        <v>695013.2</v>
      </c>
      <c r="K15" s="11">
        <v>675714.8</v>
      </c>
      <c r="L15" s="11">
        <f t="shared" si="9"/>
        <v>103.23900903722605</v>
      </c>
      <c r="M15" s="11">
        <f t="shared" si="6"/>
        <v>0.33242094143205131</v>
      </c>
      <c r="N15" s="11">
        <f t="shared" si="1"/>
        <v>99.621774125462849</v>
      </c>
      <c r="O15" s="11">
        <v>571860.80000000005</v>
      </c>
      <c r="P15" s="11">
        <v>571860.80000000005</v>
      </c>
      <c r="Q15" s="11">
        <f t="shared" si="2"/>
        <v>84.630497955646376</v>
      </c>
      <c r="R15" s="11">
        <f t="shared" si="7"/>
        <v>0.30458750981802801</v>
      </c>
      <c r="S15" s="11">
        <f t="shared" si="3"/>
        <v>82.280566757581013</v>
      </c>
    </row>
    <row r="16" spans="1:19" s="19" customFormat="1" ht="25.5" x14ac:dyDescent="0.2">
      <c r="A16" s="18" t="s">
        <v>41</v>
      </c>
      <c r="B16" s="13">
        <f>SUM(B17:B22)</f>
        <v>115468565.7</v>
      </c>
      <c r="C16" s="13">
        <f>SUM(C17:C22)</f>
        <v>104180225.09999999</v>
      </c>
      <c r="D16" s="13">
        <f t="shared" si="4"/>
        <v>57.278446310975006</v>
      </c>
      <c r="E16" s="13">
        <f>E17+E18+E19+E20+E21+E22</f>
        <v>124685936</v>
      </c>
      <c r="F16" s="13">
        <f>F17+F18+F19+F20+F21+F22</f>
        <v>115891328.99999999</v>
      </c>
      <c r="G16" s="13">
        <f t="shared" si="0"/>
        <v>111.24119657906171</v>
      </c>
      <c r="H16" s="13">
        <f t="shared" si="5"/>
        <v>55.750211243022541</v>
      </c>
      <c r="I16" s="13">
        <f t="shared" si="8"/>
        <v>107.98257971260139</v>
      </c>
      <c r="J16" s="13">
        <f>J17+J18+J19+J20+J21+J22</f>
        <v>126635553.39999999</v>
      </c>
      <c r="K16" s="13">
        <f>K17+K18+K19+K20+K21+K22</f>
        <v>119138116.59999999</v>
      </c>
      <c r="L16" s="13">
        <f t="shared" si="9"/>
        <v>102.80157940030182</v>
      </c>
      <c r="M16" s="13">
        <f t="shared" si="6"/>
        <v>60.569079666395986</v>
      </c>
      <c r="N16" s="13">
        <f t="shared" si="1"/>
        <v>101.56362254039621</v>
      </c>
      <c r="O16" s="13">
        <f>O17+O18+O19+O20+O21+O22</f>
        <v>114136310.60000001</v>
      </c>
      <c r="P16" s="13">
        <f>P17+P18+P19+P20+P21+P22</f>
        <v>114136310.5</v>
      </c>
      <c r="Q16" s="13">
        <f t="shared" si="2"/>
        <v>95.801674356836358</v>
      </c>
      <c r="R16" s="13">
        <f t="shared" si="7"/>
        <v>60.791882614564585</v>
      </c>
      <c r="S16" s="13">
        <f t="shared" si="3"/>
        <v>90.129752297509228</v>
      </c>
    </row>
    <row r="17" spans="1:19" s="17" customFormat="1" x14ac:dyDescent="0.2">
      <c r="A17" s="14" t="s">
        <v>29</v>
      </c>
      <c r="B17" s="15">
        <v>41948404.600000001</v>
      </c>
      <c r="C17" s="15">
        <v>40176552.600000001</v>
      </c>
      <c r="D17" s="15">
        <f t="shared" si="4"/>
        <v>20.808602117348002</v>
      </c>
      <c r="E17" s="15">
        <v>48852485.799999997</v>
      </c>
      <c r="F17" s="15">
        <v>47040271.200000003</v>
      </c>
      <c r="G17" s="15">
        <f t="shared" si="0"/>
        <v>117.08389136403903</v>
      </c>
      <c r="H17" s="15">
        <f t="shared" si="5"/>
        <v>21.843172457692091</v>
      </c>
      <c r="I17" s="15">
        <f t="shared" si="8"/>
        <v>116.45850722055826</v>
      </c>
      <c r="J17" s="15">
        <v>50171883.600000001</v>
      </c>
      <c r="K17" s="15">
        <v>49213253.5</v>
      </c>
      <c r="L17" s="15">
        <f t="shared" si="9"/>
        <v>104.61940852926035</v>
      </c>
      <c r="M17" s="15">
        <f t="shared" si="6"/>
        <v>23.996932403199388</v>
      </c>
      <c r="N17" s="15">
        <f t="shared" si="1"/>
        <v>102.70077925082781</v>
      </c>
      <c r="O17" s="15">
        <v>46420367.600000001</v>
      </c>
      <c r="P17" s="15">
        <v>46420367.600000001</v>
      </c>
      <c r="Q17" s="15">
        <f t="shared" si="2"/>
        <v>94.32493139271925</v>
      </c>
      <c r="R17" s="15">
        <f t="shared" si="7"/>
        <v>24.724660567958967</v>
      </c>
      <c r="S17" s="15">
        <f t="shared" si="3"/>
        <v>92.522672599041115</v>
      </c>
    </row>
    <row r="18" spans="1:19" s="17" customFormat="1" ht="25.5" x14ac:dyDescent="0.2">
      <c r="A18" s="14" t="s">
        <v>30</v>
      </c>
      <c r="B18" s="15">
        <v>4529907</v>
      </c>
      <c r="C18" s="15">
        <v>4431889.7</v>
      </c>
      <c r="D18" s="15">
        <f t="shared" si="4"/>
        <v>2.2470707358341233</v>
      </c>
      <c r="E18" s="15">
        <v>4745111</v>
      </c>
      <c r="F18" s="15">
        <v>4599594</v>
      </c>
      <c r="G18" s="15">
        <f t="shared" si="0"/>
        <v>103.78403596100327</v>
      </c>
      <c r="H18" s="15">
        <f t="shared" si="5"/>
        <v>2.1216582167020821</v>
      </c>
      <c r="I18" s="15">
        <f t="shared" si="8"/>
        <v>104.75073770830174</v>
      </c>
      <c r="J18" s="15">
        <v>4478685.0999999996</v>
      </c>
      <c r="K18" s="15">
        <v>4421650.0999999996</v>
      </c>
      <c r="L18" s="15">
        <f t="shared" si="9"/>
        <v>96.131312894138048</v>
      </c>
      <c r="M18" s="15">
        <f t="shared" si="6"/>
        <v>2.1421301312258541</v>
      </c>
      <c r="N18" s="15">
        <f t="shared" si="1"/>
        <v>94.38525463366399</v>
      </c>
      <c r="O18" s="15">
        <v>3861947.7</v>
      </c>
      <c r="P18" s="15">
        <v>3861947.6</v>
      </c>
      <c r="Q18" s="15">
        <f t="shared" si="2"/>
        <v>87.341773153873035</v>
      </c>
      <c r="R18" s="15">
        <f t="shared" si="7"/>
        <v>2.0569709149332507</v>
      </c>
      <c r="S18" s="15">
        <f t="shared" si="3"/>
        <v>86.229498474898364</v>
      </c>
    </row>
    <row r="19" spans="1:19" s="17" customFormat="1" x14ac:dyDescent="0.2">
      <c r="A19" s="14" t="s">
        <v>31</v>
      </c>
      <c r="B19" s="15">
        <v>21016611.600000001</v>
      </c>
      <c r="C19" s="15">
        <v>19164484</v>
      </c>
      <c r="D19" s="15">
        <f t="shared" si="4"/>
        <v>10.42533828900946</v>
      </c>
      <c r="E19" s="15">
        <v>22820361.199999999</v>
      </c>
      <c r="F19" s="15">
        <v>20898680.5</v>
      </c>
      <c r="G19" s="15">
        <f t="shared" si="0"/>
        <v>109.0490122249052</v>
      </c>
      <c r="H19" s="15">
        <f t="shared" si="5"/>
        <v>10.203556217776441</v>
      </c>
      <c r="I19" s="15">
        <f t="shared" si="8"/>
        <v>108.58249481091423</v>
      </c>
      <c r="J19" s="15">
        <v>23391975.5</v>
      </c>
      <c r="K19" s="15">
        <v>21315364.599999998</v>
      </c>
      <c r="L19" s="15">
        <f t="shared" si="9"/>
        <v>101.99382970613861</v>
      </c>
      <c r="M19" s="15">
        <f t="shared" si="6"/>
        <v>11.188251557906352</v>
      </c>
      <c r="N19" s="15">
        <f t="shared" si="1"/>
        <v>102.50484335015697</v>
      </c>
      <c r="O19" s="15">
        <v>19331933.5</v>
      </c>
      <c r="P19" s="15">
        <v>19331933.5</v>
      </c>
      <c r="Q19" s="15">
        <f t="shared" si="2"/>
        <v>90.69482911870999</v>
      </c>
      <c r="R19" s="15">
        <f t="shared" si="7"/>
        <v>10.296676192410311</v>
      </c>
      <c r="S19" s="15">
        <f t="shared" si="3"/>
        <v>82.643441123645161</v>
      </c>
    </row>
    <row r="20" spans="1:19" s="17" customFormat="1" x14ac:dyDescent="0.2">
      <c r="A20" s="14" t="s">
        <v>32</v>
      </c>
      <c r="B20" s="15">
        <v>44144397.600000001</v>
      </c>
      <c r="C20" s="15">
        <v>36781060.899999999</v>
      </c>
      <c r="D20" s="15">
        <f t="shared" si="4"/>
        <v>21.897929471396679</v>
      </c>
      <c r="E20" s="15">
        <v>45310397.799999997</v>
      </c>
      <c r="F20" s="15">
        <v>40547687.899999999</v>
      </c>
      <c r="G20" s="15">
        <f t="shared" si="0"/>
        <v>110.24066981167474</v>
      </c>
      <c r="H20" s="15">
        <f t="shared" si="5"/>
        <v>20.259416016698015</v>
      </c>
      <c r="I20" s="15">
        <f t="shared" si="8"/>
        <v>102.64133222649299</v>
      </c>
      <c r="J20" s="15">
        <v>45527203.799999997</v>
      </c>
      <c r="K20" s="15">
        <v>41167253.5</v>
      </c>
      <c r="L20" s="15">
        <f t="shared" si="9"/>
        <v>101.52799242592572</v>
      </c>
      <c r="M20" s="15">
        <f t="shared" si="6"/>
        <v>21.775407931770019</v>
      </c>
      <c r="N20" s="15">
        <f t="shared" si="1"/>
        <v>100.4784906125896</v>
      </c>
      <c r="O20" s="15">
        <v>41816938.799999997</v>
      </c>
      <c r="P20" s="15">
        <v>41816938.799999997</v>
      </c>
      <c r="Q20" s="15">
        <f t="shared" si="2"/>
        <v>101.57816041820715</v>
      </c>
      <c r="R20" s="15">
        <f t="shared" si="7"/>
        <v>22.272758086067231</v>
      </c>
      <c r="S20" s="15">
        <f t="shared" si="3"/>
        <v>91.850443931722424</v>
      </c>
    </row>
    <row r="21" spans="1:19" s="17" customFormat="1" ht="25.5" x14ac:dyDescent="0.2">
      <c r="A21" s="14" t="s">
        <v>33</v>
      </c>
      <c r="B21" s="15">
        <v>3322860.6</v>
      </c>
      <c r="C21" s="15">
        <v>3119853.6</v>
      </c>
      <c r="D21" s="15">
        <f>B21/$B$9*100+0.1</f>
        <v>1.7483126063109502</v>
      </c>
      <c r="E21" s="15">
        <v>2437495.9</v>
      </c>
      <c r="F21" s="15">
        <v>2285011.1</v>
      </c>
      <c r="G21" s="15">
        <f t="shared" si="0"/>
        <v>73.240971948170909</v>
      </c>
      <c r="H21" s="15">
        <f t="shared" si="5"/>
        <v>1.089865591007805</v>
      </c>
      <c r="I21" s="15">
        <f t="shared" si="8"/>
        <v>73.355346294093707</v>
      </c>
      <c r="J21" s="15">
        <v>2562421.1</v>
      </c>
      <c r="K21" s="15">
        <v>2517210.6</v>
      </c>
      <c r="L21" s="15">
        <f t="shared" si="9"/>
        <v>110.16185435598102</v>
      </c>
      <c r="M21" s="15">
        <f t="shared" si="6"/>
        <v>1.2255917361099797</v>
      </c>
      <c r="N21" s="15">
        <f t="shared" si="1"/>
        <v>105.12514503101318</v>
      </c>
      <c r="O21" s="15">
        <v>2201738.7000000002</v>
      </c>
      <c r="P21" s="15">
        <v>2201738.7000000002</v>
      </c>
      <c r="Q21" s="15">
        <f t="shared" si="2"/>
        <v>87.467401416472669</v>
      </c>
      <c r="R21" s="15">
        <f t="shared" si="7"/>
        <v>1.1727016572966398</v>
      </c>
      <c r="S21" s="15">
        <f t="shared" si="3"/>
        <v>85.924155869618772</v>
      </c>
    </row>
    <row r="22" spans="1:19" s="17" customFormat="1" ht="25.5" x14ac:dyDescent="0.2">
      <c r="A22" s="14" t="s">
        <v>34</v>
      </c>
      <c r="B22" s="15">
        <v>506384.3</v>
      </c>
      <c r="C22" s="15">
        <v>506384.3</v>
      </c>
      <c r="D22" s="15">
        <f t="shared" si="4"/>
        <v>0.25119309107578752</v>
      </c>
      <c r="E22" s="15">
        <v>520084.3</v>
      </c>
      <c r="F22" s="15">
        <v>520084.3</v>
      </c>
      <c r="G22" s="15">
        <f t="shared" si="0"/>
        <v>102.70545512568221</v>
      </c>
      <c r="H22" s="15">
        <f t="shared" si="5"/>
        <v>0.23254274314610354</v>
      </c>
      <c r="I22" s="15">
        <f t="shared" si="8"/>
        <v>102.70545512568221</v>
      </c>
      <c r="J22" s="15">
        <v>503384.3</v>
      </c>
      <c r="K22" s="15">
        <v>503384.3</v>
      </c>
      <c r="L22" s="15">
        <f t="shared" si="9"/>
        <v>96.788982093864391</v>
      </c>
      <c r="M22" s="15">
        <f t="shared" si="6"/>
        <v>0.24076590618439209</v>
      </c>
      <c r="N22" s="15">
        <f t="shared" si="1"/>
        <v>96.788982093864391</v>
      </c>
      <c r="O22" s="15">
        <v>503384.3</v>
      </c>
      <c r="P22" s="15">
        <v>503384.3</v>
      </c>
      <c r="Q22" s="15">
        <f t="shared" si="2"/>
        <v>100</v>
      </c>
      <c r="R22" s="15">
        <f t="shared" si="7"/>
        <v>0.26811519589818211</v>
      </c>
      <c r="S22" s="15">
        <f t="shared" si="3"/>
        <v>100</v>
      </c>
    </row>
    <row r="23" spans="1:19" ht="25.5" x14ac:dyDescent="0.2">
      <c r="A23" s="10" t="s">
        <v>35</v>
      </c>
      <c r="B23" s="11">
        <v>773657.3</v>
      </c>
      <c r="C23" s="11">
        <v>773657.3</v>
      </c>
      <c r="D23" s="11">
        <f t="shared" si="4"/>
        <v>0.38377447448577673</v>
      </c>
      <c r="E23" s="11">
        <v>1530849.1</v>
      </c>
      <c r="F23" s="11">
        <v>1530849.1</v>
      </c>
      <c r="G23" s="11">
        <f t="shared" si="0"/>
        <v>197.87173209636876</v>
      </c>
      <c r="H23" s="11">
        <f t="shared" si="5"/>
        <v>0.68448105250772584</v>
      </c>
      <c r="I23" s="11">
        <f t="shared" si="8"/>
        <v>197.87173209636876</v>
      </c>
      <c r="J23" s="11">
        <v>1034212</v>
      </c>
      <c r="K23" s="11">
        <v>1034212</v>
      </c>
      <c r="L23" s="11">
        <f t="shared" si="9"/>
        <v>67.558063038349104</v>
      </c>
      <c r="M23" s="11">
        <f t="shared" si="6"/>
        <v>0.49465783769333399</v>
      </c>
      <c r="N23" s="11">
        <f t="shared" si="1"/>
        <v>67.558063038349104</v>
      </c>
      <c r="O23" s="11">
        <v>632200.19999999995</v>
      </c>
      <c r="P23" s="11">
        <v>632200.19999999995</v>
      </c>
      <c r="Q23" s="11">
        <f t="shared" si="2"/>
        <v>61.128685414595843</v>
      </c>
      <c r="R23" s="11">
        <f t="shared" si="7"/>
        <v>0.33672579869866803</v>
      </c>
      <c r="S23" s="11">
        <f t="shared" si="3"/>
        <v>61.128685414595843</v>
      </c>
    </row>
    <row r="24" spans="1:19" ht="63.75" x14ac:dyDescent="0.2">
      <c r="A24" s="10" t="s">
        <v>36</v>
      </c>
      <c r="B24" s="11">
        <v>7859568.5</v>
      </c>
      <c r="C24" s="11">
        <v>7801809.4000000004</v>
      </c>
      <c r="D24" s="11">
        <f t="shared" si="4"/>
        <v>3.8987569441566237</v>
      </c>
      <c r="E24" s="11">
        <v>8764266.1999999993</v>
      </c>
      <c r="F24" s="11">
        <v>8764266.1999999993</v>
      </c>
      <c r="G24" s="11">
        <f t="shared" si="0"/>
        <v>112.33632803180245</v>
      </c>
      <c r="H24" s="11">
        <f t="shared" si="5"/>
        <v>3.9187233758271054</v>
      </c>
      <c r="I24" s="11">
        <f t="shared" si="8"/>
        <v>111.51078077632377</v>
      </c>
      <c r="J24" s="11">
        <v>7620479.5999999996</v>
      </c>
      <c r="K24" s="11">
        <v>7620479.5999999996</v>
      </c>
      <c r="L24" s="11">
        <f t="shared" si="9"/>
        <v>86.949431088708835</v>
      </c>
      <c r="M24" s="11">
        <f t="shared" si="6"/>
        <v>3.6448329366920538</v>
      </c>
      <c r="N24" s="11">
        <f t="shared" si="1"/>
        <v>86.949431088708835</v>
      </c>
      <c r="O24" s="11">
        <v>7978924.5</v>
      </c>
      <c r="P24" s="11">
        <v>7978924.5</v>
      </c>
      <c r="Q24" s="11">
        <f t="shared" si="2"/>
        <v>104.70370526285511</v>
      </c>
      <c r="R24" s="11">
        <f t="shared" si="7"/>
        <v>4.249776771691737</v>
      </c>
      <c r="S24" s="11">
        <f t="shared" si="3"/>
        <v>104.70370526285511</v>
      </c>
    </row>
    <row r="25" spans="1:19" s="40" customFormat="1" x14ac:dyDescent="0.2">
      <c r="A25" s="39" t="s">
        <v>37</v>
      </c>
      <c r="B25" s="15"/>
      <c r="C25" s="15"/>
      <c r="D25" s="15"/>
      <c r="E25" s="15"/>
      <c r="F25" s="15"/>
      <c r="G25" s="15"/>
      <c r="H25" s="15"/>
      <c r="I25" s="15"/>
      <c r="J25" s="15">
        <v>10398129.199999999</v>
      </c>
      <c r="K25" s="15">
        <v>10398129.199999999</v>
      </c>
      <c r="L25" s="15"/>
      <c r="M25" s="15"/>
      <c r="N25" s="15"/>
      <c r="O25" s="15">
        <v>10963985.9</v>
      </c>
      <c r="P25" s="15">
        <v>10963985.9</v>
      </c>
      <c r="Q25" s="15"/>
      <c r="R25" s="15"/>
      <c r="S25" s="15"/>
    </row>
    <row r="26" spans="1:19" s="20" customFormat="1" x14ac:dyDescent="0.2">
      <c r="A26" s="36" t="s">
        <v>38</v>
      </c>
      <c r="B26" s="37">
        <f>B9+B25</f>
        <v>201591651.20000002</v>
      </c>
      <c r="C26" s="37">
        <f>C9+C25</f>
        <v>181057475.59999999</v>
      </c>
      <c r="D26" s="37"/>
      <c r="E26" s="37">
        <f>E9+E25</f>
        <v>223651055.69999999</v>
      </c>
      <c r="F26" s="37">
        <f>F9+F25</f>
        <v>207769422.89999995</v>
      </c>
      <c r="G26" s="37"/>
      <c r="H26" s="37"/>
      <c r="I26" s="37"/>
      <c r="J26" s="37">
        <f>J9+J25</f>
        <v>219474367.59999999</v>
      </c>
      <c r="K26" s="37">
        <f>K9+K25</f>
        <v>204439694.49999997</v>
      </c>
      <c r="L26" s="37"/>
      <c r="M26" s="37"/>
      <c r="N26" s="38">
        <f>J26/E26*100</f>
        <v>98.132497927663493</v>
      </c>
      <c r="O26" s="37">
        <f>O9+O25</f>
        <v>198713247.29999998</v>
      </c>
      <c r="P26" s="37">
        <f>P9+P25</f>
        <v>198713247.29999998</v>
      </c>
      <c r="Q26" s="37"/>
      <c r="R26" s="37"/>
      <c r="S26" s="38">
        <f>O26/J26*100</f>
        <v>90.540526200381677</v>
      </c>
    </row>
  </sheetData>
  <mergeCells count="21">
    <mergeCell ref="N6:N7"/>
    <mergeCell ref="O6:O7"/>
    <mergeCell ref="P6:Q6"/>
    <mergeCell ref="R6:R7"/>
    <mergeCell ref="S6:S7"/>
    <mergeCell ref="M6:M7"/>
    <mergeCell ref="A3:S3"/>
    <mergeCell ref="A5:A7"/>
    <mergeCell ref="B5:D5"/>
    <mergeCell ref="E5:I5"/>
    <mergeCell ref="J5:N5"/>
    <mergeCell ref="O5:S5"/>
    <mergeCell ref="B6:B7"/>
    <mergeCell ref="C6:C7"/>
    <mergeCell ref="D6:D7"/>
    <mergeCell ref="E6:E7"/>
    <mergeCell ref="F6:G6"/>
    <mergeCell ref="H6:H7"/>
    <mergeCell ref="I6:I7"/>
    <mergeCell ref="J6:J7"/>
    <mergeCell ref="K6:L6"/>
  </mergeCells>
  <pageMargins left="0.78740157480314965" right="0.39370078740157483" top="0.78740157480314965" bottom="0.78740157480314965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Жарков Дмитрий Анатольевич</dc:creator>
  <cp:lastModifiedBy>Рыженкова Елена Николаевна</cp:lastModifiedBy>
  <cp:lastPrinted>2023-10-13T10:36:49Z</cp:lastPrinted>
  <dcterms:created xsi:type="dcterms:W3CDTF">2022-08-31T08:50:41Z</dcterms:created>
  <dcterms:modified xsi:type="dcterms:W3CDTF">2023-10-13T10:38:22Z</dcterms:modified>
</cp:coreProperties>
</file>