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0" windowHeight="12585"/>
  </bookViews>
  <sheets>
    <sheet name="ккр 2024-2026" sheetId="1" r:id="rId1"/>
  </sheets>
  <calcPr calcId="145621"/>
</workbook>
</file>

<file path=xl/calcChain.xml><?xml version="1.0" encoding="utf-8"?>
<calcChain xmlns="http://schemas.openxmlformats.org/spreadsheetml/2006/main">
  <c r="Q12" i="1" l="1"/>
  <c r="N23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8" i="1"/>
  <c r="T8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Q9" i="1"/>
  <c r="Q10" i="1"/>
  <c r="Q11" i="1"/>
  <c r="Q13" i="1"/>
  <c r="Q14" i="1"/>
  <c r="Q15" i="1"/>
  <c r="Q16" i="1"/>
  <c r="Q17" i="1"/>
  <c r="Q18" i="1"/>
  <c r="Q19" i="1"/>
  <c r="Q20" i="1"/>
  <c r="Q21" i="1"/>
  <c r="Q22" i="1"/>
  <c r="Q8" i="1"/>
  <c r="R8" i="1"/>
  <c r="P23" i="1"/>
  <c r="O23" i="1"/>
  <c r="Q23" i="1" l="1"/>
  <c r="R23" i="1"/>
  <c r="I23" i="1"/>
  <c r="J23" i="1"/>
  <c r="H23" i="1"/>
  <c r="M21" i="1"/>
  <c r="M13" i="1"/>
  <c r="L8" i="1"/>
  <c r="K1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L9" i="1"/>
  <c r="M8" i="1" l="1"/>
  <c r="M20" i="1"/>
  <c r="L20" i="1"/>
  <c r="K20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L12" i="1"/>
  <c r="K12" i="1"/>
  <c r="L10" i="1"/>
  <c r="K9" i="1"/>
  <c r="K8" i="1"/>
  <c r="G8" i="1"/>
  <c r="F8" i="1"/>
  <c r="L21" i="1" l="1"/>
  <c r="M19" i="1"/>
  <c r="L22" i="1" l="1"/>
  <c r="M22" i="1"/>
  <c r="K22" i="1"/>
  <c r="M23" i="1" l="1"/>
  <c r="U23" i="1"/>
  <c r="K19" i="1"/>
  <c r="L13" i="1"/>
  <c r="K11" i="1"/>
  <c r="K21" i="1" l="1"/>
  <c r="K13" i="1" l="1"/>
  <c r="K23" i="1" s="1"/>
  <c r="L19" i="1" l="1"/>
  <c r="L11" i="1"/>
  <c r="L23" i="1" l="1"/>
  <c r="T23" i="1"/>
  <c r="S23" i="1" l="1"/>
</calcChain>
</file>

<file path=xl/sharedStrings.xml><?xml version="1.0" encoding="utf-8"?>
<sst xmlns="http://schemas.openxmlformats.org/spreadsheetml/2006/main" count="73" uniqueCount="53">
  <si>
    <t>1</t>
  </si>
  <si>
    <t>2</t>
  </si>
  <si>
    <t>3</t>
  </si>
  <si>
    <t>5</t>
  </si>
  <si>
    <t>8</t>
  </si>
  <si>
    <t>Всеволожский муниципальный район</t>
  </si>
  <si>
    <t>Гатчинский муниципальный район</t>
  </si>
  <si>
    <t>Подпорожский муниципальный район</t>
  </si>
  <si>
    <t>Сосновоборский городской округ</t>
  </si>
  <si>
    <t>ИТОГО</t>
  </si>
  <si>
    <t>Сi = РОСi x УСi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</si>
  <si>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</si>
  <si>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6</t>
  </si>
  <si>
    <t>9</t>
  </si>
  <si>
    <t>Объем субсидии бюджету i-го МО
Сi = РОСi x УСi, тыс. руб</t>
  </si>
  <si>
    <t>РОСi - расчетный объем расходов, тыс. руб</t>
  </si>
  <si>
    <t>УСi - предельный уровень софинансирования (%)</t>
  </si>
  <si>
    <t>11</t>
  </si>
  <si>
    <t>12</t>
  </si>
  <si>
    <t>14</t>
  </si>
  <si>
    <t>15</t>
  </si>
  <si>
    <t>2025</t>
  </si>
  <si>
    <t>87</t>
  </si>
  <si>
    <t>Предельный уровень софинансирования (%) МБ</t>
  </si>
  <si>
    <t>Наименование муниципального образования</t>
  </si>
  <si>
    <t>90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</si>
  <si>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</si>
  <si>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</si>
  <si>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</si>
  <si>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Выборгский район</t>
  </si>
  <si>
    <t>Киришский муниципальный район</t>
  </si>
  <si>
    <t>Кировский муниципальный район</t>
  </si>
  <si>
    <t>Лодейнопольский  муниципальный район</t>
  </si>
  <si>
    <t>Ломоносовский  муниципальный район</t>
  </si>
  <si>
    <t>Лужский  муниципальный район</t>
  </si>
  <si>
    <t>Сланцевский муниципальный район</t>
  </si>
  <si>
    <t>89</t>
  </si>
  <si>
    <t>76</t>
  </si>
  <si>
    <t>2026</t>
  </si>
  <si>
    <t xml:space="preserve">РОСi = Оi x Ri,
где:
Оi - количество объектов недвижимости, расположенных в кадастровых кварталах, в границах которых предполагается проведение комплексных кадастровых работ (определяется в соответствии с заявкой муниципального образования);
Ri - стоимость комплексных кадастровых работ за 1 объект недвижимости (определяется в соответствии с заявкой муниципального образования, но не более максимальной стоимости комплексных кадастровых работ в Ленинградской области за 1 объект недвижимости).
Максимальная стоимость комплексных кадастровых работ устанавливается нормативным правовым актом Комитета в целях предоставления субсидии и не влечет изменения фактической стоимости комплексных кадастровых работ, определяемой в соответствии с действующим законодательством.
</t>
  </si>
  <si>
    <t xml:space="preserve">УСi -предельный уровень софинансирования для  i-го муниципального образования (утвержден распоряжением Правительства Ленинградской области от 29.05.2023 N 352-р "Об установлении предельных уровней софинансирования Ленинградской областью (в процентах) объема расходных обязательств муниципальных образований Ленинградской области на 2024 год и на плановый период 2025 и 2026 годов"
</t>
  </si>
  <si>
    <t>Объем субсидии, тыс. руб</t>
  </si>
  <si>
    <t>ОБ</t>
  </si>
  <si>
    <t>ФБ 51%</t>
  </si>
  <si>
    <t>ОБ 49%</t>
  </si>
  <si>
    <t>ОБ 51%</t>
  </si>
  <si>
    <t>ФБ 49%</t>
  </si>
  <si>
    <t>Объем субсидии, 
тыс. руб</t>
  </si>
  <si>
    <t>Тосненский муниципальный район</t>
  </si>
  <si>
    <t>Сi (округление - в 2024 г до целых сотен руб, в 2025-2026 гг до целых тысяч руб), тыс. руб.</t>
  </si>
  <si>
    <t>В распределние включены только ассигнования за счет средств областного бюджета</t>
  </si>
  <si>
    <t>Расчет объема субсидии бюджетам муниципальных образований Ленинградской области на проведение комплексных  кадастровых работ на 2024 год и на плановый период 2025 и 2026 годов</t>
  </si>
  <si>
    <t>Приложение 73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</si>
</sst>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#,##0.0_ ;\-#,##0.0\ "/>
    <numFmt numFmtId="167" formatCode="#,##0.0000"/>
    <numFmt numFmtId="168" formatCode="#,##0.0000_ ;\-#,##0.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165" fontId="2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top"/>
    </xf>
    <xf numFmtId="0" fontId="5" fillId="0" borderId="0" xfId="0" applyFont="1" applyFill="1"/>
    <xf numFmtId="165" fontId="2" fillId="0" borderId="0" xfId="0" applyNumberFormat="1" applyFont="1" applyFill="1"/>
    <xf numFmtId="0" fontId="7" fillId="0" borderId="0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U30"/>
  <sheetViews>
    <sheetView tabSelected="1" zoomScale="80" zoomScaleNormal="80" workbookViewId="0">
      <selection activeCell="H13" sqref="H13"/>
    </sheetView>
  </sheetViews>
  <sheetFormatPr defaultColWidth="9.140625" defaultRowHeight="15.75" x14ac:dyDescent="0.25"/>
  <cols>
    <col min="1" max="1" width="38" style="2" customWidth="1"/>
    <col min="2" max="7" width="10.7109375" style="2" customWidth="1"/>
    <col min="8" max="13" width="15.7109375" style="2" customWidth="1"/>
    <col min="14" max="14" width="12.85546875" style="2" bestFit="1" customWidth="1"/>
    <col min="15" max="15" width="14.28515625" style="2" bestFit="1" customWidth="1"/>
    <col min="16" max="16" width="12.85546875" style="2" bestFit="1" customWidth="1"/>
    <col min="17" max="20" width="12.28515625" style="2" bestFit="1" customWidth="1"/>
    <col min="21" max="21" width="17.5703125" style="2" customWidth="1"/>
    <col min="22" max="16384" width="9.140625" style="2"/>
  </cols>
  <sheetData>
    <row r="1" spans="1:21" x14ac:dyDescent="0.25">
      <c r="M1" s="15"/>
      <c r="U1" s="15" t="s">
        <v>52</v>
      </c>
    </row>
    <row r="3" spans="1:21" ht="38.25" customHeight="1" x14ac:dyDescent="0.2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8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47.25" x14ac:dyDescent="0.25">
      <c r="A5" s="23" t="s">
        <v>24</v>
      </c>
      <c r="B5" s="30" t="s">
        <v>16</v>
      </c>
      <c r="C5" s="30"/>
      <c r="D5" s="30"/>
      <c r="E5" s="29" t="s">
        <v>23</v>
      </c>
      <c r="F5" s="29"/>
      <c r="G5" s="29"/>
      <c r="H5" s="28" t="s">
        <v>15</v>
      </c>
      <c r="I5" s="28"/>
      <c r="J5" s="28"/>
      <c r="K5" s="23" t="s">
        <v>14</v>
      </c>
      <c r="L5" s="23"/>
      <c r="M5" s="23"/>
      <c r="N5" s="23" t="s">
        <v>49</v>
      </c>
      <c r="O5" s="23"/>
      <c r="P5" s="23"/>
      <c r="Q5" s="23" t="s">
        <v>41</v>
      </c>
      <c r="R5" s="25"/>
      <c r="S5" s="23" t="s">
        <v>41</v>
      </c>
      <c r="T5" s="25"/>
      <c r="U5" s="14" t="s">
        <v>47</v>
      </c>
    </row>
    <row r="6" spans="1:21" x14ac:dyDescent="0.25">
      <c r="A6" s="27"/>
      <c r="B6" s="7">
        <v>2024</v>
      </c>
      <c r="C6" s="8" t="s">
        <v>21</v>
      </c>
      <c r="D6" s="8" t="s">
        <v>38</v>
      </c>
      <c r="E6" s="7">
        <v>2024</v>
      </c>
      <c r="F6" s="8" t="s">
        <v>21</v>
      </c>
      <c r="G6" s="8" t="s">
        <v>38</v>
      </c>
      <c r="H6" s="7">
        <v>2024</v>
      </c>
      <c r="I6" s="8" t="s">
        <v>21</v>
      </c>
      <c r="J6" s="8" t="s">
        <v>38</v>
      </c>
      <c r="K6" s="7">
        <v>2024</v>
      </c>
      <c r="L6" s="8" t="s">
        <v>21</v>
      </c>
      <c r="M6" s="8" t="s">
        <v>38</v>
      </c>
      <c r="N6" s="7">
        <v>2024</v>
      </c>
      <c r="O6" s="8" t="s">
        <v>21</v>
      </c>
      <c r="P6" s="8" t="s">
        <v>38</v>
      </c>
      <c r="Q6" s="24">
        <v>2024</v>
      </c>
      <c r="R6" s="24"/>
      <c r="S6" s="24">
        <v>2025</v>
      </c>
      <c r="T6" s="24"/>
      <c r="U6" s="9">
        <v>2026</v>
      </c>
    </row>
    <row r="7" spans="1:21" ht="21.6" customHeight="1" x14ac:dyDescent="0.25">
      <c r="A7" s="27"/>
      <c r="B7" s="9" t="s">
        <v>0</v>
      </c>
      <c r="C7" s="5" t="s">
        <v>1</v>
      </c>
      <c r="D7" s="5" t="s">
        <v>2</v>
      </c>
      <c r="E7" s="9">
        <v>4</v>
      </c>
      <c r="F7" s="5" t="s">
        <v>3</v>
      </c>
      <c r="G7" s="5" t="s">
        <v>12</v>
      </c>
      <c r="H7" s="9">
        <v>7</v>
      </c>
      <c r="I7" s="5" t="s">
        <v>4</v>
      </c>
      <c r="J7" s="5" t="s">
        <v>13</v>
      </c>
      <c r="K7" s="9">
        <v>10</v>
      </c>
      <c r="L7" s="5" t="s">
        <v>17</v>
      </c>
      <c r="M7" s="5" t="s">
        <v>18</v>
      </c>
      <c r="N7" s="9">
        <v>13</v>
      </c>
      <c r="O7" s="5" t="s">
        <v>19</v>
      </c>
      <c r="P7" s="5" t="s">
        <v>20</v>
      </c>
      <c r="Q7" s="7" t="s">
        <v>44</v>
      </c>
      <c r="R7" s="7" t="s">
        <v>43</v>
      </c>
      <c r="S7" s="7" t="s">
        <v>45</v>
      </c>
      <c r="T7" s="7" t="s">
        <v>46</v>
      </c>
      <c r="U7" s="7" t="s">
        <v>42</v>
      </c>
    </row>
    <row r="8" spans="1:21" ht="37.15" customHeight="1" x14ac:dyDescent="0.25">
      <c r="A8" s="4" t="s">
        <v>26</v>
      </c>
      <c r="B8" s="5" t="s">
        <v>36</v>
      </c>
      <c r="C8" s="19">
        <v>90</v>
      </c>
      <c r="D8" s="20">
        <v>90</v>
      </c>
      <c r="E8" s="19">
        <f>100-B8</f>
        <v>11</v>
      </c>
      <c r="F8" s="19">
        <f t="shared" ref="F8:G22" si="0">100-C8</f>
        <v>10</v>
      </c>
      <c r="G8" s="19">
        <f t="shared" si="0"/>
        <v>10</v>
      </c>
      <c r="H8" s="3">
        <v>0</v>
      </c>
      <c r="I8" s="3">
        <v>551.1</v>
      </c>
      <c r="J8" s="3">
        <v>624.4</v>
      </c>
      <c r="K8" s="12">
        <f>H8*B8/100</f>
        <v>0</v>
      </c>
      <c r="L8" s="12">
        <f>I8*C8/100</f>
        <v>495.99</v>
      </c>
      <c r="M8" s="12">
        <f>J8*D8/100</f>
        <v>561.96</v>
      </c>
      <c r="N8" s="13">
        <v>0</v>
      </c>
      <c r="O8" s="13">
        <v>496</v>
      </c>
      <c r="P8" s="13">
        <v>562</v>
      </c>
      <c r="Q8" s="13">
        <f t="shared" ref="Q8:Q22" si="1">N8*49%</f>
        <v>0</v>
      </c>
      <c r="R8" s="13">
        <f t="shared" ref="R8:R22" si="2">N8*51%</f>
        <v>0</v>
      </c>
      <c r="S8" s="13">
        <f t="shared" ref="S8:S22" si="3">O8*51%</f>
        <v>252.96</v>
      </c>
      <c r="T8" s="13">
        <f t="shared" ref="T8:T22" si="4">O8*49%</f>
        <v>243.04</v>
      </c>
      <c r="U8" s="13">
        <f t="shared" ref="U8:U22" si="5">P8</f>
        <v>562</v>
      </c>
    </row>
    <row r="9" spans="1:21" ht="28.15" customHeight="1" x14ac:dyDescent="0.25">
      <c r="A9" s="4" t="s">
        <v>27</v>
      </c>
      <c r="B9" s="5" t="s">
        <v>25</v>
      </c>
      <c r="C9" s="19">
        <v>89</v>
      </c>
      <c r="D9" s="20">
        <v>89</v>
      </c>
      <c r="E9" s="19">
        <f t="shared" ref="E9:E22" si="6">100-B9</f>
        <v>10</v>
      </c>
      <c r="F9" s="19">
        <f t="shared" si="0"/>
        <v>11</v>
      </c>
      <c r="G9" s="19">
        <f t="shared" si="0"/>
        <v>11</v>
      </c>
      <c r="H9" s="3">
        <v>0</v>
      </c>
      <c r="I9" s="3">
        <v>1083.0999999999999</v>
      </c>
      <c r="J9" s="3">
        <v>0</v>
      </c>
      <c r="K9" s="12">
        <f>H9*B9/100</f>
        <v>0</v>
      </c>
      <c r="L9" s="12">
        <f>I9*C9/100</f>
        <v>963.95899999999995</v>
      </c>
      <c r="M9" s="12">
        <v>0</v>
      </c>
      <c r="N9" s="13">
        <v>0</v>
      </c>
      <c r="O9" s="13">
        <v>964</v>
      </c>
      <c r="P9" s="13">
        <v>0</v>
      </c>
      <c r="Q9" s="13">
        <f t="shared" si="1"/>
        <v>0</v>
      </c>
      <c r="R9" s="13">
        <f t="shared" si="2"/>
        <v>0</v>
      </c>
      <c r="S9" s="13">
        <f t="shared" si="3"/>
        <v>491.64</v>
      </c>
      <c r="T9" s="13">
        <f t="shared" si="4"/>
        <v>472.36</v>
      </c>
      <c r="U9" s="13">
        <f t="shared" si="5"/>
        <v>0</v>
      </c>
    </row>
    <row r="10" spans="1:21" ht="28.15" customHeight="1" x14ac:dyDescent="0.25">
      <c r="A10" s="4" t="s">
        <v>28</v>
      </c>
      <c r="B10" s="5" t="s">
        <v>25</v>
      </c>
      <c r="C10" s="19">
        <v>90</v>
      </c>
      <c r="D10" s="20">
        <v>89</v>
      </c>
      <c r="E10" s="19">
        <f t="shared" si="6"/>
        <v>10</v>
      </c>
      <c r="F10" s="19">
        <f t="shared" si="0"/>
        <v>10</v>
      </c>
      <c r="G10" s="19">
        <f t="shared" si="0"/>
        <v>11</v>
      </c>
      <c r="H10" s="3">
        <v>771.1</v>
      </c>
      <c r="I10" s="3">
        <v>1677.8</v>
      </c>
      <c r="J10" s="3">
        <v>0</v>
      </c>
      <c r="K10" s="12">
        <f>H10*B10/100</f>
        <v>693.99</v>
      </c>
      <c r="L10" s="12">
        <f t="shared" ref="L10" si="7">I10*C10/100</f>
        <v>1510.02</v>
      </c>
      <c r="M10" s="12">
        <v>0</v>
      </c>
      <c r="N10" s="13">
        <v>694</v>
      </c>
      <c r="O10" s="13">
        <v>1510</v>
      </c>
      <c r="P10" s="13">
        <v>0</v>
      </c>
      <c r="Q10" s="13">
        <f t="shared" si="1"/>
        <v>340.06</v>
      </c>
      <c r="R10" s="13">
        <f t="shared" si="2"/>
        <v>353.94</v>
      </c>
      <c r="S10" s="13">
        <f t="shared" si="3"/>
        <v>770.1</v>
      </c>
      <c r="T10" s="13">
        <f t="shared" si="4"/>
        <v>739.9</v>
      </c>
      <c r="U10" s="13">
        <f t="shared" si="5"/>
        <v>0</v>
      </c>
    </row>
    <row r="11" spans="1:21" ht="28.15" customHeight="1" x14ac:dyDescent="0.25">
      <c r="A11" s="4" t="s">
        <v>5</v>
      </c>
      <c r="B11" s="5" t="s">
        <v>25</v>
      </c>
      <c r="C11" s="19">
        <v>89</v>
      </c>
      <c r="D11" s="20">
        <v>90</v>
      </c>
      <c r="E11" s="19">
        <f t="shared" si="6"/>
        <v>10</v>
      </c>
      <c r="F11" s="19">
        <f t="shared" si="0"/>
        <v>11</v>
      </c>
      <c r="G11" s="19">
        <f t="shared" si="0"/>
        <v>10</v>
      </c>
      <c r="H11" s="3">
        <v>0</v>
      </c>
      <c r="I11" s="3">
        <v>202.3</v>
      </c>
      <c r="J11" s="3">
        <v>0</v>
      </c>
      <c r="K11" s="12">
        <f>H11*B11/100</f>
        <v>0</v>
      </c>
      <c r="L11" s="12">
        <f t="shared" ref="L11:L19" si="8">I11*C11/100</f>
        <v>180.047</v>
      </c>
      <c r="M11" s="12">
        <v>0</v>
      </c>
      <c r="N11" s="13">
        <v>0</v>
      </c>
      <c r="O11" s="13">
        <v>180</v>
      </c>
      <c r="P11" s="13">
        <v>0</v>
      </c>
      <c r="Q11" s="13">
        <f t="shared" si="1"/>
        <v>0</v>
      </c>
      <c r="R11" s="13">
        <f t="shared" si="2"/>
        <v>0</v>
      </c>
      <c r="S11" s="13">
        <f t="shared" si="3"/>
        <v>91.8</v>
      </c>
      <c r="T11" s="13">
        <f t="shared" si="4"/>
        <v>88.2</v>
      </c>
      <c r="U11" s="13">
        <f t="shared" si="5"/>
        <v>0</v>
      </c>
    </row>
    <row r="12" spans="1:21" ht="28.15" customHeight="1" x14ac:dyDescent="0.25">
      <c r="A12" s="4" t="s">
        <v>29</v>
      </c>
      <c r="B12" s="5" t="s">
        <v>36</v>
      </c>
      <c r="C12" s="19">
        <v>90</v>
      </c>
      <c r="D12" s="20">
        <v>89</v>
      </c>
      <c r="E12" s="19">
        <f t="shared" si="6"/>
        <v>11</v>
      </c>
      <c r="F12" s="19">
        <f t="shared" si="0"/>
        <v>10</v>
      </c>
      <c r="G12" s="19">
        <f t="shared" si="0"/>
        <v>11</v>
      </c>
      <c r="H12" s="3">
        <v>1009.8</v>
      </c>
      <c r="I12" s="3">
        <v>473.3</v>
      </c>
      <c r="J12" s="3">
        <v>0</v>
      </c>
      <c r="K12" s="12">
        <f>H12*B12/100</f>
        <v>898.72199999999998</v>
      </c>
      <c r="L12" s="12">
        <f t="shared" ref="L12" si="9">I12*C12/100</f>
        <v>425.97</v>
      </c>
      <c r="M12" s="12">
        <v>0</v>
      </c>
      <c r="N12" s="13">
        <v>898.7</v>
      </c>
      <c r="O12" s="13">
        <v>426</v>
      </c>
      <c r="P12" s="13">
        <v>0</v>
      </c>
      <c r="Q12" s="13">
        <f t="shared" si="1"/>
        <v>440.363</v>
      </c>
      <c r="R12" s="13">
        <f t="shared" si="2"/>
        <v>458.33700000000005</v>
      </c>
      <c r="S12" s="13">
        <f t="shared" si="3"/>
        <v>217.26</v>
      </c>
      <c r="T12" s="13">
        <f t="shared" si="4"/>
        <v>208.74</v>
      </c>
      <c r="U12" s="13">
        <f t="shared" si="5"/>
        <v>0</v>
      </c>
    </row>
    <row r="13" spans="1:21" ht="28.15" customHeight="1" x14ac:dyDescent="0.25">
      <c r="A13" s="4" t="s">
        <v>6</v>
      </c>
      <c r="B13" s="5" t="s">
        <v>22</v>
      </c>
      <c r="C13" s="19">
        <v>87</v>
      </c>
      <c r="D13" s="1">
        <v>88</v>
      </c>
      <c r="E13" s="19">
        <f t="shared" si="6"/>
        <v>13</v>
      </c>
      <c r="F13" s="19">
        <f t="shared" si="0"/>
        <v>13</v>
      </c>
      <c r="G13" s="19">
        <f t="shared" ref="G13:G19" si="10">100-D13</f>
        <v>12</v>
      </c>
      <c r="H13" s="3">
        <v>146.9</v>
      </c>
      <c r="I13" s="3">
        <v>275.89999999999998</v>
      </c>
      <c r="J13" s="3">
        <v>80.7</v>
      </c>
      <c r="K13" s="12">
        <f t="shared" ref="K13:K22" si="11">H13*B13/100</f>
        <v>127.80300000000001</v>
      </c>
      <c r="L13" s="12">
        <f t="shared" ref="L13:M18" si="12">I13*C13/100</f>
        <v>240.03299999999999</v>
      </c>
      <c r="M13" s="12">
        <f>J13*D13/100</f>
        <v>71.016000000000005</v>
      </c>
      <c r="N13" s="13">
        <v>127.8</v>
      </c>
      <c r="O13" s="13">
        <v>240</v>
      </c>
      <c r="P13" s="13">
        <v>71</v>
      </c>
      <c r="Q13" s="13">
        <f t="shared" si="1"/>
        <v>62.622</v>
      </c>
      <c r="R13" s="13">
        <f t="shared" si="2"/>
        <v>65.177999999999997</v>
      </c>
      <c r="S13" s="13">
        <f t="shared" si="3"/>
        <v>122.4</v>
      </c>
      <c r="T13" s="13">
        <f t="shared" si="4"/>
        <v>117.6</v>
      </c>
      <c r="U13" s="13">
        <f t="shared" si="5"/>
        <v>71</v>
      </c>
    </row>
    <row r="14" spans="1:21" ht="28.15" customHeight="1" x14ac:dyDescent="0.25">
      <c r="A14" s="4" t="s">
        <v>30</v>
      </c>
      <c r="B14" s="5" t="s">
        <v>25</v>
      </c>
      <c r="C14" s="19">
        <v>90</v>
      </c>
      <c r="D14" s="1">
        <v>90</v>
      </c>
      <c r="E14" s="19">
        <f t="shared" si="6"/>
        <v>10</v>
      </c>
      <c r="F14" s="19">
        <f t="shared" si="0"/>
        <v>10</v>
      </c>
      <c r="G14" s="19">
        <f t="shared" ref="G14" si="13">100-D14</f>
        <v>10</v>
      </c>
      <c r="H14" s="3">
        <v>0</v>
      </c>
      <c r="I14" s="3">
        <v>1468.9</v>
      </c>
      <c r="J14" s="3">
        <v>2203.3000000000002</v>
      </c>
      <c r="K14" s="12">
        <f t="shared" ref="K14" si="14">H14*B14/100</f>
        <v>0</v>
      </c>
      <c r="L14" s="12">
        <f t="shared" si="12"/>
        <v>1322.01</v>
      </c>
      <c r="M14" s="12">
        <f t="shared" si="12"/>
        <v>1982.9700000000003</v>
      </c>
      <c r="N14" s="13">
        <v>0</v>
      </c>
      <c r="O14" s="13">
        <v>1322</v>
      </c>
      <c r="P14" s="13">
        <v>1983</v>
      </c>
      <c r="Q14" s="13">
        <f t="shared" si="1"/>
        <v>0</v>
      </c>
      <c r="R14" s="13">
        <f t="shared" si="2"/>
        <v>0</v>
      </c>
      <c r="S14" s="13">
        <f t="shared" si="3"/>
        <v>674.22</v>
      </c>
      <c r="T14" s="13">
        <f t="shared" si="4"/>
        <v>647.78</v>
      </c>
      <c r="U14" s="13">
        <f t="shared" si="5"/>
        <v>1983</v>
      </c>
    </row>
    <row r="15" spans="1:21" ht="28.15" customHeight="1" x14ac:dyDescent="0.25">
      <c r="A15" s="4" t="s">
        <v>31</v>
      </c>
      <c r="B15" s="5" t="s">
        <v>25</v>
      </c>
      <c r="C15" s="19">
        <v>89</v>
      </c>
      <c r="D15" s="1">
        <v>88</v>
      </c>
      <c r="E15" s="19">
        <f t="shared" si="6"/>
        <v>10</v>
      </c>
      <c r="F15" s="19">
        <f t="shared" si="0"/>
        <v>11</v>
      </c>
      <c r="G15" s="19">
        <f t="shared" ref="G15" si="15">100-D15</f>
        <v>12</v>
      </c>
      <c r="H15" s="3">
        <v>0</v>
      </c>
      <c r="I15" s="3">
        <v>4046.1</v>
      </c>
      <c r="J15" s="3">
        <v>0</v>
      </c>
      <c r="K15" s="12">
        <f t="shared" ref="K15" si="16">H15*B15/100</f>
        <v>0</v>
      </c>
      <c r="L15" s="12">
        <f t="shared" si="12"/>
        <v>3601.0289999999995</v>
      </c>
      <c r="M15" s="12">
        <f t="shared" si="12"/>
        <v>0</v>
      </c>
      <c r="N15" s="13">
        <v>0</v>
      </c>
      <c r="O15" s="13">
        <v>3601</v>
      </c>
      <c r="P15" s="13">
        <v>0</v>
      </c>
      <c r="Q15" s="13">
        <f t="shared" si="1"/>
        <v>0</v>
      </c>
      <c r="R15" s="13">
        <f t="shared" si="2"/>
        <v>0</v>
      </c>
      <c r="S15" s="13">
        <f t="shared" si="3"/>
        <v>1836.51</v>
      </c>
      <c r="T15" s="13">
        <f t="shared" si="4"/>
        <v>1764.49</v>
      </c>
      <c r="U15" s="13">
        <f t="shared" si="5"/>
        <v>0</v>
      </c>
    </row>
    <row r="16" spans="1:21" ht="37.15" customHeight="1" x14ac:dyDescent="0.25">
      <c r="A16" s="4" t="s">
        <v>32</v>
      </c>
      <c r="B16" s="5" t="s">
        <v>36</v>
      </c>
      <c r="C16" s="19">
        <v>90</v>
      </c>
      <c r="D16" s="1">
        <v>89</v>
      </c>
      <c r="E16" s="19">
        <f t="shared" si="6"/>
        <v>11</v>
      </c>
      <c r="F16" s="19">
        <f t="shared" si="0"/>
        <v>10</v>
      </c>
      <c r="G16" s="19">
        <f t="shared" ref="G16" si="17">100-D16</f>
        <v>11</v>
      </c>
      <c r="H16" s="3">
        <v>0</v>
      </c>
      <c r="I16" s="3">
        <v>1080</v>
      </c>
      <c r="J16" s="3">
        <v>0</v>
      </c>
      <c r="K16" s="12">
        <f t="shared" ref="K16" si="18">H16*B16/100</f>
        <v>0</v>
      </c>
      <c r="L16" s="12">
        <f t="shared" si="12"/>
        <v>972</v>
      </c>
      <c r="M16" s="12">
        <f t="shared" si="12"/>
        <v>0</v>
      </c>
      <c r="N16" s="13">
        <v>0</v>
      </c>
      <c r="O16" s="13">
        <v>972</v>
      </c>
      <c r="P16" s="13">
        <v>0</v>
      </c>
      <c r="Q16" s="13">
        <f t="shared" si="1"/>
        <v>0</v>
      </c>
      <c r="R16" s="13">
        <f t="shared" si="2"/>
        <v>0</v>
      </c>
      <c r="S16" s="13">
        <f t="shared" si="3"/>
        <v>495.72</v>
      </c>
      <c r="T16" s="13">
        <f t="shared" si="4"/>
        <v>476.28</v>
      </c>
      <c r="U16" s="13">
        <f t="shared" si="5"/>
        <v>0</v>
      </c>
    </row>
    <row r="17" spans="1:21" ht="37.15" customHeight="1" x14ac:dyDescent="0.25">
      <c r="A17" s="4" t="s">
        <v>33</v>
      </c>
      <c r="B17" s="5" t="s">
        <v>36</v>
      </c>
      <c r="C17" s="19">
        <v>90</v>
      </c>
      <c r="D17" s="1">
        <v>89</v>
      </c>
      <c r="E17" s="19">
        <f t="shared" si="6"/>
        <v>11</v>
      </c>
      <c r="F17" s="19">
        <f t="shared" si="0"/>
        <v>10</v>
      </c>
      <c r="G17" s="19">
        <f t="shared" ref="G17" si="19">100-D17</f>
        <v>11</v>
      </c>
      <c r="H17" s="3">
        <v>0</v>
      </c>
      <c r="I17" s="3">
        <v>742.2</v>
      </c>
      <c r="J17" s="3">
        <v>0</v>
      </c>
      <c r="K17" s="12">
        <f t="shared" ref="K17" si="20">H17*B17/100</f>
        <v>0</v>
      </c>
      <c r="L17" s="12">
        <f t="shared" si="12"/>
        <v>667.98</v>
      </c>
      <c r="M17" s="12">
        <f t="shared" si="12"/>
        <v>0</v>
      </c>
      <c r="N17" s="13">
        <v>0</v>
      </c>
      <c r="O17" s="13">
        <v>668</v>
      </c>
      <c r="P17" s="13">
        <v>0</v>
      </c>
      <c r="Q17" s="13">
        <f t="shared" si="1"/>
        <v>0</v>
      </c>
      <c r="R17" s="13">
        <f t="shared" si="2"/>
        <v>0</v>
      </c>
      <c r="S17" s="13">
        <f t="shared" si="3"/>
        <v>340.68</v>
      </c>
      <c r="T17" s="13">
        <f t="shared" si="4"/>
        <v>327.32</v>
      </c>
      <c r="U17" s="13">
        <f t="shared" si="5"/>
        <v>0</v>
      </c>
    </row>
    <row r="18" spans="1:21" ht="37.15" customHeight="1" x14ac:dyDescent="0.25">
      <c r="A18" s="4" t="s">
        <v>34</v>
      </c>
      <c r="B18" s="5" t="s">
        <v>25</v>
      </c>
      <c r="C18" s="19">
        <v>89</v>
      </c>
      <c r="D18" s="1">
        <v>90</v>
      </c>
      <c r="E18" s="19">
        <f t="shared" si="6"/>
        <v>10</v>
      </c>
      <c r="F18" s="19">
        <f t="shared" si="0"/>
        <v>11</v>
      </c>
      <c r="G18" s="19">
        <f t="shared" ref="G18" si="21">100-D18</f>
        <v>10</v>
      </c>
      <c r="H18" s="3">
        <v>0</v>
      </c>
      <c r="I18" s="3">
        <v>734.8</v>
      </c>
      <c r="J18" s="3">
        <v>0</v>
      </c>
      <c r="K18" s="12">
        <f t="shared" ref="K18" si="22">H18*B18/100</f>
        <v>0</v>
      </c>
      <c r="L18" s="12">
        <f t="shared" si="12"/>
        <v>653.97199999999998</v>
      </c>
      <c r="M18" s="12">
        <f t="shared" si="12"/>
        <v>0</v>
      </c>
      <c r="N18" s="13">
        <v>0</v>
      </c>
      <c r="O18" s="13">
        <v>654</v>
      </c>
      <c r="P18" s="13">
        <v>0</v>
      </c>
      <c r="Q18" s="13">
        <f t="shared" si="1"/>
        <v>0</v>
      </c>
      <c r="R18" s="13">
        <f t="shared" si="2"/>
        <v>0</v>
      </c>
      <c r="S18" s="13">
        <f t="shared" si="3"/>
        <v>333.54</v>
      </c>
      <c r="T18" s="13">
        <f t="shared" si="4"/>
        <v>320.45999999999998</v>
      </c>
      <c r="U18" s="13">
        <f t="shared" si="5"/>
        <v>0</v>
      </c>
    </row>
    <row r="19" spans="1:21" ht="31.5" x14ac:dyDescent="0.25">
      <c r="A19" s="4" t="s">
        <v>7</v>
      </c>
      <c r="B19" s="5" t="s">
        <v>25</v>
      </c>
      <c r="C19" s="19">
        <v>90</v>
      </c>
      <c r="D19" s="20">
        <v>89</v>
      </c>
      <c r="E19" s="19">
        <f t="shared" si="6"/>
        <v>10</v>
      </c>
      <c r="F19" s="19">
        <f t="shared" si="0"/>
        <v>10</v>
      </c>
      <c r="G19" s="19">
        <f t="shared" si="10"/>
        <v>11</v>
      </c>
      <c r="H19" s="3">
        <v>782.1</v>
      </c>
      <c r="I19" s="3">
        <v>492.2</v>
      </c>
      <c r="J19" s="3">
        <v>0</v>
      </c>
      <c r="K19" s="12">
        <f>H19*B19/100</f>
        <v>703.89</v>
      </c>
      <c r="L19" s="12">
        <f t="shared" si="8"/>
        <v>442.98</v>
      </c>
      <c r="M19" s="12">
        <f>J19*D19/100</f>
        <v>0</v>
      </c>
      <c r="N19" s="13">
        <v>703.9</v>
      </c>
      <c r="O19" s="13">
        <v>443</v>
      </c>
      <c r="P19" s="13">
        <v>0</v>
      </c>
      <c r="Q19" s="13">
        <f t="shared" si="1"/>
        <v>344.911</v>
      </c>
      <c r="R19" s="13">
        <f t="shared" si="2"/>
        <v>358.98899999999998</v>
      </c>
      <c r="S19" s="13">
        <f t="shared" si="3"/>
        <v>225.93</v>
      </c>
      <c r="T19" s="13">
        <f t="shared" si="4"/>
        <v>217.07</v>
      </c>
      <c r="U19" s="13">
        <f t="shared" si="5"/>
        <v>0</v>
      </c>
    </row>
    <row r="20" spans="1:21" ht="33" customHeight="1" x14ac:dyDescent="0.25">
      <c r="A20" s="4" t="s">
        <v>35</v>
      </c>
      <c r="B20" s="5" t="s">
        <v>36</v>
      </c>
      <c r="C20" s="19">
        <v>88</v>
      </c>
      <c r="D20" s="20">
        <v>90</v>
      </c>
      <c r="E20" s="19">
        <f t="shared" si="6"/>
        <v>11</v>
      </c>
      <c r="F20" s="19">
        <f t="shared" si="0"/>
        <v>12</v>
      </c>
      <c r="G20" s="19">
        <f t="shared" ref="G20" si="23">100-D20</f>
        <v>10</v>
      </c>
      <c r="H20" s="3">
        <v>0</v>
      </c>
      <c r="I20" s="3">
        <v>3969.3</v>
      </c>
      <c r="J20" s="3">
        <v>0</v>
      </c>
      <c r="K20" s="12">
        <f>H20*B20/100</f>
        <v>0</v>
      </c>
      <c r="L20" s="12">
        <f t="shared" ref="L20" si="24">I20*C20/100</f>
        <v>3492.9840000000004</v>
      </c>
      <c r="M20" s="12">
        <f>J20*D20/100</f>
        <v>0</v>
      </c>
      <c r="N20" s="13">
        <v>0</v>
      </c>
      <c r="O20" s="13">
        <v>3493</v>
      </c>
      <c r="P20" s="13">
        <v>0</v>
      </c>
      <c r="Q20" s="13">
        <f t="shared" si="1"/>
        <v>0</v>
      </c>
      <c r="R20" s="13">
        <f t="shared" si="2"/>
        <v>0</v>
      </c>
      <c r="S20" s="13">
        <f t="shared" si="3"/>
        <v>1781.43</v>
      </c>
      <c r="T20" s="13">
        <f t="shared" si="4"/>
        <v>1711.57</v>
      </c>
      <c r="U20" s="13">
        <f t="shared" si="5"/>
        <v>0</v>
      </c>
    </row>
    <row r="21" spans="1:21" ht="25.9" customHeight="1" x14ac:dyDescent="0.25">
      <c r="A21" s="4" t="s">
        <v>8</v>
      </c>
      <c r="B21" s="5" t="s">
        <v>37</v>
      </c>
      <c r="C21" s="1">
        <v>78</v>
      </c>
      <c r="D21" s="1">
        <v>79</v>
      </c>
      <c r="E21" s="19">
        <f t="shared" si="6"/>
        <v>24</v>
      </c>
      <c r="F21" s="19">
        <f t="shared" si="0"/>
        <v>22</v>
      </c>
      <c r="G21" s="19">
        <f t="shared" ref="G21" si="25">100-D21</f>
        <v>21</v>
      </c>
      <c r="H21" s="3">
        <v>403.9</v>
      </c>
      <c r="I21" s="3">
        <v>576.9</v>
      </c>
      <c r="J21" s="3">
        <v>349.4</v>
      </c>
      <c r="K21" s="12">
        <f t="shared" si="11"/>
        <v>306.964</v>
      </c>
      <c r="L21" s="12">
        <f>I21*C21/100</f>
        <v>449.98199999999997</v>
      </c>
      <c r="M21" s="12">
        <f>J21*D21/100</f>
        <v>276.02600000000001</v>
      </c>
      <c r="N21" s="13">
        <v>307</v>
      </c>
      <c r="O21" s="13">
        <v>450</v>
      </c>
      <c r="P21" s="13">
        <v>276</v>
      </c>
      <c r="Q21" s="13">
        <f t="shared" si="1"/>
        <v>150.43</v>
      </c>
      <c r="R21" s="13">
        <f t="shared" si="2"/>
        <v>156.57</v>
      </c>
      <c r="S21" s="13">
        <f t="shared" si="3"/>
        <v>229.5</v>
      </c>
      <c r="T21" s="13">
        <f t="shared" si="4"/>
        <v>220.5</v>
      </c>
      <c r="U21" s="13">
        <f t="shared" si="5"/>
        <v>276</v>
      </c>
    </row>
    <row r="22" spans="1:21" ht="25.9" customHeight="1" x14ac:dyDescent="0.25">
      <c r="A22" s="4" t="s">
        <v>48</v>
      </c>
      <c r="B22" s="5" t="s">
        <v>36</v>
      </c>
      <c r="C22" s="1">
        <v>89</v>
      </c>
      <c r="D22" s="1">
        <v>90</v>
      </c>
      <c r="E22" s="19">
        <f t="shared" si="6"/>
        <v>11</v>
      </c>
      <c r="F22" s="19">
        <f t="shared" si="0"/>
        <v>11</v>
      </c>
      <c r="G22" s="19">
        <f t="shared" ref="G22" si="26">100-D22</f>
        <v>10</v>
      </c>
      <c r="H22" s="3">
        <v>2533.5</v>
      </c>
      <c r="I22" s="3">
        <v>789.89</v>
      </c>
      <c r="J22" s="3">
        <v>0</v>
      </c>
      <c r="K22" s="12">
        <f t="shared" si="11"/>
        <v>2254.8150000000001</v>
      </c>
      <c r="L22" s="12">
        <f>I22*C22/100</f>
        <v>703.00209999999993</v>
      </c>
      <c r="M22" s="12">
        <f>J22*D22/100</f>
        <v>0</v>
      </c>
      <c r="N22" s="13">
        <v>2254.8000000000002</v>
      </c>
      <c r="O22" s="13">
        <v>703</v>
      </c>
      <c r="P22" s="13">
        <v>0</v>
      </c>
      <c r="Q22" s="13">
        <f t="shared" si="1"/>
        <v>1104.8520000000001</v>
      </c>
      <c r="R22" s="13">
        <f t="shared" si="2"/>
        <v>1149.9480000000001</v>
      </c>
      <c r="S22" s="13">
        <f t="shared" si="3"/>
        <v>358.53000000000003</v>
      </c>
      <c r="T22" s="13">
        <f t="shared" si="4"/>
        <v>344.46999999999997</v>
      </c>
      <c r="U22" s="13">
        <f t="shared" si="5"/>
        <v>0</v>
      </c>
    </row>
    <row r="23" spans="1:21" x14ac:dyDescent="0.25">
      <c r="A23" s="21" t="s">
        <v>9</v>
      </c>
      <c r="B23" s="22"/>
      <c r="C23" s="9"/>
      <c r="D23" s="9"/>
      <c r="E23" s="19"/>
      <c r="F23" s="19"/>
      <c r="G23" s="19"/>
      <c r="H23" s="6">
        <f>SUM(H8:H22)</f>
        <v>5647.3</v>
      </c>
      <c r="I23" s="6">
        <f t="shared" ref="I23:J23" si="27">SUM(I8:I22)</f>
        <v>18163.79</v>
      </c>
      <c r="J23" s="3">
        <f t="shared" si="27"/>
        <v>3257.8</v>
      </c>
      <c r="K23" s="10">
        <f t="shared" ref="K23" si="28">SUM(K8:K22)</f>
        <v>4986.1840000000002</v>
      </c>
      <c r="L23" s="10">
        <f t="shared" ref="L23" si="29">SUM(L8:L22)</f>
        <v>16121.958099999998</v>
      </c>
      <c r="M23" s="10">
        <f t="shared" ref="M23" si="30">SUM(M8:M22)</f>
        <v>2891.9720000000002</v>
      </c>
      <c r="N23" s="11">
        <f>SUM(N8:N22)</f>
        <v>4986.2000000000007</v>
      </c>
      <c r="O23" s="11">
        <f>SUM(O8:O22)</f>
        <v>16122</v>
      </c>
      <c r="P23" s="11">
        <f>SUM(P8:P22)</f>
        <v>2892</v>
      </c>
      <c r="Q23" s="10">
        <f t="shared" ref="Q23:R23" si="31">SUM(Q8:Q22)</f>
        <v>2443.2380000000003</v>
      </c>
      <c r="R23" s="10">
        <f t="shared" si="31"/>
        <v>2542.962</v>
      </c>
      <c r="S23" s="10">
        <f t="shared" ref="S23" si="32">SUM(S8:S22)</f>
        <v>8222.2200000000012</v>
      </c>
      <c r="T23" s="10">
        <f t="shared" ref="T23:U23" si="33">SUM(T8:T22)</f>
        <v>7899.7799999999988</v>
      </c>
      <c r="U23" s="10">
        <f t="shared" si="33"/>
        <v>2892</v>
      </c>
    </row>
    <row r="24" spans="1:21" x14ac:dyDescent="0.25">
      <c r="Q24" s="17"/>
    </row>
    <row r="25" spans="1:21" x14ac:dyDescent="0.25">
      <c r="A25" s="16" t="s">
        <v>50</v>
      </c>
      <c r="Q25" s="17"/>
    </row>
    <row r="26" spans="1:21" x14ac:dyDescent="0.25">
      <c r="Q26" s="17"/>
    </row>
    <row r="27" spans="1:21" x14ac:dyDescent="0.25">
      <c r="A27" s="2" t="s">
        <v>10</v>
      </c>
    </row>
    <row r="28" spans="1:21" x14ac:dyDescent="0.25">
      <c r="A28" s="2" t="s">
        <v>11</v>
      </c>
    </row>
    <row r="29" spans="1:21" ht="138" customHeight="1" x14ac:dyDescent="0.25">
      <c r="A29" s="26" t="s">
        <v>39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21" ht="57" customHeight="1" x14ac:dyDescent="0.25">
      <c r="A30" s="26" t="s">
        <v>40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mergeCells count="13">
    <mergeCell ref="A3:U3"/>
    <mergeCell ref="A30:M30"/>
    <mergeCell ref="A29:M29"/>
    <mergeCell ref="A5:A7"/>
    <mergeCell ref="K5:M5"/>
    <mergeCell ref="H5:J5"/>
    <mergeCell ref="E5:G5"/>
    <mergeCell ref="B5:D5"/>
    <mergeCell ref="N5:P5"/>
    <mergeCell ref="Q6:R6"/>
    <mergeCell ref="S6:T6"/>
    <mergeCell ref="Q5:R5"/>
    <mergeCell ref="S5:T5"/>
  </mergeCells>
  <pageMargins left="0.11811023622047245" right="0.11811023622047245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ккр 2024-2026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Старостина Рузанна Левоновна</cp:lastModifiedBy>
  <cp:lastPrinted>2023-08-17T08:07:21Z</cp:lastPrinted>
  <dcterms:created xsi:type="dcterms:W3CDTF">2021-07-19T06:29:17Z</dcterms:created>
  <dcterms:modified xsi:type="dcterms:W3CDTF">2023-08-24T10:34:46Z</dcterms:modified>
</cp:coreProperties>
</file>