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6975"/>
  </bookViews>
  <sheets>
    <sheet name="старты 2024" sheetId="9" r:id="rId1"/>
    <sheet name="старты 2025" sheetId="7" r:id="rId2"/>
    <sheet name="старты 2026" sheetId="10" r:id="rId3"/>
  </sheets>
  <calcPr calcId="145621"/>
</workbook>
</file>

<file path=xl/calcChain.xml><?xml version="1.0" encoding="utf-8"?>
<calcChain xmlns="http://schemas.openxmlformats.org/spreadsheetml/2006/main">
  <c r="H8" i="10" l="1"/>
  <c r="G25" i="7"/>
  <c r="F8" i="10"/>
  <c r="E26" i="10"/>
  <c r="E8" i="10"/>
  <c r="F14" i="9"/>
  <c r="G8" i="9"/>
  <c r="E13" i="9"/>
  <c r="G8" i="7" l="1"/>
  <c r="F9" i="10" l="1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I26" i="10"/>
  <c r="D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F26" i="10" l="1"/>
  <c r="H22" i="10" l="1"/>
  <c r="H18" i="10"/>
  <c r="H14" i="10"/>
  <c r="H10" i="10"/>
  <c r="H19" i="10"/>
  <c r="H11" i="10"/>
  <c r="H25" i="10"/>
  <c r="H21" i="10"/>
  <c r="H17" i="10"/>
  <c r="H13" i="10"/>
  <c r="H9" i="10"/>
  <c r="H15" i="10"/>
  <c r="H24" i="10"/>
  <c r="H20" i="10"/>
  <c r="H16" i="10"/>
  <c r="H12" i="10"/>
  <c r="H23" i="10"/>
  <c r="H8" i="7" l="1"/>
  <c r="H26" i="7" s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F17" i="7"/>
  <c r="F8" i="7"/>
  <c r="E26" i="7"/>
  <c r="E17" i="7"/>
  <c r="H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F26" i="9"/>
  <c r="F8" i="9"/>
  <c r="L26" i="9" l="1"/>
  <c r="I26" i="9"/>
  <c r="D26" i="9"/>
  <c r="M25" i="9"/>
  <c r="E25" i="9"/>
  <c r="F25" i="9" s="1"/>
  <c r="H25" i="9" s="1"/>
  <c r="C25" i="9"/>
  <c r="K25" i="9" s="1"/>
  <c r="M24" i="9"/>
  <c r="E24" i="9"/>
  <c r="F24" i="9" s="1"/>
  <c r="H24" i="9" s="1"/>
  <c r="C24" i="9"/>
  <c r="K24" i="9" s="1"/>
  <c r="M23" i="9"/>
  <c r="E23" i="9"/>
  <c r="F23" i="9" s="1"/>
  <c r="H23" i="9" s="1"/>
  <c r="C23" i="9"/>
  <c r="K23" i="9" s="1"/>
  <c r="M22" i="9"/>
  <c r="E22" i="9"/>
  <c r="F22" i="9" s="1"/>
  <c r="H22" i="9" s="1"/>
  <c r="C22" i="9"/>
  <c r="K22" i="9" s="1"/>
  <c r="M21" i="9"/>
  <c r="K21" i="9"/>
  <c r="E21" i="9"/>
  <c r="F21" i="9" s="1"/>
  <c r="H21" i="9" s="1"/>
  <c r="C21" i="9"/>
  <c r="M20" i="9"/>
  <c r="K20" i="9"/>
  <c r="F20" i="9"/>
  <c r="H20" i="9" s="1"/>
  <c r="E20" i="9"/>
  <c r="C20" i="9"/>
  <c r="M19" i="9"/>
  <c r="K19" i="9"/>
  <c r="E19" i="9"/>
  <c r="F19" i="9" s="1"/>
  <c r="H19" i="9" s="1"/>
  <c r="C19" i="9"/>
  <c r="M18" i="9"/>
  <c r="K18" i="9"/>
  <c r="F18" i="9"/>
  <c r="H18" i="9" s="1"/>
  <c r="E18" i="9"/>
  <c r="C18" i="9"/>
  <c r="M17" i="9"/>
  <c r="E17" i="9"/>
  <c r="F17" i="9" s="1"/>
  <c r="H17" i="9" s="1"/>
  <c r="C17" i="9"/>
  <c r="K17" i="9" s="1"/>
  <c r="M16" i="9"/>
  <c r="E16" i="9"/>
  <c r="F16" i="9" s="1"/>
  <c r="H16" i="9" s="1"/>
  <c r="C16" i="9"/>
  <c r="K16" i="9" s="1"/>
  <c r="M15" i="9"/>
  <c r="E15" i="9"/>
  <c r="F15" i="9" s="1"/>
  <c r="H15" i="9" s="1"/>
  <c r="C15" i="9"/>
  <c r="K15" i="9" s="1"/>
  <c r="M14" i="9"/>
  <c r="E14" i="9"/>
  <c r="H14" i="9" s="1"/>
  <c r="C14" i="9"/>
  <c r="K14" i="9" s="1"/>
  <c r="M13" i="9"/>
  <c r="K13" i="9"/>
  <c r="F13" i="9"/>
  <c r="H13" i="9" s="1"/>
  <c r="C13" i="9"/>
  <c r="M12" i="9"/>
  <c r="K12" i="9"/>
  <c r="E12" i="9"/>
  <c r="F12" i="9" s="1"/>
  <c r="H12" i="9" s="1"/>
  <c r="C12" i="9"/>
  <c r="M11" i="9"/>
  <c r="K11" i="9"/>
  <c r="E11" i="9"/>
  <c r="F11" i="9" s="1"/>
  <c r="H11" i="9" s="1"/>
  <c r="C11" i="9"/>
  <c r="M10" i="9"/>
  <c r="K10" i="9"/>
  <c r="E10" i="9"/>
  <c r="F10" i="9" s="1"/>
  <c r="H10" i="9" s="1"/>
  <c r="C10" i="9"/>
  <c r="M9" i="9"/>
  <c r="E9" i="9"/>
  <c r="F9" i="9" s="1"/>
  <c r="H9" i="9" s="1"/>
  <c r="C9" i="9"/>
  <c r="K9" i="9" s="1"/>
  <c r="M8" i="9"/>
  <c r="E8" i="9"/>
  <c r="E26" i="9" s="1"/>
  <c r="C8" i="9"/>
  <c r="H26" i="9" l="1"/>
  <c r="K8" i="9"/>
  <c r="K26" i="9" s="1"/>
  <c r="C25" i="7" l="1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I26" i="7" l="1"/>
  <c r="E25" i="7" l="1"/>
  <c r="F25" i="7" l="1"/>
  <c r="H25" i="7" s="1"/>
  <c r="E8" i="7" l="1"/>
  <c r="E9" i="7"/>
  <c r="E10" i="7"/>
  <c r="E11" i="7"/>
  <c r="E12" i="7"/>
  <c r="E13" i="7"/>
  <c r="E14" i="7"/>
  <c r="E15" i="7"/>
  <c r="E16" i="7"/>
  <c r="E18" i="7"/>
  <c r="E19" i="7"/>
  <c r="E20" i="7"/>
  <c r="E21" i="7"/>
  <c r="E22" i="7"/>
  <c r="E23" i="7"/>
  <c r="E24" i="7"/>
  <c r="D26" i="7"/>
  <c r="F14" i="7" l="1"/>
  <c r="H14" i="7" s="1"/>
  <c r="F12" i="7"/>
  <c r="H12" i="7" s="1"/>
  <c r="F11" i="7"/>
  <c r="H11" i="7" s="1"/>
  <c r="F10" i="7"/>
  <c r="H10" i="7" s="1"/>
  <c r="F24" i="7"/>
  <c r="H24" i="7" s="1"/>
  <c r="F22" i="7"/>
  <c r="H22" i="7" s="1"/>
  <c r="F21" i="7"/>
  <c r="H21" i="7" s="1"/>
  <c r="F20" i="7"/>
  <c r="H20" i="7" s="1"/>
  <c r="F19" i="7"/>
  <c r="H19" i="7" s="1"/>
  <c r="F18" i="7"/>
  <c r="H18" i="7" s="1"/>
  <c r="H17" i="7"/>
  <c r="F16" i="7"/>
  <c r="H16" i="7" s="1"/>
  <c r="F15" i="7"/>
  <c r="H15" i="7" s="1"/>
  <c r="F13" i="7"/>
  <c r="H13" i="7" s="1"/>
  <c r="F9" i="7"/>
  <c r="H9" i="7" s="1"/>
  <c r="F23" i="7"/>
  <c r="H23" i="7" s="1"/>
  <c r="F26" i="7" l="1"/>
  <c r="H26" i="10" l="1"/>
</calcChain>
</file>

<file path=xl/sharedStrings.xml><?xml version="1.0" encoding="utf-8"?>
<sst xmlns="http://schemas.openxmlformats.org/spreadsheetml/2006/main" count="127" uniqueCount="52">
  <si>
    <t>ИТОГО</t>
  </si>
  <si>
    <t>Предельный уровень софинансирования (%)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</si>
  <si>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</si>
  <si>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</si>
  <si>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</si>
  <si>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</si>
  <si>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</si>
  <si>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</si>
  <si>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</si>
  <si>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</si>
  <si>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</si>
  <si>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</si>
  <si>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</si>
  <si>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</si>
  <si>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</si>
  <si>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Сосновоборский городской округ</t>
  </si>
  <si>
    <t>Тосненский район</t>
  </si>
  <si>
    <t>Предельный уровень софинансирования (%) МБ</t>
  </si>
  <si>
    <t>Eдиный понижающий коэффициент - k</t>
  </si>
  <si>
    <t xml:space="preserve">Сi (округление), тыс. руб.
</t>
  </si>
  <si>
    <t>1</t>
  </si>
  <si>
    <t>2</t>
  </si>
  <si>
    <t>3</t>
  </si>
  <si>
    <t>6</t>
  </si>
  <si>
    <t xml:space="preserve">РОСi = NSi x 700,
где NSi - предполагаемое количество соискателей по заявкам муниципальных образований, претендующих на получение субсидии для организации предпринимательской деятельности в i-м муниципальном районе (городском округе), ед.
</t>
  </si>
  <si>
    <t>Сi = РОСi x УСi</t>
  </si>
  <si>
    <t>РОСi - расчетный объем расходов, необходимый для достижения значений результатов использования субсидии i-м муниципальным образованием;</t>
  </si>
  <si>
    <t>Ci с учетом понижающего коэффициента, тыс. руб</t>
  </si>
  <si>
    <t>Расчетный объем субсидии бюджету i-го МО
 - Сi, тыс. руб</t>
  </si>
  <si>
    <t>Тихвинский  муниципальный район</t>
  </si>
  <si>
    <t>Кировский муниципальный  район</t>
  </si>
  <si>
    <t xml:space="preserve">Выборгский район </t>
  </si>
  <si>
    <t>показатель на 2021</t>
  </si>
  <si>
    <t>Общий объем</t>
  </si>
  <si>
    <t>разница на уменьшение</t>
  </si>
  <si>
    <t>Nsi</t>
  </si>
  <si>
    <t>РОСi, тыс. руб</t>
  </si>
  <si>
    <t>8</t>
  </si>
  <si>
    <t xml:space="preserve"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
</t>
  </si>
  <si>
    <t>4=3*700</t>
  </si>
  <si>
    <t>5=4*1/100</t>
  </si>
  <si>
    <t>7=5*6</t>
  </si>
  <si>
    <t>Расчетный объем субсидии бюджету i-го МО - Сi, тыс. руб</t>
  </si>
  <si>
    <t>таблица 1</t>
  </si>
  <si>
    <t>Расчет объема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на 2024 год</t>
  </si>
  <si>
    <t>Расчет объема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на 2025 год</t>
  </si>
  <si>
    <t>РОСi = NSi x 700,
где NSi - предполагаемое количество соискателей по заявкам муниципальных образований, претендующих на получение субсидии для организации предпринимательской деятельности в i-м муниципальном районе (городском округе), ед.</t>
  </si>
  <si>
    <t>Расчет объема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на 2026 год</t>
  </si>
  <si>
    <t>таблица 2</t>
  </si>
  <si>
    <t>таблица 3</t>
  </si>
  <si>
    <t>k - единый понижающий коэффициент, рассчитанный как отношение объема выделенных бюджетных ассигнований к расчетной сумме субсидии по всем получателям субсидии.</t>
  </si>
  <si>
    <t>Приложение 72 к пояснительной записке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</si>
</sst>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  <numFmt numFmtId="166" formatCode="#,##0.0_ ;\-#,##0.0\ "/>
    <numFmt numFmtId="167" formatCode="#,##0.00000_ ;\-#,##0.00000\ "/>
    <numFmt numFmtId="168" formatCode="_-* #,##0.0000\ _₽_-;\-* #,##0.0000\ _₽_-;_-* &quot;-&quot;??\ _₽_-;_-@_-"/>
    <numFmt numFmtId="169" formatCode="_-* #,##0.00000\ _₽_-;\-* #,##0.00000\ _₽_-;_-* &quot;-&quot;?????\ _₽_-;_-@_-"/>
    <numFmt numFmtId="170" formatCode="_-* #,##0.000000\ _₽_-;\-* #,##0.000000\ _₽_-;_-* &quot;-&quot;?\ _₽_-;_-@_-"/>
    <numFmt numFmtId="171" formatCode="#,##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49" fontId="3" fillId="0" borderId="3" xfId="0" applyNumberFormat="1" applyFont="1" applyFill="1" applyBorder="1" applyAlignment="1" applyProtection="1">
      <alignment horizontal="left" vertical="center" wrapText="1"/>
    </xf>
    <xf numFmtId="1" fontId="2" fillId="0" borderId="1" xfId="1" applyNumberFormat="1" applyFont="1" applyFill="1" applyBorder="1" applyAlignment="1" applyProtection="1">
      <alignment horizontal="center" vertical="center"/>
    </xf>
    <xf numFmtId="165" fontId="2" fillId="0" borderId="3" xfId="1" applyNumberFormat="1" applyFont="1" applyFill="1" applyBorder="1" applyAlignment="1" applyProtection="1">
      <alignment horizontal="center" vertical="center"/>
    </xf>
    <xf numFmtId="165" fontId="2" fillId="0" borderId="1" xfId="1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165" fontId="3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168" fontId="2" fillId="0" borderId="0" xfId="0" applyNumberFormat="1" applyFont="1"/>
    <xf numFmtId="43" fontId="2" fillId="0" borderId="0" xfId="0" applyNumberFormat="1" applyFont="1"/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7" fontId="2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9" fontId="2" fillId="0" borderId="0" xfId="0" applyNumberFormat="1" applyFont="1" applyFill="1" applyAlignment="1">
      <alignment vertical="center"/>
    </xf>
    <xf numFmtId="166" fontId="2" fillId="0" borderId="0" xfId="0" applyNumberFormat="1" applyFont="1" applyFill="1"/>
    <xf numFmtId="168" fontId="2" fillId="0" borderId="0" xfId="0" applyNumberFormat="1" applyFont="1" applyFill="1"/>
    <xf numFmtId="43" fontId="2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/>
      <protection locked="0"/>
    </xf>
    <xf numFmtId="171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5" fillId="2" borderId="1" xfId="0" applyFont="1" applyFill="1" applyBorder="1" applyAlignment="1">
      <alignment vertical="center"/>
    </xf>
    <xf numFmtId="165" fontId="4" fillId="0" borderId="1" xfId="0" applyNumberFormat="1" applyFont="1" applyBorder="1" applyAlignment="1" applyProtection="1">
      <alignment vertical="center"/>
    </xf>
    <xf numFmtId="165" fontId="4" fillId="0" borderId="1" xfId="1" applyNumberFormat="1" applyFont="1" applyBorder="1" applyAlignment="1" applyProtection="1">
      <alignment vertical="center"/>
    </xf>
    <xf numFmtId="1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31"/>
  <sheetViews>
    <sheetView tabSelected="1" zoomScale="90" zoomScaleNormal="90" workbookViewId="0">
      <selection activeCell="I1" sqref="I1"/>
    </sheetView>
  </sheetViews>
  <sheetFormatPr defaultRowHeight="15.75" x14ac:dyDescent="0.25"/>
  <cols>
    <col min="1" max="1" width="41.140625" style="7" customWidth="1"/>
    <col min="2" max="2" width="22.140625" style="7" bestFit="1" customWidth="1"/>
    <col min="3" max="3" width="20.5703125" style="7" bestFit="1" customWidth="1"/>
    <col min="4" max="4" width="8.85546875" style="8" customWidth="1"/>
    <col min="5" max="5" width="20.85546875" style="8" bestFit="1" customWidth="1"/>
    <col min="6" max="6" width="29.85546875" style="7" bestFit="1" customWidth="1"/>
    <col min="7" max="7" width="17.28515625" style="7" customWidth="1"/>
    <col min="8" max="8" width="17" style="7" bestFit="1" customWidth="1"/>
    <col min="9" max="9" width="18" style="8" bestFit="1" customWidth="1"/>
    <col min="10" max="10" width="22.5703125" style="7" hidden="1" customWidth="1"/>
    <col min="11" max="11" width="21" style="7" hidden="1" customWidth="1"/>
    <col min="12" max="13" width="0" style="7" hidden="1" customWidth="1"/>
    <col min="14" max="14" width="9.140625" style="7"/>
    <col min="15" max="15" width="16.28515625" style="7" bestFit="1" customWidth="1"/>
    <col min="16" max="16" width="12.42578125" style="7" bestFit="1" customWidth="1"/>
    <col min="17" max="16384" width="9.140625" style="7"/>
  </cols>
  <sheetData>
    <row r="1" spans="1:16" x14ac:dyDescent="0.25">
      <c r="I1" s="50" t="s">
        <v>51</v>
      </c>
    </row>
    <row r="2" spans="1:16" x14ac:dyDescent="0.25">
      <c r="I2" s="50" t="s">
        <v>43</v>
      </c>
    </row>
    <row r="3" spans="1:16" x14ac:dyDescent="0.25">
      <c r="I3" s="50"/>
    </row>
    <row r="4" spans="1:16" ht="42.75" customHeight="1" x14ac:dyDescent="0.25">
      <c r="A4" s="68" t="s">
        <v>44</v>
      </c>
      <c r="B4" s="68"/>
      <c r="C4" s="68"/>
      <c r="D4" s="68"/>
      <c r="E4" s="68"/>
      <c r="F4" s="68"/>
      <c r="G4" s="68"/>
      <c r="H4" s="68"/>
      <c r="I4" s="68"/>
    </row>
    <row r="5" spans="1:16" x14ac:dyDescent="0.25">
      <c r="A5" s="69"/>
      <c r="B5" s="69"/>
      <c r="C5" s="69"/>
      <c r="D5" s="69"/>
      <c r="E5" s="69"/>
      <c r="F5" s="69"/>
      <c r="G5" s="69"/>
      <c r="H5" s="69"/>
      <c r="I5" s="69"/>
    </row>
    <row r="6" spans="1:16" ht="98.25" customHeight="1" x14ac:dyDescent="0.25">
      <c r="A6" s="39">
        <v>2024</v>
      </c>
      <c r="B6" s="12" t="s">
        <v>1</v>
      </c>
      <c r="C6" s="12" t="s">
        <v>17</v>
      </c>
      <c r="D6" s="16" t="s">
        <v>35</v>
      </c>
      <c r="E6" s="17" t="s">
        <v>36</v>
      </c>
      <c r="F6" s="25" t="s">
        <v>28</v>
      </c>
      <c r="G6" s="26" t="s">
        <v>18</v>
      </c>
      <c r="H6" s="26" t="s">
        <v>27</v>
      </c>
      <c r="I6" s="35" t="s">
        <v>19</v>
      </c>
      <c r="K6" s="27" t="s">
        <v>33</v>
      </c>
      <c r="L6" s="25" t="s">
        <v>32</v>
      </c>
      <c r="M6" s="25" t="s">
        <v>34</v>
      </c>
    </row>
    <row r="7" spans="1:16" x14ac:dyDescent="0.25">
      <c r="A7" s="41"/>
      <c r="B7" s="28" t="s">
        <v>20</v>
      </c>
      <c r="C7" s="29" t="s">
        <v>21</v>
      </c>
      <c r="D7" s="29" t="s">
        <v>22</v>
      </c>
      <c r="E7" s="13" t="s">
        <v>39</v>
      </c>
      <c r="F7" s="12" t="s">
        <v>40</v>
      </c>
      <c r="G7" s="15" t="s">
        <v>23</v>
      </c>
      <c r="H7" s="12" t="s">
        <v>41</v>
      </c>
      <c r="I7" s="13" t="s">
        <v>37</v>
      </c>
    </row>
    <row r="8" spans="1:16" s="20" customFormat="1" ht="20.100000000000001" customHeight="1" x14ac:dyDescent="0.25">
      <c r="A8" s="1" t="s">
        <v>2</v>
      </c>
      <c r="B8" s="48">
        <v>89</v>
      </c>
      <c r="C8" s="4">
        <f t="shared" ref="C8:C25" si="0">100-B8</f>
        <v>11</v>
      </c>
      <c r="D8" s="2">
        <v>1</v>
      </c>
      <c r="E8" s="3">
        <f t="shared" ref="E8:E25" si="1">D8*700</f>
        <v>700</v>
      </c>
      <c r="F8" s="3">
        <f>E8*B8/100</f>
        <v>623</v>
      </c>
      <c r="G8" s="45">
        <f>38786/$F$26</f>
        <v>0.9429641155304872</v>
      </c>
      <c r="H8" s="4">
        <f>G8*F8</f>
        <v>587.46664397549353</v>
      </c>
      <c r="I8" s="46">
        <v>587</v>
      </c>
      <c r="J8" s="18"/>
      <c r="K8" s="19" t="e">
        <f>I8+#REF!</f>
        <v>#REF!</v>
      </c>
      <c r="L8" s="20">
        <v>1</v>
      </c>
      <c r="M8" s="21">
        <f t="shared" ref="M8:M25" si="2">D8-L8</f>
        <v>0</v>
      </c>
      <c r="O8" s="22"/>
      <c r="P8" s="22"/>
    </row>
    <row r="9" spans="1:16" s="20" customFormat="1" ht="20.100000000000001" customHeight="1" x14ac:dyDescent="0.25">
      <c r="A9" s="5" t="s">
        <v>3</v>
      </c>
      <c r="B9" s="48">
        <v>90</v>
      </c>
      <c r="C9" s="4">
        <f t="shared" si="0"/>
        <v>10</v>
      </c>
      <c r="D9" s="2">
        <v>3</v>
      </c>
      <c r="E9" s="4">
        <f t="shared" si="1"/>
        <v>2100</v>
      </c>
      <c r="F9" s="4">
        <f t="shared" ref="F9:F25" si="3">E9*B9/100</f>
        <v>1890</v>
      </c>
      <c r="G9" s="45">
        <f t="shared" ref="G9:G25" si="4">38786/$F$26</f>
        <v>0.9429641155304872</v>
      </c>
      <c r="H9" s="4">
        <f t="shared" ref="H9:H25" si="5">G9*F9</f>
        <v>1782.2021783526209</v>
      </c>
      <c r="I9" s="46">
        <v>1782</v>
      </c>
      <c r="J9" s="18"/>
      <c r="K9" s="19" t="e">
        <f>I9+#REF!</f>
        <v>#REF!</v>
      </c>
      <c r="L9" s="20">
        <v>3</v>
      </c>
      <c r="M9" s="21">
        <f t="shared" si="2"/>
        <v>0</v>
      </c>
      <c r="O9" s="22"/>
      <c r="P9" s="22"/>
    </row>
    <row r="10" spans="1:16" s="20" customFormat="1" ht="20.100000000000001" customHeight="1" x14ac:dyDescent="0.25">
      <c r="A10" s="5" t="s">
        <v>4</v>
      </c>
      <c r="B10" s="48">
        <v>90</v>
      </c>
      <c r="C10" s="4">
        <f t="shared" si="0"/>
        <v>10</v>
      </c>
      <c r="D10" s="2">
        <v>4</v>
      </c>
      <c r="E10" s="4">
        <f t="shared" si="1"/>
        <v>2800</v>
      </c>
      <c r="F10" s="4">
        <f t="shared" si="3"/>
        <v>2520</v>
      </c>
      <c r="G10" s="45">
        <f t="shared" si="4"/>
        <v>0.9429641155304872</v>
      </c>
      <c r="H10" s="4">
        <f t="shared" si="5"/>
        <v>2376.2695711368278</v>
      </c>
      <c r="I10" s="46">
        <v>2376</v>
      </c>
      <c r="J10" s="18"/>
      <c r="K10" s="19" t="e">
        <f>I10+#REF!</f>
        <v>#REF!</v>
      </c>
      <c r="L10" s="20">
        <v>3</v>
      </c>
      <c r="M10" s="21">
        <f t="shared" si="2"/>
        <v>1</v>
      </c>
      <c r="O10" s="22"/>
      <c r="P10" s="22"/>
    </row>
    <row r="11" spans="1:16" s="20" customFormat="1" ht="20.100000000000001" customHeight="1" x14ac:dyDescent="0.25">
      <c r="A11" s="5" t="s">
        <v>5</v>
      </c>
      <c r="B11" s="48">
        <v>90</v>
      </c>
      <c r="C11" s="4">
        <f t="shared" si="0"/>
        <v>10</v>
      </c>
      <c r="D11" s="2">
        <v>13</v>
      </c>
      <c r="E11" s="4">
        <f t="shared" si="1"/>
        <v>9100</v>
      </c>
      <c r="F11" s="4">
        <f t="shared" si="3"/>
        <v>8190</v>
      </c>
      <c r="G11" s="45">
        <f t="shared" si="4"/>
        <v>0.9429641155304872</v>
      </c>
      <c r="H11" s="4">
        <f t="shared" si="5"/>
        <v>7722.8761061946898</v>
      </c>
      <c r="I11" s="46">
        <v>7723</v>
      </c>
      <c r="J11" s="18"/>
      <c r="K11" s="19" t="e">
        <f>I11+#REF!</f>
        <v>#REF!</v>
      </c>
      <c r="L11" s="20">
        <v>10</v>
      </c>
      <c r="M11" s="21">
        <f t="shared" si="2"/>
        <v>3</v>
      </c>
      <c r="O11" s="22"/>
      <c r="P11" s="22"/>
    </row>
    <row r="12" spans="1:16" s="23" customFormat="1" ht="20.100000000000001" customHeight="1" x14ac:dyDescent="0.25">
      <c r="A12" s="5" t="s">
        <v>31</v>
      </c>
      <c r="B12" s="48">
        <v>89</v>
      </c>
      <c r="C12" s="4">
        <f t="shared" si="0"/>
        <v>11</v>
      </c>
      <c r="D12" s="2">
        <v>8</v>
      </c>
      <c r="E12" s="4">
        <f t="shared" si="1"/>
        <v>5600</v>
      </c>
      <c r="F12" s="4">
        <f t="shared" si="3"/>
        <v>4984</v>
      </c>
      <c r="G12" s="45">
        <f t="shared" si="4"/>
        <v>0.9429641155304872</v>
      </c>
      <c r="H12" s="4">
        <f t="shared" si="5"/>
        <v>4699.7331518039482</v>
      </c>
      <c r="I12" s="46">
        <v>4700</v>
      </c>
      <c r="J12" s="18"/>
      <c r="K12" s="19" t="e">
        <f>I12+#REF!</f>
        <v>#REF!</v>
      </c>
      <c r="L12" s="23">
        <v>6</v>
      </c>
      <c r="M12" s="21">
        <f t="shared" si="2"/>
        <v>2</v>
      </c>
      <c r="O12" s="22"/>
      <c r="P12" s="22"/>
    </row>
    <row r="13" spans="1:16" s="20" customFormat="1" ht="20.100000000000001" customHeight="1" x14ac:dyDescent="0.25">
      <c r="A13" s="5" t="s">
        <v>6</v>
      </c>
      <c r="B13" s="48">
        <v>87</v>
      </c>
      <c r="C13" s="4">
        <f t="shared" si="0"/>
        <v>13</v>
      </c>
      <c r="D13" s="2">
        <v>5</v>
      </c>
      <c r="E13" s="4">
        <f>D13*700</f>
        <v>3500</v>
      </c>
      <c r="F13" s="4">
        <f t="shared" si="3"/>
        <v>3045</v>
      </c>
      <c r="G13" s="45">
        <f t="shared" si="4"/>
        <v>0.9429641155304872</v>
      </c>
      <c r="H13" s="4">
        <f t="shared" si="5"/>
        <v>2871.3257317903335</v>
      </c>
      <c r="I13" s="46">
        <v>2871</v>
      </c>
      <c r="J13" s="18"/>
      <c r="K13" s="19" t="e">
        <f>I13+#REF!</f>
        <v>#REF!</v>
      </c>
      <c r="L13" s="20">
        <v>4</v>
      </c>
      <c r="M13" s="21">
        <f t="shared" si="2"/>
        <v>1</v>
      </c>
      <c r="O13" s="22"/>
      <c r="P13" s="22"/>
    </row>
    <row r="14" spans="1:16" s="23" customFormat="1" ht="20.100000000000001" customHeight="1" x14ac:dyDescent="0.25">
      <c r="A14" s="5" t="s">
        <v>7</v>
      </c>
      <c r="B14" s="48">
        <v>90</v>
      </c>
      <c r="C14" s="4">
        <f t="shared" si="0"/>
        <v>10</v>
      </c>
      <c r="D14" s="2">
        <v>2</v>
      </c>
      <c r="E14" s="4">
        <f t="shared" si="1"/>
        <v>1400</v>
      </c>
      <c r="F14" s="4">
        <f>E14*B14/100</f>
        <v>1260</v>
      </c>
      <c r="G14" s="45">
        <f t="shared" si="4"/>
        <v>0.9429641155304872</v>
      </c>
      <c r="H14" s="4">
        <f t="shared" si="5"/>
        <v>1188.1347855684139</v>
      </c>
      <c r="I14" s="46">
        <v>1188</v>
      </c>
      <c r="J14" s="18"/>
      <c r="K14" s="19" t="e">
        <f>I14+#REF!</f>
        <v>#REF!</v>
      </c>
      <c r="L14" s="23">
        <v>2</v>
      </c>
      <c r="M14" s="21">
        <f t="shared" si="2"/>
        <v>0</v>
      </c>
      <c r="O14" s="22"/>
      <c r="P14" s="22"/>
    </row>
    <row r="15" spans="1:16" s="20" customFormat="1" ht="20.100000000000001" customHeight="1" x14ac:dyDescent="0.25">
      <c r="A15" s="5" t="s">
        <v>8</v>
      </c>
      <c r="B15" s="48">
        <v>90</v>
      </c>
      <c r="C15" s="4">
        <f t="shared" si="0"/>
        <v>10</v>
      </c>
      <c r="D15" s="2">
        <v>2</v>
      </c>
      <c r="E15" s="4">
        <f t="shared" si="1"/>
        <v>1400</v>
      </c>
      <c r="F15" s="4">
        <f t="shared" si="3"/>
        <v>1260</v>
      </c>
      <c r="G15" s="45">
        <f t="shared" si="4"/>
        <v>0.9429641155304872</v>
      </c>
      <c r="H15" s="4">
        <f t="shared" si="5"/>
        <v>1188.1347855684139</v>
      </c>
      <c r="I15" s="46">
        <v>1188</v>
      </c>
      <c r="J15" s="18"/>
      <c r="K15" s="19" t="e">
        <f>I15+#REF!</f>
        <v>#REF!</v>
      </c>
      <c r="L15" s="20">
        <v>2</v>
      </c>
      <c r="M15" s="21">
        <f t="shared" si="2"/>
        <v>0</v>
      </c>
      <c r="O15" s="22"/>
      <c r="P15" s="22"/>
    </row>
    <row r="16" spans="1:16" s="20" customFormat="1" ht="20.100000000000001" customHeight="1" x14ac:dyDescent="0.25">
      <c r="A16" s="5" t="s">
        <v>30</v>
      </c>
      <c r="B16" s="48">
        <v>90</v>
      </c>
      <c r="C16" s="4">
        <f t="shared" si="0"/>
        <v>10</v>
      </c>
      <c r="D16" s="2">
        <v>2</v>
      </c>
      <c r="E16" s="4">
        <f t="shared" si="1"/>
        <v>1400</v>
      </c>
      <c r="F16" s="4">
        <f t="shared" si="3"/>
        <v>1260</v>
      </c>
      <c r="G16" s="45">
        <f t="shared" si="4"/>
        <v>0.9429641155304872</v>
      </c>
      <c r="H16" s="4">
        <f t="shared" si="5"/>
        <v>1188.1347855684139</v>
      </c>
      <c r="I16" s="46">
        <v>1188</v>
      </c>
      <c r="J16" s="18"/>
      <c r="K16" s="19" t="e">
        <f>I16+#REF!</f>
        <v>#REF!</v>
      </c>
      <c r="L16" s="20">
        <v>2</v>
      </c>
      <c r="M16" s="21">
        <f t="shared" si="2"/>
        <v>0</v>
      </c>
      <c r="O16" s="22"/>
      <c r="P16" s="22"/>
    </row>
    <row r="17" spans="1:16" s="20" customFormat="1" ht="20.100000000000001" customHeight="1" x14ac:dyDescent="0.25">
      <c r="A17" s="5" t="s">
        <v>9</v>
      </c>
      <c r="B17" s="48">
        <v>89</v>
      </c>
      <c r="C17" s="4">
        <f t="shared" si="0"/>
        <v>11</v>
      </c>
      <c r="D17" s="2">
        <v>3</v>
      </c>
      <c r="E17" s="4">
        <f t="shared" si="1"/>
        <v>2100</v>
      </c>
      <c r="F17" s="6">
        <f t="shared" si="3"/>
        <v>1869</v>
      </c>
      <c r="G17" s="45">
        <f t="shared" si="4"/>
        <v>0.9429641155304872</v>
      </c>
      <c r="H17" s="4">
        <f t="shared" si="5"/>
        <v>1762.3999319264806</v>
      </c>
      <c r="I17" s="46">
        <v>1763</v>
      </c>
      <c r="J17" s="18"/>
      <c r="K17" s="19" t="e">
        <f>I17+#REF!</f>
        <v>#REF!</v>
      </c>
      <c r="L17" s="20">
        <v>3</v>
      </c>
      <c r="M17" s="21">
        <f t="shared" si="2"/>
        <v>0</v>
      </c>
      <c r="O17" s="22"/>
      <c r="P17" s="22"/>
    </row>
    <row r="18" spans="1:16" s="20" customFormat="1" ht="20.100000000000001" customHeight="1" x14ac:dyDescent="0.25">
      <c r="A18" s="5" t="s">
        <v>10</v>
      </c>
      <c r="B18" s="48">
        <v>89</v>
      </c>
      <c r="C18" s="4">
        <f t="shared" si="0"/>
        <v>11</v>
      </c>
      <c r="D18" s="2">
        <v>3</v>
      </c>
      <c r="E18" s="4">
        <f t="shared" si="1"/>
        <v>2100</v>
      </c>
      <c r="F18" s="4">
        <f t="shared" si="3"/>
        <v>1869</v>
      </c>
      <c r="G18" s="45">
        <f t="shared" si="4"/>
        <v>0.9429641155304872</v>
      </c>
      <c r="H18" s="4">
        <f t="shared" si="5"/>
        <v>1762.3999319264806</v>
      </c>
      <c r="I18" s="46">
        <v>1763</v>
      </c>
      <c r="J18" s="18"/>
      <c r="K18" s="19" t="e">
        <f>I18+#REF!</f>
        <v>#REF!</v>
      </c>
      <c r="L18" s="20">
        <v>3</v>
      </c>
      <c r="M18" s="21">
        <f t="shared" si="2"/>
        <v>0</v>
      </c>
      <c r="O18" s="22"/>
      <c r="P18" s="22"/>
    </row>
    <row r="19" spans="1:16" s="20" customFormat="1" ht="20.100000000000001" customHeight="1" x14ac:dyDescent="0.25">
      <c r="A19" s="5" t="s">
        <v>11</v>
      </c>
      <c r="B19" s="48">
        <v>90</v>
      </c>
      <c r="C19" s="4">
        <f t="shared" si="0"/>
        <v>10</v>
      </c>
      <c r="D19" s="2">
        <v>5</v>
      </c>
      <c r="E19" s="4">
        <f t="shared" si="1"/>
        <v>3500</v>
      </c>
      <c r="F19" s="4">
        <f t="shared" si="3"/>
        <v>3150</v>
      </c>
      <c r="G19" s="45">
        <f t="shared" si="4"/>
        <v>0.9429641155304872</v>
      </c>
      <c r="H19" s="4">
        <f t="shared" si="5"/>
        <v>2970.3369639210346</v>
      </c>
      <c r="I19" s="46">
        <v>2970</v>
      </c>
      <c r="J19" s="18"/>
      <c r="K19" s="19" t="e">
        <f>I19+#REF!</f>
        <v>#REF!</v>
      </c>
      <c r="L19" s="20">
        <v>4</v>
      </c>
      <c r="M19" s="21">
        <f t="shared" si="2"/>
        <v>1</v>
      </c>
      <c r="O19" s="22"/>
      <c r="P19" s="22"/>
    </row>
    <row r="20" spans="1:16" s="20" customFormat="1" ht="20.100000000000001" customHeight="1" x14ac:dyDescent="0.25">
      <c r="A20" s="5" t="s">
        <v>12</v>
      </c>
      <c r="B20" s="48">
        <v>90</v>
      </c>
      <c r="C20" s="4">
        <f t="shared" si="0"/>
        <v>10</v>
      </c>
      <c r="D20" s="2">
        <v>3</v>
      </c>
      <c r="E20" s="4">
        <f t="shared" si="1"/>
        <v>2100</v>
      </c>
      <c r="F20" s="4">
        <f t="shared" si="3"/>
        <v>1890</v>
      </c>
      <c r="G20" s="45">
        <f t="shared" si="4"/>
        <v>0.9429641155304872</v>
      </c>
      <c r="H20" s="4">
        <f t="shared" si="5"/>
        <v>1782.2021783526209</v>
      </c>
      <c r="I20" s="46">
        <v>1782</v>
      </c>
      <c r="J20" s="18"/>
      <c r="K20" s="19" t="e">
        <f>I20+#REF!</f>
        <v>#REF!</v>
      </c>
      <c r="L20" s="20">
        <v>3</v>
      </c>
      <c r="M20" s="21">
        <f t="shared" si="2"/>
        <v>0</v>
      </c>
      <c r="O20" s="22"/>
      <c r="P20" s="22"/>
    </row>
    <row r="21" spans="1:16" s="20" customFormat="1" ht="20.100000000000001" customHeight="1" x14ac:dyDescent="0.25">
      <c r="A21" s="5" t="s">
        <v>13</v>
      </c>
      <c r="B21" s="48">
        <v>89</v>
      </c>
      <c r="C21" s="4">
        <f t="shared" si="0"/>
        <v>11</v>
      </c>
      <c r="D21" s="2">
        <v>2</v>
      </c>
      <c r="E21" s="4">
        <f t="shared" si="1"/>
        <v>1400</v>
      </c>
      <c r="F21" s="4">
        <f t="shared" si="3"/>
        <v>1246</v>
      </c>
      <c r="G21" s="45">
        <f t="shared" si="4"/>
        <v>0.9429641155304872</v>
      </c>
      <c r="H21" s="4">
        <f t="shared" si="5"/>
        <v>1174.9332879509871</v>
      </c>
      <c r="I21" s="46">
        <v>1175</v>
      </c>
      <c r="J21" s="18"/>
      <c r="K21" s="19" t="e">
        <f>I21+#REF!</f>
        <v>#REF!</v>
      </c>
      <c r="L21" s="20">
        <v>2</v>
      </c>
      <c r="M21" s="21">
        <f t="shared" si="2"/>
        <v>0</v>
      </c>
      <c r="O21" s="22"/>
      <c r="P21" s="22"/>
    </row>
    <row r="22" spans="1:16" s="20" customFormat="1" ht="20.100000000000001" customHeight="1" x14ac:dyDescent="0.25">
      <c r="A22" s="5" t="s">
        <v>14</v>
      </c>
      <c r="B22" s="48">
        <v>89</v>
      </c>
      <c r="C22" s="4">
        <f t="shared" si="0"/>
        <v>11</v>
      </c>
      <c r="D22" s="2">
        <v>3</v>
      </c>
      <c r="E22" s="4">
        <f t="shared" si="1"/>
        <v>2100</v>
      </c>
      <c r="F22" s="4">
        <f t="shared" si="3"/>
        <v>1869</v>
      </c>
      <c r="G22" s="45">
        <f t="shared" si="4"/>
        <v>0.9429641155304872</v>
      </c>
      <c r="H22" s="4">
        <f t="shared" si="5"/>
        <v>1762.3999319264806</v>
      </c>
      <c r="I22" s="46">
        <v>1763</v>
      </c>
      <c r="J22" s="18"/>
      <c r="K22" s="19" t="e">
        <f>I22+#REF!</f>
        <v>#REF!</v>
      </c>
      <c r="L22" s="20">
        <v>3</v>
      </c>
      <c r="M22" s="21">
        <f t="shared" si="2"/>
        <v>0</v>
      </c>
      <c r="O22" s="22"/>
      <c r="P22" s="22"/>
    </row>
    <row r="23" spans="1:16" s="20" customFormat="1" ht="20.100000000000001" customHeight="1" x14ac:dyDescent="0.25">
      <c r="A23" s="5" t="s">
        <v>15</v>
      </c>
      <c r="B23" s="48">
        <v>76</v>
      </c>
      <c r="C23" s="4">
        <f t="shared" si="0"/>
        <v>24</v>
      </c>
      <c r="D23" s="2">
        <v>2</v>
      </c>
      <c r="E23" s="4">
        <f t="shared" si="1"/>
        <v>1400</v>
      </c>
      <c r="F23" s="4">
        <f t="shared" si="3"/>
        <v>1064</v>
      </c>
      <c r="G23" s="45">
        <f t="shared" si="4"/>
        <v>0.9429641155304872</v>
      </c>
      <c r="H23" s="4">
        <f t="shared" si="5"/>
        <v>1003.3138189244384</v>
      </c>
      <c r="I23" s="46">
        <v>1003</v>
      </c>
      <c r="J23" s="18"/>
      <c r="K23" s="19" t="e">
        <f>I23+#REF!</f>
        <v>#REF!</v>
      </c>
      <c r="L23" s="20">
        <v>2</v>
      </c>
      <c r="M23" s="21">
        <f t="shared" si="2"/>
        <v>0</v>
      </c>
      <c r="O23" s="22"/>
      <c r="P23" s="22"/>
    </row>
    <row r="24" spans="1:16" s="20" customFormat="1" ht="20.100000000000001" customHeight="1" x14ac:dyDescent="0.25">
      <c r="A24" s="5" t="s">
        <v>29</v>
      </c>
      <c r="B24" s="48">
        <v>91</v>
      </c>
      <c r="C24" s="4">
        <f t="shared" si="0"/>
        <v>9</v>
      </c>
      <c r="D24" s="2">
        <v>2</v>
      </c>
      <c r="E24" s="4">
        <f t="shared" si="1"/>
        <v>1400</v>
      </c>
      <c r="F24" s="4">
        <f t="shared" si="3"/>
        <v>1274</v>
      </c>
      <c r="G24" s="45">
        <f t="shared" si="4"/>
        <v>0.9429641155304872</v>
      </c>
      <c r="H24" s="4">
        <f t="shared" si="5"/>
        <v>1201.3362831858408</v>
      </c>
      <c r="I24" s="46">
        <v>1201</v>
      </c>
      <c r="J24" s="18"/>
      <c r="K24" s="19" t="e">
        <f>I24+#REF!</f>
        <v>#REF!</v>
      </c>
      <c r="L24" s="20">
        <v>2</v>
      </c>
      <c r="M24" s="21">
        <f t="shared" si="2"/>
        <v>0</v>
      </c>
      <c r="O24" s="22"/>
      <c r="P24" s="22"/>
    </row>
    <row r="25" spans="1:16" s="20" customFormat="1" ht="20.100000000000001" customHeight="1" x14ac:dyDescent="0.25">
      <c r="A25" s="5" t="s">
        <v>16</v>
      </c>
      <c r="B25" s="48">
        <v>89</v>
      </c>
      <c r="C25" s="4">
        <f t="shared" si="0"/>
        <v>11</v>
      </c>
      <c r="D25" s="2">
        <v>3</v>
      </c>
      <c r="E25" s="4">
        <f t="shared" si="1"/>
        <v>2100</v>
      </c>
      <c r="F25" s="4">
        <f t="shared" si="3"/>
        <v>1869</v>
      </c>
      <c r="G25" s="45">
        <f t="shared" si="4"/>
        <v>0.9429641155304872</v>
      </c>
      <c r="H25" s="4">
        <f t="shared" si="5"/>
        <v>1762.3999319264806</v>
      </c>
      <c r="I25" s="46">
        <v>1763</v>
      </c>
      <c r="J25" s="18"/>
      <c r="K25" s="19" t="e">
        <f>I25+#REF!</f>
        <v>#REF!</v>
      </c>
      <c r="L25" s="20">
        <v>3</v>
      </c>
      <c r="M25" s="21">
        <f t="shared" si="2"/>
        <v>0</v>
      </c>
      <c r="O25" s="22"/>
      <c r="P25" s="22"/>
    </row>
    <row r="26" spans="1:16" s="59" customFormat="1" x14ac:dyDescent="0.25">
      <c r="A26" s="51" t="s">
        <v>0</v>
      </c>
      <c r="B26" s="52"/>
      <c r="C26" s="53"/>
      <c r="D26" s="54">
        <f t="shared" ref="D26:E26" si="6">SUM(D8:D25)</f>
        <v>66</v>
      </c>
      <c r="E26" s="55">
        <f t="shared" si="6"/>
        <v>46200</v>
      </c>
      <c r="F26" s="56">
        <f>SUM(F8:F25)</f>
        <v>41132</v>
      </c>
      <c r="G26" s="57"/>
      <c r="H26" s="58">
        <f>SUM(H8:H25)</f>
        <v>38786.000000000015</v>
      </c>
      <c r="I26" s="55">
        <f>SUM(I8:I25)</f>
        <v>38786</v>
      </c>
      <c r="K26" s="60" t="e">
        <f>SUM(K8:K25)</f>
        <v>#REF!</v>
      </c>
      <c r="L26" s="59">
        <f>SUM(L8:L25)</f>
        <v>58</v>
      </c>
      <c r="P26" s="61"/>
    </row>
    <row r="27" spans="1:16" x14ac:dyDescent="0.25">
      <c r="H27" s="9"/>
    </row>
    <row r="28" spans="1:16" ht="56.25" customHeight="1" x14ac:dyDescent="0.25">
      <c r="A28" s="70" t="s">
        <v>24</v>
      </c>
      <c r="B28" s="70"/>
      <c r="C28" s="70"/>
      <c r="D28" s="70"/>
      <c r="E28" s="70"/>
      <c r="G28" s="10"/>
    </row>
    <row r="29" spans="1:16" x14ac:dyDescent="0.25">
      <c r="A29" s="14" t="s">
        <v>25</v>
      </c>
    </row>
    <row r="30" spans="1:16" x14ac:dyDescent="0.25">
      <c r="A30" s="14" t="s">
        <v>26</v>
      </c>
      <c r="I30" s="34"/>
    </row>
    <row r="31" spans="1:16" x14ac:dyDescent="0.25">
      <c r="A31" s="70" t="s">
        <v>38</v>
      </c>
      <c r="B31" s="70"/>
      <c r="C31" s="70"/>
      <c r="D31" s="70"/>
      <c r="E31" s="70"/>
      <c r="H31" s="11"/>
    </row>
  </sheetData>
  <mergeCells count="4">
    <mergeCell ref="A4:I4"/>
    <mergeCell ref="A5:I5"/>
    <mergeCell ref="A28:E28"/>
    <mergeCell ref="A31:E31"/>
  </mergeCells>
  <pageMargins left="0.11811023622047245" right="0.11811023622047245" top="0.59055118110236227" bottom="0.39370078740157483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31"/>
  <sheetViews>
    <sheetView zoomScale="90" zoomScaleNormal="90" workbookViewId="0">
      <selection activeCell="I1" sqref="I1"/>
    </sheetView>
  </sheetViews>
  <sheetFormatPr defaultRowHeight="15.75" x14ac:dyDescent="0.25"/>
  <cols>
    <col min="1" max="1" width="40.28515625" style="8" customWidth="1"/>
    <col min="2" max="2" width="19.28515625" style="8" customWidth="1"/>
    <col min="3" max="3" width="18.5703125" style="8" customWidth="1"/>
    <col min="4" max="4" width="8.85546875" style="8" customWidth="1"/>
    <col min="5" max="5" width="17.28515625" style="8" customWidth="1"/>
    <col min="6" max="6" width="21.140625" style="8" customWidth="1"/>
    <col min="7" max="7" width="15" style="8" customWidth="1"/>
    <col min="8" max="8" width="17" style="8" bestFit="1" customWidth="1"/>
    <col min="9" max="9" width="16.7109375" style="8" customWidth="1"/>
    <col min="10" max="10" width="16.28515625" style="8" bestFit="1" customWidth="1"/>
    <col min="11" max="11" width="12.42578125" style="8" bestFit="1" customWidth="1"/>
    <col min="12" max="16384" width="9.140625" style="8"/>
  </cols>
  <sheetData>
    <row r="1" spans="1:11" s="7" customFormat="1" x14ac:dyDescent="0.25">
      <c r="D1" s="8"/>
      <c r="E1" s="8"/>
      <c r="I1" s="50" t="s">
        <v>51</v>
      </c>
    </row>
    <row r="2" spans="1:11" s="7" customFormat="1" x14ac:dyDescent="0.25">
      <c r="D2" s="8"/>
      <c r="E2" s="8"/>
      <c r="I2" s="50" t="s">
        <v>48</v>
      </c>
    </row>
    <row r="3" spans="1:11" s="7" customFormat="1" x14ac:dyDescent="0.25">
      <c r="D3" s="8"/>
      <c r="E3" s="8"/>
      <c r="I3" s="50"/>
    </row>
    <row r="4" spans="1:11" s="7" customFormat="1" ht="56.25" customHeight="1" x14ac:dyDescent="0.25">
      <c r="A4" s="68" t="s">
        <v>45</v>
      </c>
      <c r="B4" s="68"/>
      <c r="C4" s="68"/>
      <c r="D4" s="68"/>
      <c r="E4" s="68"/>
      <c r="F4" s="68"/>
      <c r="G4" s="68"/>
      <c r="H4" s="68"/>
      <c r="I4" s="68"/>
    </row>
    <row r="5" spans="1:11" x14ac:dyDescent="0.25">
      <c r="A5" s="30"/>
      <c r="B5" s="30"/>
      <c r="C5" s="30"/>
      <c r="D5" s="30"/>
      <c r="E5" s="30"/>
      <c r="F5" s="30"/>
      <c r="G5" s="30"/>
      <c r="H5" s="30"/>
      <c r="I5" s="49"/>
    </row>
    <row r="6" spans="1:11" ht="70.5" customHeight="1" x14ac:dyDescent="0.25">
      <c r="A6" s="40">
        <v>2025</v>
      </c>
      <c r="B6" s="37" t="s">
        <v>1</v>
      </c>
      <c r="C6" s="13" t="s">
        <v>17</v>
      </c>
      <c r="D6" s="16" t="s">
        <v>35</v>
      </c>
      <c r="E6" s="17" t="s">
        <v>36</v>
      </c>
      <c r="F6" s="24" t="s">
        <v>42</v>
      </c>
      <c r="G6" s="35" t="s">
        <v>18</v>
      </c>
      <c r="H6" s="35" t="s">
        <v>27</v>
      </c>
      <c r="I6" s="35" t="s">
        <v>19</v>
      </c>
    </row>
    <row r="7" spans="1:11" x14ac:dyDescent="0.25">
      <c r="A7" s="42"/>
      <c r="B7" s="43" t="s">
        <v>20</v>
      </c>
      <c r="C7" s="36" t="s">
        <v>21</v>
      </c>
      <c r="D7" s="29" t="s">
        <v>22</v>
      </c>
      <c r="E7" s="13" t="s">
        <v>39</v>
      </c>
      <c r="F7" s="12" t="s">
        <v>40</v>
      </c>
      <c r="G7" s="15" t="s">
        <v>23</v>
      </c>
      <c r="H7" s="12" t="s">
        <v>41</v>
      </c>
      <c r="I7" s="13"/>
    </row>
    <row r="8" spans="1:11" s="23" customFormat="1" ht="20.100000000000001" customHeight="1" x14ac:dyDescent="0.25">
      <c r="A8" s="5" t="s">
        <v>2</v>
      </c>
      <c r="B8" s="47">
        <v>90</v>
      </c>
      <c r="C8" s="4">
        <f t="shared" ref="C8:C25" si="0">100-B8</f>
        <v>10</v>
      </c>
      <c r="D8" s="44">
        <v>1</v>
      </c>
      <c r="E8" s="3">
        <f t="shared" ref="E8:E25" si="1">D8*700</f>
        <v>700</v>
      </c>
      <c r="F8" s="3">
        <f>E8*B8/100</f>
        <v>630</v>
      </c>
      <c r="G8" s="45">
        <f>38786/$F$26</f>
        <v>0.81953219092695506</v>
      </c>
      <c r="H8" s="4">
        <f>G8*F8</f>
        <v>516.30528028398169</v>
      </c>
      <c r="I8" s="46">
        <v>516</v>
      </c>
      <c r="J8" s="31"/>
      <c r="K8" s="31"/>
    </row>
    <row r="9" spans="1:11" s="23" customFormat="1" ht="20.100000000000001" customHeight="1" x14ac:dyDescent="0.25">
      <c r="A9" s="5" t="s">
        <v>3</v>
      </c>
      <c r="B9" s="48">
        <v>89</v>
      </c>
      <c r="C9" s="4">
        <f t="shared" si="0"/>
        <v>11</v>
      </c>
      <c r="D9" s="44">
        <v>3</v>
      </c>
      <c r="E9" s="4">
        <f t="shared" si="1"/>
        <v>2100</v>
      </c>
      <c r="F9" s="4">
        <f t="shared" ref="F9:F25" si="2">E9*B9/100</f>
        <v>1869</v>
      </c>
      <c r="G9" s="45">
        <f t="shared" ref="G9:G24" si="3">38786/$F$26</f>
        <v>0.81953219092695506</v>
      </c>
      <c r="H9" s="4">
        <f t="shared" ref="H9:H25" si="4">G9*F9</f>
        <v>1531.7056648424791</v>
      </c>
      <c r="I9" s="46">
        <v>1532</v>
      </c>
      <c r="J9" s="31"/>
      <c r="K9" s="31"/>
    </row>
    <row r="10" spans="1:11" s="23" customFormat="1" ht="20.100000000000001" customHeight="1" x14ac:dyDescent="0.25">
      <c r="A10" s="5" t="s">
        <v>4</v>
      </c>
      <c r="B10" s="48">
        <v>90</v>
      </c>
      <c r="C10" s="4">
        <f t="shared" si="0"/>
        <v>10</v>
      </c>
      <c r="D10" s="44">
        <v>4</v>
      </c>
      <c r="E10" s="4">
        <f t="shared" si="1"/>
        <v>2800</v>
      </c>
      <c r="F10" s="4">
        <f t="shared" si="2"/>
        <v>2520</v>
      </c>
      <c r="G10" s="45">
        <f t="shared" si="3"/>
        <v>0.81953219092695506</v>
      </c>
      <c r="H10" s="4">
        <f t="shared" si="4"/>
        <v>2065.2211211359268</v>
      </c>
      <c r="I10" s="46">
        <v>2065</v>
      </c>
      <c r="J10" s="31"/>
      <c r="K10" s="31"/>
    </row>
    <row r="11" spans="1:11" s="23" customFormat="1" ht="20.100000000000001" customHeight="1" x14ac:dyDescent="0.25">
      <c r="A11" s="5" t="s">
        <v>5</v>
      </c>
      <c r="B11" s="48">
        <v>89</v>
      </c>
      <c r="C11" s="4">
        <f t="shared" si="0"/>
        <v>11</v>
      </c>
      <c r="D11" s="44">
        <v>15</v>
      </c>
      <c r="E11" s="4">
        <f t="shared" si="1"/>
        <v>10500</v>
      </c>
      <c r="F11" s="4">
        <f t="shared" si="2"/>
        <v>9345</v>
      </c>
      <c r="G11" s="45">
        <f t="shared" si="3"/>
        <v>0.81953219092695506</v>
      </c>
      <c r="H11" s="4">
        <f t="shared" si="4"/>
        <v>7658.5283242123951</v>
      </c>
      <c r="I11" s="46">
        <v>7659</v>
      </c>
      <c r="J11" s="31"/>
      <c r="K11" s="31"/>
    </row>
    <row r="12" spans="1:11" s="23" customFormat="1" ht="20.100000000000001" customHeight="1" x14ac:dyDescent="0.25">
      <c r="A12" s="5" t="s">
        <v>31</v>
      </c>
      <c r="B12" s="48">
        <v>90</v>
      </c>
      <c r="C12" s="4">
        <f t="shared" si="0"/>
        <v>10</v>
      </c>
      <c r="D12" s="44">
        <v>8</v>
      </c>
      <c r="E12" s="4">
        <f t="shared" si="1"/>
        <v>5600</v>
      </c>
      <c r="F12" s="4">
        <f t="shared" si="2"/>
        <v>5040</v>
      </c>
      <c r="G12" s="45">
        <f t="shared" si="3"/>
        <v>0.81953219092695506</v>
      </c>
      <c r="H12" s="4">
        <f t="shared" si="4"/>
        <v>4130.4422422718535</v>
      </c>
      <c r="I12" s="46">
        <v>4130</v>
      </c>
      <c r="J12" s="31"/>
      <c r="K12" s="31"/>
    </row>
    <row r="13" spans="1:11" s="23" customFormat="1" ht="20.100000000000001" customHeight="1" x14ac:dyDescent="0.25">
      <c r="A13" s="5" t="s">
        <v>6</v>
      </c>
      <c r="B13" s="48">
        <v>87</v>
      </c>
      <c r="C13" s="4">
        <f t="shared" si="0"/>
        <v>13</v>
      </c>
      <c r="D13" s="44">
        <v>6</v>
      </c>
      <c r="E13" s="4">
        <f t="shared" si="1"/>
        <v>4200</v>
      </c>
      <c r="F13" s="4">
        <f t="shared" si="2"/>
        <v>3654</v>
      </c>
      <c r="G13" s="45">
        <f t="shared" si="3"/>
        <v>0.81953219092695506</v>
      </c>
      <c r="H13" s="4">
        <f t="shared" si="4"/>
        <v>2994.5706256470939</v>
      </c>
      <c r="I13" s="46">
        <v>2995</v>
      </c>
      <c r="J13" s="31"/>
      <c r="K13" s="31"/>
    </row>
    <row r="14" spans="1:11" s="23" customFormat="1" ht="20.100000000000001" customHeight="1" x14ac:dyDescent="0.25">
      <c r="A14" s="5" t="s">
        <v>7</v>
      </c>
      <c r="B14" s="48">
        <v>89</v>
      </c>
      <c r="C14" s="4">
        <f t="shared" si="0"/>
        <v>11</v>
      </c>
      <c r="D14" s="44">
        <v>2</v>
      </c>
      <c r="E14" s="4">
        <f t="shared" si="1"/>
        <v>1400</v>
      </c>
      <c r="F14" s="4">
        <f t="shared" si="2"/>
        <v>1246</v>
      </c>
      <c r="G14" s="45">
        <f t="shared" si="3"/>
        <v>0.81953219092695506</v>
      </c>
      <c r="H14" s="4">
        <f t="shared" si="4"/>
        <v>1021.137109894986</v>
      </c>
      <c r="I14" s="46">
        <v>1021</v>
      </c>
      <c r="J14" s="31"/>
      <c r="K14" s="31"/>
    </row>
    <row r="15" spans="1:11" s="23" customFormat="1" ht="20.100000000000001" customHeight="1" x14ac:dyDescent="0.25">
      <c r="A15" s="5" t="s">
        <v>8</v>
      </c>
      <c r="B15" s="48">
        <v>90</v>
      </c>
      <c r="C15" s="4">
        <f t="shared" si="0"/>
        <v>10</v>
      </c>
      <c r="D15" s="44">
        <v>2</v>
      </c>
      <c r="E15" s="4">
        <f t="shared" si="1"/>
        <v>1400</v>
      </c>
      <c r="F15" s="4">
        <f t="shared" si="2"/>
        <v>1260</v>
      </c>
      <c r="G15" s="45">
        <f t="shared" si="3"/>
        <v>0.81953219092695506</v>
      </c>
      <c r="H15" s="4">
        <f t="shared" si="4"/>
        <v>1032.6105605679634</v>
      </c>
      <c r="I15" s="46">
        <v>1033</v>
      </c>
      <c r="J15" s="31"/>
      <c r="K15" s="31"/>
    </row>
    <row r="16" spans="1:11" s="23" customFormat="1" ht="20.100000000000001" customHeight="1" x14ac:dyDescent="0.25">
      <c r="A16" s="5" t="s">
        <v>30</v>
      </c>
      <c r="B16" s="48">
        <v>89</v>
      </c>
      <c r="C16" s="4">
        <f t="shared" si="0"/>
        <v>11</v>
      </c>
      <c r="D16" s="44">
        <v>2</v>
      </c>
      <c r="E16" s="4">
        <f t="shared" si="1"/>
        <v>1400</v>
      </c>
      <c r="F16" s="4">
        <f t="shared" si="2"/>
        <v>1246</v>
      </c>
      <c r="G16" s="45">
        <f t="shared" si="3"/>
        <v>0.81953219092695506</v>
      </c>
      <c r="H16" s="4">
        <f t="shared" si="4"/>
        <v>1021.137109894986</v>
      </c>
      <c r="I16" s="46">
        <v>1021</v>
      </c>
      <c r="J16" s="31"/>
      <c r="K16" s="31"/>
    </row>
    <row r="17" spans="1:11" s="23" customFormat="1" ht="20.100000000000001" customHeight="1" x14ac:dyDescent="0.25">
      <c r="A17" s="5" t="s">
        <v>9</v>
      </c>
      <c r="B17" s="48">
        <v>90</v>
      </c>
      <c r="C17" s="4">
        <f t="shared" si="0"/>
        <v>10</v>
      </c>
      <c r="D17" s="44">
        <v>8</v>
      </c>
      <c r="E17" s="4">
        <f>D17*700</f>
        <v>5600</v>
      </c>
      <c r="F17" s="6">
        <f>E17*B17/100</f>
        <v>5040</v>
      </c>
      <c r="G17" s="45">
        <f t="shared" si="3"/>
        <v>0.81953219092695506</v>
      </c>
      <c r="H17" s="4">
        <f t="shared" si="4"/>
        <v>4130.4422422718535</v>
      </c>
      <c r="I17" s="46">
        <v>4130</v>
      </c>
      <c r="J17" s="31"/>
      <c r="K17" s="31"/>
    </row>
    <row r="18" spans="1:11" s="23" customFormat="1" ht="20.100000000000001" customHeight="1" x14ac:dyDescent="0.25">
      <c r="A18" s="5" t="s">
        <v>10</v>
      </c>
      <c r="B18" s="48">
        <v>90</v>
      </c>
      <c r="C18" s="4">
        <f t="shared" si="0"/>
        <v>10</v>
      </c>
      <c r="D18" s="44">
        <v>3</v>
      </c>
      <c r="E18" s="4">
        <f t="shared" si="1"/>
        <v>2100</v>
      </c>
      <c r="F18" s="4">
        <f t="shared" si="2"/>
        <v>1890</v>
      </c>
      <c r="G18" s="45">
        <f t="shared" si="3"/>
        <v>0.81953219092695506</v>
      </c>
      <c r="H18" s="4">
        <f t="shared" si="4"/>
        <v>1548.9158408519452</v>
      </c>
      <c r="I18" s="46">
        <v>1549</v>
      </c>
      <c r="J18" s="31"/>
      <c r="K18" s="31"/>
    </row>
    <row r="19" spans="1:11" s="23" customFormat="1" ht="20.100000000000001" customHeight="1" x14ac:dyDescent="0.25">
      <c r="A19" s="5" t="s">
        <v>11</v>
      </c>
      <c r="B19" s="48">
        <v>89</v>
      </c>
      <c r="C19" s="4">
        <f t="shared" si="0"/>
        <v>11</v>
      </c>
      <c r="D19" s="44">
        <v>5</v>
      </c>
      <c r="E19" s="4">
        <f t="shared" si="1"/>
        <v>3500</v>
      </c>
      <c r="F19" s="4">
        <f t="shared" si="2"/>
        <v>3115</v>
      </c>
      <c r="G19" s="45">
        <f t="shared" si="3"/>
        <v>0.81953219092695506</v>
      </c>
      <c r="H19" s="4">
        <f t="shared" si="4"/>
        <v>2552.8427747374649</v>
      </c>
      <c r="I19" s="46">
        <v>2553</v>
      </c>
      <c r="J19" s="31"/>
      <c r="K19" s="31"/>
    </row>
    <row r="20" spans="1:11" s="23" customFormat="1" ht="20.100000000000001" customHeight="1" x14ac:dyDescent="0.25">
      <c r="A20" s="5" t="s">
        <v>12</v>
      </c>
      <c r="B20" s="48">
        <v>90</v>
      </c>
      <c r="C20" s="4">
        <f t="shared" si="0"/>
        <v>10</v>
      </c>
      <c r="D20" s="44">
        <v>4</v>
      </c>
      <c r="E20" s="4">
        <f t="shared" si="1"/>
        <v>2800</v>
      </c>
      <c r="F20" s="4">
        <f t="shared" si="2"/>
        <v>2520</v>
      </c>
      <c r="G20" s="45">
        <f t="shared" si="3"/>
        <v>0.81953219092695506</v>
      </c>
      <c r="H20" s="4">
        <f t="shared" si="4"/>
        <v>2065.2211211359268</v>
      </c>
      <c r="I20" s="46">
        <v>2065</v>
      </c>
      <c r="J20" s="31"/>
      <c r="K20" s="31"/>
    </row>
    <row r="21" spans="1:11" s="23" customFormat="1" ht="20.100000000000001" customHeight="1" x14ac:dyDescent="0.25">
      <c r="A21" s="5" t="s">
        <v>13</v>
      </c>
      <c r="B21" s="48">
        <v>89</v>
      </c>
      <c r="C21" s="4">
        <f t="shared" si="0"/>
        <v>11</v>
      </c>
      <c r="D21" s="44">
        <v>3</v>
      </c>
      <c r="E21" s="4">
        <f t="shared" si="1"/>
        <v>2100</v>
      </c>
      <c r="F21" s="4">
        <f t="shared" si="2"/>
        <v>1869</v>
      </c>
      <c r="G21" s="45">
        <f t="shared" si="3"/>
        <v>0.81953219092695506</v>
      </c>
      <c r="H21" s="4">
        <f t="shared" si="4"/>
        <v>1531.7056648424791</v>
      </c>
      <c r="I21" s="46">
        <v>1532</v>
      </c>
      <c r="J21" s="31"/>
      <c r="K21" s="31"/>
    </row>
    <row r="22" spans="1:11" s="23" customFormat="1" ht="20.100000000000001" customHeight="1" x14ac:dyDescent="0.25">
      <c r="A22" s="5" t="s">
        <v>14</v>
      </c>
      <c r="B22" s="48">
        <v>88</v>
      </c>
      <c r="C22" s="4">
        <f t="shared" si="0"/>
        <v>12</v>
      </c>
      <c r="D22" s="44">
        <v>3</v>
      </c>
      <c r="E22" s="4">
        <f t="shared" si="1"/>
        <v>2100</v>
      </c>
      <c r="F22" s="4">
        <f t="shared" si="2"/>
        <v>1848</v>
      </c>
      <c r="G22" s="45">
        <f t="shared" si="3"/>
        <v>0.81953219092695506</v>
      </c>
      <c r="H22" s="4">
        <f t="shared" si="4"/>
        <v>1514.495488833013</v>
      </c>
      <c r="I22" s="46">
        <v>1514</v>
      </c>
      <c r="J22" s="31"/>
      <c r="K22" s="31"/>
    </row>
    <row r="23" spans="1:11" s="23" customFormat="1" ht="20.100000000000001" customHeight="1" x14ac:dyDescent="0.25">
      <c r="A23" s="5" t="s">
        <v>15</v>
      </c>
      <c r="B23" s="48">
        <v>78</v>
      </c>
      <c r="C23" s="4">
        <f t="shared" si="0"/>
        <v>22</v>
      </c>
      <c r="D23" s="44">
        <v>2</v>
      </c>
      <c r="E23" s="4">
        <f t="shared" si="1"/>
        <v>1400</v>
      </c>
      <c r="F23" s="4">
        <f t="shared" si="2"/>
        <v>1092</v>
      </c>
      <c r="G23" s="45">
        <f t="shared" si="3"/>
        <v>0.81953219092695506</v>
      </c>
      <c r="H23" s="4">
        <f t="shared" si="4"/>
        <v>894.92915249223495</v>
      </c>
      <c r="I23" s="46">
        <v>895</v>
      </c>
      <c r="J23" s="31"/>
      <c r="K23" s="31"/>
    </row>
    <row r="24" spans="1:11" s="23" customFormat="1" ht="20.100000000000001" customHeight="1" x14ac:dyDescent="0.25">
      <c r="A24" s="5" t="s">
        <v>29</v>
      </c>
      <c r="B24" s="48">
        <v>91</v>
      </c>
      <c r="C24" s="4">
        <f t="shared" si="0"/>
        <v>9</v>
      </c>
      <c r="D24" s="44">
        <v>2</v>
      </c>
      <c r="E24" s="4">
        <f t="shared" si="1"/>
        <v>1400</v>
      </c>
      <c r="F24" s="4">
        <f t="shared" si="2"/>
        <v>1274</v>
      </c>
      <c r="G24" s="45">
        <f t="shared" si="3"/>
        <v>0.81953219092695506</v>
      </c>
      <c r="H24" s="4">
        <f t="shared" si="4"/>
        <v>1044.0840112409408</v>
      </c>
      <c r="I24" s="46">
        <v>1044</v>
      </c>
      <c r="J24" s="31"/>
      <c r="K24" s="31"/>
    </row>
    <row r="25" spans="1:11" s="23" customFormat="1" ht="20.100000000000001" customHeight="1" x14ac:dyDescent="0.25">
      <c r="A25" s="5" t="s">
        <v>16</v>
      </c>
      <c r="B25" s="48">
        <v>89</v>
      </c>
      <c r="C25" s="4">
        <f t="shared" si="0"/>
        <v>11</v>
      </c>
      <c r="D25" s="44">
        <v>3</v>
      </c>
      <c r="E25" s="4">
        <f t="shared" si="1"/>
        <v>2100</v>
      </c>
      <c r="F25" s="4">
        <f t="shared" si="2"/>
        <v>1869</v>
      </c>
      <c r="G25" s="45">
        <f>38786/$F$26</f>
        <v>0.81953219092695506</v>
      </c>
      <c r="H25" s="4">
        <f t="shared" si="4"/>
        <v>1531.7056648424791</v>
      </c>
      <c r="I25" s="46">
        <v>1532</v>
      </c>
      <c r="J25" s="31"/>
      <c r="K25" s="31"/>
    </row>
    <row r="26" spans="1:11" s="66" customFormat="1" ht="20.100000000000001" customHeight="1" x14ac:dyDescent="0.25">
      <c r="A26" s="62" t="s">
        <v>0</v>
      </c>
      <c r="B26" s="63"/>
      <c r="C26" s="55"/>
      <c r="D26" s="64">
        <f t="shared" ref="D26" si="5">SUM(D8:D25)</f>
        <v>76</v>
      </c>
      <c r="E26" s="55">
        <f>SUM(E8:E25)</f>
        <v>53200</v>
      </c>
      <c r="F26" s="63">
        <f>SUM(F8:F25)</f>
        <v>47327</v>
      </c>
      <c r="G26" s="65"/>
      <c r="H26" s="55">
        <f>SUM(H8:H25)</f>
        <v>38786.000000000007</v>
      </c>
      <c r="I26" s="55">
        <f>SUM(I8:I25)</f>
        <v>38786</v>
      </c>
      <c r="K26" s="67"/>
    </row>
    <row r="27" spans="1:11" x14ac:dyDescent="0.25">
      <c r="H27" s="32"/>
    </row>
    <row r="28" spans="1:11" ht="51" customHeight="1" x14ac:dyDescent="0.25">
      <c r="A28" s="71" t="s">
        <v>46</v>
      </c>
      <c r="B28" s="71"/>
      <c r="C28" s="71"/>
      <c r="D28" s="71"/>
      <c r="E28" s="71"/>
      <c r="F28" s="71"/>
      <c r="G28" s="33"/>
    </row>
    <row r="29" spans="1:11" x14ac:dyDescent="0.25">
      <c r="A29" s="8" t="s">
        <v>25</v>
      </c>
    </row>
    <row r="30" spans="1:11" ht="19.5" customHeight="1" x14ac:dyDescent="0.25">
      <c r="A30" s="8" t="s">
        <v>26</v>
      </c>
      <c r="I30" s="34"/>
    </row>
    <row r="31" spans="1:11" ht="18.75" customHeight="1" x14ac:dyDescent="0.25">
      <c r="A31" s="70" t="s">
        <v>38</v>
      </c>
      <c r="B31" s="70"/>
      <c r="C31" s="70"/>
      <c r="D31" s="70"/>
      <c r="E31" s="70"/>
      <c r="F31" s="70"/>
      <c r="G31" s="70"/>
      <c r="H31" s="70"/>
      <c r="I31" s="70"/>
    </row>
  </sheetData>
  <mergeCells count="3">
    <mergeCell ref="A4:I4"/>
    <mergeCell ref="A28:F28"/>
    <mergeCell ref="A31:I31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5" zoomScaleNormal="85" workbookViewId="0">
      <selection activeCell="I1" sqref="I1"/>
    </sheetView>
  </sheetViews>
  <sheetFormatPr defaultRowHeight="15.75" x14ac:dyDescent="0.25"/>
  <cols>
    <col min="1" max="1" width="57" style="8" customWidth="1"/>
    <col min="2" max="3" width="17.5703125" style="8" customWidth="1"/>
    <col min="4" max="4" width="8.85546875" style="8" customWidth="1"/>
    <col min="5" max="5" width="17.28515625" style="8" customWidth="1"/>
    <col min="6" max="6" width="23.140625" style="8" customWidth="1"/>
    <col min="7" max="7" width="15" style="8" customWidth="1"/>
    <col min="8" max="8" width="17" style="8" bestFit="1" customWidth="1"/>
    <col min="9" max="9" width="18" style="8" bestFit="1" customWidth="1"/>
    <col min="10" max="10" width="16.28515625" style="8" bestFit="1" customWidth="1"/>
    <col min="11" max="11" width="12.42578125" style="8" bestFit="1" customWidth="1"/>
    <col min="12" max="16384" width="9.140625" style="8"/>
  </cols>
  <sheetData>
    <row r="1" spans="1:11" s="7" customFormat="1" x14ac:dyDescent="0.25">
      <c r="D1" s="8"/>
      <c r="E1" s="8"/>
      <c r="I1" s="50" t="s">
        <v>51</v>
      </c>
    </row>
    <row r="2" spans="1:11" s="7" customFormat="1" x14ac:dyDescent="0.25">
      <c r="D2" s="8"/>
      <c r="E2" s="8"/>
      <c r="I2" s="50" t="s">
        <v>49</v>
      </c>
    </row>
    <row r="3" spans="1:11" s="7" customFormat="1" x14ac:dyDescent="0.25">
      <c r="D3" s="8"/>
      <c r="E3" s="8"/>
      <c r="I3" s="50"/>
    </row>
    <row r="4" spans="1:11" s="7" customFormat="1" ht="56.25" customHeight="1" x14ac:dyDescent="0.25">
      <c r="A4" s="68" t="s">
        <v>47</v>
      </c>
      <c r="B4" s="68"/>
      <c r="C4" s="68"/>
      <c r="D4" s="68"/>
      <c r="E4" s="68"/>
      <c r="F4" s="68"/>
      <c r="G4" s="68"/>
      <c r="H4" s="68"/>
      <c r="I4" s="68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49"/>
    </row>
    <row r="6" spans="1:11" ht="98.25" customHeight="1" x14ac:dyDescent="0.25">
      <c r="A6" s="40">
        <v>2026</v>
      </c>
      <c r="B6" s="37" t="s">
        <v>1</v>
      </c>
      <c r="C6" s="13" t="s">
        <v>17</v>
      </c>
      <c r="D6" s="16" t="s">
        <v>35</v>
      </c>
      <c r="E6" s="17" t="s">
        <v>36</v>
      </c>
      <c r="F6" s="24" t="s">
        <v>42</v>
      </c>
      <c r="G6" s="35" t="s">
        <v>18</v>
      </c>
      <c r="H6" s="35" t="s">
        <v>27</v>
      </c>
      <c r="I6" s="35" t="s">
        <v>19</v>
      </c>
    </row>
    <row r="7" spans="1:11" x14ac:dyDescent="0.25">
      <c r="A7" s="42"/>
      <c r="B7" s="43" t="s">
        <v>20</v>
      </c>
      <c r="C7" s="36" t="s">
        <v>21</v>
      </c>
      <c r="D7" s="29" t="s">
        <v>22</v>
      </c>
      <c r="E7" s="13" t="s">
        <v>39</v>
      </c>
      <c r="F7" s="12" t="s">
        <v>40</v>
      </c>
      <c r="G7" s="15" t="s">
        <v>23</v>
      </c>
      <c r="H7" s="12" t="s">
        <v>41</v>
      </c>
      <c r="I7" s="13"/>
    </row>
    <row r="8" spans="1:11" s="23" customFormat="1" ht="20.100000000000001" customHeight="1" x14ac:dyDescent="0.25">
      <c r="A8" s="5" t="s">
        <v>2</v>
      </c>
      <c r="B8" s="47">
        <v>90</v>
      </c>
      <c r="C8" s="4">
        <f t="shared" ref="C8:C25" si="0">100-B8</f>
        <v>10</v>
      </c>
      <c r="D8" s="44">
        <v>1</v>
      </c>
      <c r="E8" s="3">
        <f>D8*700</f>
        <v>700</v>
      </c>
      <c r="F8" s="3">
        <f>E8*B8/100</f>
        <v>630</v>
      </c>
      <c r="G8" s="45">
        <v>0.82661929020934111</v>
      </c>
      <c r="H8" s="4">
        <f>G8*F8</f>
        <v>520.77015283188484</v>
      </c>
      <c r="I8" s="46">
        <v>521</v>
      </c>
      <c r="J8" s="31"/>
      <c r="K8" s="31"/>
    </row>
    <row r="9" spans="1:11" s="23" customFormat="1" ht="20.100000000000001" customHeight="1" x14ac:dyDescent="0.25">
      <c r="A9" s="5" t="s">
        <v>3</v>
      </c>
      <c r="B9" s="48">
        <v>89</v>
      </c>
      <c r="C9" s="4">
        <f t="shared" si="0"/>
        <v>11</v>
      </c>
      <c r="D9" s="44">
        <v>3</v>
      </c>
      <c r="E9" s="3">
        <f t="shared" ref="E9:E25" si="1">D9*700</f>
        <v>2100</v>
      </c>
      <c r="F9" s="3">
        <f t="shared" ref="F9:F25" si="2">E9*B9/100</f>
        <v>1869</v>
      </c>
      <c r="G9" s="45">
        <v>0.82661929020934111</v>
      </c>
      <c r="H9" s="4">
        <f t="shared" ref="H9:H25" si="3">G9*F9</f>
        <v>1544.9514534012585</v>
      </c>
      <c r="I9" s="46">
        <v>1545</v>
      </c>
      <c r="J9" s="31"/>
      <c r="K9" s="31"/>
    </row>
    <row r="10" spans="1:11" s="23" customFormat="1" ht="20.100000000000001" customHeight="1" x14ac:dyDescent="0.25">
      <c r="A10" s="5" t="s">
        <v>4</v>
      </c>
      <c r="B10" s="48">
        <v>89</v>
      </c>
      <c r="C10" s="4">
        <f t="shared" si="0"/>
        <v>11</v>
      </c>
      <c r="D10" s="44">
        <v>4</v>
      </c>
      <c r="E10" s="3">
        <f t="shared" si="1"/>
        <v>2800</v>
      </c>
      <c r="F10" s="3">
        <f t="shared" si="2"/>
        <v>2492</v>
      </c>
      <c r="G10" s="45">
        <v>0.82661929020934111</v>
      </c>
      <c r="H10" s="4">
        <f t="shared" si="3"/>
        <v>2059.935271201678</v>
      </c>
      <c r="I10" s="46">
        <v>2060</v>
      </c>
      <c r="J10" s="31"/>
      <c r="K10" s="31"/>
    </row>
    <row r="11" spans="1:11" s="23" customFormat="1" ht="20.100000000000001" customHeight="1" x14ac:dyDescent="0.25">
      <c r="A11" s="5" t="s">
        <v>5</v>
      </c>
      <c r="B11" s="48">
        <v>90</v>
      </c>
      <c r="C11" s="4">
        <f t="shared" si="0"/>
        <v>10</v>
      </c>
      <c r="D11" s="44">
        <v>15</v>
      </c>
      <c r="E11" s="3">
        <f t="shared" si="1"/>
        <v>10500</v>
      </c>
      <c r="F11" s="3">
        <f t="shared" si="2"/>
        <v>9450</v>
      </c>
      <c r="G11" s="45">
        <v>0.82661929020934111</v>
      </c>
      <c r="H11" s="4">
        <f t="shared" si="3"/>
        <v>7811.5522924782736</v>
      </c>
      <c r="I11" s="46">
        <v>7812</v>
      </c>
      <c r="J11" s="31"/>
      <c r="K11" s="31"/>
    </row>
    <row r="12" spans="1:11" s="23" customFormat="1" ht="20.100000000000001" customHeight="1" x14ac:dyDescent="0.25">
      <c r="A12" s="5" t="s">
        <v>31</v>
      </c>
      <c r="B12" s="48">
        <v>89</v>
      </c>
      <c r="C12" s="4">
        <f t="shared" si="0"/>
        <v>11</v>
      </c>
      <c r="D12" s="44">
        <v>8</v>
      </c>
      <c r="E12" s="3">
        <f t="shared" si="1"/>
        <v>5600</v>
      </c>
      <c r="F12" s="3">
        <f t="shared" si="2"/>
        <v>4984</v>
      </c>
      <c r="G12" s="45">
        <v>0.82661929020934111</v>
      </c>
      <c r="H12" s="4">
        <f t="shared" si="3"/>
        <v>4119.870542403356</v>
      </c>
      <c r="I12" s="46">
        <v>4120</v>
      </c>
      <c r="J12" s="31"/>
      <c r="K12" s="31"/>
    </row>
    <row r="13" spans="1:11" s="23" customFormat="1" ht="20.100000000000001" customHeight="1" x14ac:dyDescent="0.25">
      <c r="A13" s="5" t="s">
        <v>6</v>
      </c>
      <c r="B13" s="48">
        <v>88</v>
      </c>
      <c r="C13" s="4">
        <f t="shared" si="0"/>
        <v>12</v>
      </c>
      <c r="D13" s="44">
        <v>6</v>
      </c>
      <c r="E13" s="3">
        <f t="shared" si="1"/>
        <v>4200</v>
      </c>
      <c r="F13" s="3">
        <f t="shared" si="2"/>
        <v>3696</v>
      </c>
      <c r="G13" s="45">
        <v>0.82661929020934111</v>
      </c>
      <c r="H13" s="4">
        <f t="shared" si="3"/>
        <v>3055.1848966137245</v>
      </c>
      <c r="I13" s="46">
        <v>3055</v>
      </c>
      <c r="J13" s="31"/>
      <c r="K13" s="31"/>
    </row>
    <row r="14" spans="1:11" s="23" customFormat="1" ht="20.100000000000001" customHeight="1" x14ac:dyDescent="0.25">
      <c r="A14" s="5" t="s">
        <v>7</v>
      </c>
      <c r="B14" s="48">
        <v>89</v>
      </c>
      <c r="C14" s="4">
        <f t="shared" si="0"/>
        <v>11</v>
      </c>
      <c r="D14" s="44">
        <v>2</v>
      </c>
      <c r="E14" s="3">
        <f t="shared" si="1"/>
        <v>1400</v>
      </c>
      <c r="F14" s="3">
        <f t="shared" si="2"/>
        <v>1246</v>
      </c>
      <c r="G14" s="45">
        <v>0.82661929020934111</v>
      </c>
      <c r="H14" s="4">
        <f t="shared" si="3"/>
        <v>1029.967635600839</v>
      </c>
      <c r="I14" s="46">
        <v>1030</v>
      </c>
      <c r="J14" s="31"/>
      <c r="K14" s="31"/>
    </row>
    <row r="15" spans="1:11" s="23" customFormat="1" ht="20.100000000000001" customHeight="1" x14ac:dyDescent="0.25">
      <c r="A15" s="5" t="s">
        <v>8</v>
      </c>
      <c r="B15" s="48">
        <v>90</v>
      </c>
      <c r="C15" s="4">
        <f t="shared" si="0"/>
        <v>10</v>
      </c>
      <c r="D15" s="44">
        <v>2</v>
      </c>
      <c r="E15" s="3">
        <f t="shared" si="1"/>
        <v>1400</v>
      </c>
      <c r="F15" s="3">
        <f t="shared" si="2"/>
        <v>1260</v>
      </c>
      <c r="G15" s="45">
        <v>0.82661929020934111</v>
      </c>
      <c r="H15" s="4">
        <f t="shared" si="3"/>
        <v>1041.5403056637697</v>
      </c>
      <c r="I15" s="46">
        <v>1042</v>
      </c>
      <c r="J15" s="31"/>
      <c r="K15" s="31"/>
    </row>
    <row r="16" spans="1:11" s="23" customFormat="1" ht="20.100000000000001" customHeight="1" x14ac:dyDescent="0.25">
      <c r="A16" s="5" t="s">
        <v>30</v>
      </c>
      <c r="B16" s="48">
        <v>88</v>
      </c>
      <c r="C16" s="4">
        <f t="shared" si="0"/>
        <v>12</v>
      </c>
      <c r="D16" s="44">
        <v>2</v>
      </c>
      <c r="E16" s="3">
        <f t="shared" si="1"/>
        <v>1400</v>
      </c>
      <c r="F16" s="3">
        <f t="shared" si="2"/>
        <v>1232</v>
      </c>
      <c r="G16" s="45">
        <v>0.82661929020934111</v>
      </c>
      <c r="H16" s="4">
        <f t="shared" si="3"/>
        <v>1018.3949655379082</v>
      </c>
      <c r="I16" s="46">
        <v>1018</v>
      </c>
      <c r="J16" s="31"/>
      <c r="K16" s="31"/>
    </row>
    <row r="17" spans="1:11" s="23" customFormat="1" ht="20.100000000000001" customHeight="1" x14ac:dyDescent="0.25">
      <c r="A17" s="5" t="s">
        <v>9</v>
      </c>
      <c r="B17" s="48">
        <v>89</v>
      </c>
      <c r="C17" s="4">
        <f t="shared" si="0"/>
        <v>11</v>
      </c>
      <c r="D17" s="44">
        <v>7</v>
      </c>
      <c r="E17" s="3">
        <f t="shared" si="1"/>
        <v>4900</v>
      </c>
      <c r="F17" s="3">
        <f t="shared" si="2"/>
        <v>4361</v>
      </c>
      <c r="G17" s="45">
        <v>0.82661929020934111</v>
      </c>
      <c r="H17" s="4">
        <f t="shared" si="3"/>
        <v>3604.8867246029367</v>
      </c>
      <c r="I17" s="46">
        <v>3605</v>
      </c>
      <c r="J17" s="31"/>
      <c r="K17" s="31"/>
    </row>
    <row r="18" spans="1:11" s="23" customFormat="1" ht="20.100000000000001" customHeight="1" x14ac:dyDescent="0.25">
      <c r="A18" s="5" t="s">
        <v>10</v>
      </c>
      <c r="B18" s="48">
        <v>89</v>
      </c>
      <c r="C18" s="4">
        <f t="shared" si="0"/>
        <v>11</v>
      </c>
      <c r="D18" s="44">
        <v>3</v>
      </c>
      <c r="E18" s="3">
        <f t="shared" si="1"/>
        <v>2100</v>
      </c>
      <c r="F18" s="3">
        <f t="shared" si="2"/>
        <v>1869</v>
      </c>
      <c r="G18" s="45">
        <v>0.82661929020934111</v>
      </c>
      <c r="H18" s="4">
        <f t="shared" si="3"/>
        <v>1544.9514534012585</v>
      </c>
      <c r="I18" s="46">
        <v>1545</v>
      </c>
      <c r="J18" s="31"/>
      <c r="K18" s="31"/>
    </row>
    <row r="19" spans="1:11" s="23" customFormat="1" ht="20.100000000000001" customHeight="1" x14ac:dyDescent="0.25">
      <c r="A19" s="5" t="s">
        <v>11</v>
      </c>
      <c r="B19" s="48">
        <v>90</v>
      </c>
      <c r="C19" s="4">
        <f t="shared" si="0"/>
        <v>10</v>
      </c>
      <c r="D19" s="44">
        <v>5</v>
      </c>
      <c r="E19" s="3">
        <f t="shared" si="1"/>
        <v>3500</v>
      </c>
      <c r="F19" s="3">
        <f t="shared" si="2"/>
        <v>3150</v>
      </c>
      <c r="G19" s="45">
        <v>0.82661929020934111</v>
      </c>
      <c r="H19" s="4">
        <f t="shared" si="3"/>
        <v>2603.8507641594247</v>
      </c>
      <c r="I19" s="46">
        <v>2604</v>
      </c>
      <c r="J19" s="31"/>
      <c r="K19" s="31"/>
    </row>
    <row r="20" spans="1:11" s="23" customFormat="1" ht="20.100000000000001" customHeight="1" x14ac:dyDescent="0.25">
      <c r="A20" s="5" t="s">
        <v>12</v>
      </c>
      <c r="B20" s="48">
        <v>89</v>
      </c>
      <c r="C20" s="4">
        <f t="shared" si="0"/>
        <v>11</v>
      </c>
      <c r="D20" s="44">
        <v>4</v>
      </c>
      <c r="E20" s="3">
        <f t="shared" si="1"/>
        <v>2800</v>
      </c>
      <c r="F20" s="3">
        <f t="shared" si="2"/>
        <v>2492</v>
      </c>
      <c r="G20" s="45">
        <v>0.82661929020934111</v>
      </c>
      <c r="H20" s="4">
        <f t="shared" si="3"/>
        <v>2059.935271201678</v>
      </c>
      <c r="I20" s="46">
        <v>2060</v>
      </c>
      <c r="J20" s="31"/>
      <c r="K20" s="31"/>
    </row>
    <row r="21" spans="1:11" s="23" customFormat="1" ht="20.100000000000001" customHeight="1" x14ac:dyDescent="0.25">
      <c r="A21" s="5" t="s">
        <v>13</v>
      </c>
      <c r="B21" s="48">
        <v>87</v>
      </c>
      <c r="C21" s="4">
        <f t="shared" si="0"/>
        <v>13</v>
      </c>
      <c r="D21" s="44">
        <v>3</v>
      </c>
      <c r="E21" s="3">
        <f t="shared" si="1"/>
        <v>2100</v>
      </c>
      <c r="F21" s="3">
        <f t="shared" si="2"/>
        <v>1827</v>
      </c>
      <c r="G21" s="45">
        <v>0.82661929020934111</v>
      </c>
      <c r="H21" s="4">
        <f t="shared" si="3"/>
        <v>1510.2334432124662</v>
      </c>
      <c r="I21" s="46">
        <v>1510</v>
      </c>
      <c r="J21" s="31"/>
      <c r="K21" s="31"/>
    </row>
    <row r="22" spans="1:11" s="23" customFormat="1" ht="20.100000000000001" customHeight="1" x14ac:dyDescent="0.25">
      <c r="A22" s="5" t="s">
        <v>14</v>
      </c>
      <c r="B22" s="48">
        <v>90</v>
      </c>
      <c r="C22" s="4">
        <f t="shared" si="0"/>
        <v>10</v>
      </c>
      <c r="D22" s="44">
        <v>3</v>
      </c>
      <c r="E22" s="3">
        <f t="shared" si="1"/>
        <v>2100</v>
      </c>
      <c r="F22" s="3">
        <f t="shared" si="2"/>
        <v>1890</v>
      </c>
      <c r="G22" s="45">
        <v>0.82661929020934111</v>
      </c>
      <c r="H22" s="4">
        <f t="shared" si="3"/>
        <v>1562.3104584956548</v>
      </c>
      <c r="I22" s="46">
        <v>1562</v>
      </c>
      <c r="J22" s="31"/>
      <c r="K22" s="31"/>
    </row>
    <row r="23" spans="1:11" s="23" customFormat="1" ht="20.100000000000001" customHeight="1" x14ac:dyDescent="0.25">
      <c r="A23" s="5" t="s">
        <v>15</v>
      </c>
      <c r="B23" s="48">
        <v>79</v>
      </c>
      <c r="C23" s="4">
        <f t="shared" si="0"/>
        <v>21</v>
      </c>
      <c r="D23" s="44">
        <v>2</v>
      </c>
      <c r="E23" s="3">
        <f t="shared" si="1"/>
        <v>1400</v>
      </c>
      <c r="F23" s="3">
        <f t="shared" si="2"/>
        <v>1106</v>
      </c>
      <c r="G23" s="45">
        <v>0.82661929020934111</v>
      </c>
      <c r="H23" s="4">
        <f t="shared" si="3"/>
        <v>914.24093497153126</v>
      </c>
      <c r="I23" s="46">
        <v>914</v>
      </c>
      <c r="J23" s="31"/>
      <c r="K23" s="31"/>
    </row>
    <row r="24" spans="1:11" s="23" customFormat="1" ht="20.100000000000001" customHeight="1" x14ac:dyDescent="0.25">
      <c r="A24" s="5" t="s">
        <v>29</v>
      </c>
      <c r="B24" s="48">
        <v>91</v>
      </c>
      <c r="C24" s="4">
        <f t="shared" si="0"/>
        <v>9</v>
      </c>
      <c r="D24" s="44">
        <v>2</v>
      </c>
      <c r="E24" s="3">
        <f t="shared" si="1"/>
        <v>1400</v>
      </c>
      <c r="F24" s="3">
        <f t="shared" si="2"/>
        <v>1274</v>
      </c>
      <c r="G24" s="45">
        <v>0.82661929020934111</v>
      </c>
      <c r="H24" s="4">
        <f t="shared" si="3"/>
        <v>1053.1129757267006</v>
      </c>
      <c r="I24" s="46">
        <v>1053</v>
      </c>
      <c r="J24" s="31"/>
      <c r="K24" s="31"/>
    </row>
    <row r="25" spans="1:11" s="23" customFormat="1" ht="20.100000000000001" customHeight="1" x14ac:dyDescent="0.25">
      <c r="A25" s="5" t="s">
        <v>16</v>
      </c>
      <c r="B25" s="48">
        <v>90</v>
      </c>
      <c r="C25" s="4">
        <f t="shared" si="0"/>
        <v>10</v>
      </c>
      <c r="D25" s="44">
        <v>3</v>
      </c>
      <c r="E25" s="3">
        <f t="shared" si="1"/>
        <v>2100</v>
      </c>
      <c r="F25" s="3">
        <f t="shared" si="2"/>
        <v>1890</v>
      </c>
      <c r="G25" s="45">
        <v>0.82661929020934111</v>
      </c>
      <c r="H25" s="4">
        <f t="shared" si="3"/>
        <v>1562.3104584956548</v>
      </c>
      <c r="I25" s="46">
        <v>1562</v>
      </c>
      <c r="J25" s="31"/>
      <c r="K25" s="31"/>
    </row>
    <row r="26" spans="1:11" s="66" customFormat="1" ht="20.100000000000001" customHeight="1" x14ac:dyDescent="0.25">
      <c r="A26" s="62" t="s">
        <v>0</v>
      </c>
      <c r="B26" s="63"/>
      <c r="C26" s="55"/>
      <c r="D26" s="64">
        <f t="shared" ref="D26" si="4">SUM(D8:D25)</f>
        <v>75</v>
      </c>
      <c r="E26" s="55">
        <f>SUM(E8:E25)</f>
        <v>52500</v>
      </c>
      <c r="F26" s="63">
        <f>SUM(F8:F25)</f>
        <v>46718</v>
      </c>
      <c r="G26" s="65"/>
      <c r="H26" s="55">
        <f>SUM(H8:H25)</f>
        <v>38617.999999999993</v>
      </c>
      <c r="I26" s="55">
        <f>SUM(I8:I25)</f>
        <v>38618</v>
      </c>
      <c r="K26" s="67"/>
    </row>
    <row r="27" spans="1:11" x14ac:dyDescent="0.25">
      <c r="H27" s="32"/>
    </row>
    <row r="28" spans="1:11" ht="48" customHeight="1" x14ac:dyDescent="0.25">
      <c r="A28" s="71" t="s">
        <v>46</v>
      </c>
      <c r="B28" s="71"/>
      <c r="C28" s="71"/>
      <c r="D28" s="71"/>
      <c r="E28" s="71"/>
      <c r="F28" s="71"/>
      <c r="G28" s="71"/>
      <c r="H28" s="71"/>
      <c r="I28" s="71"/>
    </row>
    <row r="29" spans="1:11" x14ac:dyDescent="0.25">
      <c r="A29" s="8" t="s">
        <v>25</v>
      </c>
    </row>
    <row r="30" spans="1:11" ht="18" customHeight="1" x14ac:dyDescent="0.25">
      <c r="A30" s="8" t="s">
        <v>26</v>
      </c>
      <c r="I30" s="34"/>
    </row>
    <row r="31" spans="1:11" ht="18" customHeight="1" x14ac:dyDescent="0.25">
      <c r="A31" s="72" t="s">
        <v>50</v>
      </c>
      <c r="B31" s="72"/>
      <c r="C31" s="72"/>
      <c r="D31" s="72"/>
      <c r="E31" s="72"/>
      <c r="F31" s="72"/>
      <c r="G31" s="72"/>
      <c r="H31" s="72"/>
      <c r="I31" s="72"/>
    </row>
  </sheetData>
  <mergeCells count="3">
    <mergeCell ref="A4:I4"/>
    <mergeCell ref="A31:I31"/>
    <mergeCell ref="A28:I28"/>
  </mergeCells>
  <pageMargins left="0.7" right="0.7" top="0.75" bottom="0.75" header="0.3" footer="0.3"/>
  <pageSetup paperSize="9" scale="6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старты 2024</vt:lpstr>
      <vt:lpstr>старты 2025</vt:lpstr>
      <vt:lpstr>старты 2026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Лаврик</dc:creator>
  <cp:lastModifiedBy>Старостина Рузанна Левоновна</cp:lastModifiedBy>
  <cp:lastPrinted>2023-08-10T11:45:47Z</cp:lastPrinted>
  <dcterms:created xsi:type="dcterms:W3CDTF">2020-07-27T13:12:11Z</dcterms:created>
  <dcterms:modified xsi:type="dcterms:W3CDTF">2023-08-24T10:34:05Z</dcterms:modified>
</cp:coreProperties>
</file>