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2975" windowHeight="7110" activeTab="0"/>
  </bookViews>
  <sheets>
    <sheet name="2024 по 127-оз" sheetId="1" r:id="rId1"/>
    <sheet name="2025 по 127-оз" sheetId="2" r:id="rId2"/>
    <sheet name="2026 по 127-оз" sheetId="3" r:id="rId3"/>
  </sheets>
  <definedNames>
    <definedName name="_xlnm.Print_Area" localSheetId="1">'2025 по 127-оз'!$A$4:$Q$223</definedName>
    <definedName name="_xlnm.Print_Area" localSheetId="2">'2026 по 127-оз'!$A$3:$U$225</definedName>
  </definedNames>
  <calcPr fullCalcOnLoad="1"/>
</workbook>
</file>

<file path=xl/sharedStrings.xml><?xml version="1.0" encoding="utf-8"?>
<sst xmlns="http://schemas.openxmlformats.org/spreadsheetml/2006/main" count="719" uniqueCount="240">
  <si>
    <t>Наименование муниципального образования</t>
  </si>
  <si>
    <t>Годовой фонд оплаты труда</t>
  </si>
  <si>
    <t>Начисления на выплаты по оплате труда 30,2 %</t>
  </si>
  <si>
    <t>ФОТ общий</t>
  </si>
  <si>
    <t>Норматив текущих расходов на обеспечение деятельности отв. сектретаря адм. комиссии</t>
  </si>
  <si>
    <t xml:space="preserve">Норматив текущих расходов, необходимых для финансового обеспечения исполнения полномочий по составлению протоколов </t>
  </si>
  <si>
    <t>Поправочный коэффициент</t>
  </si>
  <si>
    <t>Сумма</t>
  </si>
  <si>
    <t>руб.</t>
  </si>
  <si>
    <t>Ф</t>
  </si>
  <si>
    <t>С</t>
  </si>
  <si>
    <t>Р</t>
  </si>
  <si>
    <t>k</t>
  </si>
  <si>
    <t>Р*k</t>
  </si>
  <si>
    <t>Бокситогорский муниципальный район</t>
  </si>
  <si>
    <t>Город Пикалево</t>
  </si>
  <si>
    <t>Ефимовское городское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</si>
  <si>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</si>
  <si>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</si>
  <si>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</si>
  <si>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</si>
  <si>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</si>
  <si>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</si>
  <si>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</si>
  <si>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</si>
  <si>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</si>
  <si>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</si>
  <si>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</si>
  <si>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</si>
  <si>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</si>
  <si>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</si>
  <si>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</si>
  <si>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</si>
  <si>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</si>
  <si>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 xml:space="preserve">Новоладожское городское поселение     </t>
  </si>
  <si>
    <t>Пашское сельское поселение</t>
  </si>
  <si>
    <t>Потанинское сельское поселение</t>
  </si>
  <si>
    <t xml:space="preserve">Сясьстройское городское поселение     </t>
  </si>
  <si>
    <t>Всеволожский муниципальный район</t>
  </si>
  <si>
    <t>Бугровское сельское поселение</t>
  </si>
  <si>
    <t xml:space="preserve">Дубровское городское поселение       </t>
  </si>
  <si>
    <t>Лесколовское сельское поселение</t>
  </si>
  <si>
    <t>Морозовское городское поселение</t>
  </si>
  <si>
    <t>Романовское сельское поселение</t>
  </si>
  <si>
    <t>Выборгский муниципальный район</t>
  </si>
  <si>
    <t xml:space="preserve">Светогорское городское поселение      </t>
  </si>
  <si>
    <t>Советское городское поселение</t>
  </si>
  <si>
    <t>Гатчинский муниципальный район</t>
  </si>
  <si>
    <t>Вырицкое городское поселение</t>
  </si>
  <si>
    <t xml:space="preserve">Город Коммунар              </t>
  </si>
  <si>
    <t>Дружногорское городское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</si>
  <si>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</si>
  <si>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</si>
  <si>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</si>
  <si>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 xml:space="preserve">Сиверское городское поселение         </t>
  </si>
  <si>
    <t>Кингисеппский муниципальный район</t>
  </si>
  <si>
    <t>Большелуцкое сельское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</si>
  <si>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</si>
  <si>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</si>
  <si>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</si>
  <si>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</si>
  <si>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</si>
  <si>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Пчевжинское сельское поселение</t>
  </si>
  <si>
    <t>Кировский муниципальный район</t>
  </si>
  <si>
    <t>Мгинское городское поселение</t>
  </si>
  <si>
    <t xml:space="preserve">Назиевское городское поселение        </t>
  </si>
  <si>
    <t xml:space="preserve">Отрадненское городское поселение      </t>
  </si>
  <si>
    <t xml:space="preserve">Шлиссельбургское городское поселение  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</si>
  <si>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</si>
  <si>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</si>
  <si>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</si>
  <si>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 xml:space="preserve">Свирьстройское городское поселение    </t>
  </si>
  <si>
    <t>Янегское сельское поселение</t>
  </si>
  <si>
    <t>Ломоносовский муниципальный район</t>
  </si>
  <si>
    <t xml:space="preserve">Большеижорское городское поселение    </t>
  </si>
  <si>
    <t xml:space="preserve">Лебяженское городское поселение       </t>
  </si>
  <si>
    <t>Низинское сельское поселение</t>
  </si>
  <si>
    <t>Лужский муниципальный район</t>
  </si>
  <si>
    <t xml:space="preserve">Толмачевское городское поселение      </t>
  </si>
  <si>
    <t>Подпорожский муниципальный район</t>
  </si>
  <si>
    <t xml:space="preserve">Важинское городское поселение         </t>
  </si>
  <si>
    <t xml:space="preserve">Вознесенское городское поселение      </t>
  </si>
  <si>
    <t>Приозерский муниципальный район</t>
  </si>
  <si>
    <t>Запорожское сельское поселение</t>
  </si>
  <si>
    <t>Кузнечнинское городское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</si>
  <si>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</si>
  <si>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</si>
  <si>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</si>
  <si>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</si>
  <si>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Ромашкинское селькое поселение</t>
  </si>
  <si>
    <t>Сосновское сельское поселение</t>
  </si>
  <si>
    <t>Сланцевский муниципальный район</t>
  </si>
  <si>
    <t>Старопольское сельское поселение</t>
  </si>
  <si>
    <t>Тосненский муниципальный район</t>
  </si>
  <si>
    <t xml:space="preserve">Любанское городское поселение         </t>
  </si>
  <si>
    <t xml:space="preserve">Никольское городское поселение        </t>
  </si>
  <si>
    <t>Тельмановское сельское поселение</t>
  </si>
  <si>
    <t>Тихвинский муниципальный район</t>
  </si>
  <si>
    <t>Сосновоборский  городской округ</t>
  </si>
  <si>
    <t>Итого</t>
  </si>
  <si>
    <t>х</t>
  </si>
  <si>
    <t>Среднемесячная заработная плата муниципальных служащих  с К=1,015 с учетом повышения с 01.10.2014 на 6%</t>
  </si>
  <si>
    <t>Иссадское сельское поселение</t>
  </si>
  <si>
    <t>Новодевяткинское сельское поселение</t>
  </si>
  <si>
    <t>Новосветское сельское поселение</t>
  </si>
  <si>
    <t>Среднемесячная заработная плата муниципальных служащих на 2015 год с К=1,1 с учетом повышения с 01.01.2015 на 10%</t>
  </si>
  <si>
    <t>Кипенское сельское поселение</t>
  </si>
  <si>
    <t>Пустомержское сельское поселение</t>
  </si>
  <si>
    <t>Хваловское сельское поселение</t>
  </si>
  <si>
    <t>Усадищенское сельское поселение</t>
  </si>
  <si>
    <t>Лидское сельское поселение</t>
  </si>
  <si>
    <t>Зимитицкое сельское поселение</t>
  </si>
  <si>
    <t>Волосовский муниципальный район</t>
  </si>
  <si>
    <t>Клопицкое сельское поселение</t>
  </si>
  <si>
    <t>Заневское городское поселение</t>
  </si>
  <si>
    <t>Город Всеволожск</t>
  </si>
  <si>
    <t>Колтушское сельское поселение</t>
  </si>
  <si>
    <t>Кузьмоловское городское поселение</t>
  </si>
  <si>
    <t>город Ивангород</t>
  </si>
  <si>
    <t>Аннинское городское поселение</t>
  </si>
  <si>
    <t>Виллозское городское поселение</t>
  </si>
  <si>
    <t>Группа по оплате труда</t>
  </si>
  <si>
    <t>Рахьинское городское послеление</t>
  </si>
  <si>
    <t xml:space="preserve">Бокситогорское городское поселение </t>
  </si>
  <si>
    <t>Большедворское сельское поселение</t>
  </si>
  <si>
    <t>Борское сельское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</si>
  <si>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</si>
  <si>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</si>
  <si>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</si>
  <si>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</si>
  <si>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</si>
  <si>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</si>
  <si>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</si>
  <si>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Агалатовское сельское поселение</t>
  </si>
  <si>
    <t>Куйвозовское сельское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</si>
  <si>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</si>
  <si>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</si>
  <si>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</si>
  <si>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</si>
  <si>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</si>
  <si>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</si>
  <si>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Селезневское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</si>
  <si>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</si>
  <si>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</si>
  <si>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</si>
  <si>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</si>
  <si>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</si>
  <si>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</si>
  <si>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Куземкинское сельское поселение</t>
  </si>
  <si>
    <t>Нежновское сельское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</si>
  <si>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</si>
  <si>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</si>
  <si>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</si>
  <si>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</si>
  <si>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</si>
  <si>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</si>
  <si>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</si>
  <si>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</si>
  <si>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</si>
  <si>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</si>
  <si>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</si>
  <si>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</si>
  <si>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</si>
  <si>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</si>
  <si>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</si>
  <si>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</si>
  <si>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</si>
  <si>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</si>
  <si>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</si>
  <si>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</si>
  <si>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</si>
  <si>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</si>
  <si>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</si>
  <si>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</si>
  <si>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</si>
  <si>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Тесовское сельское поселение</t>
  </si>
  <si>
    <t>Торковичское сельское поселение</t>
  </si>
  <si>
    <t>Ям-Тесовское сельское поселение</t>
  </si>
  <si>
    <t>Винницкое сельское поселение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</si>
  <si>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</si>
  <si>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</si>
  <si>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</si>
  <si>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</si>
  <si>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</si>
  <si>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</si>
  <si>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</si>
  <si>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</si>
  <si>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</si>
  <si>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</si>
  <si>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Лисинское сельское поселение</t>
  </si>
  <si>
    <t>Нурминское сельское поселение</t>
  </si>
  <si>
    <t>Трубникоборское сельское поселение</t>
  </si>
  <si>
    <t>Шапкинское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</si>
  <si>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</si>
  <si>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</si>
  <si>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</si>
  <si>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</si>
  <si>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</si>
  <si>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</si>
  <si>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</si>
  <si>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Свердловское городское поселение </t>
  </si>
  <si>
    <t xml:space="preserve">Сертолово городское поселение </t>
  </si>
  <si>
    <t xml:space="preserve">Токсовское городское поселение </t>
  </si>
  <si>
    <t xml:space="preserve">Высоцкое городское поселение </t>
  </si>
  <si>
    <t xml:space="preserve">Приморское городское поселение </t>
  </si>
  <si>
    <t xml:space="preserve">Рощинское городское поселение </t>
  </si>
  <si>
    <t xml:space="preserve">Таицкое городское поселение </t>
  </si>
  <si>
    <t xml:space="preserve">Будогощское городское поселение </t>
  </si>
  <si>
    <t xml:space="preserve">Кировское городское поселение </t>
  </si>
  <si>
    <t xml:space="preserve">Павловское городское поселение </t>
  </si>
  <si>
    <t xml:space="preserve">Приладожское городское поселение </t>
  </si>
  <si>
    <t xml:space="preserve">Синявинское городское поселение </t>
  </si>
  <si>
    <t xml:space="preserve">Никольское городское поселение </t>
  </si>
  <si>
    <t xml:space="preserve">Подпорожское городское поселение </t>
  </si>
  <si>
    <t xml:space="preserve">Красноборское городское поселение </t>
  </si>
  <si>
    <t xml:space="preserve">Рябовское городское поселение </t>
  </si>
  <si>
    <t xml:space="preserve">Ульяновское городское поселение </t>
  </si>
  <si>
    <t xml:space="preserve">Форносовское городское поселение </t>
  </si>
  <si>
    <t xml:space="preserve">Тихвинское городское поселение </t>
  </si>
  <si>
    <t>Каменногорское городское поселение</t>
  </si>
  <si>
    <t>Среднемесячная заработная плата муниципальных служащих на 2018 год с К=1,06 с учетом повышения  с 01.01.2017 на 6%</t>
  </si>
  <si>
    <t>Федоровское городское поселение</t>
  </si>
  <si>
    <t>Кобринское сельское поселение</t>
  </si>
  <si>
    <t>округляет программа</t>
  </si>
  <si>
    <t>Среднемесячная заработная плата муниципальных служащих на 2019 год с К=1,04 с учетом повышения  с 01.01.2019 на 4%</t>
  </si>
  <si>
    <t>Елизаветинское сельское поселение</t>
  </si>
  <si>
    <t>Среднемесячная заработная плата муниципальных служащих на 2020 год с К=1,04 с учетом повышения  с 01.01.2020 на 4%</t>
  </si>
  <si>
    <t>Муринское городское поселение</t>
  </si>
  <si>
    <t>инд на 4% с 1 сент 2021</t>
  </si>
  <si>
    <t>инд на 4 % с 1 сент 2022</t>
  </si>
  <si>
    <t>инд на 9% с 1 сент 2023</t>
  </si>
  <si>
    <t>Численность населения на 01.01.2023</t>
  </si>
  <si>
    <t>Оклад спец 1 категории*45,5 / 12 на 2024 год  с учетом повышения  с 01.01.2024 на 4,6%</t>
  </si>
  <si>
    <t>таблица 1</t>
  </si>
  <si>
    <t>Расчет объема субвенции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на 2024 год</t>
  </si>
  <si>
    <t>Расчет объема субвенции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на 2025 год</t>
  </si>
  <si>
    <t>таблица 2</t>
  </si>
  <si>
    <t>таблица 3</t>
  </si>
  <si>
    <t>Расчет объема субвенции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на 2026 год</t>
  </si>
  <si>
    <t>Приложение 39 к пояснительной записке 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</si>
</sst>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52" fillId="0" borderId="13" xfId="0" applyNumberFormat="1" applyFont="1" applyFill="1" applyBorder="1" applyAlignment="1">
      <alignment horizontal="center" wrapText="1"/>
    </xf>
    <xf numFmtId="0" fontId="52" fillId="0" borderId="13" xfId="0" applyNumberFormat="1" applyFont="1" applyFill="1" applyBorder="1" applyAlignment="1">
      <alignment horizontal="center" wrapText="1"/>
    </xf>
    <xf numFmtId="3" fontId="50" fillId="0" borderId="13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/>
    </xf>
    <xf numFmtId="0" fontId="50" fillId="0" borderId="13" xfId="0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center" wrapText="1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51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3" fontId="48" fillId="0" borderId="13" xfId="0" applyNumberFormat="1" applyFont="1" applyFill="1" applyBorder="1" applyAlignment="1">
      <alignment horizontal="center" wrapText="1"/>
    </xf>
    <xf numFmtId="3" fontId="48" fillId="0" borderId="12" xfId="0" applyNumberFormat="1" applyFont="1" applyFill="1" applyBorder="1" applyAlignment="1">
      <alignment horizontal="center" wrapText="1"/>
    </xf>
    <xf numFmtId="3" fontId="48" fillId="0" borderId="14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3" fontId="50" fillId="0" borderId="14" xfId="0" applyNumberFormat="1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3" fontId="50" fillId="0" borderId="12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46" fillId="0" borderId="14" xfId="0" applyNumberFormat="1" applyFont="1" applyFill="1" applyBorder="1" applyAlignment="1">
      <alignment horizontal="center" wrapText="1"/>
    </xf>
    <xf numFmtId="0" fontId="46" fillId="0" borderId="13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left"/>
    </xf>
    <xf numFmtId="3" fontId="50" fillId="0" borderId="10" xfId="0" applyNumberFormat="1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/>
    </xf>
    <xf numFmtId="1" fontId="2" fillId="0" borderId="0" xfId="0" applyNumberFormat="1" applyFont="1" applyFill="1" applyAlignment="1">
      <alignment horizontal="right" vertical="top"/>
    </xf>
    <xf numFmtId="1" fontId="1" fillId="0" borderId="0" xfId="0" applyNumberFormat="1" applyFont="1" applyAlignment="1">
      <alignment horizontal="right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54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2" fontId="52" fillId="0" borderId="13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173" fontId="52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172" fontId="48" fillId="0" borderId="13" xfId="0" applyNumberFormat="1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/>
    </xf>
    <xf numFmtId="4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17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center"/>
    </xf>
    <xf numFmtId="4" fontId="55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171" fontId="48" fillId="0" borderId="0" xfId="58" applyFont="1" applyFill="1" applyAlignment="1">
      <alignment/>
    </xf>
    <xf numFmtId="43" fontId="48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NumberFormat="1" applyFont="1" applyFill="1" applyAlignment="1">
      <alignment/>
    </xf>
    <xf numFmtId="0" fontId="56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1"/>
  <sheetViews>
    <sheetView tabSelected="1" view="pageBreakPreview" zoomScale="90" zoomScaleNormal="90" zoomScaleSheetLayoutView="90" zoomScalePageLayoutView="0" workbookViewId="0" topLeftCell="A9">
      <selection activeCell="Q9" sqref="Q9"/>
    </sheetView>
  </sheetViews>
  <sheetFormatPr defaultColWidth="9.00390625" defaultRowHeight="12.75"/>
  <cols>
    <col min="1" max="1" width="52.375" style="52" customWidth="1"/>
    <col min="2" max="2" width="13.875" style="55" customWidth="1"/>
    <col min="3" max="3" width="7.625" style="55" customWidth="1"/>
    <col min="4" max="8" width="21.25390625" style="52" hidden="1" customWidth="1"/>
    <col min="9" max="9" width="15.00390625" style="52" customWidth="1"/>
    <col min="10" max="10" width="15.875" style="52" customWidth="1"/>
    <col min="11" max="11" width="14.625" style="52" customWidth="1"/>
    <col min="12" max="12" width="14.75390625" style="52" customWidth="1"/>
    <col min="13" max="13" width="13.25390625" style="52" customWidth="1"/>
    <col min="14" max="14" width="16.625" style="52" customWidth="1"/>
    <col min="15" max="15" width="12.375" style="53" customWidth="1"/>
    <col min="16" max="16" width="13.125" style="52" customWidth="1"/>
    <col min="17" max="17" width="25.00390625" style="54" customWidth="1"/>
    <col min="18" max="19" width="15.25390625" style="52" hidden="1" customWidth="1"/>
    <col min="20" max="20" width="12.125" style="55" hidden="1" customWidth="1"/>
    <col min="21" max="21" width="0" style="52" hidden="1" customWidth="1"/>
    <col min="22" max="22" width="9.125" style="56" customWidth="1"/>
    <col min="23" max="23" width="12.625" style="57" customWidth="1"/>
    <col min="24" max="24" width="13.75390625" style="52" customWidth="1"/>
    <col min="25" max="25" width="18.25390625" style="52" customWidth="1"/>
    <col min="26" max="26" width="15.375" style="52" customWidth="1"/>
    <col min="27" max="16384" width="9.125" style="52" customWidth="1"/>
  </cols>
  <sheetData>
    <row r="1" spans="1:3" ht="18.75" hidden="1">
      <c r="A1" s="50"/>
      <c r="B1" s="51"/>
      <c r="C1" s="51"/>
    </row>
    <row r="2" spans="1:3" ht="18.75" hidden="1">
      <c r="A2" s="50"/>
      <c r="B2" s="51"/>
      <c r="C2" s="51"/>
    </row>
    <row r="3" spans="1:24" ht="18" customHeight="1" hidden="1">
      <c r="A3" s="58"/>
      <c r="B3" s="51"/>
      <c r="C3" s="51"/>
      <c r="O3" s="53">
        <v>2022</v>
      </c>
      <c r="P3" s="52">
        <v>13035.17</v>
      </c>
      <c r="Q3" s="54" t="s">
        <v>228</v>
      </c>
      <c r="W3" s="57">
        <v>13556.58</v>
      </c>
      <c r="X3" s="52" t="s">
        <v>229</v>
      </c>
    </row>
    <row r="4" spans="1:17" ht="18.75" hidden="1">
      <c r="A4" s="50"/>
      <c r="B4" s="51"/>
      <c r="C4" s="51"/>
      <c r="O4" s="53">
        <v>2023</v>
      </c>
      <c r="P4" s="52">
        <v>14776.67</v>
      </c>
      <c r="Q4" s="54" t="s">
        <v>230</v>
      </c>
    </row>
    <row r="5" spans="1:25" ht="18.75" hidden="1">
      <c r="A5" s="50"/>
      <c r="B5" s="51"/>
      <c r="C5" s="51"/>
      <c r="O5" s="53">
        <v>2024</v>
      </c>
      <c r="P5" s="52">
        <v>17786.18</v>
      </c>
      <c r="X5" s="52">
        <f>(P3*8+W3*4)/12</f>
        <v>13208.973333333333</v>
      </c>
      <c r="Y5" s="52">
        <v>2022</v>
      </c>
    </row>
    <row r="6" spans="15:25" ht="18.75" hidden="1">
      <c r="O6" s="53">
        <v>2025</v>
      </c>
      <c r="P6" s="52">
        <v>17786.18</v>
      </c>
      <c r="X6" s="52">
        <f>(P4*4+W3*8)/12</f>
        <v>13963.276666666667</v>
      </c>
      <c r="Y6" s="52">
        <v>2023</v>
      </c>
    </row>
    <row r="7" spans="1:25" ht="17.25" customHeight="1" hidden="1">
      <c r="A7" s="1"/>
      <c r="B7" s="1"/>
      <c r="C7" s="1"/>
      <c r="X7" s="52">
        <f>(P4*8+P5*4)/12</f>
        <v>15779.840000000002</v>
      </c>
      <c r="Y7" s="52">
        <v>2024</v>
      </c>
    </row>
    <row r="8" spans="1:25" ht="25.5" customHeight="1" hidden="1">
      <c r="A8" s="1"/>
      <c r="B8" s="1"/>
      <c r="C8" s="1"/>
      <c r="D8" s="2"/>
      <c r="E8" s="2"/>
      <c r="F8" s="2"/>
      <c r="G8" s="2"/>
      <c r="H8" s="2"/>
      <c r="I8" s="2"/>
      <c r="X8" s="52">
        <f>(P5*8+P6*4)/12</f>
        <v>17786.18</v>
      </c>
      <c r="Y8" s="52">
        <v>2025</v>
      </c>
    </row>
    <row r="9" spans="1:17" ht="18.75">
      <c r="A9" s="1"/>
      <c r="B9" s="1"/>
      <c r="C9" s="1"/>
      <c r="D9" s="2"/>
      <c r="E9" s="2"/>
      <c r="F9" s="2"/>
      <c r="G9" s="2"/>
      <c r="H9" s="2"/>
      <c r="I9" s="2"/>
      <c r="Q9" s="48" t="s">
        <v>239</v>
      </c>
    </row>
    <row r="10" spans="1:19" ht="18.75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0"/>
      <c r="Q10" s="49" t="s">
        <v>233</v>
      </c>
      <c r="R10" s="60"/>
      <c r="S10" s="60"/>
    </row>
    <row r="11" spans="1:19" ht="18.75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0"/>
      <c r="Q11" s="49"/>
      <c r="R11" s="60"/>
      <c r="S11" s="60"/>
    </row>
    <row r="12" spans="1:19" ht="47.25" customHeight="1">
      <c r="A12" s="88" t="s">
        <v>234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60"/>
      <c r="S12" s="60"/>
    </row>
    <row r="13" spans="1:19" ht="18.75">
      <c r="A13" s="100"/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60"/>
      <c r="S13" s="60"/>
    </row>
    <row r="14" spans="1:19" ht="15">
      <c r="A14" s="94"/>
      <c r="B14" s="94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5"/>
      <c r="Q14" s="95"/>
      <c r="R14" s="62"/>
      <c r="S14" s="62"/>
    </row>
    <row r="15" spans="1:20" ht="12.75" customHeight="1">
      <c r="A15" s="97" t="s">
        <v>0</v>
      </c>
      <c r="B15" s="99" t="s">
        <v>231</v>
      </c>
      <c r="C15" s="99" t="s">
        <v>121</v>
      </c>
      <c r="D15" s="89" t="s">
        <v>101</v>
      </c>
      <c r="E15" s="89" t="s">
        <v>105</v>
      </c>
      <c r="F15" s="89" t="s">
        <v>220</v>
      </c>
      <c r="G15" s="89" t="s">
        <v>224</v>
      </c>
      <c r="H15" s="89" t="s">
        <v>226</v>
      </c>
      <c r="I15" s="89" t="s">
        <v>232</v>
      </c>
      <c r="J15" s="89" t="s">
        <v>1</v>
      </c>
      <c r="K15" s="89" t="s">
        <v>2</v>
      </c>
      <c r="L15" s="89" t="s">
        <v>3</v>
      </c>
      <c r="M15" s="89" t="s">
        <v>4</v>
      </c>
      <c r="N15" s="89" t="s">
        <v>5</v>
      </c>
      <c r="O15" s="91" t="s">
        <v>6</v>
      </c>
      <c r="P15" s="93"/>
      <c r="Q15" s="89" t="s">
        <v>7</v>
      </c>
      <c r="R15" s="63"/>
      <c r="S15" s="63"/>
      <c r="T15" s="64"/>
    </row>
    <row r="16" spans="1:20" ht="108.75" customHeight="1">
      <c r="A16" s="98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2"/>
      <c r="P16" s="93"/>
      <c r="Q16" s="90"/>
      <c r="R16" s="65"/>
      <c r="S16" s="65"/>
      <c r="T16" s="7"/>
    </row>
    <row r="17" spans="1:20" ht="15.75" customHeight="1">
      <c r="A17" s="66"/>
      <c r="B17" s="67"/>
      <c r="C17" s="67"/>
      <c r="D17" s="3" t="s">
        <v>8</v>
      </c>
      <c r="E17" s="3"/>
      <c r="F17" s="3"/>
      <c r="G17" s="3"/>
      <c r="H17" s="3"/>
      <c r="I17" s="3"/>
      <c r="J17" s="3" t="s">
        <v>8</v>
      </c>
      <c r="K17" s="3" t="s">
        <v>8</v>
      </c>
      <c r="L17" s="4" t="s">
        <v>9</v>
      </c>
      <c r="M17" s="4" t="s">
        <v>10</v>
      </c>
      <c r="N17" s="4" t="s">
        <v>11</v>
      </c>
      <c r="O17" s="5" t="s">
        <v>12</v>
      </c>
      <c r="P17" s="5" t="s">
        <v>13</v>
      </c>
      <c r="Q17" s="6" t="s">
        <v>8</v>
      </c>
      <c r="R17" s="7"/>
      <c r="S17" s="7"/>
      <c r="T17" s="7"/>
    </row>
    <row r="18" spans="1:26" s="69" customFormat="1" ht="18.75">
      <c r="A18" s="8" t="s">
        <v>14</v>
      </c>
      <c r="B18" s="9">
        <v>50977</v>
      </c>
      <c r="C18" s="9">
        <v>4</v>
      </c>
      <c r="D18" s="10">
        <v>36428</v>
      </c>
      <c r="E18" s="10">
        <f>D18*1.1</f>
        <v>40070.8</v>
      </c>
      <c r="F18" s="10">
        <f>E18*1.06</f>
        <v>42475.048</v>
      </c>
      <c r="G18" s="10">
        <f>F18*1.04</f>
        <v>44174.049920000005</v>
      </c>
      <c r="H18" s="10">
        <v>47524</v>
      </c>
      <c r="I18" s="10">
        <f>P5*45.5/12</f>
        <v>67439.26583333334</v>
      </c>
      <c r="J18" s="10">
        <f>I18*12</f>
        <v>809271.1900000001</v>
      </c>
      <c r="K18" s="10">
        <f>J18*30.2%</f>
        <v>244399.89938000002</v>
      </c>
      <c r="L18" s="10">
        <f>J18+K18</f>
        <v>1053671.08938</v>
      </c>
      <c r="M18" s="10">
        <v>35200</v>
      </c>
      <c r="N18" s="10">
        <v>35200.4</v>
      </c>
      <c r="O18" s="11">
        <v>0.6</v>
      </c>
      <c r="P18" s="10">
        <f>N18*O18</f>
        <v>21120.24</v>
      </c>
      <c r="Q18" s="12">
        <f>L18+M18+P18</f>
        <v>1109991.32938</v>
      </c>
      <c r="R18" s="10"/>
      <c r="S18" s="10"/>
      <c r="T18" s="68">
        <f>Q18/1000</f>
        <v>1109.99132938</v>
      </c>
      <c r="U18" s="69">
        <v>1</v>
      </c>
      <c r="V18" s="70"/>
      <c r="W18" s="71"/>
      <c r="X18" s="71"/>
      <c r="Y18" s="71"/>
      <c r="Z18" s="71"/>
    </row>
    <row r="19" spans="1:22" ht="18.75">
      <c r="A19" s="13" t="s">
        <v>123</v>
      </c>
      <c r="B19" s="14">
        <v>15960</v>
      </c>
      <c r="C19" s="14"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0</v>
      </c>
      <c r="O19" s="15">
        <v>0.2</v>
      </c>
      <c r="P19" s="12">
        <f aca="true" t="shared" si="0" ref="P19:P82">N19*O19</f>
        <v>0</v>
      </c>
      <c r="Q19" s="12">
        <f>L19+M19+P19</f>
        <v>0</v>
      </c>
      <c r="R19" s="12"/>
      <c r="S19" s="12"/>
      <c r="T19" s="72">
        <f aca="true" t="shared" si="1" ref="T19:T82">Q19/1000</f>
        <v>0</v>
      </c>
      <c r="V19" s="70"/>
    </row>
    <row r="20" spans="1:22" ht="18.75">
      <c r="A20" s="13" t="s">
        <v>124</v>
      </c>
      <c r="B20" s="14">
        <v>1698</v>
      </c>
      <c r="C20" s="14">
        <v>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35200</v>
      </c>
      <c r="O20" s="15">
        <v>0.1</v>
      </c>
      <c r="P20" s="12">
        <f t="shared" si="0"/>
        <v>3520</v>
      </c>
      <c r="Q20" s="12">
        <f aca="true" t="shared" si="2" ref="Q20:Q82">L20+M20+P20</f>
        <v>3520</v>
      </c>
      <c r="R20" s="12"/>
      <c r="S20" s="12"/>
      <c r="T20" s="72">
        <f t="shared" si="1"/>
        <v>3.52</v>
      </c>
      <c r="V20" s="70"/>
    </row>
    <row r="21" spans="1:22" ht="18.75">
      <c r="A21" s="13" t="s">
        <v>125</v>
      </c>
      <c r="B21" s="14">
        <v>3393</v>
      </c>
      <c r="C21" s="14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35200</v>
      </c>
      <c r="O21" s="15">
        <v>0.1</v>
      </c>
      <c r="P21" s="12">
        <f t="shared" si="0"/>
        <v>3520</v>
      </c>
      <c r="Q21" s="12">
        <f>L21+M21+P21</f>
        <v>3520</v>
      </c>
      <c r="R21" s="12"/>
      <c r="S21" s="12"/>
      <c r="T21" s="72">
        <f t="shared" si="1"/>
        <v>3.52</v>
      </c>
      <c r="V21" s="70"/>
    </row>
    <row r="22" spans="1:22" ht="18.75">
      <c r="A22" s="13" t="s">
        <v>15</v>
      </c>
      <c r="B22" s="14">
        <v>20169</v>
      </c>
      <c r="C22" s="14"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35200</v>
      </c>
      <c r="O22" s="15">
        <v>0.3</v>
      </c>
      <c r="P22" s="12">
        <f>N22*O22</f>
        <v>10560</v>
      </c>
      <c r="Q22" s="12">
        <f t="shared" si="2"/>
        <v>10560</v>
      </c>
      <c r="R22" s="12"/>
      <c r="S22" s="12"/>
      <c r="T22" s="72">
        <f t="shared" si="1"/>
        <v>10.56</v>
      </c>
      <c r="U22" s="52">
        <v>2</v>
      </c>
      <c r="V22" s="70"/>
    </row>
    <row r="23" spans="1:22" ht="18.75">
      <c r="A23" s="13" t="s">
        <v>16</v>
      </c>
      <c r="B23" s="14">
        <v>5369</v>
      </c>
      <c r="C23" s="14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35200</v>
      </c>
      <c r="O23" s="15">
        <v>0.1</v>
      </c>
      <c r="P23" s="12">
        <f>N23*O23</f>
        <v>3520</v>
      </c>
      <c r="Q23" s="12">
        <f t="shared" si="2"/>
        <v>3520</v>
      </c>
      <c r="R23" s="12"/>
      <c r="S23" s="12"/>
      <c r="T23" s="72">
        <f t="shared" si="1"/>
        <v>3.52</v>
      </c>
      <c r="U23" s="52">
        <v>3</v>
      </c>
      <c r="V23" s="70"/>
    </row>
    <row r="24" spans="1:22" ht="18.75">
      <c r="A24" s="13" t="s">
        <v>126</v>
      </c>
      <c r="B24" s="14">
        <v>0</v>
      </c>
      <c r="C24" s="14">
        <v>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0</v>
      </c>
      <c r="O24" s="15">
        <v>0.1</v>
      </c>
      <c r="P24" s="12">
        <f t="shared" si="0"/>
        <v>0</v>
      </c>
      <c r="Q24" s="12">
        <f t="shared" si="2"/>
        <v>0</v>
      </c>
      <c r="R24" s="12"/>
      <c r="S24" s="12"/>
      <c r="T24" s="72">
        <f t="shared" si="1"/>
        <v>0</v>
      </c>
      <c r="V24" s="70"/>
    </row>
    <row r="25" spans="1:22" ht="18.75">
      <c r="A25" s="13" t="s">
        <v>110</v>
      </c>
      <c r="B25" s="14">
        <v>2234</v>
      </c>
      <c r="C25" s="14">
        <v>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35200</v>
      </c>
      <c r="O25" s="15">
        <v>0.1</v>
      </c>
      <c r="P25" s="12">
        <f>N25*O25</f>
        <v>3520</v>
      </c>
      <c r="Q25" s="12">
        <f t="shared" si="2"/>
        <v>3520</v>
      </c>
      <c r="R25" s="12"/>
      <c r="S25" s="12"/>
      <c r="T25" s="72">
        <f t="shared" si="1"/>
        <v>3.52</v>
      </c>
      <c r="V25" s="70"/>
    </row>
    <row r="26" spans="1:22" ht="18.75">
      <c r="A26" s="13" t="s">
        <v>127</v>
      </c>
      <c r="B26" s="14">
        <v>0</v>
      </c>
      <c r="C26" s="14">
        <v>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0</v>
      </c>
      <c r="O26" s="15">
        <v>0.1</v>
      </c>
      <c r="P26" s="12">
        <f t="shared" si="0"/>
        <v>0</v>
      </c>
      <c r="Q26" s="12">
        <f t="shared" si="2"/>
        <v>0</v>
      </c>
      <c r="R26" s="12"/>
      <c r="S26" s="12"/>
      <c r="T26" s="72">
        <f t="shared" si="1"/>
        <v>0</v>
      </c>
      <c r="V26" s="70"/>
    </row>
    <row r="27" spans="1:22" ht="18.75">
      <c r="A27" s="16" t="s">
        <v>128</v>
      </c>
      <c r="B27" s="17">
        <v>2154</v>
      </c>
      <c r="C27" s="17">
        <v>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35200</v>
      </c>
      <c r="O27" s="19">
        <v>0.1</v>
      </c>
      <c r="P27" s="18">
        <f>N27*O27</f>
        <v>3520</v>
      </c>
      <c r="Q27" s="18">
        <f t="shared" si="2"/>
        <v>3520</v>
      </c>
      <c r="R27" s="18"/>
      <c r="S27" s="18"/>
      <c r="T27" s="73">
        <f t="shared" si="1"/>
        <v>3.52</v>
      </c>
      <c r="V27" s="70"/>
    </row>
    <row r="28" spans="1:27" s="69" customFormat="1" ht="18.75">
      <c r="A28" s="20" t="s">
        <v>112</v>
      </c>
      <c r="B28" s="9">
        <v>50211</v>
      </c>
      <c r="C28" s="9">
        <v>3</v>
      </c>
      <c r="D28" s="10">
        <v>36428</v>
      </c>
      <c r="E28" s="10">
        <f>D28*1.1</f>
        <v>40070.8</v>
      </c>
      <c r="F28" s="10">
        <f>E28*1.06</f>
        <v>42475.048</v>
      </c>
      <c r="G28" s="10">
        <f>F28*1.04</f>
        <v>44174.049920000005</v>
      </c>
      <c r="H28" s="10">
        <f>G28*1.04</f>
        <v>45941.01191680001</v>
      </c>
      <c r="I28" s="10">
        <f>P5*45.5/12</f>
        <v>67439.26583333334</v>
      </c>
      <c r="J28" s="10">
        <f>I28*12</f>
        <v>809271.1900000001</v>
      </c>
      <c r="K28" s="10">
        <f>J28*30.2%</f>
        <v>244399.89938000002</v>
      </c>
      <c r="L28" s="10">
        <f>J28+K28</f>
        <v>1053671.08938</v>
      </c>
      <c r="M28" s="10">
        <v>35200</v>
      </c>
      <c r="N28" s="10">
        <v>35200.4</v>
      </c>
      <c r="O28" s="11">
        <v>0.6</v>
      </c>
      <c r="P28" s="10">
        <f t="shared" si="0"/>
        <v>21120.24</v>
      </c>
      <c r="Q28" s="12">
        <f t="shared" si="2"/>
        <v>1109991.32938</v>
      </c>
      <c r="R28" s="10"/>
      <c r="S28" s="10"/>
      <c r="T28" s="68">
        <f t="shared" si="1"/>
        <v>1109.99132938</v>
      </c>
      <c r="U28" s="69">
        <v>4</v>
      </c>
      <c r="V28" s="70"/>
      <c r="W28" s="71"/>
      <c r="X28" s="71"/>
      <c r="Y28" s="71"/>
      <c r="Z28" s="71"/>
      <c r="AA28" s="71"/>
    </row>
    <row r="29" spans="1:26" ht="18.75">
      <c r="A29" s="13" t="s">
        <v>17</v>
      </c>
      <c r="B29" s="14">
        <v>7539</v>
      </c>
      <c r="C29" s="14">
        <v>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35200</v>
      </c>
      <c r="O29" s="15">
        <v>0.1</v>
      </c>
      <c r="P29" s="12">
        <f t="shared" si="0"/>
        <v>3520</v>
      </c>
      <c r="Q29" s="12">
        <f t="shared" si="2"/>
        <v>3520</v>
      </c>
      <c r="R29" s="12"/>
      <c r="S29" s="12"/>
      <c r="T29" s="72">
        <f t="shared" si="1"/>
        <v>3.52</v>
      </c>
      <c r="U29" s="52">
        <v>5</v>
      </c>
      <c r="V29" s="70"/>
      <c r="X29" s="74"/>
      <c r="Y29" s="74"/>
      <c r="Z29" s="74"/>
    </row>
    <row r="30" spans="1:26" ht="18.75">
      <c r="A30" s="13" t="s">
        <v>18</v>
      </c>
      <c r="B30" s="14">
        <v>0</v>
      </c>
      <c r="C30" s="14">
        <v>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5">
        <v>0.1</v>
      </c>
      <c r="P30" s="12">
        <f t="shared" si="0"/>
        <v>0</v>
      </c>
      <c r="Q30" s="12">
        <f t="shared" si="2"/>
        <v>0</v>
      </c>
      <c r="R30" s="12"/>
      <c r="S30" s="12"/>
      <c r="T30" s="72">
        <f t="shared" si="1"/>
        <v>0</v>
      </c>
      <c r="U30" s="52">
        <v>6</v>
      </c>
      <c r="V30" s="70"/>
      <c r="X30" s="74"/>
      <c r="Y30" s="74"/>
      <c r="Z30" s="74"/>
    </row>
    <row r="31" spans="1:26" ht="18.75">
      <c r="A31" s="13" t="s">
        <v>19</v>
      </c>
      <c r="B31" s="14">
        <v>9323</v>
      </c>
      <c r="C31" s="14">
        <v>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35200</v>
      </c>
      <c r="O31" s="15">
        <v>0.1</v>
      </c>
      <c r="P31" s="12">
        <f t="shared" si="0"/>
        <v>3520</v>
      </c>
      <c r="Q31" s="12">
        <f t="shared" si="2"/>
        <v>3520</v>
      </c>
      <c r="R31" s="12"/>
      <c r="S31" s="12"/>
      <c r="T31" s="72">
        <f t="shared" si="1"/>
        <v>3.52</v>
      </c>
      <c r="U31" s="52">
        <v>7</v>
      </c>
      <c r="V31" s="70"/>
      <c r="X31" s="74"/>
      <c r="Y31" s="74"/>
      <c r="Z31" s="74"/>
    </row>
    <row r="32" spans="1:26" ht="18.75">
      <c r="A32" s="13" t="s">
        <v>20</v>
      </c>
      <c r="B32" s="14">
        <v>0</v>
      </c>
      <c r="C32" s="14">
        <v>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0</v>
      </c>
      <c r="O32" s="15">
        <v>0.1</v>
      </c>
      <c r="P32" s="12">
        <f t="shared" si="0"/>
        <v>0</v>
      </c>
      <c r="Q32" s="12">
        <f t="shared" si="2"/>
        <v>0</v>
      </c>
      <c r="R32" s="12"/>
      <c r="S32" s="12"/>
      <c r="T32" s="72">
        <f t="shared" si="1"/>
        <v>0</v>
      </c>
      <c r="U32" s="52">
        <v>8</v>
      </c>
      <c r="V32" s="70"/>
      <c r="X32" s="74"/>
      <c r="Y32" s="74"/>
      <c r="Z32" s="74"/>
    </row>
    <row r="33" spans="1:26" ht="18.75">
      <c r="A33" s="13" t="s">
        <v>111</v>
      </c>
      <c r="B33" s="14">
        <v>0</v>
      </c>
      <c r="C33" s="14">
        <v>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0</v>
      </c>
      <c r="O33" s="15">
        <v>0.1</v>
      </c>
      <c r="P33" s="12">
        <f t="shared" si="0"/>
        <v>0</v>
      </c>
      <c r="Q33" s="12">
        <f t="shared" si="2"/>
        <v>0</v>
      </c>
      <c r="R33" s="12"/>
      <c r="S33" s="12"/>
      <c r="T33" s="72">
        <f t="shared" si="1"/>
        <v>0</v>
      </c>
      <c r="U33" s="52">
        <v>9</v>
      </c>
      <c r="V33" s="70"/>
      <c r="X33" s="74"/>
      <c r="Y33" s="74"/>
      <c r="Z33" s="74"/>
    </row>
    <row r="34" spans="1:26" ht="18.75">
      <c r="A34" s="13" t="s">
        <v>21</v>
      </c>
      <c r="B34" s="14">
        <v>0</v>
      </c>
      <c r="C34" s="14">
        <v>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0</v>
      </c>
      <c r="O34" s="15">
        <v>0.1</v>
      </c>
      <c r="P34" s="12">
        <f t="shared" si="0"/>
        <v>0</v>
      </c>
      <c r="Q34" s="12">
        <f t="shared" si="2"/>
        <v>0</v>
      </c>
      <c r="R34" s="12"/>
      <c r="S34" s="12"/>
      <c r="T34" s="72">
        <f t="shared" si="1"/>
        <v>0</v>
      </c>
      <c r="U34" s="52">
        <v>10</v>
      </c>
      <c r="V34" s="70"/>
      <c r="X34" s="74"/>
      <c r="Y34" s="74"/>
      <c r="Z34" s="74"/>
    </row>
    <row r="35" spans="1:26" ht="18.75">
      <c r="A35" s="13" t="s">
        <v>22</v>
      </c>
      <c r="B35" s="14">
        <v>6194</v>
      </c>
      <c r="C35" s="14">
        <v>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35200</v>
      </c>
      <c r="O35" s="15">
        <v>0.1</v>
      </c>
      <c r="P35" s="12">
        <f t="shared" si="0"/>
        <v>3520</v>
      </c>
      <c r="Q35" s="12">
        <f t="shared" si="2"/>
        <v>3520</v>
      </c>
      <c r="R35" s="12"/>
      <c r="S35" s="12"/>
      <c r="T35" s="72">
        <f t="shared" si="1"/>
        <v>3.52</v>
      </c>
      <c r="U35" s="52">
        <v>11</v>
      </c>
      <c r="V35" s="70"/>
      <c r="X35" s="74"/>
      <c r="Y35" s="74"/>
      <c r="Z35" s="74"/>
    </row>
    <row r="36" spans="1:26" ht="18.75">
      <c r="A36" s="13" t="s">
        <v>23</v>
      </c>
      <c r="B36" s="14">
        <v>0</v>
      </c>
      <c r="C36" s="14">
        <v>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0</v>
      </c>
      <c r="O36" s="15">
        <v>0.1</v>
      </c>
      <c r="P36" s="12">
        <f t="shared" si="0"/>
        <v>0</v>
      </c>
      <c r="Q36" s="12">
        <f t="shared" si="2"/>
        <v>0</v>
      </c>
      <c r="R36" s="12"/>
      <c r="S36" s="12"/>
      <c r="T36" s="72">
        <f t="shared" si="1"/>
        <v>0</v>
      </c>
      <c r="U36" s="52">
        <v>12</v>
      </c>
      <c r="V36" s="70"/>
      <c r="X36" s="74"/>
      <c r="Y36" s="74"/>
      <c r="Z36" s="74"/>
    </row>
    <row r="37" spans="1:26" ht="18.75">
      <c r="A37" s="13" t="s">
        <v>24</v>
      </c>
      <c r="B37" s="14">
        <v>0</v>
      </c>
      <c r="C37" s="14">
        <v>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0</v>
      </c>
      <c r="O37" s="15">
        <v>0.1</v>
      </c>
      <c r="P37" s="12">
        <f t="shared" si="0"/>
        <v>0</v>
      </c>
      <c r="Q37" s="12">
        <f t="shared" si="2"/>
        <v>0</v>
      </c>
      <c r="R37" s="12"/>
      <c r="S37" s="12"/>
      <c r="T37" s="72">
        <f t="shared" si="1"/>
        <v>0</v>
      </c>
      <c r="U37" s="52">
        <v>13</v>
      </c>
      <c r="V37" s="70"/>
      <c r="X37" s="74"/>
      <c r="Y37" s="74"/>
      <c r="Z37" s="74"/>
    </row>
    <row r="38" spans="1:26" ht="18.75">
      <c r="A38" s="13" t="s">
        <v>113</v>
      </c>
      <c r="B38" s="14">
        <v>8482</v>
      </c>
      <c r="C38" s="14">
        <v>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35200</v>
      </c>
      <c r="O38" s="15">
        <v>0.1</v>
      </c>
      <c r="P38" s="12">
        <f t="shared" si="0"/>
        <v>3520</v>
      </c>
      <c r="Q38" s="12">
        <f t="shared" si="2"/>
        <v>3520</v>
      </c>
      <c r="R38" s="12"/>
      <c r="S38" s="12"/>
      <c r="T38" s="72">
        <f t="shared" si="1"/>
        <v>3.52</v>
      </c>
      <c r="U38" s="52">
        <v>14</v>
      </c>
      <c r="V38" s="70"/>
      <c r="X38" s="74"/>
      <c r="Y38" s="74"/>
      <c r="Z38" s="74"/>
    </row>
    <row r="39" spans="1:26" ht="18.75">
      <c r="A39" s="13" t="s">
        <v>25</v>
      </c>
      <c r="B39" s="14">
        <v>0</v>
      </c>
      <c r="C39" s="14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0</v>
      </c>
      <c r="O39" s="15">
        <v>0.1</v>
      </c>
      <c r="P39" s="12">
        <f t="shared" si="0"/>
        <v>0</v>
      </c>
      <c r="Q39" s="12">
        <f t="shared" si="2"/>
        <v>0</v>
      </c>
      <c r="R39" s="12"/>
      <c r="S39" s="12"/>
      <c r="T39" s="72">
        <f t="shared" si="1"/>
        <v>0</v>
      </c>
      <c r="U39" s="52">
        <v>15</v>
      </c>
      <c r="V39" s="70"/>
      <c r="X39" s="74"/>
      <c r="Y39" s="74"/>
      <c r="Z39" s="74"/>
    </row>
    <row r="40" spans="1:26" ht="18.75">
      <c r="A40" s="13" t="s">
        <v>26</v>
      </c>
      <c r="B40" s="14">
        <v>5230</v>
      </c>
      <c r="C40" s="14">
        <v>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35200</v>
      </c>
      <c r="O40" s="15">
        <v>0.1</v>
      </c>
      <c r="P40" s="12">
        <f t="shared" si="0"/>
        <v>3520</v>
      </c>
      <c r="Q40" s="12">
        <f t="shared" si="2"/>
        <v>3520</v>
      </c>
      <c r="R40" s="12"/>
      <c r="S40" s="12"/>
      <c r="T40" s="72">
        <f t="shared" si="1"/>
        <v>3.52</v>
      </c>
      <c r="U40" s="52">
        <v>16</v>
      </c>
      <c r="V40" s="70"/>
      <c r="X40" s="74"/>
      <c r="Y40" s="74"/>
      <c r="Z40" s="74"/>
    </row>
    <row r="41" spans="1:26" ht="18.75">
      <c r="A41" s="13" t="s">
        <v>27</v>
      </c>
      <c r="B41" s="14">
        <v>1676</v>
      </c>
      <c r="C41" s="14">
        <v>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35200</v>
      </c>
      <c r="O41" s="15">
        <v>0.1</v>
      </c>
      <c r="P41" s="12">
        <f t="shared" si="0"/>
        <v>3520</v>
      </c>
      <c r="Q41" s="12">
        <f t="shared" si="2"/>
        <v>3520</v>
      </c>
      <c r="R41" s="12"/>
      <c r="S41" s="12"/>
      <c r="T41" s="72">
        <f t="shared" si="1"/>
        <v>3.52</v>
      </c>
      <c r="U41" s="52">
        <v>17</v>
      </c>
      <c r="V41" s="70"/>
      <c r="X41" s="74"/>
      <c r="Y41" s="74"/>
      <c r="Z41" s="74"/>
    </row>
    <row r="42" spans="1:26" ht="18.75">
      <c r="A42" s="13" t="s">
        <v>28</v>
      </c>
      <c r="B42" s="14">
        <v>0</v>
      </c>
      <c r="C42" s="14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0</v>
      </c>
      <c r="O42" s="15">
        <v>0.1</v>
      </c>
      <c r="P42" s="12">
        <f t="shared" si="0"/>
        <v>0</v>
      </c>
      <c r="Q42" s="12">
        <f t="shared" si="2"/>
        <v>0</v>
      </c>
      <c r="R42" s="12"/>
      <c r="S42" s="12"/>
      <c r="T42" s="72">
        <f t="shared" si="1"/>
        <v>0</v>
      </c>
      <c r="U42" s="52">
        <v>18</v>
      </c>
      <c r="V42" s="70"/>
      <c r="X42" s="74"/>
      <c r="Y42" s="74"/>
      <c r="Z42" s="74"/>
    </row>
    <row r="43" spans="1:26" ht="18.75">
      <c r="A43" s="16" t="s">
        <v>29</v>
      </c>
      <c r="B43" s="17">
        <v>0</v>
      </c>
      <c r="C43" s="17">
        <v>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9">
        <v>0.1</v>
      </c>
      <c r="P43" s="18">
        <f t="shared" si="0"/>
        <v>0</v>
      </c>
      <c r="Q43" s="18">
        <f t="shared" si="2"/>
        <v>0</v>
      </c>
      <c r="R43" s="18"/>
      <c r="S43" s="18"/>
      <c r="T43" s="73">
        <f t="shared" si="1"/>
        <v>0</v>
      </c>
      <c r="U43" s="52">
        <v>19</v>
      </c>
      <c r="V43" s="70"/>
      <c r="X43" s="74"/>
      <c r="Y43" s="74"/>
      <c r="Z43" s="74"/>
    </row>
    <row r="44" spans="1:26" ht="18.75">
      <c r="A44" s="21" t="s">
        <v>30</v>
      </c>
      <c r="B44" s="22">
        <v>79417</v>
      </c>
      <c r="C44" s="22">
        <v>3</v>
      </c>
      <c r="D44" s="23">
        <v>37055</v>
      </c>
      <c r="E44" s="23">
        <f>D44*1.1</f>
        <v>40760.5</v>
      </c>
      <c r="F44" s="24">
        <f>E44*1.06</f>
        <v>43206.130000000005</v>
      </c>
      <c r="G44" s="23">
        <f>F44*1.04</f>
        <v>44934.37520000001</v>
      </c>
      <c r="H44" s="23">
        <f>G44*1.04</f>
        <v>46731.75020800001</v>
      </c>
      <c r="I44" s="23">
        <f>P5*45.5/12</f>
        <v>67439.26583333334</v>
      </c>
      <c r="J44" s="23">
        <f>I44*12</f>
        <v>809271.1900000001</v>
      </c>
      <c r="K44" s="25">
        <f>J44*30.2%</f>
        <v>244399.89938000002</v>
      </c>
      <c r="L44" s="23">
        <f>J44+K44</f>
        <v>1053671.08938</v>
      </c>
      <c r="M44" s="23">
        <v>35200</v>
      </c>
      <c r="N44" s="23">
        <v>35200.4</v>
      </c>
      <c r="O44" s="26">
        <v>0.8</v>
      </c>
      <c r="P44" s="23">
        <f t="shared" si="0"/>
        <v>28160.320000000003</v>
      </c>
      <c r="Q44" s="12">
        <f t="shared" si="2"/>
        <v>1117031.40938</v>
      </c>
      <c r="R44" s="23"/>
      <c r="S44" s="23"/>
      <c r="T44" s="72">
        <f t="shared" si="1"/>
        <v>1117.03140938</v>
      </c>
      <c r="U44" s="52">
        <v>20</v>
      </c>
      <c r="V44" s="70"/>
      <c r="W44" s="74"/>
      <c r="X44" s="74"/>
      <c r="Y44" s="74"/>
      <c r="Z44" s="74"/>
    </row>
    <row r="45" spans="1:26" ht="18.75">
      <c r="A45" s="13" t="s">
        <v>31</v>
      </c>
      <c r="B45" s="14">
        <v>1170</v>
      </c>
      <c r="C45" s="14">
        <v>6</v>
      </c>
      <c r="D45" s="12"/>
      <c r="E45" s="12"/>
      <c r="F45" s="12"/>
      <c r="G45" s="12"/>
      <c r="H45" s="12"/>
      <c r="I45" s="12"/>
      <c r="J45" s="12"/>
      <c r="K45" s="27"/>
      <c r="L45" s="12"/>
      <c r="M45" s="12"/>
      <c r="N45" s="12">
        <v>35200</v>
      </c>
      <c r="O45" s="15">
        <v>0.1</v>
      </c>
      <c r="P45" s="12">
        <f t="shared" si="0"/>
        <v>3520</v>
      </c>
      <c r="Q45" s="12">
        <f t="shared" si="2"/>
        <v>3520</v>
      </c>
      <c r="R45" s="12"/>
      <c r="S45" s="12"/>
      <c r="T45" s="72">
        <f t="shared" si="1"/>
        <v>3.52</v>
      </c>
      <c r="U45" s="52">
        <v>21</v>
      </c>
      <c r="V45" s="70"/>
      <c r="X45" s="71"/>
      <c r="Y45" s="71"/>
      <c r="Z45" s="71"/>
    </row>
    <row r="46" spans="1:26" ht="18.75">
      <c r="A46" s="13" t="s">
        <v>32</v>
      </c>
      <c r="B46" s="14">
        <v>1575</v>
      </c>
      <c r="C46" s="14">
        <v>6</v>
      </c>
      <c r="D46" s="12"/>
      <c r="E46" s="12"/>
      <c r="F46" s="12"/>
      <c r="G46" s="12"/>
      <c r="H46" s="12"/>
      <c r="I46" s="12"/>
      <c r="J46" s="12"/>
      <c r="K46" s="27"/>
      <c r="L46" s="12"/>
      <c r="M46" s="12"/>
      <c r="N46" s="12">
        <v>35200</v>
      </c>
      <c r="O46" s="15">
        <v>0.1</v>
      </c>
      <c r="P46" s="12">
        <f t="shared" si="0"/>
        <v>3520</v>
      </c>
      <c r="Q46" s="12">
        <f t="shared" si="2"/>
        <v>3520</v>
      </c>
      <c r="R46" s="12"/>
      <c r="S46" s="12"/>
      <c r="T46" s="72">
        <f t="shared" si="1"/>
        <v>3.52</v>
      </c>
      <c r="U46" s="52">
        <v>22</v>
      </c>
      <c r="V46" s="70"/>
      <c r="X46" s="71"/>
      <c r="Y46" s="71"/>
      <c r="Z46" s="71"/>
    </row>
    <row r="47" spans="1:26" ht="18.75">
      <c r="A47" s="13" t="s">
        <v>102</v>
      </c>
      <c r="B47" s="14">
        <v>1427</v>
      </c>
      <c r="C47" s="14">
        <v>6</v>
      </c>
      <c r="D47" s="12"/>
      <c r="E47" s="12"/>
      <c r="F47" s="12"/>
      <c r="G47" s="12"/>
      <c r="H47" s="12"/>
      <c r="I47" s="12"/>
      <c r="J47" s="12"/>
      <c r="K47" s="27"/>
      <c r="L47" s="12"/>
      <c r="M47" s="12"/>
      <c r="N47" s="12">
        <v>35200</v>
      </c>
      <c r="O47" s="15">
        <v>0.1</v>
      </c>
      <c r="P47" s="12">
        <f t="shared" si="0"/>
        <v>3520</v>
      </c>
      <c r="Q47" s="12">
        <f t="shared" si="2"/>
        <v>3520</v>
      </c>
      <c r="R47" s="12"/>
      <c r="S47" s="12"/>
      <c r="T47" s="72">
        <f t="shared" si="1"/>
        <v>3.52</v>
      </c>
      <c r="U47" s="52">
        <v>23</v>
      </c>
      <c r="V47" s="70"/>
      <c r="X47" s="71"/>
      <c r="Y47" s="71"/>
      <c r="Z47" s="71"/>
    </row>
    <row r="48" spans="1:26" ht="18.75">
      <c r="A48" s="13" t="s">
        <v>33</v>
      </c>
      <c r="B48" s="14">
        <v>1829</v>
      </c>
      <c r="C48" s="14">
        <v>6</v>
      </c>
      <c r="D48" s="12"/>
      <c r="E48" s="12"/>
      <c r="F48" s="12"/>
      <c r="G48" s="12"/>
      <c r="H48" s="12"/>
      <c r="I48" s="12"/>
      <c r="J48" s="12"/>
      <c r="K48" s="27"/>
      <c r="L48" s="12"/>
      <c r="M48" s="12"/>
      <c r="N48" s="12">
        <v>35200</v>
      </c>
      <c r="O48" s="15">
        <v>0.1</v>
      </c>
      <c r="P48" s="12">
        <f t="shared" si="0"/>
        <v>3520</v>
      </c>
      <c r="Q48" s="12">
        <f t="shared" si="2"/>
        <v>3520</v>
      </c>
      <c r="R48" s="12"/>
      <c r="S48" s="12"/>
      <c r="T48" s="72">
        <f t="shared" si="1"/>
        <v>3.52</v>
      </c>
      <c r="U48" s="52">
        <v>24</v>
      </c>
      <c r="V48" s="70"/>
      <c r="X48" s="71"/>
      <c r="Y48" s="71"/>
      <c r="Z48" s="71"/>
    </row>
    <row r="49" spans="1:26" ht="18.75">
      <c r="A49" s="13" t="s">
        <v>129</v>
      </c>
      <c r="B49" s="14">
        <v>2709</v>
      </c>
      <c r="C49" s="14">
        <v>6</v>
      </c>
      <c r="D49" s="12"/>
      <c r="E49" s="12"/>
      <c r="F49" s="12"/>
      <c r="G49" s="12"/>
      <c r="H49" s="12"/>
      <c r="I49" s="12"/>
      <c r="J49" s="12"/>
      <c r="K49" s="27"/>
      <c r="L49" s="12"/>
      <c r="M49" s="12"/>
      <c r="N49" s="12">
        <v>35200</v>
      </c>
      <c r="O49" s="15">
        <v>0.1</v>
      </c>
      <c r="P49" s="12">
        <f t="shared" si="0"/>
        <v>3520</v>
      </c>
      <c r="Q49" s="12">
        <f t="shared" si="2"/>
        <v>3520</v>
      </c>
      <c r="R49" s="12"/>
      <c r="S49" s="12"/>
      <c r="T49" s="72">
        <f t="shared" si="1"/>
        <v>3.52</v>
      </c>
      <c r="V49" s="70"/>
      <c r="X49" s="71"/>
      <c r="Y49" s="71"/>
      <c r="Z49" s="71"/>
    </row>
    <row r="50" spans="1:26" ht="18.75">
      <c r="A50" s="13" t="s">
        <v>34</v>
      </c>
      <c r="B50" s="14">
        <v>7284</v>
      </c>
      <c r="C50" s="14">
        <v>4</v>
      </c>
      <c r="D50" s="12"/>
      <c r="E50" s="12"/>
      <c r="F50" s="12"/>
      <c r="G50" s="12"/>
      <c r="H50" s="12"/>
      <c r="I50" s="12"/>
      <c r="J50" s="12"/>
      <c r="K50" s="27"/>
      <c r="L50" s="12"/>
      <c r="M50" s="12"/>
      <c r="N50" s="12">
        <v>35200</v>
      </c>
      <c r="O50" s="15">
        <v>0.1</v>
      </c>
      <c r="P50" s="12">
        <f t="shared" si="0"/>
        <v>3520</v>
      </c>
      <c r="Q50" s="12">
        <f t="shared" si="2"/>
        <v>3520</v>
      </c>
      <c r="R50" s="12"/>
      <c r="S50" s="12"/>
      <c r="T50" s="72">
        <f t="shared" si="1"/>
        <v>3.52</v>
      </c>
      <c r="U50" s="52">
        <v>25</v>
      </c>
      <c r="V50" s="70"/>
      <c r="X50" s="71"/>
      <c r="Y50" s="71"/>
      <c r="Z50" s="71"/>
    </row>
    <row r="51" spans="1:26" ht="18.75">
      <c r="A51" s="13" t="s">
        <v>35</v>
      </c>
      <c r="B51" s="14">
        <v>4560</v>
      </c>
      <c r="C51" s="14">
        <v>5</v>
      </c>
      <c r="D51" s="12"/>
      <c r="E51" s="12"/>
      <c r="F51" s="12"/>
      <c r="G51" s="12"/>
      <c r="H51" s="12"/>
      <c r="I51" s="12"/>
      <c r="J51" s="12"/>
      <c r="K51" s="27"/>
      <c r="L51" s="12"/>
      <c r="M51" s="12"/>
      <c r="N51" s="12">
        <v>35200</v>
      </c>
      <c r="O51" s="15">
        <v>0.1</v>
      </c>
      <c r="P51" s="12">
        <f t="shared" si="0"/>
        <v>3520</v>
      </c>
      <c r="Q51" s="12">
        <f t="shared" si="2"/>
        <v>3520</v>
      </c>
      <c r="R51" s="12"/>
      <c r="S51" s="12"/>
      <c r="T51" s="72">
        <f t="shared" si="1"/>
        <v>3.52</v>
      </c>
      <c r="U51" s="52">
        <v>26</v>
      </c>
      <c r="V51" s="70"/>
      <c r="X51" s="71"/>
      <c r="Y51" s="71"/>
      <c r="Z51" s="71"/>
    </row>
    <row r="52" spans="1:26" ht="18.75">
      <c r="A52" s="13" t="s">
        <v>36</v>
      </c>
      <c r="B52" s="14">
        <v>1103</v>
      </c>
      <c r="C52" s="14">
        <v>6</v>
      </c>
      <c r="D52" s="12"/>
      <c r="E52" s="12"/>
      <c r="F52" s="12"/>
      <c r="G52" s="12"/>
      <c r="H52" s="12"/>
      <c r="I52" s="12"/>
      <c r="J52" s="12"/>
      <c r="K52" s="27"/>
      <c r="L52" s="12"/>
      <c r="M52" s="12"/>
      <c r="N52" s="12">
        <v>35200</v>
      </c>
      <c r="O52" s="15">
        <v>0.1</v>
      </c>
      <c r="P52" s="12">
        <f t="shared" si="0"/>
        <v>3520</v>
      </c>
      <c r="Q52" s="12">
        <f t="shared" si="2"/>
        <v>3520</v>
      </c>
      <c r="R52" s="12"/>
      <c r="S52" s="12"/>
      <c r="T52" s="72">
        <f t="shared" si="1"/>
        <v>3.52</v>
      </c>
      <c r="U52" s="52">
        <v>27</v>
      </c>
      <c r="V52" s="70"/>
      <c r="X52" s="71"/>
      <c r="Y52" s="71"/>
      <c r="Z52" s="71"/>
    </row>
    <row r="53" spans="1:26" ht="18.75">
      <c r="A53" s="13" t="s">
        <v>130</v>
      </c>
      <c r="B53" s="14">
        <v>655</v>
      </c>
      <c r="C53" s="14">
        <v>7</v>
      </c>
      <c r="D53" s="12"/>
      <c r="E53" s="12"/>
      <c r="F53" s="12"/>
      <c r="G53" s="12"/>
      <c r="H53" s="12"/>
      <c r="I53" s="12"/>
      <c r="J53" s="12"/>
      <c r="K53" s="27"/>
      <c r="L53" s="12"/>
      <c r="M53" s="12"/>
      <c r="N53" s="12">
        <v>35200</v>
      </c>
      <c r="O53" s="15">
        <v>0.1</v>
      </c>
      <c r="P53" s="12">
        <f t="shared" si="0"/>
        <v>3520</v>
      </c>
      <c r="Q53" s="12">
        <f t="shared" si="2"/>
        <v>3520</v>
      </c>
      <c r="R53" s="12"/>
      <c r="S53" s="12"/>
      <c r="T53" s="72">
        <f t="shared" si="1"/>
        <v>3.52</v>
      </c>
      <c r="V53" s="70"/>
      <c r="X53" s="71"/>
      <c r="Y53" s="71"/>
      <c r="Z53" s="71"/>
    </row>
    <row r="54" spans="1:26" ht="18.75">
      <c r="A54" s="13" t="s">
        <v>131</v>
      </c>
      <c r="B54" s="14">
        <v>987</v>
      </c>
      <c r="C54" s="14">
        <v>6</v>
      </c>
      <c r="D54" s="12"/>
      <c r="E54" s="12"/>
      <c r="F54" s="12"/>
      <c r="G54" s="12"/>
      <c r="H54" s="12"/>
      <c r="I54" s="12"/>
      <c r="J54" s="12"/>
      <c r="K54" s="27"/>
      <c r="L54" s="12"/>
      <c r="M54" s="12"/>
      <c r="N54" s="12">
        <v>35200</v>
      </c>
      <c r="O54" s="15">
        <v>0.1</v>
      </c>
      <c r="P54" s="12">
        <f t="shared" si="0"/>
        <v>3520</v>
      </c>
      <c r="Q54" s="12">
        <f t="shared" si="2"/>
        <v>3520</v>
      </c>
      <c r="R54" s="12"/>
      <c r="S54" s="12"/>
      <c r="T54" s="72">
        <f t="shared" si="1"/>
        <v>3.52</v>
      </c>
      <c r="U54" s="52">
        <v>28</v>
      </c>
      <c r="V54" s="70"/>
      <c r="X54" s="71"/>
      <c r="Y54" s="71"/>
      <c r="Z54" s="71"/>
    </row>
    <row r="55" spans="1:26" ht="18.75">
      <c r="A55" s="13" t="s">
        <v>132</v>
      </c>
      <c r="B55" s="14">
        <v>2443</v>
      </c>
      <c r="C55" s="14">
        <v>6</v>
      </c>
      <c r="D55" s="12"/>
      <c r="E55" s="12"/>
      <c r="F55" s="12"/>
      <c r="G55" s="12"/>
      <c r="H55" s="12"/>
      <c r="I55" s="12"/>
      <c r="J55" s="12"/>
      <c r="K55" s="27"/>
      <c r="L55" s="12"/>
      <c r="M55" s="12"/>
      <c r="N55" s="12">
        <v>35200</v>
      </c>
      <c r="O55" s="15">
        <v>0.1</v>
      </c>
      <c r="P55" s="12">
        <f t="shared" si="0"/>
        <v>3520</v>
      </c>
      <c r="Q55" s="12">
        <f t="shared" si="2"/>
        <v>3520</v>
      </c>
      <c r="R55" s="12"/>
      <c r="S55" s="12"/>
      <c r="T55" s="72">
        <f t="shared" si="1"/>
        <v>3.52</v>
      </c>
      <c r="V55" s="70"/>
      <c r="X55" s="71"/>
      <c r="Y55" s="71"/>
      <c r="Z55" s="71"/>
    </row>
    <row r="56" spans="1:26" ht="18.75">
      <c r="A56" s="13" t="s">
        <v>37</v>
      </c>
      <c r="B56" s="14">
        <v>13062</v>
      </c>
      <c r="C56" s="14">
        <v>3</v>
      </c>
      <c r="D56" s="12"/>
      <c r="E56" s="12"/>
      <c r="F56" s="12"/>
      <c r="G56" s="12"/>
      <c r="H56" s="12"/>
      <c r="I56" s="12"/>
      <c r="J56" s="12"/>
      <c r="K56" s="27"/>
      <c r="L56" s="12"/>
      <c r="M56" s="12"/>
      <c r="N56" s="12">
        <v>35200</v>
      </c>
      <c r="O56" s="15">
        <v>0.2</v>
      </c>
      <c r="P56" s="12">
        <f>N56*O56</f>
        <v>7040</v>
      </c>
      <c r="Q56" s="12">
        <f t="shared" si="2"/>
        <v>7040</v>
      </c>
      <c r="R56" s="12"/>
      <c r="S56" s="12"/>
      <c r="T56" s="72">
        <f t="shared" si="1"/>
        <v>7.04</v>
      </c>
      <c r="U56" s="52">
        <v>29</v>
      </c>
      <c r="V56" s="70"/>
      <c r="X56" s="71"/>
      <c r="Y56" s="71"/>
      <c r="Z56" s="71"/>
    </row>
    <row r="57" spans="1:26" ht="18.75">
      <c r="A57" s="13" t="s">
        <v>109</v>
      </c>
      <c r="B57" s="14">
        <v>1615</v>
      </c>
      <c r="C57" s="14">
        <v>6</v>
      </c>
      <c r="D57" s="12"/>
      <c r="E57" s="12"/>
      <c r="F57" s="12"/>
      <c r="G57" s="12"/>
      <c r="H57" s="12"/>
      <c r="I57" s="12"/>
      <c r="J57" s="12"/>
      <c r="K57" s="27"/>
      <c r="L57" s="12"/>
      <c r="M57" s="12"/>
      <c r="N57" s="12">
        <v>35200</v>
      </c>
      <c r="O57" s="15">
        <v>0.1</v>
      </c>
      <c r="P57" s="12">
        <f t="shared" si="0"/>
        <v>3520</v>
      </c>
      <c r="Q57" s="12">
        <f t="shared" si="2"/>
        <v>3520</v>
      </c>
      <c r="R57" s="12"/>
      <c r="S57" s="12"/>
      <c r="T57" s="72">
        <f t="shared" si="1"/>
        <v>3.52</v>
      </c>
      <c r="U57" s="52">
        <v>30</v>
      </c>
      <c r="V57" s="70"/>
      <c r="X57" s="71"/>
      <c r="Y57" s="71"/>
      <c r="Z57" s="71"/>
    </row>
    <row r="58" spans="1:26" ht="18.75">
      <c r="A58" s="16" t="s">
        <v>108</v>
      </c>
      <c r="B58" s="17">
        <v>1043</v>
      </c>
      <c r="C58" s="17">
        <v>6</v>
      </c>
      <c r="D58" s="18"/>
      <c r="E58" s="18"/>
      <c r="F58" s="18"/>
      <c r="G58" s="18"/>
      <c r="H58" s="18"/>
      <c r="I58" s="18"/>
      <c r="J58" s="18"/>
      <c r="K58" s="28"/>
      <c r="L58" s="18"/>
      <c r="M58" s="18"/>
      <c r="N58" s="18">
        <v>35200</v>
      </c>
      <c r="O58" s="19">
        <v>0.1</v>
      </c>
      <c r="P58" s="18">
        <f t="shared" si="0"/>
        <v>3520</v>
      </c>
      <c r="Q58" s="18">
        <f t="shared" si="2"/>
        <v>3520</v>
      </c>
      <c r="R58" s="18"/>
      <c r="S58" s="18"/>
      <c r="T58" s="73">
        <f t="shared" si="1"/>
        <v>3.52</v>
      </c>
      <c r="U58" s="52">
        <v>31</v>
      </c>
      <c r="V58" s="70"/>
      <c r="X58" s="71"/>
      <c r="Y58" s="71"/>
      <c r="Z58" s="71"/>
    </row>
    <row r="59" spans="1:26" ht="18.75">
      <c r="A59" s="29" t="s">
        <v>38</v>
      </c>
      <c r="B59" s="30">
        <v>554288</v>
      </c>
      <c r="C59" s="30">
        <v>1</v>
      </c>
      <c r="D59" s="12">
        <v>37683</v>
      </c>
      <c r="E59" s="12">
        <f>D59*1.1</f>
        <v>41451.3</v>
      </c>
      <c r="F59" s="12">
        <f>E59*1.06</f>
        <v>43938.378000000004</v>
      </c>
      <c r="G59" s="12">
        <f>F59*1.04</f>
        <v>45695.913120000005</v>
      </c>
      <c r="H59" s="12">
        <f>G59*1.04</f>
        <v>47523.74964480001</v>
      </c>
      <c r="I59" s="12">
        <f>P5*45.5/12</f>
        <v>67439.26583333334</v>
      </c>
      <c r="J59" s="12">
        <f>I59*12</f>
        <v>809271.1900000001</v>
      </c>
      <c r="K59" s="27">
        <f>J59*30.2%</f>
        <v>244399.89938000002</v>
      </c>
      <c r="L59" s="12">
        <f>J59+K59</f>
        <v>1053671.08938</v>
      </c>
      <c r="M59" s="12">
        <v>35200</v>
      </c>
      <c r="N59" s="12">
        <v>35200.4</v>
      </c>
      <c r="O59" s="15">
        <v>1</v>
      </c>
      <c r="P59" s="12">
        <f t="shared" si="0"/>
        <v>35200.4</v>
      </c>
      <c r="Q59" s="12">
        <f t="shared" si="2"/>
        <v>1124071.48938</v>
      </c>
      <c r="R59" s="12"/>
      <c r="S59" s="12"/>
      <c r="T59" s="72">
        <f t="shared" si="1"/>
        <v>1124.07148938</v>
      </c>
      <c r="U59" s="52">
        <v>32</v>
      </c>
      <c r="V59" s="70"/>
      <c r="X59" s="71"/>
      <c r="Y59" s="71"/>
      <c r="Z59" s="71"/>
    </row>
    <row r="60" spans="1:22" ht="18.75">
      <c r="A60" s="13" t="s">
        <v>133</v>
      </c>
      <c r="B60" s="14">
        <v>12964</v>
      </c>
      <c r="C60" s="14">
        <v>3</v>
      </c>
      <c r="D60" s="12"/>
      <c r="E60" s="12"/>
      <c r="F60" s="12"/>
      <c r="G60" s="12"/>
      <c r="H60" s="12"/>
      <c r="I60" s="12"/>
      <c r="J60" s="12"/>
      <c r="K60" s="27"/>
      <c r="L60" s="12"/>
      <c r="M60" s="12"/>
      <c r="N60" s="12">
        <v>35200</v>
      </c>
      <c r="O60" s="15">
        <v>0.2</v>
      </c>
      <c r="P60" s="12">
        <f>N60*O60</f>
        <v>7040</v>
      </c>
      <c r="Q60" s="12">
        <f t="shared" si="2"/>
        <v>7040</v>
      </c>
      <c r="R60" s="12"/>
      <c r="S60" s="12"/>
      <c r="T60" s="72">
        <f t="shared" si="1"/>
        <v>7.04</v>
      </c>
      <c r="V60" s="70"/>
    </row>
    <row r="61" spans="1:22" ht="18.75">
      <c r="A61" s="13" t="s">
        <v>39</v>
      </c>
      <c r="B61" s="14">
        <v>32050</v>
      </c>
      <c r="C61" s="14">
        <v>3</v>
      </c>
      <c r="D61" s="12"/>
      <c r="E61" s="12"/>
      <c r="F61" s="12"/>
      <c r="G61" s="12"/>
      <c r="H61" s="12"/>
      <c r="I61" s="12"/>
      <c r="J61" s="12"/>
      <c r="K61" s="27"/>
      <c r="L61" s="12"/>
      <c r="M61" s="12"/>
      <c r="N61" s="12">
        <v>35200</v>
      </c>
      <c r="O61" s="15">
        <v>0.4</v>
      </c>
      <c r="P61" s="12">
        <f>N61*O61</f>
        <v>14080</v>
      </c>
      <c r="Q61" s="12">
        <f t="shared" si="2"/>
        <v>14080</v>
      </c>
      <c r="R61" s="12"/>
      <c r="S61" s="12"/>
      <c r="T61" s="72">
        <f t="shared" si="1"/>
        <v>14.08</v>
      </c>
      <c r="U61" s="52">
        <v>33</v>
      </c>
      <c r="V61" s="70"/>
    </row>
    <row r="62" spans="1:22" ht="18.75">
      <c r="A62" s="13" t="s">
        <v>115</v>
      </c>
      <c r="B62" s="14">
        <v>79548</v>
      </c>
      <c r="C62" s="14">
        <v>1</v>
      </c>
      <c r="D62" s="12"/>
      <c r="E62" s="12"/>
      <c r="F62" s="12"/>
      <c r="G62" s="12"/>
      <c r="H62" s="12"/>
      <c r="I62" s="12"/>
      <c r="J62" s="12"/>
      <c r="K62" s="27"/>
      <c r="L62" s="12"/>
      <c r="M62" s="12"/>
      <c r="N62" s="12">
        <v>0</v>
      </c>
      <c r="O62" s="15">
        <v>0.8</v>
      </c>
      <c r="P62" s="12">
        <f t="shared" si="0"/>
        <v>0</v>
      </c>
      <c r="Q62" s="12">
        <f t="shared" si="2"/>
        <v>0</v>
      </c>
      <c r="R62" s="12"/>
      <c r="S62" s="12"/>
      <c r="T62" s="72">
        <f t="shared" si="1"/>
        <v>0</v>
      </c>
      <c r="U62" s="12">
        <v>34</v>
      </c>
      <c r="V62" s="70"/>
    </row>
    <row r="63" spans="1:22" ht="18.75">
      <c r="A63" s="13" t="s">
        <v>40</v>
      </c>
      <c r="B63" s="14">
        <v>8420</v>
      </c>
      <c r="C63" s="14">
        <v>4</v>
      </c>
      <c r="D63" s="12"/>
      <c r="E63" s="12"/>
      <c r="F63" s="12"/>
      <c r="G63" s="12"/>
      <c r="H63" s="12"/>
      <c r="I63" s="12"/>
      <c r="J63" s="12"/>
      <c r="K63" s="27"/>
      <c r="L63" s="12"/>
      <c r="M63" s="12"/>
      <c r="N63" s="12">
        <v>35200</v>
      </c>
      <c r="O63" s="15">
        <v>0.1</v>
      </c>
      <c r="P63" s="12">
        <f>N63*O63</f>
        <v>3520</v>
      </c>
      <c r="Q63" s="12">
        <f t="shared" si="2"/>
        <v>3520</v>
      </c>
      <c r="R63" s="12"/>
      <c r="S63" s="12"/>
      <c r="T63" s="72">
        <f t="shared" si="1"/>
        <v>3.52</v>
      </c>
      <c r="U63" s="75">
        <v>35</v>
      </c>
      <c r="V63" s="70"/>
    </row>
    <row r="64" spans="1:22" ht="18.75">
      <c r="A64" s="13" t="s">
        <v>114</v>
      </c>
      <c r="B64" s="14">
        <v>87440</v>
      </c>
      <c r="C64" s="14">
        <v>2</v>
      </c>
      <c r="D64" s="12"/>
      <c r="E64" s="12"/>
      <c r="F64" s="12"/>
      <c r="G64" s="12"/>
      <c r="H64" s="12"/>
      <c r="I64" s="12"/>
      <c r="J64" s="12"/>
      <c r="K64" s="27"/>
      <c r="L64" s="12"/>
      <c r="M64" s="12"/>
      <c r="N64" s="12">
        <v>35200</v>
      </c>
      <c r="O64" s="15">
        <v>0.9</v>
      </c>
      <c r="P64" s="12">
        <f>N64*O64</f>
        <v>31680</v>
      </c>
      <c r="Q64" s="12">
        <f t="shared" si="2"/>
        <v>31680</v>
      </c>
      <c r="R64" s="12"/>
      <c r="S64" s="12"/>
      <c r="T64" s="72">
        <f t="shared" si="1"/>
        <v>31.68</v>
      </c>
      <c r="U64" s="75">
        <v>36</v>
      </c>
      <c r="V64" s="70"/>
    </row>
    <row r="65" spans="1:22" ht="18.75">
      <c r="A65" s="13" t="s">
        <v>116</v>
      </c>
      <c r="B65" s="14">
        <v>28766</v>
      </c>
      <c r="C65" s="14">
        <v>2</v>
      </c>
      <c r="D65" s="12"/>
      <c r="E65" s="12"/>
      <c r="F65" s="12"/>
      <c r="G65" s="12"/>
      <c r="H65" s="12"/>
      <c r="I65" s="12"/>
      <c r="J65" s="12"/>
      <c r="K65" s="27"/>
      <c r="L65" s="12"/>
      <c r="M65" s="12"/>
      <c r="N65" s="12">
        <v>35200</v>
      </c>
      <c r="O65" s="15">
        <v>0.3</v>
      </c>
      <c r="P65" s="12">
        <f t="shared" si="0"/>
        <v>10560</v>
      </c>
      <c r="Q65" s="12">
        <f t="shared" si="2"/>
        <v>10560</v>
      </c>
      <c r="R65" s="12"/>
      <c r="S65" s="12"/>
      <c r="T65" s="72">
        <f t="shared" si="1"/>
        <v>10.56</v>
      </c>
      <c r="V65" s="70"/>
    </row>
    <row r="66" spans="1:22" ht="18.75">
      <c r="A66" s="13" t="s">
        <v>117</v>
      </c>
      <c r="B66" s="14">
        <v>13532</v>
      </c>
      <c r="C66" s="14">
        <v>3</v>
      </c>
      <c r="D66" s="12"/>
      <c r="E66" s="12"/>
      <c r="F66" s="12"/>
      <c r="G66" s="12"/>
      <c r="H66" s="12"/>
      <c r="I66" s="12"/>
      <c r="J66" s="12"/>
      <c r="K66" s="27"/>
      <c r="L66" s="12"/>
      <c r="M66" s="12"/>
      <c r="N66" s="12">
        <v>35200</v>
      </c>
      <c r="O66" s="15">
        <v>0.2</v>
      </c>
      <c r="P66" s="12">
        <f t="shared" si="0"/>
        <v>7040</v>
      </c>
      <c r="Q66" s="12">
        <f t="shared" si="2"/>
        <v>7040</v>
      </c>
      <c r="R66" s="12"/>
      <c r="S66" s="12"/>
      <c r="T66" s="72">
        <f t="shared" si="1"/>
        <v>7.04</v>
      </c>
      <c r="V66" s="70"/>
    </row>
    <row r="67" spans="1:22" ht="18.75">
      <c r="A67" s="13" t="s">
        <v>134</v>
      </c>
      <c r="B67" s="14">
        <v>15726</v>
      </c>
      <c r="C67" s="14">
        <v>3</v>
      </c>
      <c r="D67" s="12"/>
      <c r="E67" s="12"/>
      <c r="F67" s="12"/>
      <c r="G67" s="12"/>
      <c r="H67" s="12"/>
      <c r="I67" s="12"/>
      <c r="J67" s="12"/>
      <c r="K67" s="27"/>
      <c r="L67" s="12"/>
      <c r="M67" s="12"/>
      <c r="N67" s="12">
        <v>35200</v>
      </c>
      <c r="O67" s="15">
        <v>0.2</v>
      </c>
      <c r="P67" s="12">
        <f>N67*O67</f>
        <v>7040</v>
      </c>
      <c r="Q67" s="12">
        <f t="shared" si="2"/>
        <v>7040</v>
      </c>
      <c r="R67" s="12"/>
      <c r="S67" s="12"/>
      <c r="T67" s="72">
        <f t="shared" si="1"/>
        <v>7.04</v>
      </c>
      <c r="V67" s="70"/>
    </row>
    <row r="68" spans="1:22" ht="18.75">
      <c r="A68" s="13" t="s">
        <v>41</v>
      </c>
      <c r="B68" s="14">
        <v>9884</v>
      </c>
      <c r="C68" s="14">
        <v>3</v>
      </c>
      <c r="D68" s="12"/>
      <c r="E68" s="12"/>
      <c r="F68" s="12"/>
      <c r="G68" s="12"/>
      <c r="H68" s="12"/>
      <c r="I68" s="12"/>
      <c r="J68" s="12"/>
      <c r="K68" s="27"/>
      <c r="L68" s="12"/>
      <c r="M68" s="12"/>
      <c r="N68" s="12">
        <v>35200</v>
      </c>
      <c r="O68" s="15">
        <v>0.1</v>
      </c>
      <c r="P68" s="12">
        <f t="shared" si="0"/>
        <v>3520</v>
      </c>
      <c r="Q68" s="12">
        <f t="shared" si="2"/>
        <v>3520</v>
      </c>
      <c r="R68" s="12"/>
      <c r="S68" s="12"/>
      <c r="T68" s="72">
        <f t="shared" si="1"/>
        <v>3.52</v>
      </c>
      <c r="U68" s="52">
        <v>37</v>
      </c>
      <c r="V68" s="70"/>
    </row>
    <row r="69" spans="1:22" ht="18.75">
      <c r="A69" s="13" t="s">
        <v>42</v>
      </c>
      <c r="B69" s="14">
        <v>10682</v>
      </c>
      <c r="C69" s="14">
        <v>3</v>
      </c>
      <c r="D69" s="12"/>
      <c r="E69" s="12"/>
      <c r="F69" s="12"/>
      <c r="G69" s="12"/>
      <c r="H69" s="12"/>
      <c r="I69" s="12"/>
      <c r="J69" s="12"/>
      <c r="K69" s="27"/>
      <c r="L69" s="12"/>
      <c r="M69" s="12"/>
      <c r="N69" s="12">
        <v>35200</v>
      </c>
      <c r="O69" s="15">
        <v>0.2</v>
      </c>
      <c r="P69" s="12">
        <f t="shared" si="0"/>
        <v>7040</v>
      </c>
      <c r="Q69" s="12">
        <f t="shared" si="2"/>
        <v>7040</v>
      </c>
      <c r="R69" s="12"/>
      <c r="S69" s="12"/>
      <c r="T69" s="72">
        <f t="shared" si="1"/>
        <v>7.04</v>
      </c>
      <c r="U69" s="52">
        <v>38</v>
      </c>
      <c r="V69" s="70"/>
    </row>
    <row r="70" spans="1:22" ht="18.75">
      <c r="A70" s="13" t="s">
        <v>227</v>
      </c>
      <c r="B70" s="14">
        <v>104911</v>
      </c>
      <c r="C70" s="14">
        <v>2</v>
      </c>
      <c r="D70" s="12"/>
      <c r="E70" s="12"/>
      <c r="F70" s="12"/>
      <c r="G70" s="12"/>
      <c r="H70" s="12"/>
      <c r="I70" s="12"/>
      <c r="J70" s="12"/>
      <c r="K70" s="27"/>
      <c r="L70" s="12"/>
      <c r="M70" s="12"/>
      <c r="N70" s="12">
        <v>35200</v>
      </c>
      <c r="O70" s="15">
        <v>1</v>
      </c>
      <c r="P70" s="12">
        <f>N70*O70</f>
        <v>35200</v>
      </c>
      <c r="Q70" s="12">
        <f t="shared" si="2"/>
        <v>35200</v>
      </c>
      <c r="R70" s="12"/>
      <c r="S70" s="12"/>
      <c r="T70" s="72">
        <f t="shared" si="1"/>
        <v>35.2</v>
      </c>
      <c r="V70" s="70"/>
    </row>
    <row r="71" spans="1:22" ht="18.75">
      <c r="A71" s="13" t="s">
        <v>103</v>
      </c>
      <c r="B71" s="14">
        <v>24989</v>
      </c>
      <c r="C71" s="14">
        <v>3</v>
      </c>
      <c r="D71" s="12"/>
      <c r="E71" s="12"/>
      <c r="F71" s="12"/>
      <c r="G71" s="12"/>
      <c r="H71" s="12"/>
      <c r="I71" s="12"/>
      <c r="J71" s="12"/>
      <c r="K71" s="27"/>
      <c r="L71" s="12"/>
      <c r="M71" s="12"/>
      <c r="N71" s="12">
        <v>35200</v>
      </c>
      <c r="O71" s="15">
        <v>0.3</v>
      </c>
      <c r="P71" s="12">
        <f t="shared" si="0"/>
        <v>10560</v>
      </c>
      <c r="Q71" s="12">
        <f t="shared" si="2"/>
        <v>10560</v>
      </c>
      <c r="R71" s="12"/>
      <c r="S71" s="12"/>
      <c r="T71" s="72">
        <f t="shared" si="1"/>
        <v>10.56</v>
      </c>
      <c r="U71" s="52">
        <v>39</v>
      </c>
      <c r="V71" s="70"/>
    </row>
    <row r="72" spans="1:22" ht="18.75">
      <c r="A72" s="13" t="s">
        <v>122</v>
      </c>
      <c r="B72" s="14">
        <v>8910</v>
      </c>
      <c r="C72" s="14">
        <v>4</v>
      </c>
      <c r="D72" s="12"/>
      <c r="E72" s="12"/>
      <c r="F72" s="12"/>
      <c r="G72" s="12"/>
      <c r="H72" s="12"/>
      <c r="I72" s="12"/>
      <c r="J72" s="12"/>
      <c r="K72" s="27"/>
      <c r="L72" s="12"/>
      <c r="M72" s="12"/>
      <c r="N72" s="12">
        <v>35200</v>
      </c>
      <c r="O72" s="15">
        <v>0.1</v>
      </c>
      <c r="P72" s="12">
        <f t="shared" si="0"/>
        <v>3520</v>
      </c>
      <c r="Q72" s="12">
        <f t="shared" si="2"/>
        <v>3520</v>
      </c>
      <c r="R72" s="12"/>
      <c r="S72" s="12"/>
      <c r="T72" s="72">
        <f t="shared" si="1"/>
        <v>3.52</v>
      </c>
      <c r="U72" s="52">
        <v>40</v>
      </c>
      <c r="V72" s="70"/>
    </row>
    <row r="73" spans="1:22" ht="18.75">
      <c r="A73" s="13" t="s">
        <v>43</v>
      </c>
      <c r="B73" s="14">
        <v>10084</v>
      </c>
      <c r="C73" s="14">
        <v>4</v>
      </c>
      <c r="D73" s="12"/>
      <c r="E73" s="12"/>
      <c r="F73" s="12"/>
      <c r="G73" s="12"/>
      <c r="H73" s="12"/>
      <c r="I73" s="12"/>
      <c r="J73" s="12"/>
      <c r="K73" s="27"/>
      <c r="L73" s="12"/>
      <c r="M73" s="12"/>
      <c r="N73" s="12">
        <v>35200</v>
      </c>
      <c r="O73" s="15">
        <v>0.2</v>
      </c>
      <c r="P73" s="12">
        <f>N73*O73</f>
        <v>7040</v>
      </c>
      <c r="Q73" s="12">
        <f t="shared" si="2"/>
        <v>7040</v>
      </c>
      <c r="R73" s="12"/>
      <c r="S73" s="12"/>
      <c r="T73" s="72">
        <f t="shared" si="1"/>
        <v>7.04</v>
      </c>
      <c r="U73" s="52">
        <v>41</v>
      </c>
      <c r="V73" s="70"/>
    </row>
    <row r="74" spans="1:22" ht="18.75">
      <c r="A74" s="13" t="s">
        <v>200</v>
      </c>
      <c r="B74" s="14">
        <v>14260</v>
      </c>
      <c r="C74" s="14">
        <v>3</v>
      </c>
      <c r="D74" s="12"/>
      <c r="E74" s="12"/>
      <c r="F74" s="12"/>
      <c r="G74" s="12"/>
      <c r="H74" s="12"/>
      <c r="I74" s="12"/>
      <c r="J74" s="12"/>
      <c r="K74" s="27"/>
      <c r="L74" s="12"/>
      <c r="M74" s="12"/>
      <c r="N74" s="12">
        <v>35200</v>
      </c>
      <c r="O74" s="15">
        <v>0.2</v>
      </c>
      <c r="P74" s="12">
        <f>N74*O74</f>
        <v>7040</v>
      </c>
      <c r="Q74" s="12">
        <f t="shared" si="2"/>
        <v>7040</v>
      </c>
      <c r="R74" s="12"/>
      <c r="S74" s="12"/>
      <c r="T74" s="72">
        <f t="shared" si="1"/>
        <v>7.04</v>
      </c>
      <c r="V74" s="70"/>
    </row>
    <row r="75" spans="1:22" ht="18.75">
      <c r="A75" s="13" t="s">
        <v>201</v>
      </c>
      <c r="B75" s="14">
        <v>71393</v>
      </c>
      <c r="C75" s="14">
        <v>1</v>
      </c>
      <c r="D75" s="12"/>
      <c r="E75" s="12"/>
      <c r="F75" s="12"/>
      <c r="G75" s="12"/>
      <c r="H75" s="12"/>
      <c r="I75" s="12"/>
      <c r="J75" s="12"/>
      <c r="K75" s="27"/>
      <c r="L75" s="12"/>
      <c r="M75" s="12"/>
      <c r="N75" s="12">
        <v>35200</v>
      </c>
      <c r="O75" s="15">
        <v>0.8</v>
      </c>
      <c r="P75" s="12">
        <f>N75*O75</f>
        <v>28160</v>
      </c>
      <c r="Q75" s="12">
        <f t="shared" si="2"/>
        <v>28160</v>
      </c>
      <c r="R75" s="12"/>
      <c r="S75" s="12"/>
      <c r="T75" s="72">
        <f t="shared" si="1"/>
        <v>28.16</v>
      </c>
      <c r="U75" s="52">
        <v>42</v>
      </c>
      <c r="V75" s="70"/>
    </row>
    <row r="76" spans="1:22" ht="18.75">
      <c r="A76" s="13" t="s">
        <v>202</v>
      </c>
      <c r="B76" s="14">
        <v>8053</v>
      </c>
      <c r="C76" s="14">
        <v>4</v>
      </c>
      <c r="D76" s="12"/>
      <c r="E76" s="12"/>
      <c r="F76" s="12"/>
      <c r="G76" s="12"/>
      <c r="H76" s="12"/>
      <c r="I76" s="12"/>
      <c r="J76" s="12"/>
      <c r="K76" s="27"/>
      <c r="L76" s="12"/>
      <c r="M76" s="12"/>
      <c r="N76" s="12">
        <v>35200</v>
      </c>
      <c r="O76" s="15">
        <v>0.1</v>
      </c>
      <c r="P76" s="12">
        <f t="shared" si="0"/>
        <v>3520</v>
      </c>
      <c r="Q76" s="12">
        <f t="shared" si="2"/>
        <v>3520</v>
      </c>
      <c r="R76" s="12"/>
      <c r="S76" s="12"/>
      <c r="T76" s="72">
        <f t="shared" si="1"/>
        <v>3.52</v>
      </c>
      <c r="V76" s="70"/>
    </row>
    <row r="77" spans="1:22" ht="18.75">
      <c r="A77" s="13" t="s">
        <v>135</v>
      </c>
      <c r="B77" s="14">
        <v>7288</v>
      </c>
      <c r="C77" s="14">
        <v>5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35200</v>
      </c>
      <c r="O77" s="15">
        <v>0.1</v>
      </c>
      <c r="P77" s="12">
        <f t="shared" si="0"/>
        <v>3520</v>
      </c>
      <c r="Q77" s="12">
        <f t="shared" si="2"/>
        <v>3520</v>
      </c>
      <c r="R77" s="12"/>
      <c r="S77" s="12"/>
      <c r="T77" s="72">
        <f t="shared" si="1"/>
        <v>3.52</v>
      </c>
      <c r="V77" s="70"/>
    </row>
    <row r="78" spans="1:22" ht="18.75">
      <c r="A78" s="16" t="s">
        <v>136</v>
      </c>
      <c r="B78" s="17">
        <v>5388</v>
      </c>
      <c r="C78" s="17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v>35200</v>
      </c>
      <c r="O78" s="19">
        <v>0.1</v>
      </c>
      <c r="P78" s="18">
        <f t="shared" si="0"/>
        <v>3520</v>
      </c>
      <c r="Q78" s="18">
        <f t="shared" si="2"/>
        <v>3520</v>
      </c>
      <c r="R78" s="18"/>
      <c r="S78" s="18"/>
      <c r="T78" s="73">
        <f t="shared" si="1"/>
        <v>3.52</v>
      </c>
      <c r="V78" s="70"/>
    </row>
    <row r="79" spans="1:27" ht="18.75">
      <c r="A79" s="29" t="s">
        <v>44</v>
      </c>
      <c r="B79" s="30">
        <v>195374</v>
      </c>
      <c r="C79" s="30">
        <v>2</v>
      </c>
      <c r="D79" s="12">
        <v>37683</v>
      </c>
      <c r="E79" s="12">
        <f>D79*1.1</f>
        <v>41451.3</v>
      </c>
      <c r="F79" s="12">
        <f>E79*1.06</f>
        <v>43938.378000000004</v>
      </c>
      <c r="G79" s="12">
        <f>F79*1.04</f>
        <v>45695.913120000005</v>
      </c>
      <c r="H79" s="12">
        <f>G79*1.04</f>
        <v>47523.74964480001</v>
      </c>
      <c r="I79" s="12">
        <f>P5*45.5/12</f>
        <v>67439.26583333334</v>
      </c>
      <c r="J79" s="12">
        <f>I79*12</f>
        <v>809271.1900000001</v>
      </c>
      <c r="K79" s="12">
        <f>J79*30.2%</f>
        <v>244399.89938000002</v>
      </c>
      <c r="L79" s="12">
        <f>J79+K79</f>
        <v>1053671.08938</v>
      </c>
      <c r="M79" s="12">
        <v>35200</v>
      </c>
      <c r="N79" s="12">
        <v>35200.4</v>
      </c>
      <c r="O79" s="15">
        <v>1</v>
      </c>
      <c r="P79" s="12">
        <f t="shared" si="0"/>
        <v>35200.4</v>
      </c>
      <c r="Q79" s="12">
        <f t="shared" si="2"/>
        <v>1124071.48938</v>
      </c>
      <c r="R79" s="12"/>
      <c r="S79" s="12"/>
      <c r="T79" s="72">
        <f t="shared" si="1"/>
        <v>1124.07148938</v>
      </c>
      <c r="U79" s="52">
        <v>43</v>
      </c>
      <c r="V79" s="70"/>
      <c r="X79" s="71"/>
      <c r="Y79" s="71"/>
      <c r="Z79" s="71"/>
      <c r="AA79" s="57"/>
    </row>
    <row r="80" spans="1:26" ht="18.75">
      <c r="A80" s="13" t="s">
        <v>203</v>
      </c>
      <c r="B80" s="14">
        <v>1122</v>
      </c>
      <c r="C80" s="14">
        <v>6</v>
      </c>
      <c r="D80" s="12"/>
      <c r="E80" s="12"/>
      <c r="F80" s="12"/>
      <c r="G80" s="12"/>
      <c r="H80" s="12"/>
      <c r="I80" s="12"/>
      <c r="J80" s="12"/>
      <c r="K80" s="27"/>
      <c r="L80" s="12"/>
      <c r="M80" s="12"/>
      <c r="N80" s="12">
        <v>35200</v>
      </c>
      <c r="O80" s="15">
        <v>0.1</v>
      </c>
      <c r="P80" s="12">
        <f t="shared" si="0"/>
        <v>3520</v>
      </c>
      <c r="Q80" s="12">
        <f t="shared" si="2"/>
        <v>3520</v>
      </c>
      <c r="R80" s="12"/>
      <c r="S80" s="12"/>
      <c r="T80" s="72">
        <f t="shared" si="1"/>
        <v>3.52</v>
      </c>
      <c r="V80" s="70"/>
      <c r="Y80" s="71"/>
      <c r="Z80" s="71"/>
    </row>
    <row r="81" spans="1:26" ht="18.75">
      <c r="A81" s="13" t="s">
        <v>137</v>
      </c>
      <c r="B81" s="14">
        <v>8569</v>
      </c>
      <c r="C81" s="14">
        <v>4</v>
      </c>
      <c r="D81" s="12"/>
      <c r="E81" s="12"/>
      <c r="F81" s="12"/>
      <c r="G81" s="12"/>
      <c r="H81" s="12"/>
      <c r="I81" s="12"/>
      <c r="J81" s="12"/>
      <c r="K81" s="27"/>
      <c r="L81" s="12"/>
      <c r="M81" s="12"/>
      <c r="N81" s="12">
        <v>35200</v>
      </c>
      <c r="O81" s="15">
        <v>0.1</v>
      </c>
      <c r="P81" s="12">
        <f t="shared" si="0"/>
        <v>3520</v>
      </c>
      <c r="Q81" s="12">
        <f t="shared" si="2"/>
        <v>3520</v>
      </c>
      <c r="R81" s="12"/>
      <c r="S81" s="12"/>
      <c r="T81" s="72">
        <f t="shared" si="1"/>
        <v>3.52</v>
      </c>
      <c r="V81" s="70"/>
      <c r="Y81" s="71"/>
      <c r="Z81" s="71"/>
    </row>
    <row r="82" spans="1:26" ht="18.75">
      <c r="A82" s="13" t="s">
        <v>219</v>
      </c>
      <c r="B82" s="14">
        <v>13848</v>
      </c>
      <c r="C82" s="14">
        <v>3</v>
      </c>
      <c r="D82" s="12"/>
      <c r="E82" s="12"/>
      <c r="F82" s="12"/>
      <c r="G82" s="12"/>
      <c r="H82" s="12"/>
      <c r="I82" s="12"/>
      <c r="J82" s="12"/>
      <c r="K82" s="27"/>
      <c r="L82" s="12"/>
      <c r="M82" s="12"/>
      <c r="N82" s="12">
        <v>35200</v>
      </c>
      <c r="O82" s="15">
        <v>0.2</v>
      </c>
      <c r="P82" s="12">
        <f t="shared" si="0"/>
        <v>7040</v>
      </c>
      <c r="Q82" s="12">
        <f t="shared" si="2"/>
        <v>7040</v>
      </c>
      <c r="R82" s="12"/>
      <c r="S82" s="12"/>
      <c r="T82" s="72">
        <f t="shared" si="1"/>
        <v>7.04</v>
      </c>
      <c r="V82" s="70"/>
      <c r="Y82" s="71"/>
      <c r="Z82" s="71"/>
    </row>
    <row r="83" spans="1:26" ht="21.75" customHeight="1">
      <c r="A83" s="13" t="s">
        <v>138</v>
      </c>
      <c r="B83" s="14">
        <v>6584</v>
      </c>
      <c r="C83" s="14">
        <v>5</v>
      </c>
      <c r="D83" s="12"/>
      <c r="E83" s="12"/>
      <c r="F83" s="12"/>
      <c r="G83" s="12"/>
      <c r="H83" s="12"/>
      <c r="I83" s="12"/>
      <c r="J83" s="12"/>
      <c r="K83" s="27"/>
      <c r="L83" s="12"/>
      <c r="M83" s="12"/>
      <c r="N83" s="12">
        <v>35200</v>
      </c>
      <c r="O83" s="15">
        <v>0.1</v>
      </c>
      <c r="P83" s="12">
        <f aca="true" t="shared" si="3" ref="P83:P146">N83*O83</f>
        <v>3520</v>
      </c>
      <c r="Q83" s="12">
        <f aca="true" t="shared" si="4" ref="Q83:Q146">L83+M83+P83</f>
        <v>3520</v>
      </c>
      <c r="R83" s="12"/>
      <c r="S83" s="12"/>
      <c r="T83" s="72">
        <f aca="true" t="shared" si="5" ref="T83:T146">Q83/1000</f>
        <v>3.52</v>
      </c>
      <c r="V83" s="70"/>
      <c r="Y83" s="71"/>
      <c r="Z83" s="71"/>
    </row>
    <row r="84" spans="1:26" ht="21.75" customHeight="1">
      <c r="A84" s="13" t="s">
        <v>139</v>
      </c>
      <c r="B84" s="14">
        <v>9935</v>
      </c>
      <c r="C84" s="14">
        <v>3</v>
      </c>
      <c r="D84" s="12"/>
      <c r="E84" s="12"/>
      <c r="F84" s="12"/>
      <c r="G84" s="12"/>
      <c r="H84" s="12"/>
      <c r="I84" s="12"/>
      <c r="J84" s="12"/>
      <c r="K84" s="27"/>
      <c r="L84" s="12"/>
      <c r="M84" s="12"/>
      <c r="N84" s="12">
        <v>35200</v>
      </c>
      <c r="O84" s="15">
        <v>0.1</v>
      </c>
      <c r="P84" s="12">
        <f t="shared" si="3"/>
        <v>3520</v>
      </c>
      <c r="Q84" s="12">
        <f t="shared" si="4"/>
        <v>3520</v>
      </c>
      <c r="R84" s="12"/>
      <c r="S84" s="12"/>
      <c r="T84" s="72">
        <f t="shared" si="5"/>
        <v>3.52</v>
      </c>
      <c r="V84" s="70"/>
      <c r="Y84" s="71"/>
      <c r="Z84" s="71"/>
    </row>
    <row r="85" spans="1:26" ht="18.75">
      <c r="A85" s="13" t="s">
        <v>140</v>
      </c>
      <c r="B85" s="14">
        <v>14766</v>
      </c>
      <c r="C85" s="14">
        <v>3</v>
      </c>
      <c r="D85" s="12"/>
      <c r="E85" s="12"/>
      <c r="F85" s="12"/>
      <c r="G85" s="12"/>
      <c r="H85" s="12"/>
      <c r="I85" s="12"/>
      <c r="J85" s="12"/>
      <c r="K85" s="27"/>
      <c r="L85" s="12"/>
      <c r="M85" s="12"/>
      <c r="N85" s="12">
        <v>35200</v>
      </c>
      <c r="O85" s="15">
        <v>0.2</v>
      </c>
      <c r="P85" s="12">
        <f t="shared" si="3"/>
        <v>7040</v>
      </c>
      <c r="Q85" s="12">
        <f t="shared" si="4"/>
        <v>7040</v>
      </c>
      <c r="R85" s="12"/>
      <c r="S85" s="12"/>
      <c r="T85" s="72">
        <f t="shared" si="5"/>
        <v>7.04</v>
      </c>
      <c r="V85" s="70"/>
      <c r="Y85" s="71"/>
      <c r="Z85" s="71"/>
    </row>
    <row r="86" spans="1:26" ht="18.75">
      <c r="A86" s="13" t="s">
        <v>204</v>
      </c>
      <c r="B86" s="14">
        <v>13644</v>
      </c>
      <c r="C86" s="14">
        <v>3</v>
      </c>
      <c r="D86" s="12"/>
      <c r="E86" s="12"/>
      <c r="F86" s="12"/>
      <c r="G86" s="12"/>
      <c r="H86" s="12"/>
      <c r="I86" s="12"/>
      <c r="J86" s="12"/>
      <c r="K86" s="27"/>
      <c r="L86" s="12"/>
      <c r="M86" s="12"/>
      <c r="N86" s="12">
        <v>35200</v>
      </c>
      <c r="O86" s="15">
        <v>0.2</v>
      </c>
      <c r="P86" s="12">
        <f t="shared" si="3"/>
        <v>7040</v>
      </c>
      <c r="Q86" s="12">
        <f t="shared" si="4"/>
        <v>7040</v>
      </c>
      <c r="R86" s="12"/>
      <c r="S86" s="12"/>
      <c r="T86" s="72">
        <f t="shared" si="5"/>
        <v>7.04</v>
      </c>
      <c r="V86" s="70"/>
      <c r="Y86" s="71"/>
      <c r="Z86" s="71"/>
    </row>
    <row r="87" spans="1:26" ht="18.75">
      <c r="A87" s="13" t="s">
        <v>205</v>
      </c>
      <c r="B87" s="14">
        <v>22155</v>
      </c>
      <c r="C87" s="14">
        <v>2</v>
      </c>
      <c r="D87" s="12"/>
      <c r="E87" s="12"/>
      <c r="F87" s="12"/>
      <c r="G87" s="12"/>
      <c r="H87" s="12"/>
      <c r="I87" s="12"/>
      <c r="J87" s="12"/>
      <c r="K87" s="27"/>
      <c r="L87" s="12"/>
      <c r="M87" s="12"/>
      <c r="N87" s="12">
        <v>35200</v>
      </c>
      <c r="O87" s="15">
        <v>0.3</v>
      </c>
      <c r="P87" s="12">
        <f t="shared" si="3"/>
        <v>10560</v>
      </c>
      <c r="Q87" s="12">
        <f t="shared" si="4"/>
        <v>10560</v>
      </c>
      <c r="R87" s="12"/>
      <c r="S87" s="12"/>
      <c r="T87" s="72">
        <f t="shared" si="5"/>
        <v>10.56</v>
      </c>
      <c r="V87" s="70"/>
      <c r="Y87" s="71"/>
      <c r="Z87" s="71"/>
    </row>
    <row r="88" spans="1:26" ht="18.75">
      <c r="A88" s="13" t="s">
        <v>45</v>
      </c>
      <c r="B88" s="14">
        <v>17463</v>
      </c>
      <c r="C88" s="14">
        <v>3</v>
      </c>
      <c r="D88" s="12"/>
      <c r="E88" s="12"/>
      <c r="F88" s="12"/>
      <c r="G88" s="12"/>
      <c r="H88" s="12"/>
      <c r="I88" s="12"/>
      <c r="J88" s="12"/>
      <c r="K88" s="27"/>
      <c r="L88" s="12"/>
      <c r="M88" s="12"/>
      <c r="N88" s="12">
        <v>35200</v>
      </c>
      <c r="O88" s="15">
        <v>0.2</v>
      </c>
      <c r="P88" s="12">
        <f t="shared" si="3"/>
        <v>7040</v>
      </c>
      <c r="Q88" s="12">
        <f t="shared" si="4"/>
        <v>7040</v>
      </c>
      <c r="R88" s="12"/>
      <c r="S88" s="12"/>
      <c r="T88" s="72">
        <f t="shared" si="5"/>
        <v>7.04</v>
      </c>
      <c r="U88" s="52">
        <v>44</v>
      </c>
      <c r="V88" s="70"/>
      <c r="Y88" s="71"/>
      <c r="Z88" s="71"/>
    </row>
    <row r="89" spans="1:26" ht="18.75">
      <c r="A89" s="13" t="s">
        <v>141</v>
      </c>
      <c r="B89" s="14">
        <v>5798</v>
      </c>
      <c r="C89" s="14">
        <v>4</v>
      </c>
      <c r="D89" s="12"/>
      <c r="E89" s="12"/>
      <c r="F89" s="12"/>
      <c r="G89" s="12"/>
      <c r="H89" s="12"/>
      <c r="I89" s="12"/>
      <c r="J89" s="12"/>
      <c r="K89" s="27"/>
      <c r="L89" s="12"/>
      <c r="M89" s="12"/>
      <c r="N89" s="12">
        <v>35200</v>
      </c>
      <c r="O89" s="15">
        <v>0.1</v>
      </c>
      <c r="P89" s="12">
        <f t="shared" si="3"/>
        <v>3520</v>
      </c>
      <c r="Q89" s="12">
        <f t="shared" si="4"/>
        <v>3520</v>
      </c>
      <c r="R89" s="12"/>
      <c r="S89" s="12"/>
      <c r="T89" s="72">
        <f t="shared" si="5"/>
        <v>3.52</v>
      </c>
      <c r="V89" s="70"/>
      <c r="Y89" s="71"/>
      <c r="Z89" s="71"/>
    </row>
    <row r="90" spans="1:26" ht="18.75">
      <c r="A90" s="16" t="s">
        <v>46</v>
      </c>
      <c r="B90" s="17">
        <v>9718</v>
      </c>
      <c r="C90" s="17">
        <v>4</v>
      </c>
      <c r="D90" s="18"/>
      <c r="E90" s="18"/>
      <c r="F90" s="18"/>
      <c r="G90" s="18"/>
      <c r="H90" s="18"/>
      <c r="I90" s="18"/>
      <c r="J90" s="18"/>
      <c r="K90" s="28"/>
      <c r="L90" s="18"/>
      <c r="M90" s="18"/>
      <c r="N90" s="18">
        <v>35200</v>
      </c>
      <c r="O90" s="19">
        <v>0.1</v>
      </c>
      <c r="P90" s="18">
        <f t="shared" si="3"/>
        <v>3520</v>
      </c>
      <c r="Q90" s="18">
        <f t="shared" si="4"/>
        <v>3520</v>
      </c>
      <c r="R90" s="18"/>
      <c r="S90" s="18"/>
      <c r="T90" s="73">
        <f t="shared" si="5"/>
        <v>3.52</v>
      </c>
      <c r="U90" s="52">
        <v>45</v>
      </c>
      <c r="V90" s="70"/>
      <c r="Y90" s="71"/>
      <c r="Z90" s="71"/>
    </row>
    <row r="91" spans="1:26" ht="18.75">
      <c r="A91" s="29" t="s">
        <v>47</v>
      </c>
      <c r="B91" s="30">
        <v>261898</v>
      </c>
      <c r="C91" s="30">
        <v>1</v>
      </c>
      <c r="D91" s="12">
        <v>37683</v>
      </c>
      <c r="E91" s="12">
        <f>D91*1.1</f>
        <v>41451.3</v>
      </c>
      <c r="F91" s="12">
        <f>E91*1.06</f>
        <v>43938.378000000004</v>
      </c>
      <c r="G91" s="12">
        <f>F91*1.04</f>
        <v>45695.913120000005</v>
      </c>
      <c r="H91" s="12">
        <f>G91*1.04</f>
        <v>47523.74964480001</v>
      </c>
      <c r="I91" s="12">
        <f>P5*45.5/12</f>
        <v>67439.26583333334</v>
      </c>
      <c r="J91" s="12">
        <f>I91*12</f>
        <v>809271.1900000001</v>
      </c>
      <c r="K91" s="27">
        <f>J91*30.2%</f>
        <v>244399.89938000002</v>
      </c>
      <c r="L91" s="12">
        <f>J91+K91</f>
        <v>1053671.08938</v>
      </c>
      <c r="M91" s="12">
        <v>35200</v>
      </c>
      <c r="N91" s="12">
        <v>35200.4</v>
      </c>
      <c r="O91" s="15">
        <v>1</v>
      </c>
      <c r="P91" s="12">
        <f t="shared" si="3"/>
        <v>35200.4</v>
      </c>
      <c r="Q91" s="12">
        <f t="shared" si="4"/>
        <v>1124071.48938</v>
      </c>
      <c r="R91" s="12"/>
      <c r="S91" s="12"/>
      <c r="T91" s="72">
        <f t="shared" si="5"/>
        <v>1124.07148938</v>
      </c>
      <c r="U91" s="52">
        <v>46</v>
      </c>
      <c r="V91" s="70"/>
      <c r="W91" s="71"/>
      <c r="X91" s="76"/>
      <c r="Y91" s="76"/>
      <c r="Z91" s="71"/>
    </row>
    <row r="92" spans="1:22" ht="18.75">
      <c r="A92" s="13" t="s">
        <v>142</v>
      </c>
      <c r="B92" s="14">
        <v>8936</v>
      </c>
      <c r="C92" s="14">
        <v>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35200</v>
      </c>
      <c r="O92" s="15">
        <v>0.1</v>
      </c>
      <c r="P92" s="12">
        <f t="shared" si="3"/>
        <v>3520</v>
      </c>
      <c r="Q92" s="12">
        <f t="shared" si="4"/>
        <v>3520</v>
      </c>
      <c r="R92" s="12"/>
      <c r="S92" s="12"/>
      <c r="T92" s="72">
        <f t="shared" si="5"/>
        <v>3.52</v>
      </c>
      <c r="V92" s="70"/>
    </row>
    <row r="93" spans="1:22" ht="18.75">
      <c r="A93" s="13" t="s">
        <v>143</v>
      </c>
      <c r="B93" s="14">
        <v>9713</v>
      </c>
      <c r="C93" s="14">
        <v>4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>
        <v>35200</v>
      </c>
      <c r="O93" s="15">
        <v>0.1</v>
      </c>
      <c r="P93" s="12">
        <f t="shared" si="3"/>
        <v>3520</v>
      </c>
      <c r="Q93" s="12">
        <f t="shared" si="4"/>
        <v>3520</v>
      </c>
      <c r="R93" s="12"/>
      <c r="S93" s="12"/>
      <c r="T93" s="72">
        <f t="shared" si="5"/>
        <v>3.52</v>
      </c>
      <c r="V93" s="70"/>
    </row>
    <row r="94" spans="1:22" ht="18.75">
      <c r="A94" s="13" t="s">
        <v>144</v>
      </c>
      <c r="B94" s="14">
        <v>6725</v>
      </c>
      <c r="C94" s="14">
        <v>4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v>35200</v>
      </c>
      <c r="O94" s="15">
        <v>0.1</v>
      </c>
      <c r="P94" s="12">
        <f t="shared" si="3"/>
        <v>3520</v>
      </c>
      <c r="Q94" s="12">
        <f t="shared" si="4"/>
        <v>3520</v>
      </c>
      <c r="R94" s="12"/>
      <c r="S94" s="12"/>
      <c r="T94" s="72">
        <f t="shared" si="5"/>
        <v>3.52</v>
      </c>
      <c r="V94" s="70"/>
    </row>
    <row r="95" spans="1:22" ht="18.75">
      <c r="A95" s="13" t="s">
        <v>48</v>
      </c>
      <c r="B95" s="14">
        <v>18066</v>
      </c>
      <c r="C95" s="14">
        <v>3</v>
      </c>
      <c r="D95" s="12"/>
      <c r="E95" s="12"/>
      <c r="F95" s="12"/>
      <c r="G95" s="12"/>
      <c r="H95" s="12"/>
      <c r="I95" s="12"/>
      <c r="J95" s="12"/>
      <c r="K95" s="27"/>
      <c r="L95" s="12"/>
      <c r="M95" s="12"/>
      <c r="N95" s="12">
        <v>35200</v>
      </c>
      <c r="O95" s="15">
        <v>0.2</v>
      </c>
      <c r="P95" s="12">
        <f t="shared" si="3"/>
        <v>7040</v>
      </c>
      <c r="Q95" s="12">
        <f t="shared" si="4"/>
        <v>7040</v>
      </c>
      <c r="R95" s="12"/>
      <c r="S95" s="12"/>
      <c r="T95" s="72">
        <f t="shared" si="5"/>
        <v>7.04</v>
      </c>
      <c r="U95" s="52">
        <v>47</v>
      </c>
      <c r="V95" s="70"/>
    </row>
    <row r="96" spans="1:22" ht="18.75">
      <c r="A96" s="13" t="s">
        <v>49</v>
      </c>
      <c r="B96" s="14">
        <v>25764</v>
      </c>
      <c r="C96" s="14">
        <v>2</v>
      </c>
      <c r="D96" s="12"/>
      <c r="E96" s="12"/>
      <c r="F96" s="12"/>
      <c r="G96" s="12"/>
      <c r="H96" s="12"/>
      <c r="I96" s="12"/>
      <c r="J96" s="12"/>
      <c r="K96" s="27"/>
      <c r="L96" s="12"/>
      <c r="M96" s="12"/>
      <c r="N96" s="12">
        <v>35200</v>
      </c>
      <c r="O96" s="15">
        <v>0.3</v>
      </c>
      <c r="P96" s="12">
        <f t="shared" si="3"/>
        <v>10560</v>
      </c>
      <c r="Q96" s="12">
        <f t="shared" si="4"/>
        <v>10560</v>
      </c>
      <c r="R96" s="12"/>
      <c r="S96" s="12"/>
      <c r="T96" s="72">
        <f t="shared" si="5"/>
        <v>10.56</v>
      </c>
      <c r="U96" s="52">
        <v>48</v>
      </c>
      <c r="V96" s="70"/>
    </row>
    <row r="97" spans="1:22" ht="18.75">
      <c r="A97" s="13" t="s">
        <v>50</v>
      </c>
      <c r="B97" s="14">
        <v>5827</v>
      </c>
      <c r="C97" s="14">
        <v>4</v>
      </c>
      <c r="D97" s="12"/>
      <c r="E97" s="12"/>
      <c r="F97" s="12"/>
      <c r="G97" s="12"/>
      <c r="H97" s="12"/>
      <c r="I97" s="12"/>
      <c r="J97" s="12"/>
      <c r="K97" s="27"/>
      <c r="L97" s="12"/>
      <c r="M97" s="12"/>
      <c r="N97" s="12">
        <v>35200</v>
      </c>
      <c r="O97" s="15">
        <v>0.1</v>
      </c>
      <c r="P97" s="12">
        <f t="shared" si="3"/>
        <v>3520</v>
      </c>
      <c r="Q97" s="12">
        <f t="shared" si="4"/>
        <v>3520</v>
      </c>
      <c r="R97" s="12"/>
      <c r="S97" s="12"/>
      <c r="T97" s="72">
        <f t="shared" si="5"/>
        <v>3.52</v>
      </c>
      <c r="U97" s="52">
        <v>49</v>
      </c>
      <c r="V97" s="70"/>
    </row>
    <row r="98" spans="1:22" ht="18.75">
      <c r="A98" s="13" t="s">
        <v>225</v>
      </c>
      <c r="B98" s="14">
        <v>6410</v>
      </c>
      <c r="C98" s="14">
        <v>4</v>
      </c>
      <c r="D98" s="12"/>
      <c r="E98" s="12"/>
      <c r="F98" s="12"/>
      <c r="G98" s="12"/>
      <c r="H98" s="12"/>
      <c r="I98" s="12"/>
      <c r="J98" s="12"/>
      <c r="K98" s="27"/>
      <c r="L98" s="12"/>
      <c r="M98" s="12"/>
      <c r="N98" s="12">
        <v>35200</v>
      </c>
      <c r="O98" s="15">
        <v>0.1</v>
      </c>
      <c r="P98" s="12">
        <f t="shared" si="3"/>
        <v>3520</v>
      </c>
      <c r="Q98" s="12">
        <f t="shared" si="4"/>
        <v>3520</v>
      </c>
      <c r="R98" s="12"/>
      <c r="S98" s="12"/>
      <c r="T98" s="72">
        <f t="shared" si="5"/>
        <v>3.52</v>
      </c>
      <c r="U98" s="52">
        <v>50</v>
      </c>
      <c r="V98" s="70"/>
    </row>
    <row r="99" spans="1:22" ht="18.75">
      <c r="A99" s="13" t="s">
        <v>222</v>
      </c>
      <c r="B99" s="14">
        <v>6126</v>
      </c>
      <c r="C99" s="14">
        <v>4</v>
      </c>
      <c r="D99" s="12"/>
      <c r="E99" s="12"/>
      <c r="F99" s="12"/>
      <c r="G99" s="12"/>
      <c r="H99" s="12"/>
      <c r="I99" s="12"/>
      <c r="J99" s="12"/>
      <c r="K99" s="27"/>
      <c r="L99" s="12"/>
      <c r="M99" s="12"/>
      <c r="N99" s="12">
        <v>35200</v>
      </c>
      <c r="O99" s="15">
        <v>0.1</v>
      </c>
      <c r="P99" s="12">
        <f t="shared" si="3"/>
        <v>3520</v>
      </c>
      <c r="Q99" s="12">
        <f t="shared" si="4"/>
        <v>3520</v>
      </c>
      <c r="R99" s="12"/>
      <c r="S99" s="12"/>
      <c r="T99" s="72">
        <f t="shared" si="5"/>
        <v>3.52</v>
      </c>
      <c r="V99" s="70"/>
    </row>
    <row r="100" spans="1:22" ht="18.75">
      <c r="A100" s="13" t="s">
        <v>104</v>
      </c>
      <c r="B100" s="14">
        <v>9767</v>
      </c>
      <c r="C100" s="14">
        <v>4</v>
      </c>
      <c r="D100" s="12"/>
      <c r="E100" s="12"/>
      <c r="F100" s="12"/>
      <c r="G100" s="12"/>
      <c r="H100" s="12"/>
      <c r="I100" s="12"/>
      <c r="J100" s="12"/>
      <c r="K100" s="27"/>
      <c r="L100" s="12"/>
      <c r="M100" s="12"/>
      <c r="N100" s="12">
        <v>35200</v>
      </c>
      <c r="O100" s="15">
        <v>0.1</v>
      </c>
      <c r="P100" s="12">
        <f t="shared" si="3"/>
        <v>3520</v>
      </c>
      <c r="Q100" s="12">
        <f t="shared" si="4"/>
        <v>3520</v>
      </c>
      <c r="R100" s="12"/>
      <c r="S100" s="12"/>
      <c r="T100" s="72">
        <f t="shared" si="5"/>
        <v>3.52</v>
      </c>
      <c r="U100" s="52">
        <v>51</v>
      </c>
      <c r="V100" s="70"/>
    </row>
    <row r="101" spans="1:22" ht="18.75">
      <c r="A101" s="13" t="s">
        <v>51</v>
      </c>
      <c r="B101" s="14">
        <v>8190</v>
      </c>
      <c r="C101" s="14">
        <v>4</v>
      </c>
      <c r="D101" s="12"/>
      <c r="E101" s="12"/>
      <c r="F101" s="12"/>
      <c r="G101" s="12"/>
      <c r="H101" s="12"/>
      <c r="I101" s="12"/>
      <c r="J101" s="12"/>
      <c r="K101" s="27"/>
      <c r="L101" s="12"/>
      <c r="M101" s="12"/>
      <c r="N101" s="12">
        <v>35200</v>
      </c>
      <c r="O101" s="15">
        <v>0.1</v>
      </c>
      <c r="P101" s="12">
        <f t="shared" si="3"/>
        <v>3520</v>
      </c>
      <c r="Q101" s="12">
        <f t="shared" si="4"/>
        <v>3520</v>
      </c>
      <c r="R101" s="12"/>
      <c r="S101" s="12"/>
      <c r="T101" s="72">
        <f t="shared" si="5"/>
        <v>3.52</v>
      </c>
      <c r="U101" s="52">
        <v>52</v>
      </c>
      <c r="V101" s="70"/>
    </row>
    <row r="102" spans="1:22" ht="18.75">
      <c r="A102" s="13" t="s">
        <v>52</v>
      </c>
      <c r="B102" s="14">
        <v>12718</v>
      </c>
      <c r="C102" s="14">
        <v>3</v>
      </c>
      <c r="D102" s="12"/>
      <c r="E102" s="12"/>
      <c r="F102" s="12"/>
      <c r="G102" s="12"/>
      <c r="H102" s="12"/>
      <c r="I102" s="12"/>
      <c r="J102" s="12"/>
      <c r="K102" s="27"/>
      <c r="L102" s="12"/>
      <c r="M102" s="12"/>
      <c r="N102" s="12">
        <v>35200</v>
      </c>
      <c r="O102" s="15">
        <v>0.2</v>
      </c>
      <c r="P102" s="12">
        <f t="shared" si="3"/>
        <v>7040</v>
      </c>
      <c r="Q102" s="12">
        <f t="shared" si="4"/>
        <v>7040</v>
      </c>
      <c r="R102" s="12"/>
      <c r="S102" s="12"/>
      <c r="T102" s="72">
        <f t="shared" si="5"/>
        <v>7.04</v>
      </c>
      <c r="U102" s="52">
        <v>53</v>
      </c>
      <c r="V102" s="70"/>
    </row>
    <row r="103" spans="1:22" ht="18.75">
      <c r="A103" s="13" t="s">
        <v>53</v>
      </c>
      <c r="B103" s="14">
        <v>6935</v>
      </c>
      <c r="C103" s="14">
        <v>4</v>
      </c>
      <c r="D103" s="12"/>
      <c r="E103" s="12"/>
      <c r="F103" s="12"/>
      <c r="G103" s="12"/>
      <c r="H103" s="12"/>
      <c r="I103" s="12"/>
      <c r="J103" s="12"/>
      <c r="K103" s="27"/>
      <c r="L103" s="12"/>
      <c r="M103" s="12"/>
      <c r="N103" s="12">
        <v>35200</v>
      </c>
      <c r="O103" s="15">
        <v>0.1</v>
      </c>
      <c r="P103" s="12">
        <f t="shared" si="3"/>
        <v>3520</v>
      </c>
      <c r="Q103" s="12">
        <f t="shared" si="4"/>
        <v>3520</v>
      </c>
      <c r="R103" s="12"/>
      <c r="S103" s="12"/>
      <c r="T103" s="72">
        <f t="shared" si="5"/>
        <v>3.52</v>
      </c>
      <c r="U103" s="52">
        <v>54</v>
      </c>
      <c r="V103" s="70"/>
    </row>
    <row r="104" spans="1:22" ht="18.75">
      <c r="A104" s="13" t="s">
        <v>54</v>
      </c>
      <c r="B104" s="14">
        <v>17275</v>
      </c>
      <c r="C104" s="14">
        <v>3</v>
      </c>
      <c r="D104" s="12"/>
      <c r="E104" s="12"/>
      <c r="F104" s="12"/>
      <c r="G104" s="12"/>
      <c r="H104" s="12"/>
      <c r="I104" s="12"/>
      <c r="J104" s="12"/>
      <c r="K104" s="27"/>
      <c r="L104" s="12"/>
      <c r="M104" s="12"/>
      <c r="N104" s="12">
        <v>35200</v>
      </c>
      <c r="O104" s="15">
        <v>0.2</v>
      </c>
      <c r="P104" s="12">
        <f t="shared" si="3"/>
        <v>7040</v>
      </c>
      <c r="Q104" s="12">
        <f t="shared" si="4"/>
        <v>7040</v>
      </c>
      <c r="R104" s="12"/>
      <c r="S104" s="12"/>
      <c r="T104" s="72">
        <f t="shared" si="5"/>
        <v>7.04</v>
      </c>
      <c r="U104" s="52">
        <v>55</v>
      </c>
      <c r="V104" s="70"/>
    </row>
    <row r="105" spans="1:22" ht="18.75">
      <c r="A105" s="13" t="s">
        <v>145</v>
      </c>
      <c r="B105" s="14">
        <v>10012</v>
      </c>
      <c r="C105" s="14">
        <v>4</v>
      </c>
      <c r="D105" s="12"/>
      <c r="E105" s="12"/>
      <c r="F105" s="12"/>
      <c r="G105" s="12"/>
      <c r="H105" s="12"/>
      <c r="I105" s="12"/>
      <c r="J105" s="12"/>
      <c r="K105" s="27"/>
      <c r="L105" s="12"/>
      <c r="M105" s="12"/>
      <c r="N105" s="12">
        <v>35200</v>
      </c>
      <c r="O105" s="15">
        <v>0.2</v>
      </c>
      <c r="P105" s="12">
        <f t="shared" si="3"/>
        <v>7040</v>
      </c>
      <c r="Q105" s="12">
        <f t="shared" si="4"/>
        <v>7040</v>
      </c>
      <c r="R105" s="12"/>
      <c r="S105" s="12"/>
      <c r="T105" s="72">
        <f t="shared" si="5"/>
        <v>7.04</v>
      </c>
      <c r="V105" s="70"/>
    </row>
    <row r="106" spans="1:22" ht="18.75">
      <c r="A106" s="13" t="s">
        <v>146</v>
      </c>
      <c r="B106" s="14">
        <v>7422</v>
      </c>
      <c r="C106" s="14">
        <v>5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35200</v>
      </c>
      <c r="O106" s="15">
        <v>0.1</v>
      </c>
      <c r="P106" s="12">
        <f t="shared" si="3"/>
        <v>3520</v>
      </c>
      <c r="Q106" s="12">
        <f t="shared" si="4"/>
        <v>3520</v>
      </c>
      <c r="R106" s="12"/>
      <c r="S106" s="12"/>
      <c r="T106" s="72">
        <f t="shared" si="5"/>
        <v>3.52</v>
      </c>
      <c r="V106" s="70"/>
    </row>
    <row r="107" spans="1:22" ht="18.75">
      <c r="A107" s="16" t="s">
        <v>206</v>
      </c>
      <c r="B107" s="17">
        <v>9328</v>
      </c>
      <c r="C107" s="17">
        <v>4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>
        <v>35200</v>
      </c>
      <c r="O107" s="19">
        <v>0.1</v>
      </c>
      <c r="P107" s="18">
        <f t="shared" si="3"/>
        <v>3520</v>
      </c>
      <c r="Q107" s="18">
        <f t="shared" si="4"/>
        <v>3520</v>
      </c>
      <c r="R107" s="18"/>
      <c r="S107" s="18"/>
      <c r="T107" s="73">
        <f t="shared" si="5"/>
        <v>3.52</v>
      </c>
      <c r="V107" s="70"/>
    </row>
    <row r="108" spans="1:26" ht="18.75">
      <c r="A108" s="29" t="s">
        <v>55</v>
      </c>
      <c r="B108" s="30">
        <v>83838</v>
      </c>
      <c r="C108" s="30">
        <v>3</v>
      </c>
      <c r="D108" s="12">
        <v>36428</v>
      </c>
      <c r="E108" s="12">
        <f>D108*1.1</f>
        <v>40070.8</v>
      </c>
      <c r="F108" s="31">
        <f>E108*1.06</f>
        <v>42475.048</v>
      </c>
      <c r="G108" s="12">
        <f>F108*1.04</f>
        <v>44174.049920000005</v>
      </c>
      <c r="H108" s="12">
        <f>G108*1.04</f>
        <v>45941.01191680001</v>
      </c>
      <c r="I108" s="12">
        <f>P5*45.5/12</f>
        <v>67439.26583333334</v>
      </c>
      <c r="J108" s="12">
        <f>I108*12</f>
        <v>809271.1900000001</v>
      </c>
      <c r="K108" s="27">
        <f>J108*30.2%</f>
        <v>244399.89938000002</v>
      </c>
      <c r="L108" s="12">
        <f>J108+K108</f>
        <v>1053671.08938</v>
      </c>
      <c r="M108" s="12">
        <v>35200</v>
      </c>
      <c r="N108" s="12">
        <v>35200.4</v>
      </c>
      <c r="O108" s="15">
        <v>0.9</v>
      </c>
      <c r="P108" s="12">
        <f t="shared" si="3"/>
        <v>31680.36</v>
      </c>
      <c r="Q108" s="12">
        <f t="shared" si="4"/>
        <v>1120551.4493800001</v>
      </c>
      <c r="R108" s="12"/>
      <c r="S108" s="12"/>
      <c r="T108" s="72">
        <f t="shared" si="5"/>
        <v>1120.5514493800001</v>
      </c>
      <c r="U108" s="52">
        <v>56</v>
      </c>
      <c r="V108" s="70"/>
      <c r="W108" s="71"/>
      <c r="X108" s="76"/>
      <c r="Y108" s="76"/>
      <c r="Z108" s="71"/>
    </row>
    <row r="109" spans="1:22" ht="18.75">
      <c r="A109" s="13" t="s">
        <v>56</v>
      </c>
      <c r="B109" s="14">
        <v>6706</v>
      </c>
      <c r="C109" s="14">
        <v>5</v>
      </c>
      <c r="D109" s="12"/>
      <c r="E109" s="12"/>
      <c r="F109" s="12"/>
      <c r="G109" s="12"/>
      <c r="H109" s="12"/>
      <c r="I109" s="12"/>
      <c r="J109" s="12"/>
      <c r="K109" s="27"/>
      <c r="L109" s="12"/>
      <c r="M109" s="12"/>
      <c r="N109" s="12">
        <v>35200</v>
      </c>
      <c r="O109" s="15">
        <v>0.1</v>
      </c>
      <c r="P109" s="12">
        <f t="shared" si="3"/>
        <v>3520</v>
      </c>
      <c r="Q109" s="12">
        <f t="shared" si="4"/>
        <v>3520</v>
      </c>
      <c r="R109" s="12"/>
      <c r="S109" s="12"/>
      <c r="T109" s="72">
        <f t="shared" si="5"/>
        <v>3.52</v>
      </c>
      <c r="U109" s="52">
        <v>57</v>
      </c>
      <c r="V109" s="70"/>
    </row>
    <row r="110" spans="1:22" ht="18.75">
      <c r="A110" s="13" t="s">
        <v>147</v>
      </c>
      <c r="B110" s="14">
        <v>1250</v>
      </c>
      <c r="C110" s="14">
        <v>6</v>
      </c>
      <c r="D110" s="12"/>
      <c r="E110" s="12"/>
      <c r="F110" s="12"/>
      <c r="G110" s="12"/>
      <c r="H110" s="12"/>
      <c r="I110" s="12"/>
      <c r="J110" s="12"/>
      <c r="K110" s="27"/>
      <c r="L110" s="12"/>
      <c r="M110" s="12"/>
      <c r="N110" s="12">
        <v>35200</v>
      </c>
      <c r="O110" s="15">
        <v>0.1</v>
      </c>
      <c r="P110" s="12">
        <f t="shared" si="3"/>
        <v>3520</v>
      </c>
      <c r="Q110" s="12">
        <f t="shared" si="4"/>
        <v>3520</v>
      </c>
      <c r="R110" s="12"/>
      <c r="S110" s="12"/>
      <c r="T110" s="72">
        <f t="shared" si="5"/>
        <v>3.52</v>
      </c>
      <c r="V110" s="70"/>
    </row>
    <row r="111" spans="1:22" ht="18.75">
      <c r="A111" s="13" t="s">
        <v>118</v>
      </c>
      <c r="B111" s="14">
        <v>9684</v>
      </c>
      <c r="C111" s="14">
        <v>4</v>
      </c>
      <c r="D111" s="12"/>
      <c r="E111" s="12"/>
      <c r="F111" s="12"/>
      <c r="G111" s="12"/>
      <c r="H111" s="12"/>
      <c r="I111" s="12"/>
      <c r="J111" s="12"/>
      <c r="K111" s="27"/>
      <c r="L111" s="12"/>
      <c r="M111" s="12"/>
      <c r="N111" s="12">
        <v>35200</v>
      </c>
      <c r="O111" s="15">
        <v>0.1</v>
      </c>
      <c r="P111" s="12">
        <f t="shared" si="3"/>
        <v>3520</v>
      </c>
      <c r="Q111" s="12">
        <f t="shared" si="4"/>
        <v>3520</v>
      </c>
      <c r="R111" s="12"/>
      <c r="S111" s="12"/>
      <c r="T111" s="72">
        <f t="shared" si="5"/>
        <v>3.52</v>
      </c>
      <c r="U111" s="52">
        <v>58</v>
      </c>
      <c r="V111" s="70"/>
    </row>
    <row r="112" spans="1:22" ht="18.75">
      <c r="A112" s="13" t="s">
        <v>57</v>
      </c>
      <c r="B112" s="14">
        <v>3414</v>
      </c>
      <c r="C112" s="14">
        <v>5</v>
      </c>
      <c r="D112" s="12"/>
      <c r="E112" s="12"/>
      <c r="F112" s="12"/>
      <c r="G112" s="12"/>
      <c r="H112" s="12"/>
      <c r="I112" s="12"/>
      <c r="J112" s="12"/>
      <c r="K112" s="27"/>
      <c r="L112" s="12"/>
      <c r="M112" s="12"/>
      <c r="N112" s="12">
        <v>35200</v>
      </c>
      <c r="O112" s="15">
        <v>0.1</v>
      </c>
      <c r="P112" s="12">
        <f t="shared" si="3"/>
        <v>3520</v>
      </c>
      <c r="Q112" s="12">
        <f t="shared" si="4"/>
        <v>3520</v>
      </c>
      <c r="R112" s="12"/>
      <c r="S112" s="12"/>
      <c r="T112" s="72">
        <f t="shared" si="5"/>
        <v>3.52</v>
      </c>
      <c r="U112" s="52">
        <v>59</v>
      </c>
      <c r="V112" s="70"/>
    </row>
    <row r="113" spans="1:22" ht="18.75">
      <c r="A113" s="13" t="s">
        <v>148</v>
      </c>
      <c r="B113" s="14">
        <v>1168</v>
      </c>
      <c r="C113" s="14">
        <v>6</v>
      </c>
      <c r="D113" s="12"/>
      <c r="E113" s="12"/>
      <c r="F113" s="12"/>
      <c r="G113" s="12"/>
      <c r="H113" s="12"/>
      <c r="I113" s="12"/>
      <c r="J113" s="12"/>
      <c r="K113" s="27"/>
      <c r="L113" s="12"/>
      <c r="M113" s="12"/>
      <c r="N113" s="12">
        <v>35200</v>
      </c>
      <c r="O113" s="15">
        <v>0.1</v>
      </c>
      <c r="P113" s="12">
        <f t="shared" si="3"/>
        <v>3520</v>
      </c>
      <c r="Q113" s="12">
        <f t="shared" si="4"/>
        <v>3520</v>
      </c>
      <c r="R113" s="12"/>
      <c r="S113" s="12"/>
      <c r="T113" s="72">
        <f t="shared" si="5"/>
        <v>3.52</v>
      </c>
      <c r="V113" s="70"/>
    </row>
    <row r="114" spans="1:22" ht="18.75">
      <c r="A114" s="13" t="s">
        <v>149</v>
      </c>
      <c r="B114" s="14">
        <v>1291</v>
      </c>
      <c r="C114" s="14">
        <v>7</v>
      </c>
      <c r="D114" s="12"/>
      <c r="E114" s="12"/>
      <c r="F114" s="12"/>
      <c r="G114" s="12"/>
      <c r="H114" s="12"/>
      <c r="I114" s="12"/>
      <c r="J114" s="12"/>
      <c r="K114" s="27"/>
      <c r="L114" s="12"/>
      <c r="M114" s="12"/>
      <c r="N114" s="12">
        <v>35200</v>
      </c>
      <c r="O114" s="15">
        <v>0.1</v>
      </c>
      <c r="P114" s="12">
        <f t="shared" si="3"/>
        <v>3520</v>
      </c>
      <c r="Q114" s="12">
        <f t="shared" si="4"/>
        <v>3520</v>
      </c>
      <c r="R114" s="12"/>
      <c r="S114" s="12"/>
      <c r="T114" s="72">
        <f t="shared" si="5"/>
        <v>3.52</v>
      </c>
      <c r="V114" s="70"/>
    </row>
    <row r="115" spans="1:22" ht="18.75">
      <c r="A115" s="13" t="s">
        <v>58</v>
      </c>
      <c r="B115" s="14">
        <v>3328</v>
      </c>
      <c r="C115" s="14">
        <v>6</v>
      </c>
      <c r="D115" s="12"/>
      <c r="E115" s="12"/>
      <c r="F115" s="12"/>
      <c r="G115" s="12"/>
      <c r="H115" s="12"/>
      <c r="I115" s="12"/>
      <c r="J115" s="12"/>
      <c r="K115" s="27"/>
      <c r="L115" s="12"/>
      <c r="M115" s="12"/>
      <c r="N115" s="12">
        <v>35200</v>
      </c>
      <c r="O115" s="15">
        <v>0.1</v>
      </c>
      <c r="P115" s="12">
        <f t="shared" si="3"/>
        <v>3520</v>
      </c>
      <c r="Q115" s="12">
        <f t="shared" si="4"/>
        <v>3520</v>
      </c>
      <c r="R115" s="12"/>
      <c r="S115" s="12"/>
      <c r="T115" s="72">
        <f t="shared" si="5"/>
        <v>3.52</v>
      </c>
      <c r="U115" s="52">
        <v>60</v>
      </c>
      <c r="V115" s="70"/>
    </row>
    <row r="116" spans="1:22" ht="18.75">
      <c r="A116" s="13" t="s">
        <v>107</v>
      </c>
      <c r="B116" s="14">
        <v>3965</v>
      </c>
      <c r="C116" s="14">
        <v>6</v>
      </c>
      <c r="D116" s="12"/>
      <c r="E116" s="12"/>
      <c r="F116" s="12"/>
      <c r="G116" s="12"/>
      <c r="H116" s="12"/>
      <c r="I116" s="12"/>
      <c r="J116" s="12"/>
      <c r="K116" s="27"/>
      <c r="L116" s="12"/>
      <c r="M116" s="12"/>
      <c r="N116" s="12">
        <v>35200</v>
      </c>
      <c r="O116" s="15">
        <v>0.1</v>
      </c>
      <c r="P116" s="12">
        <f t="shared" si="3"/>
        <v>3520</v>
      </c>
      <c r="Q116" s="12">
        <f t="shared" si="4"/>
        <v>3520</v>
      </c>
      <c r="R116" s="12"/>
      <c r="S116" s="12"/>
      <c r="T116" s="72">
        <f t="shared" si="5"/>
        <v>3.52</v>
      </c>
      <c r="U116" s="52">
        <v>61</v>
      </c>
      <c r="V116" s="70"/>
    </row>
    <row r="117" spans="1:22" ht="18.75">
      <c r="A117" s="13" t="s">
        <v>59</v>
      </c>
      <c r="B117" s="14">
        <v>2529</v>
      </c>
      <c r="C117" s="14">
        <v>5</v>
      </c>
      <c r="D117" s="12"/>
      <c r="E117" s="12"/>
      <c r="F117" s="12"/>
      <c r="G117" s="12"/>
      <c r="H117" s="12"/>
      <c r="I117" s="12"/>
      <c r="J117" s="12"/>
      <c r="K117" s="27"/>
      <c r="L117" s="12"/>
      <c r="M117" s="12"/>
      <c r="N117" s="12">
        <v>35200</v>
      </c>
      <c r="O117" s="15">
        <v>0.1</v>
      </c>
      <c r="P117" s="12">
        <f t="shared" si="3"/>
        <v>3520</v>
      </c>
      <c r="Q117" s="12">
        <f t="shared" si="4"/>
        <v>3520</v>
      </c>
      <c r="R117" s="12"/>
      <c r="S117" s="12"/>
      <c r="T117" s="72">
        <f t="shared" si="5"/>
        <v>3.52</v>
      </c>
      <c r="U117" s="52">
        <v>62</v>
      </c>
      <c r="V117" s="70"/>
    </row>
    <row r="118" spans="1:22" ht="18.75">
      <c r="A118" s="16" t="s">
        <v>60</v>
      </c>
      <c r="B118" s="17">
        <v>1317</v>
      </c>
      <c r="C118" s="17">
        <v>6</v>
      </c>
      <c r="D118" s="18"/>
      <c r="E118" s="18"/>
      <c r="F118" s="18"/>
      <c r="G118" s="18"/>
      <c r="H118" s="18"/>
      <c r="I118" s="18"/>
      <c r="J118" s="18"/>
      <c r="K118" s="28"/>
      <c r="L118" s="18"/>
      <c r="M118" s="18"/>
      <c r="N118" s="18">
        <v>35200</v>
      </c>
      <c r="O118" s="19">
        <v>0.1</v>
      </c>
      <c r="P118" s="18">
        <f t="shared" si="3"/>
        <v>3520</v>
      </c>
      <c r="Q118" s="18">
        <f t="shared" si="4"/>
        <v>3520</v>
      </c>
      <c r="R118" s="18"/>
      <c r="S118" s="18"/>
      <c r="T118" s="73">
        <f t="shared" si="5"/>
        <v>3.52</v>
      </c>
      <c r="U118" s="52">
        <v>63</v>
      </c>
      <c r="V118" s="70"/>
    </row>
    <row r="119" spans="1:26" ht="18.75">
      <c r="A119" s="29" t="s">
        <v>61</v>
      </c>
      <c r="B119" s="30">
        <v>59877</v>
      </c>
      <c r="C119" s="30">
        <v>3</v>
      </c>
      <c r="D119" s="12">
        <v>36428</v>
      </c>
      <c r="E119" s="12">
        <f>D119*1.1</f>
        <v>40070.8</v>
      </c>
      <c r="F119" s="12">
        <f>E119*1.06</f>
        <v>42475.048</v>
      </c>
      <c r="G119" s="12">
        <f>F119*1.04</f>
        <v>44174.049920000005</v>
      </c>
      <c r="H119" s="12">
        <f>G119*1.04</f>
        <v>45941.01191680001</v>
      </c>
      <c r="I119" s="12">
        <f>P5*45.5/12</f>
        <v>67439.26583333334</v>
      </c>
      <c r="J119" s="12">
        <f>I119*12</f>
        <v>809271.1900000001</v>
      </c>
      <c r="K119" s="27">
        <f>J119*30.2%</f>
        <v>244399.89938000002</v>
      </c>
      <c r="L119" s="12">
        <f>J119+K119</f>
        <v>1053671.08938</v>
      </c>
      <c r="M119" s="12">
        <v>35200</v>
      </c>
      <c r="N119" s="12">
        <v>35200.4</v>
      </c>
      <c r="O119" s="15">
        <v>0.6</v>
      </c>
      <c r="P119" s="12">
        <f t="shared" si="3"/>
        <v>21120.24</v>
      </c>
      <c r="Q119" s="12">
        <f t="shared" si="4"/>
        <v>1109991.32938</v>
      </c>
      <c r="R119" s="12"/>
      <c r="S119" s="12"/>
      <c r="T119" s="72">
        <f t="shared" si="5"/>
        <v>1109.99132938</v>
      </c>
      <c r="U119" s="52">
        <v>64</v>
      </c>
      <c r="V119" s="70"/>
      <c r="W119" s="71"/>
      <c r="X119" s="76"/>
      <c r="Y119" s="76"/>
      <c r="Z119" s="71"/>
    </row>
    <row r="120" spans="1:22" ht="18.75">
      <c r="A120" s="13" t="s">
        <v>207</v>
      </c>
      <c r="B120" s="14">
        <v>2980</v>
      </c>
      <c r="C120" s="14">
        <v>5</v>
      </c>
      <c r="D120" s="12"/>
      <c r="E120" s="12"/>
      <c r="F120" s="12"/>
      <c r="G120" s="12"/>
      <c r="H120" s="12"/>
      <c r="I120" s="12"/>
      <c r="J120" s="12"/>
      <c r="K120" s="27"/>
      <c r="L120" s="12"/>
      <c r="M120" s="12"/>
      <c r="N120" s="12">
        <v>35200</v>
      </c>
      <c r="O120" s="15">
        <v>0.1</v>
      </c>
      <c r="P120" s="12">
        <f t="shared" si="3"/>
        <v>3520</v>
      </c>
      <c r="Q120" s="12">
        <f t="shared" si="4"/>
        <v>3520</v>
      </c>
      <c r="R120" s="12"/>
      <c r="S120" s="12"/>
      <c r="T120" s="72">
        <f t="shared" si="5"/>
        <v>3.52</v>
      </c>
      <c r="V120" s="70"/>
    </row>
    <row r="121" spans="1:22" ht="18.75">
      <c r="A121" s="13" t="s">
        <v>150</v>
      </c>
      <c r="B121" s="14">
        <v>2882</v>
      </c>
      <c r="C121" s="14">
        <v>6</v>
      </c>
      <c r="D121" s="12"/>
      <c r="E121" s="12"/>
      <c r="F121" s="12"/>
      <c r="G121" s="12"/>
      <c r="H121" s="12"/>
      <c r="I121" s="12"/>
      <c r="J121" s="12"/>
      <c r="K121" s="27"/>
      <c r="L121" s="12"/>
      <c r="M121" s="12"/>
      <c r="N121" s="12">
        <v>35200</v>
      </c>
      <c r="O121" s="15">
        <v>0.1</v>
      </c>
      <c r="P121" s="12">
        <f t="shared" si="3"/>
        <v>3520</v>
      </c>
      <c r="Q121" s="12">
        <f t="shared" si="4"/>
        <v>3520</v>
      </c>
      <c r="R121" s="12"/>
      <c r="S121" s="12"/>
      <c r="T121" s="72">
        <f t="shared" si="5"/>
        <v>3.52</v>
      </c>
      <c r="V121" s="70"/>
    </row>
    <row r="122" spans="1:22" ht="18.75">
      <c r="A122" s="13" t="s">
        <v>151</v>
      </c>
      <c r="B122" s="14">
        <v>904</v>
      </c>
      <c r="C122" s="14">
        <v>6</v>
      </c>
      <c r="D122" s="12"/>
      <c r="E122" s="12"/>
      <c r="F122" s="12"/>
      <c r="G122" s="12"/>
      <c r="H122" s="12"/>
      <c r="I122" s="12"/>
      <c r="J122" s="12"/>
      <c r="K122" s="27"/>
      <c r="L122" s="12"/>
      <c r="M122" s="12"/>
      <c r="N122" s="12">
        <v>35200</v>
      </c>
      <c r="O122" s="15">
        <v>0.1</v>
      </c>
      <c r="P122" s="12">
        <f t="shared" si="3"/>
        <v>3520</v>
      </c>
      <c r="Q122" s="12">
        <f t="shared" si="4"/>
        <v>3520</v>
      </c>
      <c r="R122" s="12"/>
      <c r="S122" s="12"/>
      <c r="T122" s="72">
        <f t="shared" si="5"/>
        <v>3.52</v>
      </c>
      <c r="V122" s="70"/>
    </row>
    <row r="123" spans="1:22" ht="18.75">
      <c r="A123" s="13" t="s">
        <v>62</v>
      </c>
      <c r="B123" s="14">
        <v>1415</v>
      </c>
      <c r="C123" s="14">
        <v>6</v>
      </c>
      <c r="D123" s="12"/>
      <c r="E123" s="12"/>
      <c r="F123" s="12"/>
      <c r="G123" s="12"/>
      <c r="H123" s="12"/>
      <c r="I123" s="12"/>
      <c r="J123" s="12"/>
      <c r="K123" s="27"/>
      <c r="L123" s="12"/>
      <c r="M123" s="12"/>
      <c r="N123" s="12">
        <v>35200</v>
      </c>
      <c r="O123" s="15">
        <v>0.1</v>
      </c>
      <c r="P123" s="12">
        <f t="shared" si="3"/>
        <v>3520</v>
      </c>
      <c r="Q123" s="12">
        <f t="shared" si="4"/>
        <v>3520</v>
      </c>
      <c r="R123" s="12"/>
      <c r="S123" s="12"/>
      <c r="T123" s="72">
        <f t="shared" si="5"/>
        <v>3.52</v>
      </c>
      <c r="U123" s="52">
        <v>65</v>
      </c>
      <c r="V123" s="70"/>
    </row>
    <row r="124" spans="1:22" ht="18.75">
      <c r="A124" s="16" t="s">
        <v>152</v>
      </c>
      <c r="B124" s="17">
        <v>1350</v>
      </c>
      <c r="C124" s="17">
        <v>6</v>
      </c>
      <c r="D124" s="18"/>
      <c r="E124" s="18"/>
      <c r="F124" s="18"/>
      <c r="G124" s="18"/>
      <c r="H124" s="18"/>
      <c r="I124" s="18"/>
      <c r="J124" s="18"/>
      <c r="K124" s="28"/>
      <c r="L124" s="18"/>
      <c r="M124" s="18"/>
      <c r="N124" s="18">
        <v>35200</v>
      </c>
      <c r="O124" s="19">
        <v>0.1</v>
      </c>
      <c r="P124" s="18">
        <f t="shared" si="3"/>
        <v>3520</v>
      </c>
      <c r="Q124" s="18">
        <f t="shared" si="4"/>
        <v>3520</v>
      </c>
      <c r="R124" s="18"/>
      <c r="S124" s="18"/>
      <c r="T124" s="73">
        <f t="shared" si="5"/>
        <v>3.52</v>
      </c>
      <c r="V124" s="70"/>
    </row>
    <row r="125" spans="1:26" ht="18.75">
      <c r="A125" s="29" t="s">
        <v>63</v>
      </c>
      <c r="B125" s="30">
        <v>108460</v>
      </c>
      <c r="C125" s="30">
        <v>2</v>
      </c>
      <c r="D125" s="12">
        <v>37055</v>
      </c>
      <c r="E125" s="12">
        <f>D125*1.1</f>
        <v>40760.5</v>
      </c>
      <c r="F125" s="31">
        <f>E125*1.06</f>
        <v>43206.130000000005</v>
      </c>
      <c r="G125" s="12">
        <f>F125*1.04</f>
        <v>44934.37520000001</v>
      </c>
      <c r="H125" s="12">
        <f>G125*1.04</f>
        <v>46731.75020800001</v>
      </c>
      <c r="I125" s="12">
        <f>P5*45.5/12</f>
        <v>67439.26583333334</v>
      </c>
      <c r="J125" s="12">
        <f>I125*12</f>
        <v>809271.1900000001</v>
      </c>
      <c r="K125" s="27">
        <f>J125*30.2%</f>
        <v>244399.89938000002</v>
      </c>
      <c r="L125" s="12">
        <f>J125+K125</f>
        <v>1053671.08938</v>
      </c>
      <c r="M125" s="12">
        <v>35200</v>
      </c>
      <c r="N125" s="12">
        <v>35200.4</v>
      </c>
      <c r="O125" s="15">
        <v>1</v>
      </c>
      <c r="P125" s="12">
        <f t="shared" si="3"/>
        <v>35200.4</v>
      </c>
      <c r="Q125" s="12">
        <f t="shared" si="4"/>
        <v>1124071.48938</v>
      </c>
      <c r="R125" s="12"/>
      <c r="S125" s="12"/>
      <c r="T125" s="72">
        <f t="shared" si="5"/>
        <v>1124.07148938</v>
      </c>
      <c r="U125" s="52">
        <v>66</v>
      </c>
      <c r="V125" s="70"/>
      <c r="W125" s="71"/>
      <c r="X125" s="76"/>
      <c r="Y125" s="76"/>
      <c r="Z125" s="71"/>
    </row>
    <row r="126" spans="1:22" ht="18.75">
      <c r="A126" s="13" t="s">
        <v>208</v>
      </c>
      <c r="B126" s="14">
        <v>28128</v>
      </c>
      <c r="C126" s="14">
        <v>2</v>
      </c>
      <c r="D126" s="12"/>
      <c r="E126" s="12"/>
      <c r="F126" s="12"/>
      <c r="G126" s="12"/>
      <c r="H126" s="12"/>
      <c r="I126" s="12"/>
      <c r="J126" s="12"/>
      <c r="K126" s="27"/>
      <c r="L126" s="12"/>
      <c r="M126" s="12"/>
      <c r="N126" s="12">
        <v>35200</v>
      </c>
      <c r="O126" s="15">
        <v>0.3</v>
      </c>
      <c r="P126" s="12">
        <f t="shared" si="3"/>
        <v>10560</v>
      </c>
      <c r="Q126" s="12">
        <f t="shared" si="4"/>
        <v>10560</v>
      </c>
      <c r="R126" s="12"/>
      <c r="S126" s="12"/>
      <c r="T126" s="72">
        <f t="shared" si="5"/>
        <v>10.56</v>
      </c>
      <c r="V126" s="70"/>
    </row>
    <row r="127" spans="1:22" ht="18.75">
      <c r="A127" s="13" t="s">
        <v>64</v>
      </c>
      <c r="B127" s="14">
        <v>13063</v>
      </c>
      <c r="C127" s="14">
        <v>3</v>
      </c>
      <c r="D127" s="12"/>
      <c r="E127" s="12"/>
      <c r="F127" s="12"/>
      <c r="G127" s="12"/>
      <c r="H127" s="12"/>
      <c r="I127" s="12"/>
      <c r="J127" s="12"/>
      <c r="K127" s="27"/>
      <c r="L127" s="12"/>
      <c r="M127" s="12"/>
      <c r="N127" s="12">
        <v>35200</v>
      </c>
      <c r="O127" s="15">
        <v>0.2</v>
      </c>
      <c r="P127" s="12">
        <f t="shared" si="3"/>
        <v>7040</v>
      </c>
      <c r="Q127" s="12">
        <f t="shared" si="4"/>
        <v>7040</v>
      </c>
      <c r="R127" s="12"/>
      <c r="S127" s="12"/>
      <c r="T127" s="72">
        <f t="shared" si="5"/>
        <v>7.04</v>
      </c>
      <c r="U127" s="52">
        <v>67</v>
      </c>
      <c r="V127" s="70"/>
    </row>
    <row r="128" spans="1:22" ht="18.75">
      <c r="A128" s="13" t="s">
        <v>65</v>
      </c>
      <c r="B128" s="14">
        <v>6704</v>
      </c>
      <c r="C128" s="14">
        <v>5</v>
      </c>
      <c r="D128" s="12"/>
      <c r="E128" s="12"/>
      <c r="F128" s="12"/>
      <c r="G128" s="12"/>
      <c r="H128" s="12"/>
      <c r="I128" s="12"/>
      <c r="J128" s="12"/>
      <c r="K128" s="27"/>
      <c r="L128" s="12"/>
      <c r="M128" s="12"/>
      <c r="N128" s="12">
        <v>35200</v>
      </c>
      <c r="O128" s="15">
        <v>0.1</v>
      </c>
      <c r="P128" s="12">
        <f t="shared" si="3"/>
        <v>3520</v>
      </c>
      <c r="Q128" s="12">
        <f t="shared" si="4"/>
        <v>3520</v>
      </c>
      <c r="R128" s="12"/>
      <c r="S128" s="12"/>
      <c r="T128" s="72">
        <f t="shared" si="5"/>
        <v>3.52</v>
      </c>
      <c r="U128" s="52">
        <v>68</v>
      </c>
      <c r="V128" s="70"/>
    </row>
    <row r="129" spans="1:22" ht="18.75">
      <c r="A129" s="13" t="s">
        <v>66</v>
      </c>
      <c r="B129" s="14">
        <v>25402</v>
      </c>
      <c r="C129" s="14">
        <v>2</v>
      </c>
      <c r="D129" s="12"/>
      <c r="E129" s="12"/>
      <c r="F129" s="12"/>
      <c r="G129" s="12"/>
      <c r="H129" s="12"/>
      <c r="I129" s="12"/>
      <c r="J129" s="12"/>
      <c r="K129" s="27"/>
      <c r="L129" s="12"/>
      <c r="M129" s="12"/>
      <c r="N129" s="12">
        <v>35200</v>
      </c>
      <c r="O129" s="15">
        <v>0.3</v>
      </c>
      <c r="P129" s="12">
        <f t="shared" si="3"/>
        <v>10560</v>
      </c>
      <c r="Q129" s="12">
        <f t="shared" si="4"/>
        <v>10560</v>
      </c>
      <c r="R129" s="12"/>
      <c r="S129" s="12"/>
      <c r="T129" s="72">
        <f t="shared" si="5"/>
        <v>10.56</v>
      </c>
      <c r="U129" s="52">
        <v>69</v>
      </c>
      <c r="V129" s="70"/>
    </row>
    <row r="130" spans="1:22" ht="18.75">
      <c r="A130" s="13" t="s">
        <v>209</v>
      </c>
      <c r="B130" s="14">
        <v>3754</v>
      </c>
      <c r="C130" s="14">
        <v>5</v>
      </c>
      <c r="D130" s="12"/>
      <c r="E130" s="12"/>
      <c r="F130" s="12"/>
      <c r="G130" s="12"/>
      <c r="H130" s="12"/>
      <c r="I130" s="12"/>
      <c r="J130" s="12"/>
      <c r="K130" s="27"/>
      <c r="L130" s="12"/>
      <c r="M130" s="12"/>
      <c r="N130" s="12">
        <v>35200</v>
      </c>
      <c r="O130" s="15">
        <v>0.1</v>
      </c>
      <c r="P130" s="12">
        <f t="shared" si="3"/>
        <v>3520</v>
      </c>
      <c r="Q130" s="12">
        <f t="shared" si="4"/>
        <v>3520</v>
      </c>
      <c r="R130" s="12"/>
      <c r="S130" s="12"/>
      <c r="T130" s="72">
        <f t="shared" si="5"/>
        <v>3.52</v>
      </c>
      <c r="V130" s="70"/>
    </row>
    <row r="131" spans="1:22" ht="18.75">
      <c r="A131" s="13" t="s">
        <v>210</v>
      </c>
      <c r="B131" s="14">
        <v>5952</v>
      </c>
      <c r="C131" s="14">
        <v>4</v>
      </c>
      <c r="D131" s="12"/>
      <c r="E131" s="12"/>
      <c r="F131" s="12"/>
      <c r="G131" s="12"/>
      <c r="H131" s="12"/>
      <c r="I131" s="12"/>
      <c r="J131" s="12"/>
      <c r="K131" s="27"/>
      <c r="L131" s="12"/>
      <c r="M131" s="12"/>
      <c r="N131" s="12">
        <v>35200</v>
      </c>
      <c r="O131" s="15">
        <v>0.1</v>
      </c>
      <c r="P131" s="12">
        <f t="shared" si="3"/>
        <v>3520</v>
      </c>
      <c r="Q131" s="12">
        <f t="shared" si="4"/>
        <v>3520</v>
      </c>
      <c r="R131" s="12"/>
      <c r="S131" s="12"/>
      <c r="T131" s="72">
        <f t="shared" si="5"/>
        <v>3.52</v>
      </c>
      <c r="V131" s="70"/>
    </row>
    <row r="132" spans="1:22" ht="18.75">
      <c r="A132" s="13" t="s">
        <v>153</v>
      </c>
      <c r="B132" s="14">
        <v>2763</v>
      </c>
      <c r="C132" s="14">
        <v>6</v>
      </c>
      <c r="D132" s="12"/>
      <c r="E132" s="12"/>
      <c r="F132" s="12"/>
      <c r="G132" s="12"/>
      <c r="H132" s="12"/>
      <c r="I132" s="12"/>
      <c r="J132" s="12"/>
      <c r="K132" s="27"/>
      <c r="L132" s="12"/>
      <c r="M132" s="12"/>
      <c r="N132" s="12">
        <v>35200</v>
      </c>
      <c r="O132" s="15">
        <v>0.1</v>
      </c>
      <c r="P132" s="12">
        <f t="shared" si="3"/>
        <v>3520</v>
      </c>
      <c r="Q132" s="12">
        <f t="shared" si="4"/>
        <v>3520</v>
      </c>
      <c r="R132" s="12"/>
      <c r="S132" s="12"/>
      <c r="T132" s="72">
        <f t="shared" si="5"/>
        <v>3.52</v>
      </c>
      <c r="V132" s="70"/>
    </row>
    <row r="133" spans="1:22" ht="18.75">
      <c r="A133" s="13" t="s">
        <v>211</v>
      </c>
      <c r="B133" s="14">
        <v>4283</v>
      </c>
      <c r="C133" s="14">
        <v>5</v>
      </c>
      <c r="D133" s="12"/>
      <c r="E133" s="12"/>
      <c r="F133" s="12"/>
      <c r="G133" s="12"/>
      <c r="H133" s="12"/>
      <c r="I133" s="12"/>
      <c r="J133" s="12"/>
      <c r="K133" s="27"/>
      <c r="L133" s="12"/>
      <c r="M133" s="12"/>
      <c r="N133" s="12">
        <v>35200</v>
      </c>
      <c r="O133" s="15">
        <v>0.1</v>
      </c>
      <c r="P133" s="12">
        <f t="shared" si="3"/>
        <v>3520</v>
      </c>
      <c r="Q133" s="12">
        <f t="shared" si="4"/>
        <v>3520</v>
      </c>
      <c r="R133" s="12"/>
      <c r="S133" s="12"/>
      <c r="T133" s="72">
        <f t="shared" si="5"/>
        <v>3.52</v>
      </c>
      <c r="V133" s="70"/>
    </row>
    <row r="134" spans="1:22" ht="18.75">
      <c r="A134" s="13" t="s">
        <v>154</v>
      </c>
      <c r="B134" s="14">
        <v>1536</v>
      </c>
      <c r="C134" s="14">
        <v>6</v>
      </c>
      <c r="D134" s="12"/>
      <c r="E134" s="12"/>
      <c r="F134" s="12"/>
      <c r="G134" s="12"/>
      <c r="H134" s="12"/>
      <c r="I134" s="12"/>
      <c r="J134" s="12"/>
      <c r="K134" s="27"/>
      <c r="L134" s="12"/>
      <c r="M134" s="12"/>
      <c r="N134" s="12">
        <v>35200</v>
      </c>
      <c r="O134" s="15">
        <v>0.1</v>
      </c>
      <c r="P134" s="12">
        <f t="shared" si="3"/>
        <v>3520</v>
      </c>
      <c r="Q134" s="12">
        <f t="shared" si="4"/>
        <v>3520</v>
      </c>
      <c r="R134" s="12"/>
      <c r="S134" s="12"/>
      <c r="T134" s="72">
        <f t="shared" si="5"/>
        <v>3.52</v>
      </c>
      <c r="V134" s="70"/>
    </row>
    <row r="135" spans="1:22" ht="18.75">
      <c r="A135" s="13" t="s">
        <v>67</v>
      </c>
      <c r="B135" s="14">
        <v>13918</v>
      </c>
      <c r="C135" s="14">
        <v>3</v>
      </c>
      <c r="D135" s="12"/>
      <c r="E135" s="12"/>
      <c r="F135" s="12"/>
      <c r="G135" s="12"/>
      <c r="H135" s="12"/>
      <c r="I135" s="12"/>
      <c r="J135" s="12"/>
      <c r="K135" s="27"/>
      <c r="L135" s="12"/>
      <c r="M135" s="12"/>
      <c r="N135" s="12">
        <v>35200</v>
      </c>
      <c r="O135" s="15">
        <v>0.2</v>
      </c>
      <c r="P135" s="12">
        <f t="shared" si="3"/>
        <v>7040</v>
      </c>
      <c r="Q135" s="12">
        <f t="shared" si="4"/>
        <v>7040</v>
      </c>
      <c r="R135" s="12"/>
      <c r="S135" s="12"/>
      <c r="T135" s="72">
        <f t="shared" si="5"/>
        <v>7.04</v>
      </c>
      <c r="U135" s="52">
        <v>70</v>
      </c>
      <c r="V135" s="70"/>
    </row>
    <row r="136" spans="1:22" ht="18.75">
      <c r="A136" s="16" t="s">
        <v>155</v>
      </c>
      <c r="B136" s="17">
        <v>2957</v>
      </c>
      <c r="C136" s="17">
        <v>6</v>
      </c>
      <c r="D136" s="18"/>
      <c r="E136" s="18"/>
      <c r="F136" s="18"/>
      <c r="G136" s="18">
        <f>F136*1.04</f>
        <v>0</v>
      </c>
      <c r="H136" s="18"/>
      <c r="I136" s="18"/>
      <c r="J136" s="18"/>
      <c r="K136" s="28"/>
      <c r="L136" s="18"/>
      <c r="M136" s="18"/>
      <c r="N136" s="18">
        <v>35200</v>
      </c>
      <c r="O136" s="19">
        <v>0.1</v>
      </c>
      <c r="P136" s="18">
        <f t="shared" si="3"/>
        <v>3520</v>
      </c>
      <c r="Q136" s="18">
        <f t="shared" si="4"/>
        <v>3520</v>
      </c>
      <c r="R136" s="18"/>
      <c r="S136" s="18"/>
      <c r="T136" s="73">
        <f t="shared" si="5"/>
        <v>3.52</v>
      </c>
      <c r="V136" s="70"/>
    </row>
    <row r="137" spans="1:26" ht="18.75">
      <c r="A137" s="29" t="s">
        <v>68</v>
      </c>
      <c r="B137" s="30">
        <v>27548</v>
      </c>
      <c r="C137" s="30">
        <v>5</v>
      </c>
      <c r="D137" s="12">
        <v>36428</v>
      </c>
      <c r="E137" s="12">
        <f>D137*1.1</f>
        <v>40070.8</v>
      </c>
      <c r="F137" s="31">
        <f>E137*1.06</f>
        <v>42475.048</v>
      </c>
      <c r="G137" s="12">
        <f>F137*1.04</f>
        <v>44174.049920000005</v>
      </c>
      <c r="H137" s="12">
        <f>G137*1.04</f>
        <v>45941.01191680001</v>
      </c>
      <c r="I137" s="12">
        <f>P5*45.5/12</f>
        <v>67439.26583333334</v>
      </c>
      <c r="J137" s="12">
        <f>I137*12</f>
        <v>809271.1900000001</v>
      </c>
      <c r="K137" s="27">
        <f>J137*30.2%</f>
        <v>244399.89938000002</v>
      </c>
      <c r="L137" s="12">
        <f>J137+K137</f>
        <v>1053671.08938</v>
      </c>
      <c r="M137" s="12">
        <v>35200</v>
      </c>
      <c r="N137" s="12">
        <v>35200.4</v>
      </c>
      <c r="O137" s="15">
        <v>0.3</v>
      </c>
      <c r="P137" s="12">
        <f t="shared" si="3"/>
        <v>10560.12</v>
      </c>
      <c r="Q137" s="12">
        <f t="shared" si="4"/>
        <v>1099431.2093800001</v>
      </c>
      <c r="R137" s="12"/>
      <c r="S137" s="12"/>
      <c r="T137" s="72">
        <f t="shared" si="5"/>
        <v>1099.4312093800002</v>
      </c>
      <c r="U137" s="52">
        <v>71</v>
      </c>
      <c r="V137" s="70"/>
      <c r="W137" s="71"/>
      <c r="X137" s="76"/>
      <c r="Y137" s="76"/>
      <c r="Z137" s="71"/>
    </row>
    <row r="138" spans="1:22" ht="18.75">
      <c r="A138" s="13" t="s">
        <v>69</v>
      </c>
      <c r="B138" s="14">
        <v>3834</v>
      </c>
      <c r="C138" s="14">
        <v>5</v>
      </c>
      <c r="D138" s="12"/>
      <c r="E138" s="12"/>
      <c r="F138" s="12"/>
      <c r="G138" s="12"/>
      <c r="H138" s="12"/>
      <c r="I138" s="12"/>
      <c r="J138" s="12"/>
      <c r="K138" s="27"/>
      <c r="L138" s="12"/>
      <c r="M138" s="12"/>
      <c r="N138" s="12">
        <v>35200</v>
      </c>
      <c r="O138" s="15">
        <v>0.1</v>
      </c>
      <c r="P138" s="12">
        <f t="shared" si="3"/>
        <v>3520</v>
      </c>
      <c r="Q138" s="12">
        <f t="shared" si="4"/>
        <v>3520</v>
      </c>
      <c r="R138" s="12"/>
      <c r="S138" s="12"/>
      <c r="T138" s="72">
        <f t="shared" si="5"/>
        <v>3.52</v>
      </c>
      <c r="U138" s="52">
        <v>72</v>
      </c>
      <c r="V138" s="70"/>
    </row>
    <row r="139" spans="1:22" ht="18.75">
      <c r="A139" s="13" t="s">
        <v>70</v>
      </c>
      <c r="B139" s="14">
        <v>2185</v>
      </c>
      <c r="C139" s="14">
        <v>6</v>
      </c>
      <c r="D139" s="12"/>
      <c r="E139" s="12"/>
      <c r="F139" s="12"/>
      <c r="G139" s="12"/>
      <c r="H139" s="12"/>
      <c r="I139" s="12"/>
      <c r="J139" s="12"/>
      <c r="K139" s="27"/>
      <c r="L139" s="12"/>
      <c r="M139" s="12"/>
      <c r="N139" s="12">
        <v>35200</v>
      </c>
      <c r="O139" s="15">
        <v>0.1</v>
      </c>
      <c r="P139" s="12">
        <f t="shared" si="3"/>
        <v>3520</v>
      </c>
      <c r="Q139" s="12">
        <f t="shared" si="4"/>
        <v>3520</v>
      </c>
      <c r="R139" s="12"/>
      <c r="S139" s="12"/>
      <c r="T139" s="72">
        <f t="shared" si="5"/>
        <v>3.52</v>
      </c>
      <c r="U139" s="52">
        <v>73</v>
      </c>
      <c r="V139" s="70"/>
    </row>
    <row r="140" spans="1:22" ht="18.75">
      <c r="A140" s="13" t="s">
        <v>71</v>
      </c>
      <c r="B140" s="14">
        <v>922</v>
      </c>
      <c r="C140" s="14">
        <v>7</v>
      </c>
      <c r="D140" s="12"/>
      <c r="E140" s="12"/>
      <c r="F140" s="12"/>
      <c r="G140" s="12"/>
      <c r="H140" s="12"/>
      <c r="I140" s="12"/>
      <c r="J140" s="12"/>
      <c r="K140" s="27"/>
      <c r="L140" s="12"/>
      <c r="M140" s="12"/>
      <c r="N140" s="12">
        <v>35200</v>
      </c>
      <c r="O140" s="15">
        <v>0.1</v>
      </c>
      <c r="P140" s="12">
        <f t="shared" si="3"/>
        <v>3520</v>
      </c>
      <c r="Q140" s="12">
        <f t="shared" si="4"/>
        <v>3520</v>
      </c>
      <c r="R140" s="12"/>
      <c r="S140" s="12"/>
      <c r="T140" s="72">
        <f t="shared" si="5"/>
        <v>3.52</v>
      </c>
      <c r="U140" s="12">
        <v>74</v>
      </c>
      <c r="V140" s="70"/>
    </row>
    <row r="141" spans="1:22" ht="18.75">
      <c r="A141" s="16" t="s">
        <v>72</v>
      </c>
      <c r="B141" s="17">
        <v>1399</v>
      </c>
      <c r="C141" s="17">
        <v>6</v>
      </c>
      <c r="D141" s="18"/>
      <c r="E141" s="18"/>
      <c r="F141" s="18"/>
      <c r="G141" s="18"/>
      <c r="H141" s="18"/>
      <c r="I141" s="18"/>
      <c r="J141" s="18"/>
      <c r="K141" s="28"/>
      <c r="L141" s="18"/>
      <c r="M141" s="18"/>
      <c r="N141" s="18">
        <v>35200</v>
      </c>
      <c r="O141" s="19">
        <v>0.1</v>
      </c>
      <c r="P141" s="18">
        <f t="shared" si="3"/>
        <v>3520</v>
      </c>
      <c r="Q141" s="18">
        <f t="shared" si="4"/>
        <v>3520</v>
      </c>
      <c r="R141" s="18"/>
      <c r="S141" s="18"/>
      <c r="T141" s="73">
        <f t="shared" si="5"/>
        <v>3.52</v>
      </c>
      <c r="U141" s="52">
        <v>75</v>
      </c>
      <c r="V141" s="70"/>
    </row>
    <row r="142" spans="1:26" ht="18.75">
      <c r="A142" s="29" t="s">
        <v>73</v>
      </c>
      <c r="B142" s="30">
        <v>85329</v>
      </c>
      <c r="C142" s="30">
        <v>3</v>
      </c>
      <c r="D142" s="12">
        <v>36428</v>
      </c>
      <c r="E142" s="12">
        <f>D142*1.1</f>
        <v>40070.8</v>
      </c>
      <c r="F142" s="12">
        <f>E142*1.06</f>
        <v>42475.048</v>
      </c>
      <c r="G142" s="12">
        <f>F142*1.04</f>
        <v>44174.049920000005</v>
      </c>
      <c r="H142" s="12">
        <f>G142*1.04</f>
        <v>45941.01191680001</v>
      </c>
      <c r="I142" s="12">
        <f>P5*45.5/12</f>
        <v>67439.26583333334</v>
      </c>
      <c r="J142" s="12">
        <f>I142*12</f>
        <v>809271.1900000001</v>
      </c>
      <c r="K142" s="27">
        <f>J142*30.2%</f>
        <v>244399.89938000002</v>
      </c>
      <c r="L142" s="12">
        <f>J142+K142</f>
        <v>1053671.08938</v>
      </c>
      <c r="M142" s="12">
        <v>35200</v>
      </c>
      <c r="N142" s="12">
        <v>35200.4</v>
      </c>
      <c r="O142" s="15">
        <v>0.9</v>
      </c>
      <c r="P142" s="12">
        <f t="shared" si="3"/>
        <v>31680.36</v>
      </c>
      <c r="Q142" s="12">
        <f t="shared" si="4"/>
        <v>1120551.4493800001</v>
      </c>
      <c r="R142" s="12"/>
      <c r="S142" s="12"/>
      <c r="T142" s="72">
        <f t="shared" si="5"/>
        <v>1120.5514493800001</v>
      </c>
      <c r="U142" s="75">
        <v>76</v>
      </c>
      <c r="V142" s="70"/>
      <c r="W142" s="71"/>
      <c r="X142" s="71"/>
      <c r="Y142" s="71"/>
      <c r="Z142" s="71"/>
    </row>
    <row r="143" spans="1:22" ht="18.75">
      <c r="A143" s="13" t="s">
        <v>119</v>
      </c>
      <c r="B143" s="14">
        <v>16832</v>
      </c>
      <c r="C143" s="14">
        <v>3</v>
      </c>
      <c r="D143" s="12"/>
      <c r="E143" s="12"/>
      <c r="F143" s="12"/>
      <c r="G143" s="12"/>
      <c r="H143" s="12"/>
      <c r="I143" s="12"/>
      <c r="J143" s="12"/>
      <c r="K143" s="27"/>
      <c r="L143" s="12"/>
      <c r="M143" s="12"/>
      <c r="N143" s="12">
        <v>35200</v>
      </c>
      <c r="O143" s="15">
        <v>0.2</v>
      </c>
      <c r="P143" s="12">
        <f t="shared" si="3"/>
        <v>7040</v>
      </c>
      <c r="Q143" s="12">
        <f t="shared" si="4"/>
        <v>7040</v>
      </c>
      <c r="R143" s="12"/>
      <c r="S143" s="12"/>
      <c r="T143" s="72">
        <f t="shared" si="5"/>
        <v>7.04</v>
      </c>
      <c r="U143" s="75">
        <v>77</v>
      </c>
      <c r="V143" s="70"/>
    </row>
    <row r="144" spans="1:22" ht="18.75">
      <c r="A144" s="13" t="s">
        <v>74</v>
      </c>
      <c r="B144" s="14">
        <v>2484</v>
      </c>
      <c r="C144" s="14">
        <v>6</v>
      </c>
      <c r="D144" s="12"/>
      <c r="E144" s="12"/>
      <c r="F144" s="12"/>
      <c r="G144" s="12"/>
      <c r="H144" s="12"/>
      <c r="I144" s="12"/>
      <c r="J144" s="12"/>
      <c r="K144" s="27"/>
      <c r="L144" s="12"/>
      <c r="M144" s="12"/>
      <c r="N144" s="12">
        <v>35200</v>
      </c>
      <c r="O144" s="15">
        <v>0.1</v>
      </c>
      <c r="P144" s="12">
        <f t="shared" si="3"/>
        <v>3520</v>
      </c>
      <c r="Q144" s="12">
        <f t="shared" si="4"/>
        <v>3520</v>
      </c>
      <c r="R144" s="12"/>
      <c r="S144" s="12"/>
      <c r="T144" s="72">
        <f t="shared" si="5"/>
        <v>3.52</v>
      </c>
      <c r="U144" s="75">
        <v>78</v>
      </c>
      <c r="V144" s="70"/>
    </row>
    <row r="145" spans="1:22" ht="18.75">
      <c r="A145" s="13" t="s">
        <v>120</v>
      </c>
      <c r="B145" s="14">
        <v>11212</v>
      </c>
      <c r="C145" s="14">
        <v>3</v>
      </c>
      <c r="D145" s="12"/>
      <c r="E145" s="12"/>
      <c r="F145" s="12"/>
      <c r="G145" s="12"/>
      <c r="H145" s="12"/>
      <c r="I145" s="12"/>
      <c r="J145" s="12"/>
      <c r="K145" s="27"/>
      <c r="L145" s="12"/>
      <c r="M145" s="12"/>
      <c r="N145" s="12">
        <v>35200</v>
      </c>
      <c r="O145" s="15">
        <v>0.2</v>
      </c>
      <c r="P145" s="12">
        <f t="shared" si="3"/>
        <v>7040</v>
      </c>
      <c r="Q145" s="12">
        <f t="shared" si="4"/>
        <v>7040</v>
      </c>
      <c r="R145" s="12"/>
      <c r="S145" s="12"/>
      <c r="T145" s="72">
        <f t="shared" si="5"/>
        <v>7.04</v>
      </c>
      <c r="V145" s="70"/>
    </row>
    <row r="146" spans="1:22" ht="18.75">
      <c r="A146" s="13" t="s">
        <v>156</v>
      </c>
      <c r="B146" s="14">
        <v>8528</v>
      </c>
      <c r="C146" s="14">
        <v>4</v>
      </c>
      <c r="D146" s="12"/>
      <c r="E146" s="12"/>
      <c r="F146" s="12"/>
      <c r="G146" s="12"/>
      <c r="H146" s="12"/>
      <c r="I146" s="12"/>
      <c r="J146" s="12"/>
      <c r="K146" s="27"/>
      <c r="L146" s="12"/>
      <c r="M146" s="12"/>
      <c r="N146" s="12">
        <v>35200</v>
      </c>
      <c r="O146" s="15">
        <v>0.1</v>
      </c>
      <c r="P146" s="12">
        <f t="shared" si="3"/>
        <v>3520</v>
      </c>
      <c r="Q146" s="12">
        <f t="shared" si="4"/>
        <v>3520</v>
      </c>
      <c r="R146" s="12"/>
      <c r="S146" s="12"/>
      <c r="T146" s="72">
        <f t="shared" si="5"/>
        <v>3.52</v>
      </c>
      <c r="V146" s="70"/>
    </row>
    <row r="147" spans="1:22" ht="18.75">
      <c r="A147" s="13" t="s">
        <v>157</v>
      </c>
      <c r="B147" s="14">
        <v>4879</v>
      </c>
      <c r="C147" s="14">
        <v>5</v>
      </c>
      <c r="D147" s="12"/>
      <c r="E147" s="12"/>
      <c r="F147" s="12"/>
      <c r="G147" s="12"/>
      <c r="H147" s="12"/>
      <c r="I147" s="12"/>
      <c r="J147" s="12"/>
      <c r="K147" s="27"/>
      <c r="L147" s="12"/>
      <c r="M147" s="12"/>
      <c r="N147" s="12">
        <v>35200</v>
      </c>
      <c r="O147" s="15">
        <v>0.1</v>
      </c>
      <c r="P147" s="12">
        <f aca="true" t="shared" si="6" ref="P147:P210">N147*O147</f>
        <v>3520</v>
      </c>
      <c r="Q147" s="12">
        <f aca="true" t="shared" si="7" ref="Q147:Q210">L147+M147+P147</f>
        <v>3520</v>
      </c>
      <c r="R147" s="12"/>
      <c r="S147" s="12"/>
      <c r="T147" s="72">
        <f aca="true" t="shared" si="8" ref="T147:T210">Q147/1000</f>
        <v>3.52</v>
      </c>
      <c r="U147" s="52">
        <v>79</v>
      </c>
      <c r="V147" s="70"/>
    </row>
    <row r="148" spans="1:22" ht="18.75">
      <c r="A148" s="13" t="s">
        <v>106</v>
      </c>
      <c r="B148" s="14">
        <v>5972</v>
      </c>
      <c r="C148" s="14">
        <v>5</v>
      </c>
      <c r="D148" s="12"/>
      <c r="E148" s="12"/>
      <c r="F148" s="12"/>
      <c r="G148" s="12"/>
      <c r="H148" s="12"/>
      <c r="I148" s="12"/>
      <c r="J148" s="12"/>
      <c r="K148" s="27"/>
      <c r="L148" s="12"/>
      <c r="M148" s="12"/>
      <c r="N148" s="12">
        <v>35200</v>
      </c>
      <c r="O148" s="15">
        <v>0.1</v>
      </c>
      <c r="P148" s="12">
        <f t="shared" si="6"/>
        <v>3520</v>
      </c>
      <c r="Q148" s="12">
        <f t="shared" si="7"/>
        <v>3520</v>
      </c>
      <c r="R148" s="12"/>
      <c r="S148" s="12"/>
      <c r="T148" s="72">
        <f t="shared" si="8"/>
        <v>3.52</v>
      </c>
      <c r="U148" s="52">
        <v>80</v>
      </c>
      <c r="V148" s="70"/>
    </row>
    <row r="149" spans="1:22" ht="18.75">
      <c r="A149" s="13" t="s">
        <v>158</v>
      </c>
      <c r="B149" s="14">
        <v>2378</v>
      </c>
      <c r="C149" s="14">
        <v>6</v>
      </c>
      <c r="D149" s="12"/>
      <c r="E149" s="12"/>
      <c r="F149" s="12"/>
      <c r="G149" s="12"/>
      <c r="H149" s="12"/>
      <c r="I149" s="12"/>
      <c r="J149" s="12"/>
      <c r="K149" s="27"/>
      <c r="L149" s="12"/>
      <c r="M149" s="12"/>
      <c r="N149" s="12">
        <v>35200</v>
      </c>
      <c r="O149" s="15">
        <v>0.1</v>
      </c>
      <c r="P149" s="12">
        <f t="shared" si="6"/>
        <v>3520</v>
      </c>
      <c r="Q149" s="12">
        <f t="shared" si="7"/>
        <v>3520</v>
      </c>
      <c r="R149" s="12"/>
      <c r="S149" s="12"/>
      <c r="T149" s="72">
        <f t="shared" si="8"/>
        <v>3.52</v>
      </c>
      <c r="V149" s="70"/>
    </row>
    <row r="150" spans="1:22" ht="18.75">
      <c r="A150" s="13" t="s">
        <v>159</v>
      </c>
      <c r="B150" s="14">
        <v>3456</v>
      </c>
      <c r="C150" s="14">
        <v>5</v>
      </c>
      <c r="D150" s="12"/>
      <c r="E150" s="12"/>
      <c r="F150" s="12"/>
      <c r="G150" s="12"/>
      <c r="H150" s="12"/>
      <c r="I150" s="12"/>
      <c r="J150" s="12"/>
      <c r="K150" s="27"/>
      <c r="L150" s="12"/>
      <c r="M150" s="12"/>
      <c r="N150" s="12">
        <v>35200</v>
      </c>
      <c r="O150" s="15">
        <v>0.1</v>
      </c>
      <c r="P150" s="12">
        <f t="shared" si="6"/>
        <v>3520</v>
      </c>
      <c r="Q150" s="12">
        <f t="shared" si="7"/>
        <v>3520</v>
      </c>
      <c r="R150" s="12"/>
      <c r="S150" s="12"/>
      <c r="T150" s="72">
        <f t="shared" si="8"/>
        <v>3.52</v>
      </c>
      <c r="V150" s="70"/>
    </row>
    <row r="151" spans="1:22" ht="18.75">
      <c r="A151" s="13" t="s">
        <v>75</v>
      </c>
      <c r="B151" s="14">
        <v>6232</v>
      </c>
      <c r="C151" s="14">
        <v>5</v>
      </c>
      <c r="D151" s="12"/>
      <c r="E151" s="12"/>
      <c r="F151" s="12"/>
      <c r="G151" s="12"/>
      <c r="H151" s="12"/>
      <c r="I151" s="12"/>
      <c r="J151" s="12"/>
      <c r="K151" s="27"/>
      <c r="L151" s="12"/>
      <c r="M151" s="12"/>
      <c r="N151" s="12">
        <v>35200</v>
      </c>
      <c r="O151" s="15">
        <v>0.1</v>
      </c>
      <c r="P151" s="12">
        <f t="shared" si="6"/>
        <v>3520</v>
      </c>
      <c r="Q151" s="12">
        <f t="shared" si="7"/>
        <v>3520</v>
      </c>
      <c r="R151" s="12"/>
      <c r="S151" s="12"/>
      <c r="T151" s="72">
        <f t="shared" si="8"/>
        <v>3.52</v>
      </c>
      <c r="U151" s="52">
        <v>81</v>
      </c>
      <c r="V151" s="70"/>
    </row>
    <row r="152" spans="1:22" ht="18.75">
      <c r="A152" s="13" t="s">
        <v>160</v>
      </c>
      <c r="B152" s="14">
        <v>2958</v>
      </c>
      <c r="C152" s="14">
        <v>6</v>
      </c>
      <c r="D152" s="12"/>
      <c r="E152" s="12"/>
      <c r="F152" s="12"/>
      <c r="G152" s="12"/>
      <c r="H152" s="12"/>
      <c r="I152" s="12"/>
      <c r="J152" s="12"/>
      <c r="K152" s="27"/>
      <c r="L152" s="12"/>
      <c r="M152" s="12"/>
      <c r="N152" s="12">
        <v>35200</v>
      </c>
      <c r="O152" s="15">
        <v>0.1</v>
      </c>
      <c r="P152" s="12">
        <f t="shared" si="6"/>
        <v>3520</v>
      </c>
      <c r="Q152" s="12">
        <f t="shared" si="7"/>
        <v>3520</v>
      </c>
      <c r="R152" s="12"/>
      <c r="S152" s="12"/>
      <c r="T152" s="72">
        <f t="shared" si="8"/>
        <v>3.52</v>
      </c>
      <c r="V152" s="70"/>
    </row>
    <row r="153" spans="1:22" ht="18.75">
      <c r="A153" s="13" t="s">
        <v>76</v>
      </c>
      <c r="B153" s="14">
        <v>4879</v>
      </c>
      <c r="C153" s="14">
        <v>5</v>
      </c>
      <c r="D153" s="12"/>
      <c r="E153" s="12"/>
      <c r="F153" s="12"/>
      <c r="G153" s="12"/>
      <c r="H153" s="12"/>
      <c r="I153" s="12"/>
      <c r="J153" s="12"/>
      <c r="K153" s="27"/>
      <c r="L153" s="12"/>
      <c r="M153" s="12"/>
      <c r="N153" s="12">
        <v>35200</v>
      </c>
      <c r="O153" s="15">
        <v>0.1</v>
      </c>
      <c r="P153" s="12">
        <f t="shared" si="6"/>
        <v>3520</v>
      </c>
      <c r="Q153" s="12">
        <f t="shared" si="7"/>
        <v>3520</v>
      </c>
      <c r="R153" s="12"/>
      <c r="S153" s="12"/>
      <c r="T153" s="72">
        <f t="shared" si="8"/>
        <v>3.52</v>
      </c>
      <c r="U153" s="52">
        <v>82</v>
      </c>
      <c r="V153" s="70"/>
    </row>
    <row r="154" spans="1:22" ht="18.75" customHeight="1">
      <c r="A154" s="13" t="s">
        <v>161</v>
      </c>
      <c r="B154" s="14">
        <v>3220</v>
      </c>
      <c r="C154" s="14">
        <v>5</v>
      </c>
      <c r="D154" s="12"/>
      <c r="E154" s="12"/>
      <c r="F154" s="12"/>
      <c r="G154" s="12"/>
      <c r="H154" s="12"/>
      <c r="I154" s="12"/>
      <c r="J154" s="12"/>
      <c r="K154" s="27"/>
      <c r="L154" s="12"/>
      <c r="M154" s="12"/>
      <c r="N154" s="12">
        <v>35200</v>
      </c>
      <c r="O154" s="15">
        <v>0.1</v>
      </c>
      <c r="P154" s="12">
        <f t="shared" si="6"/>
        <v>3520</v>
      </c>
      <c r="Q154" s="12">
        <f t="shared" si="7"/>
        <v>3520</v>
      </c>
      <c r="R154" s="12"/>
      <c r="S154" s="12"/>
      <c r="T154" s="72">
        <f t="shared" si="8"/>
        <v>3.52</v>
      </c>
      <c r="V154" s="70"/>
    </row>
    <row r="155" spans="1:22" ht="18.75">
      <c r="A155" s="13" t="s">
        <v>162</v>
      </c>
      <c r="B155" s="14">
        <v>3006</v>
      </c>
      <c r="C155" s="14">
        <v>6</v>
      </c>
      <c r="D155" s="18"/>
      <c r="E155" s="18"/>
      <c r="F155" s="12"/>
      <c r="G155" s="12"/>
      <c r="H155" s="12"/>
      <c r="I155" s="12"/>
      <c r="J155" s="12"/>
      <c r="K155" s="27"/>
      <c r="L155" s="12"/>
      <c r="M155" s="12"/>
      <c r="N155" s="12">
        <v>35200</v>
      </c>
      <c r="O155" s="15">
        <v>0.1</v>
      </c>
      <c r="P155" s="12">
        <f t="shared" si="6"/>
        <v>3520</v>
      </c>
      <c r="Q155" s="12">
        <f t="shared" si="7"/>
        <v>3520</v>
      </c>
      <c r="R155" s="12"/>
      <c r="S155" s="12"/>
      <c r="T155" s="72">
        <f t="shared" si="8"/>
        <v>3.52</v>
      </c>
      <c r="V155" s="70"/>
    </row>
    <row r="156" spans="1:22" ht="18.75">
      <c r="A156" s="13" t="s">
        <v>163</v>
      </c>
      <c r="B156" s="14">
        <v>4040</v>
      </c>
      <c r="C156" s="14">
        <v>5</v>
      </c>
      <c r="D156" s="12"/>
      <c r="E156" s="12"/>
      <c r="F156" s="12"/>
      <c r="G156" s="12"/>
      <c r="H156" s="12"/>
      <c r="I156" s="12"/>
      <c r="J156" s="12"/>
      <c r="K156" s="27"/>
      <c r="L156" s="12"/>
      <c r="M156" s="12"/>
      <c r="N156" s="12">
        <v>35200</v>
      </c>
      <c r="O156" s="15">
        <v>0.1</v>
      </c>
      <c r="P156" s="12">
        <f t="shared" si="6"/>
        <v>3520</v>
      </c>
      <c r="Q156" s="12">
        <f t="shared" si="7"/>
        <v>3520</v>
      </c>
      <c r="R156" s="12"/>
      <c r="S156" s="12"/>
      <c r="T156" s="72">
        <f t="shared" si="8"/>
        <v>3.52</v>
      </c>
      <c r="V156" s="70"/>
    </row>
    <row r="157" spans="1:22" ht="18.75">
      <c r="A157" s="16" t="s">
        <v>164</v>
      </c>
      <c r="B157" s="17">
        <v>5283</v>
      </c>
      <c r="C157" s="17">
        <v>5</v>
      </c>
      <c r="D157" s="18"/>
      <c r="E157" s="18"/>
      <c r="F157" s="18"/>
      <c r="G157" s="18"/>
      <c r="H157" s="18"/>
      <c r="I157" s="18"/>
      <c r="J157" s="18"/>
      <c r="K157" s="28"/>
      <c r="L157" s="18"/>
      <c r="M157" s="18"/>
      <c r="N157" s="18">
        <v>35200</v>
      </c>
      <c r="O157" s="19">
        <v>0.1</v>
      </c>
      <c r="P157" s="18">
        <f t="shared" si="6"/>
        <v>3520</v>
      </c>
      <c r="Q157" s="18">
        <f t="shared" si="7"/>
        <v>3520</v>
      </c>
      <c r="R157" s="18"/>
      <c r="S157" s="18"/>
      <c r="T157" s="73">
        <f t="shared" si="8"/>
        <v>3.52</v>
      </c>
      <c r="V157" s="70"/>
    </row>
    <row r="158" spans="1:26" s="78" customFormat="1" ht="18.75">
      <c r="A158" s="29" t="s">
        <v>77</v>
      </c>
      <c r="B158" s="30">
        <v>75307</v>
      </c>
      <c r="C158" s="30">
        <v>3</v>
      </c>
      <c r="D158" s="32">
        <v>36428</v>
      </c>
      <c r="E158" s="32">
        <f>D158*1.1</f>
        <v>40070.8</v>
      </c>
      <c r="F158" s="32">
        <f>E158*1.06</f>
        <v>42475.048</v>
      </c>
      <c r="G158" s="32">
        <f>F158*1.04</f>
        <v>44174.049920000005</v>
      </c>
      <c r="H158" s="32">
        <f>G158*1.04</f>
        <v>45941.01191680001</v>
      </c>
      <c r="I158" s="32">
        <f>P5*45.5/12</f>
        <v>67439.26583333334</v>
      </c>
      <c r="J158" s="32">
        <f>I158*12</f>
        <v>809271.1900000001</v>
      </c>
      <c r="K158" s="33">
        <f>J158*30.2%</f>
        <v>244399.89938000002</v>
      </c>
      <c r="L158" s="32">
        <f>J158+K158</f>
        <v>1053671.08938</v>
      </c>
      <c r="M158" s="32">
        <v>35200</v>
      </c>
      <c r="N158" s="32">
        <v>35200.4</v>
      </c>
      <c r="O158" s="34">
        <v>0.8</v>
      </c>
      <c r="P158" s="32">
        <f t="shared" si="6"/>
        <v>28160.320000000003</v>
      </c>
      <c r="Q158" s="32">
        <f t="shared" si="7"/>
        <v>1117031.40938</v>
      </c>
      <c r="R158" s="32"/>
      <c r="S158" s="32"/>
      <c r="T158" s="77">
        <f t="shared" si="8"/>
        <v>1117.03140938</v>
      </c>
      <c r="U158" s="78">
        <v>83</v>
      </c>
      <c r="V158" s="70"/>
      <c r="W158" s="71"/>
      <c r="X158" s="71"/>
      <c r="Y158" s="71"/>
      <c r="Z158" s="71"/>
    </row>
    <row r="159" spans="1:22" ht="18.75">
      <c r="A159" s="13" t="s">
        <v>165</v>
      </c>
      <c r="B159" s="14">
        <v>1602</v>
      </c>
      <c r="C159" s="14">
        <v>6</v>
      </c>
      <c r="D159" s="12"/>
      <c r="E159" s="12"/>
      <c r="F159" s="12"/>
      <c r="G159" s="12"/>
      <c r="H159" s="12"/>
      <c r="I159" s="12"/>
      <c r="J159" s="12"/>
      <c r="K159" s="27"/>
      <c r="L159" s="12"/>
      <c r="M159" s="12"/>
      <c r="N159" s="12">
        <v>35200</v>
      </c>
      <c r="O159" s="15">
        <v>0.1</v>
      </c>
      <c r="P159" s="12">
        <f t="shared" si="6"/>
        <v>3520</v>
      </c>
      <c r="Q159" s="12">
        <f t="shared" si="7"/>
        <v>3520</v>
      </c>
      <c r="R159" s="12"/>
      <c r="S159" s="12"/>
      <c r="T159" s="72">
        <f t="shared" si="8"/>
        <v>3.52</v>
      </c>
      <c r="V159" s="70"/>
    </row>
    <row r="160" spans="1:22" ht="18.75">
      <c r="A160" s="13" t="s">
        <v>166</v>
      </c>
      <c r="B160" s="14">
        <v>1309</v>
      </c>
      <c r="C160" s="14">
        <v>6</v>
      </c>
      <c r="D160" s="12"/>
      <c r="E160" s="12"/>
      <c r="F160" s="12"/>
      <c r="G160" s="12"/>
      <c r="H160" s="12"/>
      <c r="I160" s="12"/>
      <c r="J160" s="12"/>
      <c r="K160" s="27"/>
      <c r="L160" s="12"/>
      <c r="M160" s="12"/>
      <c r="N160" s="12">
        <v>35200</v>
      </c>
      <c r="O160" s="15">
        <v>0.1</v>
      </c>
      <c r="P160" s="12">
        <f t="shared" si="6"/>
        <v>3520</v>
      </c>
      <c r="Q160" s="12">
        <f t="shared" si="7"/>
        <v>3520</v>
      </c>
      <c r="R160" s="12"/>
      <c r="S160" s="12"/>
      <c r="T160" s="72">
        <f t="shared" si="8"/>
        <v>3.52</v>
      </c>
      <c r="V160" s="70"/>
    </row>
    <row r="161" spans="1:22" ht="18.75">
      <c r="A161" s="13" t="s">
        <v>167</v>
      </c>
      <c r="B161" s="14">
        <v>2891</v>
      </c>
      <c r="C161" s="14">
        <v>5</v>
      </c>
      <c r="D161" s="12"/>
      <c r="E161" s="12"/>
      <c r="F161" s="12"/>
      <c r="G161" s="12"/>
      <c r="H161" s="12"/>
      <c r="I161" s="12"/>
      <c r="J161" s="12"/>
      <c r="K161" s="27"/>
      <c r="L161" s="12"/>
      <c r="M161" s="12"/>
      <c r="N161" s="12">
        <v>35200</v>
      </c>
      <c r="O161" s="15">
        <v>0.1</v>
      </c>
      <c r="P161" s="12">
        <f t="shared" si="6"/>
        <v>3520</v>
      </c>
      <c r="Q161" s="12">
        <f t="shared" si="7"/>
        <v>3520</v>
      </c>
      <c r="R161" s="12"/>
      <c r="S161" s="12"/>
      <c r="T161" s="72">
        <f t="shared" si="8"/>
        <v>3.52</v>
      </c>
      <c r="V161" s="70"/>
    </row>
    <row r="162" spans="1:22" ht="18.75">
      <c r="A162" s="13" t="s">
        <v>168</v>
      </c>
      <c r="B162" s="14">
        <v>4827</v>
      </c>
      <c r="C162" s="14">
        <v>5</v>
      </c>
      <c r="D162" s="12"/>
      <c r="E162" s="12"/>
      <c r="F162" s="12"/>
      <c r="G162" s="12"/>
      <c r="H162" s="12"/>
      <c r="I162" s="12"/>
      <c r="J162" s="12"/>
      <c r="K162" s="27"/>
      <c r="L162" s="12"/>
      <c r="M162" s="12"/>
      <c r="N162" s="12">
        <v>35200</v>
      </c>
      <c r="O162" s="15">
        <v>0.1</v>
      </c>
      <c r="P162" s="12">
        <f t="shared" si="6"/>
        <v>3520</v>
      </c>
      <c r="Q162" s="12">
        <f t="shared" si="7"/>
        <v>3520</v>
      </c>
      <c r="R162" s="12"/>
      <c r="S162" s="12"/>
      <c r="T162" s="72">
        <f t="shared" si="8"/>
        <v>3.52</v>
      </c>
      <c r="V162" s="70"/>
    </row>
    <row r="163" spans="1:22" ht="18.75">
      <c r="A163" s="13" t="s">
        <v>169</v>
      </c>
      <c r="B163" s="14">
        <v>3737</v>
      </c>
      <c r="C163" s="14">
        <v>5</v>
      </c>
      <c r="D163" s="12"/>
      <c r="E163" s="12"/>
      <c r="F163" s="12"/>
      <c r="G163" s="12"/>
      <c r="H163" s="12"/>
      <c r="I163" s="12"/>
      <c r="J163" s="12"/>
      <c r="K163" s="27"/>
      <c r="L163" s="12"/>
      <c r="M163" s="12"/>
      <c r="N163" s="12">
        <v>35200</v>
      </c>
      <c r="O163" s="15">
        <v>0.1</v>
      </c>
      <c r="P163" s="12">
        <f t="shared" si="6"/>
        <v>3520</v>
      </c>
      <c r="Q163" s="12">
        <f t="shared" si="7"/>
        <v>3520</v>
      </c>
      <c r="R163" s="12"/>
      <c r="S163" s="12"/>
      <c r="T163" s="72">
        <f t="shared" si="8"/>
        <v>3.52</v>
      </c>
      <c r="V163" s="70"/>
    </row>
    <row r="164" spans="1:22" ht="18.75">
      <c r="A164" s="13" t="s">
        <v>170</v>
      </c>
      <c r="B164" s="14">
        <v>4422</v>
      </c>
      <c r="C164" s="14">
        <v>6</v>
      </c>
      <c r="D164" s="12"/>
      <c r="E164" s="12"/>
      <c r="F164" s="12"/>
      <c r="G164" s="12"/>
      <c r="H164" s="12"/>
      <c r="I164" s="12"/>
      <c r="J164" s="12"/>
      <c r="K164" s="27"/>
      <c r="L164" s="12"/>
      <c r="M164" s="12"/>
      <c r="N164" s="12">
        <v>35200</v>
      </c>
      <c r="O164" s="15">
        <v>0.1</v>
      </c>
      <c r="P164" s="12">
        <f t="shared" si="6"/>
        <v>3520</v>
      </c>
      <c r="Q164" s="12">
        <f t="shared" si="7"/>
        <v>3520</v>
      </c>
      <c r="R164" s="12"/>
      <c r="S164" s="12"/>
      <c r="T164" s="72">
        <f t="shared" si="8"/>
        <v>3.52</v>
      </c>
      <c r="V164" s="70"/>
    </row>
    <row r="165" spans="1:22" ht="18.75">
      <c r="A165" s="13" t="s">
        <v>171</v>
      </c>
      <c r="B165" s="14">
        <v>2619</v>
      </c>
      <c r="C165" s="14">
        <v>6</v>
      </c>
      <c r="D165" s="12"/>
      <c r="E165" s="12"/>
      <c r="F165" s="12"/>
      <c r="G165" s="12"/>
      <c r="H165" s="12"/>
      <c r="I165" s="12"/>
      <c r="J165" s="12"/>
      <c r="K165" s="27"/>
      <c r="L165" s="12"/>
      <c r="M165" s="12"/>
      <c r="N165" s="12">
        <v>35200</v>
      </c>
      <c r="O165" s="15">
        <v>0.1</v>
      </c>
      <c r="P165" s="12">
        <f t="shared" si="6"/>
        <v>3520</v>
      </c>
      <c r="Q165" s="12">
        <f t="shared" si="7"/>
        <v>3520</v>
      </c>
      <c r="R165" s="12"/>
      <c r="S165" s="12"/>
      <c r="T165" s="72">
        <f t="shared" si="8"/>
        <v>3.52</v>
      </c>
      <c r="V165" s="70"/>
    </row>
    <row r="166" spans="1:22" ht="18.75">
      <c r="A166" s="13" t="s">
        <v>172</v>
      </c>
      <c r="B166" s="14">
        <v>1788</v>
      </c>
      <c r="C166" s="14">
        <v>6</v>
      </c>
      <c r="D166" s="12"/>
      <c r="E166" s="12"/>
      <c r="F166" s="12"/>
      <c r="G166" s="12"/>
      <c r="H166" s="12"/>
      <c r="I166" s="12"/>
      <c r="J166" s="12"/>
      <c r="K166" s="27"/>
      <c r="L166" s="12"/>
      <c r="M166" s="12"/>
      <c r="N166" s="12">
        <v>35200</v>
      </c>
      <c r="O166" s="15">
        <v>0.1</v>
      </c>
      <c r="P166" s="12">
        <f t="shared" si="6"/>
        <v>3520</v>
      </c>
      <c r="Q166" s="12">
        <f t="shared" si="7"/>
        <v>3520</v>
      </c>
      <c r="R166" s="12"/>
      <c r="S166" s="12"/>
      <c r="T166" s="72">
        <f t="shared" si="8"/>
        <v>3.52</v>
      </c>
      <c r="V166" s="70"/>
    </row>
    <row r="167" spans="1:22" ht="18.75">
      <c r="A167" s="13" t="s">
        <v>173</v>
      </c>
      <c r="B167" s="14">
        <v>1643</v>
      </c>
      <c r="C167" s="14">
        <v>6</v>
      </c>
      <c r="D167" s="12"/>
      <c r="E167" s="12"/>
      <c r="F167" s="12"/>
      <c r="G167" s="12"/>
      <c r="H167" s="12"/>
      <c r="I167" s="12"/>
      <c r="J167" s="12"/>
      <c r="K167" s="27"/>
      <c r="L167" s="12"/>
      <c r="M167" s="12"/>
      <c r="N167" s="12">
        <v>35200</v>
      </c>
      <c r="O167" s="15">
        <v>0.1</v>
      </c>
      <c r="P167" s="12">
        <f t="shared" si="6"/>
        <v>3520</v>
      </c>
      <c r="Q167" s="12">
        <f t="shared" si="7"/>
        <v>3520</v>
      </c>
      <c r="R167" s="12"/>
      <c r="S167" s="12"/>
      <c r="T167" s="72">
        <f t="shared" si="8"/>
        <v>3.52</v>
      </c>
      <c r="V167" s="70"/>
    </row>
    <row r="168" spans="1:22" ht="18.75">
      <c r="A168" s="13" t="s">
        <v>174</v>
      </c>
      <c r="B168" s="14">
        <v>2827</v>
      </c>
      <c r="C168" s="14">
        <v>5</v>
      </c>
      <c r="D168" s="12"/>
      <c r="E168" s="12"/>
      <c r="F168" s="12"/>
      <c r="G168" s="12"/>
      <c r="H168" s="12"/>
      <c r="I168" s="12"/>
      <c r="J168" s="12"/>
      <c r="K168" s="27"/>
      <c r="L168" s="12"/>
      <c r="M168" s="12"/>
      <c r="N168" s="12">
        <v>35200</v>
      </c>
      <c r="O168" s="15">
        <v>0.1</v>
      </c>
      <c r="P168" s="12">
        <f t="shared" si="6"/>
        <v>3520</v>
      </c>
      <c r="Q168" s="12">
        <f t="shared" si="7"/>
        <v>3520</v>
      </c>
      <c r="R168" s="12"/>
      <c r="S168" s="12"/>
      <c r="T168" s="72">
        <f t="shared" si="8"/>
        <v>3.52</v>
      </c>
      <c r="V168" s="70"/>
    </row>
    <row r="169" spans="1:22" ht="18.75">
      <c r="A169" s="13" t="s">
        <v>175</v>
      </c>
      <c r="B169" s="14">
        <v>0</v>
      </c>
      <c r="C169" s="14">
        <v>6</v>
      </c>
      <c r="D169" s="12"/>
      <c r="E169" s="12"/>
      <c r="F169" s="12"/>
      <c r="G169" s="12"/>
      <c r="H169" s="12"/>
      <c r="I169" s="12"/>
      <c r="J169" s="12"/>
      <c r="K169" s="27"/>
      <c r="L169" s="12"/>
      <c r="M169" s="12"/>
      <c r="N169" s="12">
        <v>0</v>
      </c>
      <c r="O169" s="15">
        <v>0.1</v>
      </c>
      <c r="P169" s="12">
        <f t="shared" si="6"/>
        <v>0</v>
      </c>
      <c r="Q169" s="12">
        <f t="shared" si="7"/>
        <v>0</v>
      </c>
      <c r="R169" s="12"/>
      <c r="S169" s="12"/>
      <c r="T169" s="72">
        <f t="shared" si="8"/>
        <v>0</v>
      </c>
      <c r="V169" s="70"/>
    </row>
    <row r="170" spans="1:22" ht="18.75">
      <c r="A170" s="13" t="s">
        <v>78</v>
      </c>
      <c r="B170" s="14">
        <v>5406</v>
      </c>
      <c r="C170" s="14">
        <v>5</v>
      </c>
      <c r="D170" s="12"/>
      <c r="E170" s="12"/>
      <c r="F170" s="12"/>
      <c r="G170" s="12"/>
      <c r="H170" s="12"/>
      <c r="I170" s="12"/>
      <c r="J170" s="12"/>
      <c r="K170" s="27"/>
      <c r="L170" s="12"/>
      <c r="M170" s="12"/>
      <c r="N170" s="12">
        <v>35200</v>
      </c>
      <c r="O170" s="15">
        <v>0.1</v>
      </c>
      <c r="P170" s="12">
        <f t="shared" si="6"/>
        <v>3520</v>
      </c>
      <c r="Q170" s="12">
        <f t="shared" si="7"/>
        <v>3520</v>
      </c>
      <c r="R170" s="12"/>
      <c r="S170" s="12"/>
      <c r="T170" s="72">
        <f t="shared" si="8"/>
        <v>3.52</v>
      </c>
      <c r="U170" s="52">
        <v>84</v>
      </c>
      <c r="V170" s="70"/>
    </row>
    <row r="171" spans="1:22" ht="18.75">
      <c r="A171" s="13" t="s">
        <v>176</v>
      </c>
      <c r="B171" s="14">
        <v>1260</v>
      </c>
      <c r="C171" s="14">
        <v>6</v>
      </c>
      <c r="D171" s="12"/>
      <c r="E171" s="12"/>
      <c r="F171" s="12"/>
      <c r="G171" s="12"/>
      <c r="H171" s="12"/>
      <c r="I171" s="12"/>
      <c r="J171" s="12"/>
      <c r="K171" s="27"/>
      <c r="L171" s="12"/>
      <c r="M171" s="12"/>
      <c r="N171" s="12">
        <v>35200</v>
      </c>
      <c r="O171" s="15">
        <v>0.1</v>
      </c>
      <c r="P171" s="12">
        <f t="shared" si="6"/>
        <v>3520</v>
      </c>
      <c r="Q171" s="12">
        <f t="shared" si="7"/>
        <v>3520</v>
      </c>
      <c r="R171" s="12"/>
      <c r="S171" s="12"/>
      <c r="T171" s="72">
        <f t="shared" si="8"/>
        <v>3.52</v>
      </c>
      <c r="V171" s="70"/>
    </row>
    <row r="172" spans="1:22" ht="18.75">
      <c r="A172" s="16" t="s">
        <v>177</v>
      </c>
      <c r="B172" s="17">
        <v>2849</v>
      </c>
      <c r="C172" s="17">
        <v>5</v>
      </c>
      <c r="D172" s="18"/>
      <c r="E172" s="18"/>
      <c r="F172" s="18"/>
      <c r="G172" s="18"/>
      <c r="H172" s="18"/>
      <c r="I172" s="18"/>
      <c r="J172" s="18"/>
      <c r="K172" s="28"/>
      <c r="L172" s="18"/>
      <c r="M172" s="18"/>
      <c r="N172" s="18">
        <v>35200</v>
      </c>
      <c r="O172" s="19">
        <v>0.1</v>
      </c>
      <c r="P172" s="18">
        <f t="shared" si="6"/>
        <v>3520</v>
      </c>
      <c r="Q172" s="18">
        <f t="shared" si="7"/>
        <v>3520</v>
      </c>
      <c r="R172" s="18"/>
      <c r="S172" s="18"/>
      <c r="T172" s="73">
        <f t="shared" si="8"/>
        <v>3.52</v>
      </c>
      <c r="V172" s="70"/>
    </row>
    <row r="173" spans="1:26" ht="18.75">
      <c r="A173" s="29" t="s">
        <v>79</v>
      </c>
      <c r="B173" s="30">
        <v>25508</v>
      </c>
      <c r="C173" s="30">
        <v>5</v>
      </c>
      <c r="D173" s="12">
        <v>36428</v>
      </c>
      <c r="E173" s="12">
        <f>D173*1.1</f>
        <v>40070.8</v>
      </c>
      <c r="F173" s="12">
        <f>E173*1.06</f>
        <v>42475.048</v>
      </c>
      <c r="G173" s="12">
        <f>F173*1.04</f>
        <v>44174.049920000005</v>
      </c>
      <c r="H173" s="12">
        <v>46674.62</v>
      </c>
      <c r="I173" s="12">
        <f>P5*45.5/12</f>
        <v>67439.26583333334</v>
      </c>
      <c r="J173" s="12">
        <f>I173*12</f>
        <v>809271.1900000001</v>
      </c>
      <c r="K173" s="27">
        <f>J173*30.2%</f>
        <v>244399.89938000002</v>
      </c>
      <c r="L173" s="12">
        <f>J173+K173</f>
        <v>1053671.08938</v>
      </c>
      <c r="M173" s="12">
        <v>35200</v>
      </c>
      <c r="N173" s="12">
        <v>35200.4</v>
      </c>
      <c r="O173" s="15">
        <v>0.3</v>
      </c>
      <c r="P173" s="12">
        <f t="shared" si="6"/>
        <v>10560.12</v>
      </c>
      <c r="Q173" s="12">
        <f t="shared" si="7"/>
        <v>1099431.2093800001</v>
      </c>
      <c r="R173" s="12"/>
      <c r="S173" s="12"/>
      <c r="T173" s="72">
        <f t="shared" si="8"/>
        <v>1099.4312093800002</v>
      </c>
      <c r="U173" s="52">
        <v>85</v>
      </c>
      <c r="V173" s="70"/>
      <c r="W173" s="71"/>
      <c r="X173" s="71"/>
      <c r="Y173" s="71"/>
      <c r="Z173" s="71"/>
    </row>
    <row r="174" spans="1:25" ht="18.75">
      <c r="A174" s="13" t="s">
        <v>80</v>
      </c>
      <c r="B174" s="14">
        <v>2660</v>
      </c>
      <c r="C174" s="14">
        <v>6</v>
      </c>
      <c r="D174" s="12"/>
      <c r="E174" s="12"/>
      <c r="F174" s="12"/>
      <c r="G174" s="12"/>
      <c r="H174" s="12"/>
      <c r="I174" s="12"/>
      <c r="J174" s="12"/>
      <c r="K174" s="27"/>
      <c r="L174" s="12"/>
      <c r="M174" s="12"/>
      <c r="N174" s="12">
        <v>35200</v>
      </c>
      <c r="O174" s="15">
        <v>0.1</v>
      </c>
      <c r="P174" s="12">
        <f t="shared" si="6"/>
        <v>3520</v>
      </c>
      <c r="Q174" s="12">
        <f t="shared" si="7"/>
        <v>3520</v>
      </c>
      <c r="R174" s="12"/>
      <c r="S174" s="12"/>
      <c r="T174" s="72">
        <f t="shared" si="8"/>
        <v>3.52</v>
      </c>
      <c r="U174" s="52">
        <v>86</v>
      </c>
      <c r="V174" s="70"/>
      <c r="Y174" s="71"/>
    </row>
    <row r="175" spans="1:25" ht="18.75">
      <c r="A175" s="13" t="s">
        <v>178</v>
      </c>
      <c r="B175" s="14">
        <v>1541</v>
      </c>
      <c r="C175" s="14">
        <v>6</v>
      </c>
      <c r="D175" s="12"/>
      <c r="E175" s="12"/>
      <c r="F175" s="12"/>
      <c r="G175" s="12"/>
      <c r="H175" s="12"/>
      <c r="I175" s="12"/>
      <c r="J175" s="12"/>
      <c r="K175" s="27"/>
      <c r="L175" s="12"/>
      <c r="M175" s="12"/>
      <c r="N175" s="12">
        <v>35200</v>
      </c>
      <c r="O175" s="15">
        <v>0.1</v>
      </c>
      <c r="P175" s="12">
        <f t="shared" si="6"/>
        <v>3520</v>
      </c>
      <c r="Q175" s="12">
        <f t="shared" si="7"/>
        <v>3520</v>
      </c>
      <c r="R175" s="12"/>
      <c r="S175" s="12"/>
      <c r="T175" s="72">
        <f t="shared" si="8"/>
        <v>3.52</v>
      </c>
      <c r="V175" s="70"/>
      <c r="Y175" s="71"/>
    </row>
    <row r="176" spans="1:25" ht="18.75">
      <c r="A176" s="13" t="s">
        <v>81</v>
      </c>
      <c r="B176" s="14">
        <v>2668</v>
      </c>
      <c r="C176" s="14">
        <v>6</v>
      </c>
      <c r="D176" s="12"/>
      <c r="E176" s="12"/>
      <c r="F176" s="12"/>
      <c r="G176" s="12"/>
      <c r="H176" s="12"/>
      <c r="I176" s="12"/>
      <c r="J176" s="12"/>
      <c r="K176" s="27"/>
      <c r="L176" s="12"/>
      <c r="M176" s="12"/>
      <c r="N176" s="12">
        <v>35200</v>
      </c>
      <c r="O176" s="15">
        <v>0.1</v>
      </c>
      <c r="P176" s="12">
        <f t="shared" si="6"/>
        <v>3520</v>
      </c>
      <c r="Q176" s="12">
        <f t="shared" si="7"/>
        <v>3520</v>
      </c>
      <c r="R176" s="12"/>
      <c r="S176" s="12"/>
      <c r="T176" s="72">
        <f t="shared" si="8"/>
        <v>3.52</v>
      </c>
      <c r="U176" s="52">
        <v>87</v>
      </c>
      <c r="V176" s="70"/>
      <c r="Y176" s="71"/>
    </row>
    <row r="177" spans="1:25" ht="18.75">
      <c r="A177" s="13" t="s">
        <v>212</v>
      </c>
      <c r="B177" s="14">
        <v>2506</v>
      </c>
      <c r="C177" s="14">
        <v>6</v>
      </c>
      <c r="D177" s="12"/>
      <c r="E177" s="12"/>
      <c r="F177" s="12"/>
      <c r="G177" s="12"/>
      <c r="H177" s="12"/>
      <c r="I177" s="12"/>
      <c r="J177" s="12"/>
      <c r="K177" s="27"/>
      <c r="L177" s="12"/>
      <c r="M177" s="12"/>
      <c r="N177" s="12">
        <v>35200</v>
      </c>
      <c r="O177" s="15">
        <v>0.1</v>
      </c>
      <c r="P177" s="12">
        <f t="shared" si="6"/>
        <v>3520</v>
      </c>
      <c r="Q177" s="12">
        <f t="shared" si="7"/>
        <v>3520</v>
      </c>
      <c r="R177" s="12"/>
      <c r="S177" s="12"/>
      <c r="T177" s="72">
        <f t="shared" si="8"/>
        <v>3.52</v>
      </c>
      <c r="V177" s="70"/>
      <c r="Y177" s="71"/>
    </row>
    <row r="178" spans="1:25" ht="18.75">
      <c r="A178" s="16" t="s">
        <v>213</v>
      </c>
      <c r="B178" s="17">
        <v>16133</v>
      </c>
      <c r="C178" s="17">
        <v>3</v>
      </c>
      <c r="D178" s="18"/>
      <c r="E178" s="18"/>
      <c r="F178" s="18"/>
      <c r="G178" s="18"/>
      <c r="H178" s="18"/>
      <c r="I178" s="18"/>
      <c r="J178" s="18"/>
      <c r="K178" s="28"/>
      <c r="L178" s="18"/>
      <c r="M178" s="18"/>
      <c r="N178" s="18">
        <v>0</v>
      </c>
      <c r="O178" s="19">
        <v>0.2</v>
      </c>
      <c r="P178" s="18">
        <f t="shared" si="6"/>
        <v>0</v>
      </c>
      <c r="Q178" s="18">
        <f t="shared" si="7"/>
        <v>0</v>
      </c>
      <c r="R178" s="18"/>
      <c r="S178" s="18"/>
      <c r="T178" s="73">
        <f t="shared" si="8"/>
        <v>0</v>
      </c>
      <c r="V178" s="70"/>
      <c r="Y178" s="71"/>
    </row>
    <row r="179" spans="1:26" s="78" customFormat="1" ht="18.75">
      <c r="A179" s="29" t="s">
        <v>82</v>
      </c>
      <c r="B179" s="30">
        <v>57047</v>
      </c>
      <c r="C179" s="30">
        <v>3</v>
      </c>
      <c r="D179" s="32">
        <v>36428</v>
      </c>
      <c r="E179" s="32">
        <f>D179*1.1</f>
        <v>40070.8</v>
      </c>
      <c r="F179" s="32">
        <f>E179*1.06</f>
        <v>42475.048</v>
      </c>
      <c r="G179" s="32">
        <f>F179*1.04</f>
        <v>44174.049920000005</v>
      </c>
      <c r="H179" s="32">
        <f>G179*1.04</f>
        <v>45941.01191680001</v>
      </c>
      <c r="I179" s="32">
        <f>P5*45.5/12</f>
        <v>67439.26583333334</v>
      </c>
      <c r="J179" s="32">
        <f>I179*12</f>
        <v>809271.1900000001</v>
      </c>
      <c r="K179" s="33">
        <f>J179*30.2%</f>
        <v>244399.89938000002</v>
      </c>
      <c r="L179" s="32">
        <f>J179+K179</f>
        <v>1053671.08938</v>
      </c>
      <c r="M179" s="32">
        <v>35200</v>
      </c>
      <c r="N179" s="32">
        <v>35200.4</v>
      </c>
      <c r="O179" s="34">
        <v>0.6</v>
      </c>
      <c r="P179" s="32">
        <f t="shared" si="6"/>
        <v>21120.24</v>
      </c>
      <c r="Q179" s="32">
        <f t="shared" si="7"/>
        <v>1109991.32938</v>
      </c>
      <c r="R179" s="32"/>
      <c r="S179" s="32"/>
      <c r="T179" s="77">
        <f t="shared" si="8"/>
        <v>1109.99132938</v>
      </c>
      <c r="U179" s="78">
        <v>88</v>
      </c>
      <c r="V179" s="70"/>
      <c r="W179" s="71"/>
      <c r="X179" s="71"/>
      <c r="Y179" s="71"/>
      <c r="Z179" s="71"/>
    </row>
    <row r="180" spans="1:25" ht="18.75">
      <c r="A180" s="13" t="s">
        <v>179</v>
      </c>
      <c r="B180" s="14">
        <v>2195</v>
      </c>
      <c r="C180" s="14">
        <v>6</v>
      </c>
      <c r="D180" s="12"/>
      <c r="E180" s="12"/>
      <c r="F180" s="12"/>
      <c r="G180" s="12"/>
      <c r="H180" s="12"/>
      <c r="I180" s="12"/>
      <c r="J180" s="12"/>
      <c r="K180" s="27"/>
      <c r="L180" s="12"/>
      <c r="M180" s="12"/>
      <c r="N180" s="12">
        <v>35200</v>
      </c>
      <c r="O180" s="15">
        <v>0.1</v>
      </c>
      <c r="P180" s="12">
        <f t="shared" si="6"/>
        <v>3520</v>
      </c>
      <c r="Q180" s="12">
        <f t="shared" si="7"/>
        <v>3520</v>
      </c>
      <c r="R180" s="12"/>
      <c r="S180" s="12"/>
      <c r="T180" s="72">
        <f t="shared" si="8"/>
        <v>3.52</v>
      </c>
      <c r="V180" s="70"/>
      <c r="Y180" s="71"/>
    </row>
    <row r="181" spans="1:25" ht="18.75">
      <c r="A181" s="13" t="s">
        <v>83</v>
      </c>
      <c r="B181" s="14">
        <v>2799</v>
      </c>
      <c r="C181" s="14">
        <v>6</v>
      </c>
      <c r="D181" s="12"/>
      <c r="E181" s="12"/>
      <c r="F181" s="12"/>
      <c r="G181" s="12"/>
      <c r="H181" s="12"/>
      <c r="I181" s="12"/>
      <c r="J181" s="12"/>
      <c r="K181" s="27"/>
      <c r="L181" s="12"/>
      <c r="M181" s="12"/>
      <c r="N181" s="12">
        <v>35200</v>
      </c>
      <c r="O181" s="15">
        <v>0.1</v>
      </c>
      <c r="P181" s="12">
        <f t="shared" si="6"/>
        <v>3520</v>
      </c>
      <c r="Q181" s="12">
        <f t="shared" si="7"/>
        <v>3520</v>
      </c>
      <c r="R181" s="12"/>
      <c r="S181" s="12"/>
      <c r="T181" s="72">
        <f t="shared" si="8"/>
        <v>3.52</v>
      </c>
      <c r="U181" s="52">
        <v>89</v>
      </c>
      <c r="V181" s="70"/>
      <c r="Y181" s="71"/>
    </row>
    <row r="182" spans="1:25" ht="18.75">
      <c r="A182" s="13" t="s">
        <v>180</v>
      </c>
      <c r="B182" s="14">
        <v>1027</v>
      </c>
      <c r="C182" s="14">
        <v>6</v>
      </c>
      <c r="D182" s="12"/>
      <c r="E182" s="12"/>
      <c r="F182" s="12"/>
      <c r="G182" s="12"/>
      <c r="H182" s="12"/>
      <c r="I182" s="12"/>
      <c r="J182" s="12"/>
      <c r="K182" s="27"/>
      <c r="L182" s="12"/>
      <c r="M182" s="12"/>
      <c r="N182" s="12">
        <v>35200</v>
      </c>
      <c r="O182" s="15">
        <v>0.1</v>
      </c>
      <c r="P182" s="12">
        <f t="shared" si="6"/>
        <v>3520</v>
      </c>
      <c r="Q182" s="12">
        <f t="shared" si="7"/>
        <v>3520</v>
      </c>
      <c r="R182" s="12"/>
      <c r="S182" s="12"/>
      <c r="T182" s="72">
        <f t="shared" si="8"/>
        <v>3.52</v>
      </c>
      <c r="V182" s="70"/>
      <c r="Y182" s="71"/>
    </row>
    <row r="183" spans="1:25" ht="18.75">
      <c r="A183" s="13" t="s">
        <v>84</v>
      </c>
      <c r="B183" s="14">
        <v>3916</v>
      </c>
      <c r="C183" s="14">
        <v>5</v>
      </c>
      <c r="D183" s="12"/>
      <c r="E183" s="12"/>
      <c r="F183" s="12"/>
      <c r="G183" s="12"/>
      <c r="H183" s="12"/>
      <c r="I183" s="12"/>
      <c r="J183" s="12"/>
      <c r="K183" s="27"/>
      <c r="L183" s="12"/>
      <c r="M183" s="12"/>
      <c r="N183" s="12">
        <v>35200</v>
      </c>
      <c r="O183" s="15">
        <v>0.1</v>
      </c>
      <c r="P183" s="12">
        <f t="shared" si="6"/>
        <v>3520</v>
      </c>
      <c r="Q183" s="12">
        <f t="shared" si="7"/>
        <v>3520</v>
      </c>
      <c r="R183" s="12"/>
      <c r="S183" s="12"/>
      <c r="T183" s="72">
        <f t="shared" si="8"/>
        <v>3.52</v>
      </c>
      <c r="U183" s="52">
        <v>90</v>
      </c>
      <c r="V183" s="70"/>
      <c r="Y183" s="71"/>
    </row>
    <row r="184" spans="1:25" ht="18.75">
      <c r="A184" s="13" t="s">
        <v>181</v>
      </c>
      <c r="B184" s="14">
        <v>2625</v>
      </c>
      <c r="C184" s="14">
        <v>6</v>
      </c>
      <c r="D184" s="12"/>
      <c r="E184" s="12"/>
      <c r="F184" s="12"/>
      <c r="G184" s="12"/>
      <c r="H184" s="12"/>
      <c r="I184" s="12"/>
      <c r="J184" s="12"/>
      <c r="K184" s="27"/>
      <c r="L184" s="12"/>
      <c r="M184" s="12"/>
      <c r="N184" s="12">
        <v>35200</v>
      </c>
      <c r="O184" s="15">
        <v>0.1</v>
      </c>
      <c r="P184" s="12">
        <f t="shared" si="6"/>
        <v>3520</v>
      </c>
      <c r="Q184" s="12">
        <f t="shared" si="7"/>
        <v>3520</v>
      </c>
      <c r="R184" s="12"/>
      <c r="S184" s="12"/>
      <c r="T184" s="72">
        <f t="shared" si="8"/>
        <v>3.52</v>
      </c>
      <c r="V184" s="70"/>
      <c r="Y184" s="71"/>
    </row>
    <row r="185" spans="1:25" ht="18.75">
      <c r="A185" s="13" t="s">
        <v>85</v>
      </c>
      <c r="B185" s="14">
        <v>2280</v>
      </c>
      <c r="C185" s="14">
        <v>6</v>
      </c>
      <c r="D185" s="12"/>
      <c r="E185" s="12"/>
      <c r="F185" s="12"/>
      <c r="G185" s="12"/>
      <c r="H185" s="12"/>
      <c r="I185" s="12"/>
      <c r="J185" s="12"/>
      <c r="K185" s="27"/>
      <c r="L185" s="12"/>
      <c r="M185" s="12"/>
      <c r="N185" s="12">
        <v>35200</v>
      </c>
      <c r="O185" s="15">
        <v>0.1</v>
      </c>
      <c r="P185" s="12">
        <f t="shared" si="6"/>
        <v>3520</v>
      </c>
      <c r="Q185" s="12">
        <f t="shared" si="7"/>
        <v>3520</v>
      </c>
      <c r="R185" s="12"/>
      <c r="S185" s="12"/>
      <c r="T185" s="72">
        <f t="shared" si="8"/>
        <v>3.52</v>
      </c>
      <c r="U185" s="52">
        <v>91</v>
      </c>
      <c r="V185" s="70"/>
      <c r="Y185" s="71"/>
    </row>
    <row r="186" spans="1:25" ht="18.75">
      <c r="A186" s="13" t="s">
        <v>86</v>
      </c>
      <c r="B186" s="14">
        <v>1788</v>
      </c>
      <c r="C186" s="14">
        <v>6</v>
      </c>
      <c r="D186" s="12"/>
      <c r="E186" s="12"/>
      <c r="F186" s="12"/>
      <c r="G186" s="12"/>
      <c r="H186" s="12"/>
      <c r="I186" s="12"/>
      <c r="J186" s="12"/>
      <c r="K186" s="27"/>
      <c r="L186" s="12"/>
      <c r="M186" s="12"/>
      <c r="N186" s="12">
        <v>35200</v>
      </c>
      <c r="O186" s="15">
        <v>0.1</v>
      </c>
      <c r="P186" s="12">
        <f t="shared" si="6"/>
        <v>3520</v>
      </c>
      <c r="Q186" s="12">
        <f t="shared" si="7"/>
        <v>3520</v>
      </c>
      <c r="R186" s="12"/>
      <c r="S186" s="12"/>
      <c r="T186" s="72">
        <f t="shared" si="8"/>
        <v>3.52</v>
      </c>
      <c r="U186" s="52">
        <v>92</v>
      </c>
      <c r="V186" s="70"/>
      <c r="Y186" s="71"/>
    </row>
    <row r="187" spans="1:25" ht="18.75">
      <c r="A187" s="13" t="s">
        <v>87</v>
      </c>
      <c r="B187" s="14">
        <v>1934</v>
      </c>
      <c r="C187" s="14">
        <v>6</v>
      </c>
      <c r="D187" s="12"/>
      <c r="E187" s="12"/>
      <c r="F187" s="12"/>
      <c r="G187" s="12"/>
      <c r="H187" s="12"/>
      <c r="I187" s="12"/>
      <c r="J187" s="12"/>
      <c r="K187" s="27"/>
      <c r="L187" s="12"/>
      <c r="M187" s="12"/>
      <c r="N187" s="12">
        <v>35200</v>
      </c>
      <c r="O187" s="15">
        <v>0.1</v>
      </c>
      <c r="P187" s="12">
        <f t="shared" si="6"/>
        <v>3520</v>
      </c>
      <c r="Q187" s="12">
        <f t="shared" si="7"/>
        <v>3520</v>
      </c>
      <c r="R187" s="12"/>
      <c r="S187" s="12"/>
      <c r="T187" s="72">
        <f t="shared" si="8"/>
        <v>3.52</v>
      </c>
      <c r="U187" s="52">
        <v>93</v>
      </c>
      <c r="V187" s="70"/>
      <c r="Y187" s="71"/>
    </row>
    <row r="188" spans="1:25" ht="18.75">
      <c r="A188" s="13" t="s">
        <v>88</v>
      </c>
      <c r="B188" s="14">
        <v>2720</v>
      </c>
      <c r="C188" s="14">
        <v>6</v>
      </c>
      <c r="D188" s="12"/>
      <c r="E188" s="12"/>
      <c r="F188" s="12"/>
      <c r="G188" s="12"/>
      <c r="H188" s="12"/>
      <c r="I188" s="12"/>
      <c r="J188" s="12"/>
      <c r="K188" s="27"/>
      <c r="L188" s="12"/>
      <c r="M188" s="12"/>
      <c r="N188" s="12">
        <v>35200</v>
      </c>
      <c r="O188" s="15">
        <v>0.1</v>
      </c>
      <c r="P188" s="12">
        <f t="shared" si="6"/>
        <v>3520</v>
      </c>
      <c r="Q188" s="12">
        <f t="shared" si="7"/>
        <v>3520</v>
      </c>
      <c r="R188" s="12"/>
      <c r="S188" s="12"/>
      <c r="T188" s="72">
        <f t="shared" si="8"/>
        <v>3.52</v>
      </c>
      <c r="U188" s="52">
        <v>94</v>
      </c>
      <c r="V188" s="70"/>
      <c r="Y188" s="71"/>
    </row>
    <row r="189" spans="1:25" ht="18.75">
      <c r="A189" s="13" t="s">
        <v>182</v>
      </c>
      <c r="B189" s="14">
        <v>1557</v>
      </c>
      <c r="C189" s="14">
        <v>6</v>
      </c>
      <c r="D189" s="12"/>
      <c r="E189" s="12"/>
      <c r="F189" s="12"/>
      <c r="G189" s="12"/>
      <c r="H189" s="12"/>
      <c r="I189" s="12"/>
      <c r="J189" s="12"/>
      <c r="K189" s="27"/>
      <c r="L189" s="12"/>
      <c r="M189" s="12"/>
      <c r="N189" s="12">
        <v>35200</v>
      </c>
      <c r="O189" s="15">
        <v>0.1</v>
      </c>
      <c r="P189" s="12">
        <f t="shared" si="6"/>
        <v>3520</v>
      </c>
      <c r="Q189" s="12">
        <f t="shared" si="7"/>
        <v>3520</v>
      </c>
      <c r="R189" s="12"/>
      <c r="S189" s="12"/>
      <c r="T189" s="72">
        <f t="shared" si="8"/>
        <v>3.52</v>
      </c>
      <c r="V189" s="70"/>
      <c r="Y189" s="71"/>
    </row>
    <row r="190" spans="1:25" ht="18.75">
      <c r="A190" s="13" t="s">
        <v>89</v>
      </c>
      <c r="B190" s="14">
        <v>6564</v>
      </c>
      <c r="C190" s="14">
        <v>4</v>
      </c>
      <c r="D190" s="12"/>
      <c r="E190" s="12"/>
      <c r="F190" s="12"/>
      <c r="G190" s="12"/>
      <c r="H190" s="12"/>
      <c r="I190" s="12"/>
      <c r="J190" s="12"/>
      <c r="K190" s="27"/>
      <c r="L190" s="12"/>
      <c r="M190" s="12"/>
      <c r="N190" s="12">
        <v>35200</v>
      </c>
      <c r="O190" s="15">
        <v>0.1</v>
      </c>
      <c r="P190" s="12">
        <f t="shared" si="6"/>
        <v>3520</v>
      </c>
      <c r="Q190" s="12">
        <f t="shared" si="7"/>
        <v>3520</v>
      </c>
      <c r="R190" s="12"/>
      <c r="S190" s="12"/>
      <c r="T190" s="72">
        <f t="shared" si="8"/>
        <v>3.52</v>
      </c>
      <c r="U190" s="52">
        <v>95</v>
      </c>
      <c r="V190" s="70"/>
      <c r="Y190" s="71"/>
    </row>
    <row r="191" spans="1:25" ht="18.75">
      <c r="A191" s="13" t="s">
        <v>183</v>
      </c>
      <c r="B191" s="14">
        <v>724</v>
      </c>
      <c r="C191" s="14">
        <v>7</v>
      </c>
      <c r="D191" s="12"/>
      <c r="E191" s="12"/>
      <c r="F191" s="12"/>
      <c r="G191" s="12"/>
      <c r="H191" s="12"/>
      <c r="I191" s="12"/>
      <c r="J191" s="12"/>
      <c r="K191" s="27"/>
      <c r="L191" s="12"/>
      <c r="M191" s="12"/>
      <c r="N191" s="12">
        <v>35200</v>
      </c>
      <c r="O191" s="15">
        <v>0.1</v>
      </c>
      <c r="P191" s="12">
        <f t="shared" si="6"/>
        <v>3520</v>
      </c>
      <c r="Q191" s="12">
        <f t="shared" si="7"/>
        <v>3520</v>
      </c>
      <c r="R191" s="12"/>
      <c r="S191" s="12"/>
      <c r="T191" s="72">
        <f t="shared" si="8"/>
        <v>3.52</v>
      </c>
      <c r="V191" s="70"/>
      <c r="Y191" s="71"/>
    </row>
    <row r="192" spans="1:25" ht="18.75">
      <c r="A192" s="16" t="s">
        <v>90</v>
      </c>
      <c r="B192" s="17">
        <v>8097</v>
      </c>
      <c r="C192" s="17">
        <v>3</v>
      </c>
      <c r="D192" s="18"/>
      <c r="E192" s="18"/>
      <c r="F192" s="18"/>
      <c r="G192" s="18"/>
      <c r="H192" s="18"/>
      <c r="I192" s="18"/>
      <c r="J192" s="18"/>
      <c r="K192" s="28"/>
      <c r="L192" s="18"/>
      <c r="M192" s="18"/>
      <c r="N192" s="18">
        <v>35200</v>
      </c>
      <c r="O192" s="19">
        <v>0.1</v>
      </c>
      <c r="P192" s="18">
        <f t="shared" si="6"/>
        <v>3520</v>
      </c>
      <c r="Q192" s="18">
        <f t="shared" si="7"/>
        <v>3520</v>
      </c>
      <c r="R192" s="18"/>
      <c r="S192" s="18"/>
      <c r="T192" s="73">
        <f t="shared" si="8"/>
        <v>3.52</v>
      </c>
      <c r="U192" s="52">
        <v>96</v>
      </c>
      <c r="V192" s="70"/>
      <c r="Y192" s="71"/>
    </row>
    <row r="193" spans="1:26" ht="18.75">
      <c r="A193" s="29" t="s">
        <v>91</v>
      </c>
      <c r="B193" s="30">
        <v>45192</v>
      </c>
      <c r="C193" s="30">
        <v>4</v>
      </c>
      <c r="D193" s="12">
        <v>36428</v>
      </c>
      <c r="E193" s="12">
        <f>D193*1.1</f>
        <v>40070.8</v>
      </c>
      <c r="F193" s="12">
        <f>E193*1.06</f>
        <v>42475.048</v>
      </c>
      <c r="G193" s="12">
        <f>F193*1.04</f>
        <v>44174.049920000005</v>
      </c>
      <c r="H193" s="12">
        <f>G193*1.04</f>
        <v>45941.01191680001</v>
      </c>
      <c r="I193" s="12">
        <f>P5*45.5/12</f>
        <v>67439.26583333334</v>
      </c>
      <c r="J193" s="12">
        <f>I193*12</f>
        <v>809271.1900000001</v>
      </c>
      <c r="K193" s="27">
        <f>J193*30.2%</f>
        <v>244399.89938000002</v>
      </c>
      <c r="L193" s="12">
        <f>J193+K193</f>
        <v>1053671.08938</v>
      </c>
      <c r="M193" s="12">
        <v>35200</v>
      </c>
      <c r="N193" s="12">
        <v>35200.4</v>
      </c>
      <c r="O193" s="15">
        <v>0.5</v>
      </c>
      <c r="P193" s="12">
        <f t="shared" si="6"/>
        <v>17600.2</v>
      </c>
      <c r="Q193" s="12">
        <f t="shared" si="7"/>
        <v>1106471.28938</v>
      </c>
      <c r="R193" s="12"/>
      <c r="S193" s="12"/>
      <c r="T193" s="72">
        <f t="shared" si="8"/>
        <v>1106.47128938</v>
      </c>
      <c r="U193" s="52">
        <v>97</v>
      </c>
      <c r="V193" s="70"/>
      <c r="W193" s="71"/>
      <c r="X193" s="71"/>
      <c r="Y193" s="71"/>
      <c r="Z193" s="71"/>
    </row>
    <row r="194" spans="1:25" ht="18.75">
      <c r="A194" s="13" t="s">
        <v>184</v>
      </c>
      <c r="B194" s="14">
        <v>2331</v>
      </c>
      <c r="C194" s="14">
        <v>6</v>
      </c>
      <c r="D194" s="12"/>
      <c r="E194" s="12"/>
      <c r="F194" s="12"/>
      <c r="G194" s="12"/>
      <c r="H194" s="12"/>
      <c r="I194" s="12"/>
      <c r="J194" s="12"/>
      <c r="K194" s="27"/>
      <c r="L194" s="12"/>
      <c r="M194" s="12"/>
      <c r="N194" s="12">
        <v>35200</v>
      </c>
      <c r="O194" s="15">
        <v>0.1</v>
      </c>
      <c r="P194" s="12">
        <f t="shared" si="6"/>
        <v>3520</v>
      </c>
      <c r="Q194" s="12">
        <f t="shared" si="7"/>
        <v>3520</v>
      </c>
      <c r="R194" s="12"/>
      <c r="S194" s="12"/>
      <c r="T194" s="72">
        <f t="shared" si="8"/>
        <v>3.52</v>
      </c>
      <c r="V194" s="70"/>
      <c r="Y194" s="71"/>
    </row>
    <row r="195" spans="1:25" ht="18.75">
      <c r="A195" s="13" t="s">
        <v>185</v>
      </c>
      <c r="B195" s="14">
        <v>1525</v>
      </c>
      <c r="C195" s="14">
        <v>6</v>
      </c>
      <c r="D195" s="12"/>
      <c r="E195" s="12"/>
      <c r="F195" s="12"/>
      <c r="G195" s="12"/>
      <c r="H195" s="12"/>
      <c r="I195" s="12"/>
      <c r="J195" s="12"/>
      <c r="K195" s="27"/>
      <c r="L195" s="12"/>
      <c r="M195" s="12"/>
      <c r="N195" s="12">
        <v>35200</v>
      </c>
      <c r="O195" s="15">
        <v>0.1</v>
      </c>
      <c r="P195" s="12">
        <f t="shared" si="6"/>
        <v>3520</v>
      </c>
      <c r="Q195" s="12">
        <f t="shared" si="7"/>
        <v>3520</v>
      </c>
      <c r="R195" s="12"/>
      <c r="S195" s="12"/>
      <c r="T195" s="72">
        <f t="shared" si="8"/>
        <v>3.52</v>
      </c>
      <c r="V195" s="70"/>
      <c r="Y195" s="71"/>
    </row>
    <row r="196" spans="1:25" ht="18.75">
      <c r="A196" s="13" t="s">
        <v>186</v>
      </c>
      <c r="B196" s="14">
        <v>1006</v>
      </c>
      <c r="C196" s="14">
        <v>6</v>
      </c>
      <c r="D196" s="12"/>
      <c r="E196" s="12"/>
      <c r="F196" s="12"/>
      <c r="G196" s="12"/>
      <c r="H196" s="12"/>
      <c r="I196" s="12"/>
      <c r="J196" s="12"/>
      <c r="K196" s="27"/>
      <c r="L196" s="12"/>
      <c r="M196" s="12"/>
      <c r="N196" s="12">
        <v>35200</v>
      </c>
      <c r="O196" s="15">
        <v>0.1</v>
      </c>
      <c r="P196" s="12">
        <f t="shared" si="6"/>
        <v>3520</v>
      </c>
      <c r="Q196" s="12">
        <f t="shared" si="7"/>
        <v>3520</v>
      </c>
      <c r="R196" s="12"/>
      <c r="S196" s="12"/>
      <c r="T196" s="72">
        <f t="shared" si="8"/>
        <v>3.52</v>
      </c>
      <c r="V196" s="70"/>
      <c r="Y196" s="71"/>
    </row>
    <row r="197" spans="1:25" ht="18.75">
      <c r="A197" s="13" t="s">
        <v>187</v>
      </c>
      <c r="B197" s="14">
        <v>1873</v>
      </c>
      <c r="C197" s="14">
        <v>6</v>
      </c>
      <c r="D197" s="12"/>
      <c r="E197" s="12"/>
      <c r="F197" s="12"/>
      <c r="G197" s="12"/>
      <c r="H197" s="12"/>
      <c r="I197" s="12"/>
      <c r="J197" s="12"/>
      <c r="K197" s="27"/>
      <c r="L197" s="12"/>
      <c r="M197" s="12"/>
      <c r="N197" s="12">
        <v>35200</v>
      </c>
      <c r="O197" s="15">
        <v>0.1</v>
      </c>
      <c r="P197" s="12">
        <f t="shared" si="6"/>
        <v>3520</v>
      </c>
      <c r="Q197" s="12">
        <f t="shared" si="7"/>
        <v>3520</v>
      </c>
      <c r="R197" s="12"/>
      <c r="S197" s="12"/>
      <c r="T197" s="72">
        <f t="shared" si="8"/>
        <v>3.52</v>
      </c>
      <c r="V197" s="70"/>
      <c r="Y197" s="71"/>
    </row>
    <row r="198" spans="1:25" ht="18.75">
      <c r="A198" s="13" t="s">
        <v>92</v>
      </c>
      <c r="B198" s="14">
        <v>2456</v>
      </c>
      <c r="C198" s="14">
        <v>6</v>
      </c>
      <c r="D198" s="12"/>
      <c r="E198" s="12"/>
      <c r="F198" s="12"/>
      <c r="G198" s="12"/>
      <c r="H198" s="12"/>
      <c r="I198" s="12"/>
      <c r="J198" s="12"/>
      <c r="K198" s="27"/>
      <c r="L198" s="12"/>
      <c r="M198" s="12"/>
      <c r="N198" s="12">
        <v>35200</v>
      </c>
      <c r="O198" s="15">
        <v>0.1</v>
      </c>
      <c r="P198" s="12">
        <f t="shared" si="6"/>
        <v>3520</v>
      </c>
      <c r="Q198" s="12">
        <f t="shared" si="7"/>
        <v>3520</v>
      </c>
      <c r="R198" s="12"/>
      <c r="S198" s="12"/>
      <c r="T198" s="72">
        <f t="shared" si="8"/>
        <v>3.52</v>
      </c>
      <c r="U198" s="52">
        <v>98</v>
      </c>
      <c r="V198" s="70"/>
      <c r="Y198" s="71"/>
    </row>
    <row r="199" spans="1:25" ht="18.75">
      <c r="A199" s="16" t="s">
        <v>188</v>
      </c>
      <c r="B199" s="17">
        <v>743</v>
      </c>
      <c r="C199" s="17">
        <v>7</v>
      </c>
      <c r="D199" s="18"/>
      <c r="E199" s="18"/>
      <c r="F199" s="18"/>
      <c r="G199" s="18"/>
      <c r="H199" s="18"/>
      <c r="I199" s="18"/>
      <c r="J199" s="18"/>
      <c r="K199" s="28"/>
      <c r="L199" s="18"/>
      <c r="M199" s="18"/>
      <c r="N199" s="18">
        <v>35200</v>
      </c>
      <c r="O199" s="19">
        <v>0.1</v>
      </c>
      <c r="P199" s="18">
        <f t="shared" si="6"/>
        <v>3520</v>
      </c>
      <c r="Q199" s="18">
        <f t="shared" si="7"/>
        <v>3520</v>
      </c>
      <c r="R199" s="18"/>
      <c r="S199" s="18"/>
      <c r="T199" s="73">
        <f t="shared" si="8"/>
        <v>3.52</v>
      </c>
      <c r="V199" s="70"/>
      <c r="Y199" s="71"/>
    </row>
    <row r="200" spans="1:26" ht="18.75">
      <c r="A200" s="35" t="s">
        <v>93</v>
      </c>
      <c r="B200" s="30">
        <v>133109</v>
      </c>
      <c r="C200" s="30">
        <v>2</v>
      </c>
      <c r="D200" s="12">
        <v>37055</v>
      </c>
      <c r="E200" s="12">
        <f>D200*1.1</f>
        <v>40760.5</v>
      </c>
      <c r="F200" s="12">
        <f>E200*1.06</f>
        <v>43206.130000000005</v>
      </c>
      <c r="G200" s="12">
        <f>F200*1.04</f>
        <v>44934.37520000001</v>
      </c>
      <c r="H200" s="12">
        <f>G200*1.04</f>
        <v>46731.75020800001</v>
      </c>
      <c r="I200" s="12">
        <f>P5*45.5/12</f>
        <v>67439.26583333334</v>
      </c>
      <c r="J200" s="12">
        <f>I200*12</f>
        <v>809271.1900000001</v>
      </c>
      <c r="K200" s="27">
        <f>J200*30.2%</f>
        <v>244399.89938000002</v>
      </c>
      <c r="L200" s="12">
        <f>J200+K200</f>
        <v>1053671.08938</v>
      </c>
      <c r="M200" s="12">
        <v>35200</v>
      </c>
      <c r="N200" s="12">
        <v>35200.4</v>
      </c>
      <c r="O200" s="15">
        <v>1</v>
      </c>
      <c r="P200" s="12">
        <f t="shared" si="6"/>
        <v>35200.4</v>
      </c>
      <c r="Q200" s="36">
        <f t="shared" si="7"/>
        <v>1124071.48938</v>
      </c>
      <c r="R200" s="12"/>
      <c r="S200" s="12"/>
      <c r="T200" s="72">
        <f t="shared" si="8"/>
        <v>1124.07148938</v>
      </c>
      <c r="U200" s="52">
        <v>99</v>
      </c>
      <c r="V200" s="70"/>
      <c r="W200" s="71"/>
      <c r="X200" s="71"/>
      <c r="Y200" s="71"/>
      <c r="Z200" s="71"/>
    </row>
    <row r="201" spans="1:25" ht="18.75">
      <c r="A201" s="37" t="s">
        <v>214</v>
      </c>
      <c r="B201" s="14">
        <v>4507</v>
      </c>
      <c r="C201" s="14">
        <v>5</v>
      </c>
      <c r="D201" s="12"/>
      <c r="E201" s="12"/>
      <c r="F201" s="12"/>
      <c r="G201" s="12"/>
      <c r="H201" s="12"/>
      <c r="I201" s="12"/>
      <c r="J201" s="12"/>
      <c r="K201" s="27"/>
      <c r="L201" s="12"/>
      <c r="M201" s="12"/>
      <c r="N201" s="12">
        <v>35200</v>
      </c>
      <c r="O201" s="15">
        <v>0.1</v>
      </c>
      <c r="P201" s="12">
        <f t="shared" si="6"/>
        <v>3520</v>
      </c>
      <c r="Q201" s="12">
        <f t="shared" si="7"/>
        <v>3520</v>
      </c>
      <c r="R201" s="12"/>
      <c r="S201" s="12"/>
      <c r="T201" s="72">
        <f t="shared" si="8"/>
        <v>3.52</v>
      </c>
      <c r="V201" s="70"/>
      <c r="Y201" s="71"/>
    </row>
    <row r="202" spans="1:25" ht="18.75">
      <c r="A202" s="37" t="s">
        <v>189</v>
      </c>
      <c r="B202" s="14">
        <v>1919</v>
      </c>
      <c r="C202" s="14">
        <v>6</v>
      </c>
      <c r="D202" s="12"/>
      <c r="E202" s="12"/>
      <c r="F202" s="12"/>
      <c r="G202" s="12"/>
      <c r="H202" s="12"/>
      <c r="I202" s="12"/>
      <c r="J202" s="12"/>
      <c r="K202" s="27"/>
      <c r="L202" s="12"/>
      <c r="M202" s="12"/>
      <c r="N202" s="12">
        <v>35200</v>
      </c>
      <c r="O202" s="15">
        <v>0.1</v>
      </c>
      <c r="P202" s="12">
        <f t="shared" si="6"/>
        <v>3520</v>
      </c>
      <c r="Q202" s="12">
        <f t="shared" si="7"/>
        <v>3520</v>
      </c>
      <c r="R202" s="12"/>
      <c r="S202" s="12"/>
      <c r="T202" s="72">
        <f t="shared" si="8"/>
        <v>3.52</v>
      </c>
      <c r="V202" s="70"/>
      <c r="Y202" s="71"/>
    </row>
    <row r="203" spans="1:25" ht="18.75">
      <c r="A203" s="37" t="s">
        <v>94</v>
      </c>
      <c r="B203" s="14">
        <v>8833</v>
      </c>
      <c r="C203" s="14">
        <v>4</v>
      </c>
      <c r="D203" s="12"/>
      <c r="E203" s="12"/>
      <c r="F203" s="12"/>
      <c r="G203" s="12"/>
      <c r="H203" s="12"/>
      <c r="I203" s="12"/>
      <c r="J203" s="12"/>
      <c r="K203" s="27"/>
      <c r="L203" s="12"/>
      <c r="M203" s="12"/>
      <c r="N203" s="12">
        <v>35200</v>
      </c>
      <c r="O203" s="15">
        <v>0.1</v>
      </c>
      <c r="P203" s="12">
        <f t="shared" si="6"/>
        <v>3520</v>
      </c>
      <c r="Q203" s="12">
        <f t="shared" si="7"/>
        <v>3520</v>
      </c>
      <c r="R203" s="12"/>
      <c r="S203" s="12"/>
      <c r="T203" s="72">
        <f t="shared" si="8"/>
        <v>3.52</v>
      </c>
      <c r="U203" s="52">
        <v>100</v>
      </c>
      <c r="V203" s="70"/>
      <c r="Y203" s="71"/>
    </row>
    <row r="204" spans="1:25" ht="18.75">
      <c r="A204" s="37" t="s">
        <v>95</v>
      </c>
      <c r="B204" s="14">
        <v>22949</v>
      </c>
      <c r="C204" s="14">
        <v>2</v>
      </c>
      <c r="D204" s="12"/>
      <c r="E204" s="12"/>
      <c r="F204" s="12"/>
      <c r="G204" s="12"/>
      <c r="H204" s="12"/>
      <c r="I204" s="12"/>
      <c r="J204" s="12"/>
      <c r="K204" s="27"/>
      <c r="L204" s="12"/>
      <c r="M204" s="12"/>
      <c r="N204" s="12">
        <v>35200</v>
      </c>
      <c r="O204" s="15">
        <v>0.3</v>
      </c>
      <c r="P204" s="12">
        <f t="shared" si="6"/>
        <v>10560</v>
      </c>
      <c r="Q204" s="12">
        <f t="shared" si="7"/>
        <v>10560</v>
      </c>
      <c r="R204" s="12"/>
      <c r="S204" s="12"/>
      <c r="T204" s="72">
        <f t="shared" si="8"/>
        <v>10.56</v>
      </c>
      <c r="U204" s="52">
        <v>101</v>
      </c>
      <c r="V204" s="70"/>
      <c r="Y204" s="71"/>
    </row>
    <row r="205" spans="1:25" ht="18.75">
      <c r="A205" s="37" t="s">
        <v>190</v>
      </c>
      <c r="B205" s="14">
        <v>3354</v>
      </c>
      <c r="C205" s="14">
        <v>5</v>
      </c>
      <c r="D205" s="12"/>
      <c r="E205" s="12"/>
      <c r="F205" s="12"/>
      <c r="G205" s="12"/>
      <c r="H205" s="12"/>
      <c r="I205" s="12"/>
      <c r="J205" s="12"/>
      <c r="K205" s="27"/>
      <c r="L205" s="12"/>
      <c r="M205" s="12"/>
      <c r="N205" s="12">
        <v>35200</v>
      </c>
      <c r="O205" s="15">
        <v>0.1</v>
      </c>
      <c r="P205" s="12">
        <f t="shared" si="6"/>
        <v>3520</v>
      </c>
      <c r="Q205" s="12">
        <f t="shared" si="7"/>
        <v>3520</v>
      </c>
      <c r="R205" s="12"/>
      <c r="S205" s="12"/>
      <c r="T205" s="72">
        <f t="shared" si="8"/>
        <v>3.52</v>
      </c>
      <c r="V205" s="70"/>
      <c r="Y205" s="71"/>
    </row>
    <row r="206" spans="1:25" ht="18.75">
      <c r="A206" s="37" t="s">
        <v>215</v>
      </c>
      <c r="B206" s="14">
        <v>3060</v>
      </c>
      <c r="C206" s="14">
        <v>5</v>
      </c>
      <c r="D206" s="12"/>
      <c r="E206" s="12"/>
      <c r="F206" s="12"/>
      <c r="G206" s="12"/>
      <c r="H206" s="12"/>
      <c r="I206" s="12"/>
      <c r="J206" s="12"/>
      <c r="K206" s="27"/>
      <c r="L206" s="12"/>
      <c r="M206" s="12"/>
      <c r="N206" s="12">
        <v>35200</v>
      </c>
      <c r="O206" s="15">
        <v>0.1</v>
      </c>
      <c r="P206" s="12">
        <f t="shared" si="6"/>
        <v>3520</v>
      </c>
      <c r="Q206" s="12">
        <f t="shared" si="7"/>
        <v>3520</v>
      </c>
      <c r="R206" s="12"/>
      <c r="S206" s="12"/>
      <c r="T206" s="72">
        <f t="shared" si="8"/>
        <v>3.52</v>
      </c>
      <c r="V206" s="70"/>
      <c r="Y206" s="71"/>
    </row>
    <row r="207" spans="1:25" ht="18.75">
      <c r="A207" s="37" t="s">
        <v>96</v>
      </c>
      <c r="B207" s="14">
        <v>27029</v>
      </c>
      <c r="C207" s="14">
        <v>3</v>
      </c>
      <c r="D207" s="12"/>
      <c r="E207" s="12"/>
      <c r="F207" s="12"/>
      <c r="G207" s="12"/>
      <c r="H207" s="12"/>
      <c r="I207" s="12"/>
      <c r="J207" s="12"/>
      <c r="K207" s="27"/>
      <c r="L207" s="12"/>
      <c r="M207" s="12"/>
      <c r="N207" s="12">
        <v>35200</v>
      </c>
      <c r="O207" s="15">
        <v>0.3</v>
      </c>
      <c r="P207" s="12">
        <f t="shared" si="6"/>
        <v>10560</v>
      </c>
      <c r="Q207" s="12">
        <f t="shared" si="7"/>
        <v>10560</v>
      </c>
      <c r="R207" s="12"/>
      <c r="S207" s="12"/>
      <c r="T207" s="72">
        <f t="shared" si="8"/>
        <v>10.56</v>
      </c>
      <c r="U207" s="52">
        <v>102</v>
      </c>
      <c r="V207" s="70"/>
      <c r="Y207" s="71"/>
    </row>
    <row r="208" spans="1:25" ht="18.75">
      <c r="A208" s="37" t="s">
        <v>191</v>
      </c>
      <c r="B208" s="14">
        <v>1620</v>
      </c>
      <c r="C208" s="14">
        <v>6</v>
      </c>
      <c r="D208" s="12"/>
      <c r="E208" s="12"/>
      <c r="F208" s="12"/>
      <c r="G208" s="12"/>
      <c r="H208" s="12"/>
      <c r="I208" s="12"/>
      <c r="J208" s="12"/>
      <c r="K208" s="27"/>
      <c r="L208" s="12"/>
      <c r="M208" s="12"/>
      <c r="N208" s="12">
        <v>35200</v>
      </c>
      <c r="O208" s="15">
        <v>0.1</v>
      </c>
      <c r="P208" s="12">
        <f t="shared" si="6"/>
        <v>3520</v>
      </c>
      <c r="Q208" s="12">
        <f t="shared" si="7"/>
        <v>3520</v>
      </c>
      <c r="R208" s="12"/>
      <c r="S208" s="12"/>
      <c r="T208" s="72">
        <f t="shared" si="8"/>
        <v>3.52</v>
      </c>
      <c r="V208" s="70"/>
      <c r="Y208" s="71"/>
    </row>
    <row r="209" spans="1:25" ht="18.75">
      <c r="A209" s="37" t="s">
        <v>216</v>
      </c>
      <c r="B209" s="14">
        <v>11490</v>
      </c>
      <c r="C209" s="14">
        <v>3</v>
      </c>
      <c r="D209" s="12"/>
      <c r="E209" s="12"/>
      <c r="F209" s="12"/>
      <c r="G209" s="12"/>
      <c r="H209" s="12"/>
      <c r="I209" s="12"/>
      <c r="J209" s="12"/>
      <c r="K209" s="27"/>
      <c r="L209" s="12"/>
      <c r="M209" s="12"/>
      <c r="N209" s="12">
        <v>35200</v>
      </c>
      <c r="O209" s="15">
        <v>0.2</v>
      </c>
      <c r="P209" s="12">
        <f t="shared" si="6"/>
        <v>7040</v>
      </c>
      <c r="Q209" s="12">
        <f t="shared" si="7"/>
        <v>7040</v>
      </c>
      <c r="R209" s="12"/>
      <c r="S209" s="12"/>
      <c r="T209" s="72">
        <f t="shared" si="8"/>
        <v>7.04</v>
      </c>
      <c r="V209" s="70"/>
      <c r="Y209" s="71"/>
    </row>
    <row r="210" spans="1:25" ht="18.75">
      <c r="A210" s="37" t="s">
        <v>221</v>
      </c>
      <c r="B210" s="14">
        <v>6083</v>
      </c>
      <c r="C210" s="14">
        <v>5</v>
      </c>
      <c r="D210" s="12"/>
      <c r="E210" s="12"/>
      <c r="F210" s="12"/>
      <c r="G210" s="12"/>
      <c r="H210" s="12"/>
      <c r="I210" s="12"/>
      <c r="J210" s="12"/>
      <c r="K210" s="27"/>
      <c r="L210" s="12"/>
      <c r="M210" s="12"/>
      <c r="N210" s="12">
        <v>35200</v>
      </c>
      <c r="O210" s="15">
        <v>0.1</v>
      </c>
      <c r="P210" s="12">
        <f t="shared" si="6"/>
        <v>3520</v>
      </c>
      <c r="Q210" s="12">
        <f t="shared" si="7"/>
        <v>3520</v>
      </c>
      <c r="R210" s="12"/>
      <c r="S210" s="12"/>
      <c r="T210" s="72">
        <f t="shared" si="8"/>
        <v>3.52</v>
      </c>
      <c r="U210" s="52">
        <v>103</v>
      </c>
      <c r="V210" s="70"/>
      <c r="Y210" s="71"/>
    </row>
    <row r="211" spans="1:25" ht="18.75">
      <c r="A211" s="37" t="s">
        <v>217</v>
      </c>
      <c r="B211" s="14">
        <v>4979</v>
      </c>
      <c r="C211" s="14">
        <v>4</v>
      </c>
      <c r="D211" s="12"/>
      <c r="E211" s="12"/>
      <c r="F211" s="12"/>
      <c r="G211" s="12"/>
      <c r="H211" s="12"/>
      <c r="I211" s="12"/>
      <c r="J211" s="12"/>
      <c r="K211" s="27"/>
      <c r="L211" s="12"/>
      <c r="M211" s="12"/>
      <c r="N211" s="12">
        <v>35200</v>
      </c>
      <c r="O211" s="15">
        <v>0.1</v>
      </c>
      <c r="P211" s="12">
        <f aca="true" t="shared" si="9" ref="P211:P223">N211*O211</f>
        <v>3520</v>
      </c>
      <c r="Q211" s="12">
        <f aca="true" t="shared" si="10" ref="Q211:Q222">L211+M211+P211</f>
        <v>3520</v>
      </c>
      <c r="R211" s="12"/>
      <c r="S211" s="12"/>
      <c r="T211" s="72">
        <f aca="true" t="shared" si="11" ref="T211:T224">Q211/1000</f>
        <v>3.52</v>
      </c>
      <c r="V211" s="70"/>
      <c r="Y211" s="71"/>
    </row>
    <row r="212" spans="1:25" ht="18.75">
      <c r="A212" s="38" t="s">
        <v>192</v>
      </c>
      <c r="B212" s="17">
        <v>560</v>
      </c>
      <c r="C212" s="17">
        <v>7</v>
      </c>
      <c r="D212" s="18"/>
      <c r="E212" s="18"/>
      <c r="F212" s="18"/>
      <c r="G212" s="18"/>
      <c r="H212" s="18"/>
      <c r="I212" s="18"/>
      <c r="J212" s="18"/>
      <c r="K212" s="28"/>
      <c r="L212" s="18"/>
      <c r="M212" s="18"/>
      <c r="N212" s="18">
        <v>35200</v>
      </c>
      <c r="O212" s="19">
        <v>0.1</v>
      </c>
      <c r="P212" s="18">
        <f t="shared" si="9"/>
        <v>3520</v>
      </c>
      <c r="Q212" s="18">
        <f t="shared" si="10"/>
        <v>3520</v>
      </c>
      <c r="R212" s="18"/>
      <c r="S212" s="18"/>
      <c r="T212" s="73">
        <f t="shared" si="11"/>
        <v>3.52</v>
      </c>
      <c r="V212" s="70"/>
      <c r="Y212" s="71"/>
    </row>
    <row r="213" spans="1:26" s="78" customFormat="1" ht="18.75">
      <c r="A213" s="35" t="s">
        <v>97</v>
      </c>
      <c r="B213" s="30">
        <v>66266</v>
      </c>
      <c r="C213" s="30">
        <v>3</v>
      </c>
      <c r="D213" s="32">
        <v>36428</v>
      </c>
      <c r="E213" s="32">
        <f>D213*1.1</f>
        <v>40070.8</v>
      </c>
      <c r="F213" s="32">
        <f>E213*1.06</f>
        <v>42475.048</v>
      </c>
      <c r="G213" s="32">
        <f>F213*1.04</f>
        <v>44174.049920000005</v>
      </c>
      <c r="H213" s="32">
        <v>47524</v>
      </c>
      <c r="I213" s="32">
        <f>P5*45.5/12</f>
        <v>67439.26583333334</v>
      </c>
      <c r="J213" s="32">
        <f>I213*12</f>
        <v>809271.1900000001</v>
      </c>
      <c r="K213" s="33">
        <f>J213*30.2%</f>
        <v>244399.89938000002</v>
      </c>
      <c r="L213" s="32">
        <f>J213+K213</f>
        <v>1053671.08938</v>
      </c>
      <c r="M213" s="32">
        <v>35200</v>
      </c>
      <c r="N213" s="32">
        <v>35200.4</v>
      </c>
      <c r="O213" s="34">
        <v>0.7</v>
      </c>
      <c r="P213" s="32">
        <f t="shared" si="9"/>
        <v>24640.28</v>
      </c>
      <c r="Q213" s="32">
        <f t="shared" si="10"/>
        <v>1113511.36938</v>
      </c>
      <c r="R213" s="32"/>
      <c r="S213" s="32"/>
      <c r="T213" s="77">
        <f t="shared" si="11"/>
        <v>1113.5113693800001</v>
      </c>
      <c r="U213" s="78">
        <v>104</v>
      </c>
      <c r="V213" s="70"/>
      <c r="W213" s="71"/>
      <c r="X213" s="71"/>
      <c r="Y213" s="71"/>
      <c r="Z213" s="71"/>
    </row>
    <row r="214" spans="1:26" ht="18.75">
      <c r="A214" s="37" t="s">
        <v>125</v>
      </c>
      <c r="B214" s="14">
        <v>1522</v>
      </c>
      <c r="C214" s="14">
        <v>6</v>
      </c>
      <c r="D214" s="12"/>
      <c r="E214" s="12"/>
      <c r="F214" s="12"/>
      <c r="G214" s="12"/>
      <c r="H214" s="12"/>
      <c r="I214" s="12"/>
      <c r="J214" s="12"/>
      <c r="K214" s="27"/>
      <c r="L214" s="12"/>
      <c r="M214" s="12"/>
      <c r="N214" s="12">
        <v>35200</v>
      </c>
      <c r="O214" s="15">
        <v>0.1</v>
      </c>
      <c r="P214" s="12">
        <f t="shared" si="9"/>
        <v>3520</v>
      </c>
      <c r="Q214" s="12">
        <f t="shared" si="10"/>
        <v>3520</v>
      </c>
      <c r="R214" s="12"/>
      <c r="S214" s="12"/>
      <c r="T214" s="72">
        <f t="shared" si="11"/>
        <v>3.52</v>
      </c>
      <c r="V214" s="70"/>
      <c r="Y214" s="71"/>
      <c r="Z214" s="71"/>
    </row>
    <row r="215" spans="1:26" ht="18.75">
      <c r="A215" s="37" t="s">
        <v>193</v>
      </c>
      <c r="B215" s="14">
        <v>988</v>
      </c>
      <c r="C215" s="14">
        <v>6</v>
      </c>
      <c r="D215" s="12"/>
      <c r="E215" s="12"/>
      <c r="F215" s="12"/>
      <c r="G215" s="12"/>
      <c r="H215" s="12"/>
      <c r="I215" s="12"/>
      <c r="J215" s="12"/>
      <c r="K215" s="27"/>
      <c r="L215" s="12"/>
      <c r="M215" s="12"/>
      <c r="N215" s="12">
        <v>35200</v>
      </c>
      <c r="O215" s="15">
        <v>0.1</v>
      </c>
      <c r="P215" s="12">
        <f t="shared" si="9"/>
        <v>3520</v>
      </c>
      <c r="Q215" s="12">
        <f t="shared" si="10"/>
        <v>3520</v>
      </c>
      <c r="R215" s="12"/>
      <c r="S215" s="12"/>
      <c r="T215" s="72">
        <f t="shared" si="11"/>
        <v>3.52</v>
      </c>
      <c r="V215" s="70"/>
      <c r="Y215" s="71"/>
      <c r="Z215" s="71"/>
    </row>
    <row r="216" spans="1:26" ht="18.75">
      <c r="A216" s="37" t="s">
        <v>194</v>
      </c>
      <c r="B216" s="14">
        <v>997</v>
      </c>
      <c r="C216" s="14">
        <v>7</v>
      </c>
      <c r="D216" s="12"/>
      <c r="E216" s="12"/>
      <c r="F216" s="12"/>
      <c r="G216" s="12"/>
      <c r="H216" s="12"/>
      <c r="I216" s="12"/>
      <c r="J216" s="12"/>
      <c r="K216" s="27"/>
      <c r="L216" s="12"/>
      <c r="M216" s="12"/>
      <c r="N216" s="12">
        <v>35200</v>
      </c>
      <c r="O216" s="15">
        <v>0.1</v>
      </c>
      <c r="P216" s="12">
        <f t="shared" si="9"/>
        <v>3520</v>
      </c>
      <c r="Q216" s="12">
        <f t="shared" si="10"/>
        <v>3520</v>
      </c>
      <c r="R216" s="12"/>
      <c r="S216" s="12"/>
      <c r="T216" s="72">
        <f t="shared" si="11"/>
        <v>3.52</v>
      </c>
      <c r="V216" s="70"/>
      <c r="Y216" s="71"/>
      <c r="Z216" s="71"/>
    </row>
    <row r="217" spans="1:26" ht="18.75">
      <c r="A217" s="37" t="s">
        <v>195</v>
      </c>
      <c r="B217" s="14">
        <v>612</v>
      </c>
      <c r="C217" s="14">
        <v>7</v>
      </c>
      <c r="D217" s="12"/>
      <c r="E217" s="12"/>
      <c r="F217" s="12"/>
      <c r="G217" s="12"/>
      <c r="H217" s="12"/>
      <c r="I217" s="12"/>
      <c r="J217" s="12"/>
      <c r="K217" s="27"/>
      <c r="L217" s="12"/>
      <c r="M217" s="12"/>
      <c r="N217" s="12">
        <v>35200</v>
      </c>
      <c r="O217" s="15">
        <v>0.1</v>
      </c>
      <c r="P217" s="12">
        <f t="shared" si="9"/>
        <v>3520</v>
      </c>
      <c r="Q217" s="12">
        <f t="shared" si="10"/>
        <v>3520</v>
      </c>
      <c r="R217" s="12"/>
      <c r="S217" s="12"/>
      <c r="T217" s="72">
        <f t="shared" si="11"/>
        <v>3.52</v>
      </c>
      <c r="V217" s="70"/>
      <c r="Y217" s="71"/>
      <c r="Z217" s="71"/>
    </row>
    <row r="218" spans="1:26" ht="18.75">
      <c r="A218" s="37" t="s">
        <v>196</v>
      </c>
      <c r="B218" s="14">
        <v>990</v>
      </c>
      <c r="C218" s="14">
        <v>7</v>
      </c>
      <c r="D218" s="12"/>
      <c r="E218" s="12"/>
      <c r="F218" s="12"/>
      <c r="G218" s="12"/>
      <c r="H218" s="12"/>
      <c r="I218" s="12"/>
      <c r="J218" s="12"/>
      <c r="K218" s="27"/>
      <c r="L218" s="12"/>
      <c r="M218" s="12"/>
      <c r="N218" s="12">
        <v>35200</v>
      </c>
      <c r="O218" s="15">
        <v>0.1</v>
      </c>
      <c r="P218" s="12">
        <f t="shared" si="9"/>
        <v>3520</v>
      </c>
      <c r="Q218" s="12">
        <f t="shared" si="10"/>
        <v>3520</v>
      </c>
      <c r="R218" s="12"/>
      <c r="S218" s="12"/>
      <c r="T218" s="72">
        <f t="shared" si="11"/>
        <v>3.52</v>
      </c>
      <c r="V218" s="70"/>
      <c r="Y218" s="71"/>
      <c r="Z218" s="71"/>
    </row>
    <row r="219" spans="1:26" ht="18.75">
      <c r="A219" s="37" t="s">
        <v>197</v>
      </c>
      <c r="B219" s="14">
        <v>463</v>
      </c>
      <c r="C219" s="14">
        <v>7</v>
      </c>
      <c r="D219" s="12"/>
      <c r="E219" s="12"/>
      <c r="F219" s="12"/>
      <c r="G219" s="12"/>
      <c r="H219" s="12"/>
      <c r="I219" s="12"/>
      <c r="J219" s="12"/>
      <c r="K219" s="27"/>
      <c r="L219" s="12"/>
      <c r="M219" s="12"/>
      <c r="N219" s="12">
        <v>35200</v>
      </c>
      <c r="O219" s="15">
        <v>0.1</v>
      </c>
      <c r="P219" s="12">
        <f t="shared" si="9"/>
        <v>3520</v>
      </c>
      <c r="Q219" s="12">
        <f t="shared" si="10"/>
        <v>3520</v>
      </c>
      <c r="R219" s="12"/>
      <c r="S219" s="12"/>
      <c r="T219" s="72">
        <f t="shared" si="11"/>
        <v>3.52</v>
      </c>
      <c r="V219" s="70"/>
      <c r="Y219" s="71"/>
      <c r="Z219" s="71"/>
    </row>
    <row r="220" spans="1:26" ht="18.75">
      <c r="A220" s="37" t="s">
        <v>218</v>
      </c>
      <c r="B220" s="14">
        <v>56597</v>
      </c>
      <c r="C220" s="14">
        <v>1</v>
      </c>
      <c r="D220" s="12"/>
      <c r="E220" s="12"/>
      <c r="F220" s="12"/>
      <c r="G220" s="12"/>
      <c r="H220" s="12"/>
      <c r="I220" s="12"/>
      <c r="J220" s="12"/>
      <c r="K220" s="27"/>
      <c r="L220" s="12"/>
      <c r="M220" s="12"/>
      <c r="N220" s="12">
        <v>0</v>
      </c>
      <c r="O220" s="15">
        <v>0.6</v>
      </c>
      <c r="P220" s="12">
        <f t="shared" si="9"/>
        <v>0</v>
      </c>
      <c r="Q220" s="12">
        <f t="shared" si="10"/>
        <v>0</v>
      </c>
      <c r="R220" s="12"/>
      <c r="S220" s="12"/>
      <c r="T220" s="72">
        <f t="shared" si="11"/>
        <v>0</v>
      </c>
      <c r="V220" s="70"/>
      <c r="Y220" s="71"/>
      <c r="Z220" s="71"/>
    </row>
    <row r="221" spans="1:26" ht="18.75">
      <c r="A221" s="37" t="s">
        <v>198</v>
      </c>
      <c r="B221" s="14">
        <v>1695</v>
      </c>
      <c r="C221" s="14">
        <v>6</v>
      </c>
      <c r="D221" s="12"/>
      <c r="E221" s="12"/>
      <c r="F221" s="12"/>
      <c r="G221" s="12"/>
      <c r="H221" s="12"/>
      <c r="I221" s="12"/>
      <c r="J221" s="12"/>
      <c r="K221" s="27"/>
      <c r="L221" s="12"/>
      <c r="M221" s="12"/>
      <c r="N221" s="12">
        <v>35200</v>
      </c>
      <c r="O221" s="15">
        <v>0.1</v>
      </c>
      <c r="P221" s="12">
        <f t="shared" si="9"/>
        <v>3520</v>
      </c>
      <c r="Q221" s="12">
        <f t="shared" si="10"/>
        <v>3520</v>
      </c>
      <c r="R221" s="12"/>
      <c r="S221" s="12"/>
      <c r="T221" s="72">
        <f t="shared" si="11"/>
        <v>3.52</v>
      </c>
      <c r="V221" s="70"/>
      <c r="Y221" s="71"/>
      <c r="Z221" s="71"/>
    </row>
    <row r="222" spans="1:26" ht="18.75">
      <c r="A222" s="38" t="s">
        <v>199</v>
      </c>
      <c r="B222" s="17">
        <v>2402</v>
      </c>
      <c r="C222" s="17">
        <v>6</v>
      </c>
      <c r="D222" s="18"/>
      <c r="E222" s="18"/>
      <c r="F222" s="18"/>
      <c r="G222" s="18"/>
      <c r="H222" s="18"/>
      <c r="I222" s="18"/>
      <c r="J222" s="18"/>
      <c r="K222" s="28"/>
      <c r="L222" s="18"/>
      <c r="M222" s="18"/>
      <c r="N222" s="18">
        <v>35200</v>
      </c>
      <c r="O222" s="19">
        <v>0.1</v>
      </c>
      <c r="P222" s="18">
        <f t="shared" si="9"/>
        <v>3520</v>
      </c>
      <c r="Q222" s="18">
        <f t="shared" si="10"/>
        <v>3520</v>
      </c>
      <c r="R222" s="18"/>
      <c r="S222" s="18"/>
      <c r="T222" s="73">
        <f t="shared" si="11"/>
        <v>3.52</v>
      </c>
      <c r="V222" s="70"/>
      <c r="Y222" s="71"/>
      <c r="Z222" s="71"/>
    </row>
    <row r="223" spans="1:26" ht="18.75">
      <c r="A223" s="39" t="s">
        <v>98</v>
      </c>
      <c r="B223" s="40">
        <v>64121</v>
      </c>
      <c r="C223" s="40">
        <v>3</v>
      </c>
      <c r="D223" s="12">
        <v>36428</v>
      </c>
      <c r="E223" s="12">
        <f>D223*1.1</f>
        <v>40070.8</v>
      </c>
      <c r="F223" s="12">
        <f>E223*1.06</f>
        <v>42475.048</v>
      </c>
      <c r="G223" s="12">
        <f>F223*1.04</f>
        <v>44174.049920000005</v>
      </c>
      <c r="H223" s="12">
        <f>G223*1.04</f>
        <v>45941.01191680001</v>
      </c>
      <c r="I223" s="12">
        <f>P5*45.5/12</f>
        <v>67439.26583333334</v>
      </c>
      <c r="J223" s="12">
        <f>I223*12</f>
        <v>809271.1900000001</v>
      </c>
      <c r="K223" s="12">
        <f>J223*30.2%</f>
        <v>244399.89938000002</v>
      </c>
      <c r="L223" s="12">
        <f>J223+K223</f>
        <v>1053671.08938</v>
      </c>
      <c r="M223" s="12">
        <v>35200</v>
      </c>
      <c r="N223" s="12">
        <v>35200</v>
      </c>
      <c r="O223" s="15">
        <v>0.7</v>
      </c>
      <c r="P223" s="12">
        <f t="shared" si="9"/>
        <v>24640</v>
      </c>
      <c r="Q223" s="12">
        <f>L223+M223+P223</f>
        <v>1113511.08938</v>
      </c>
      <c r="R223" s="12"/>
      <c r="S223" s="12"/>
      <c r="T223" s="73">
        <f t="shared" si="11"/>
        <v>1113.51108938</v>
      </c>
      <c r="U223" s="52">
        <v>105</v>
      </c>
      <c r="V223" s="70"/>
      <c r="Y223" s="71"/>
      <c r="Z223" s="71"/>
    </row>
    <row r="224" spans="1:23" ht="20.25">
      <c r="A224" s="79" t="s">
        <v>99</v>
      </c>
      <c r="B224" s="40"/>
      <c r="C224" s="40"/>
      <c r="D224" s="36">
        <f>SUM(D18:D223)</f>
        <v>661350</v>
      </c>
      <c r="E224" s="36">
        <f>D224*1.1</f>
        <v>727485.0000000001</v>
      </c>
      <c r="F224" s="36">
        <f aca="true" t="shared" si="12" ref="F224:N224">SUM(F18:F223)</f>
        <v>771134.0999999999</v>
      </c>
      <c r="G224" s="36">
        <f t="shared" si="12"/>
        <v>801979.4640000003</v>
      </c>
      <c r="H224" s="36">
        <f>SUM(H18:H223)</f>
        <v>837958.2268096003</v>
      </c>
      <c r="I224" s="36">
        <f>SUM(I18:I223)</f>
        <v>1213906.7850000004</v>
      </c>
      <c r="J224" s="36">
        <f t="shared" si="12"/>
        <v>14566881.419999998</v>
      </c>
      <c r="K224" s="36">
        <f t="shared" si="12"/>
        <v>4399198.188839999</v>
      </c>
      <c r="L224" s="36">
        <f t="shared" si="12"/>
        <v>18966079.60884</v>
      </c>
      <c r="M224" s="36">
        <f t="shared" si="12"/>
        <v>633600</v>
      </c>
      <c r="N224" s="36">
        <f t="shared" si="12"/>
        <v>6688006.800000002</v>
      </c>
      <c r="O224" s="41" t="s">
        <v>100</v>
      </c>
      <c r="P224" s="36">
        <f>SUM(P18:P223)</f>
        <v>1302405.0399999998</v>
      </c>
      <c r="Q224" s="36">
        <v>20902078</v>
      </c>
      <c r="R224" s="42"/>
      <c r="S224" s="42"/>
      <c r="T224" s="80">
        <f t="shared" si="11"/>
        <v>20902.078</v>
      </c>
      <c r="W224" s="81"/>
    </row>
    <row r="225" spans="1:17" ht="18.75">
      <c r="A225" s="43"/>
      <c r="H225" s="75"/>
      <c r="I225" s="44"/>
      <c r="J225" s="75"/>
      <c r="Q225" s="82"/>
    </row>
    <row r="226" spans="1:10" ht="18.75">
      <c r="A226" s="46"/>
      <c r="B226" s="45"/>
      <c r="C226" s="45"/>
      <c r="H226" s="75"/>
      <c r="I226" s="75"/>
      <c r="J226" s="75"/>
    </row>
    <row r="227" spans="1:3" ht="18.75">
      <c r="A227" s="46"/>
      <c r="B227" s="45"/>
      <c r="C227" s="45"/>
    </row>
    <row r="228" ht="18.75">
      <c r="M228" s="83"/>
    </row>
    <row r="231" spans="4:6" ht="18.75">
      <c r="D231" s="52">
        <v>61087274</v>
      </c>
      <c r="E231" s="52">
        <f>SUM(C231:D231)</f>
        <v>61087274</v>
      </c>
      <c r="F231" s="52" t="s">
        <v>223</v>
      </c>
    </row>
  </sheetData>
  <sheetProtection/>
  <mergeCells count="20">
    <mergeCell ref="A13:Q13"/>
    <mergeCell ref="M15:M16"/>
    <mergeCell ref="I15:I16"/>
    <mergeCell ref="J15:J16"/>
    <mergeCell ref="K15:K16"/>
    <mergeCell ref="A15:A16"/>
    <mergeCell ref="B15:B16"/>
    <mergeCell ref="C15:C16"/>
    <mergeCell ref="E15:E16"/>
    <mergeCell ref="G15:G16"/>
    <mergeCell ref="A12:Q12"/>
    <mergeCell ref="Q15:Q16"/>
    <mergeCell ref="D15:D16"/>
    <mergeCell ref="L15:L16"/>
    <mergeCell ref="F15:F16"/>
    <mergeCell ref="N15:N16"/>
    <mergeCell ref="O15:O16"/>
    <mergeCell ref="P15:P16"/>
    <mergeCell ref="A14:Q14"/>
    <mergeCell ref="H15:H16"/>
  </mergeCells>
  <printOptions/>
  <pageMargins left="0.7086614173228347" right="0.5118110236220472" top="0.7480314960629921" bottom="0.7480314960629921" header="0.31496062992125984" footer="0.31496062992125984"/>
  <pageSetup fitToHeight="3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0"/>
  <sheetViews>
    <sheetView view="pageBreakPreview" zoomScale="90" zoomScaleSheetLayoutView="90" zoomScalePageLayoutView="0" workbookViewId="0" topLeftCell="A9">
      <selection activeCell="Q9" sqref="Q9"/>
    </sheetView>
  </sheetViews>
  <sheetFormatPr defaultColWidth="9.00390625" defaultRowHeight="12.75"/>
  <cols>
    <col min="1" max="1" width="52.375" style="52" customWidth="1"/>
    <col min="2" max="2" width="16.875" style="55" customWidth="1"/>
    <col min="3" max="3" width="12.75390625" style="55" customWidth="1"/>
    <col min="4" max="8" width="21.25390625" style="52" hidden="1" customWidth="1"/>
    <col min="9" max="9" width="21.25390625" style="52" customWidth="1"/>
    <col min="10" max="10" width="17.625" style="52" customWidth="1"/>
    <col min="11" max="11" width="17.00390625" style="52" customWidth="1"/>
    <col min="12" max="12" width="15.875" style="52" customWidth="1"/>
    <col min="13" max="13" width="18.25390625" style="52" customWidth="1"/>
    <col min="14" max="14" width="19.75390625" style="52" customWidth="1"/>
    <col min="15" max="15" width="12.625" style="53" customWidth="1"/>
    <col min="16" max="16" width="13.125" style="52" customWidth="1"/>
    <col min="17" max="17" width="22.75390625" style="52" customWidth="1"/>
    <col min="18" max="19" width="15.25390625" style="52" hidden="1" customWidth="1"/>
    <col min="20" max="20" width="12.125" style="55" hidden="1" customWidth="1"/>
    <col min="21" max="21" width="0" style="52" hidden="1" customWidth="1"/>
    <col min="22" max="22" width="11.625" style="52" bestFit="1" customWidth="1"/>
    <col min="23" max="23" width="13.75390625" style="52" customWidth="1"/>
    <col min="24" max="24" width="18.25390625" style="52" customWidth="1"/>
    <col min="25" max="16384" width="9.125" style="52" customWidth="1"/>
  </cols>
  <sheetData>
    <row r="1" spans="1:3" ht="15.75" hidden="1">
      <c r="A1" s="50"/>
      <c r="B1" s="51"/>
      <c r="C1" s="51"/>
    </row>
    <row r="2" spans="1:3" ht="15.75" hidden="1">
      <c r="A2" s="50"/>
      <c r="B2" s="51"/>
      <c r="C2" s="51"/>
    </row>
    <row r="3" spans="1:23" ht="15.75" customHeight="1" hidden="1">
      <c r="A3" s="58"/>
      <c r="B3" s="51"/>
      <c r="C3" s="51"/>
      <c r="O3" s="53">
        <v>2022</v>
      </c>
      <c r="P3" s="52">
        <v>13035.17</v>
      </c>
      <c r="Q3" s="52" t="s">
        <v>228</v>
      </c>
      <c r="V3" s="52">
        <v>13556.58</v>
      </c>
      <c r="W3" s="52" t="s">
        <v>229</v>
      </c>
    </row>
    <row r="4" spans="1:17" ht="15.75" hidden="1">
      <c r="A4" s="50"/>
      <c r="B4" s="51"/>
      <c r="C4" s="51"/>
      <c r="O4" s="53">
        <v>2023</v>
      </c>
      <c r="P4" s="52">
        <v>14776.67</v>
      </c>
      <c r="Q4" s="52" t="s">
        <v>230</v>
      </c>
    </row>
    <row r="5" spans="1:24" ht="15.75" hidden="1">
      <c r="A5" s="50"/>
      <c r="B5" s="51"/>
      <c r="C5" s="51"/>
      <c r="O5" s="53">
        <v>2024</v>
      </c>
      <c r="P5" s="52">
        <v>17786.18</v>
      </c>
      <c r="W5" s="52">
        <f>(P3*8+V3*4)/12</f>
        <v>13208.973333333333</v>
      </c>
      <c r="X5" s="52">
        <v>2022</v>
      </c>
    </row>
    <row r="6" spans="15:24" ht="12.75" hidden="1">
      <c r="O6" s="53">
        <v>2025</v>
      </c>
      <c r="P6" s="52">
        <v>17786.18</v>
      </c>
      <c r="W6" s="52">
        <f>(P4*4+V3*8)/12</f>
        <v>13963.276666666667</v>
      </c>
      <c r="X6" s="52">
        <v>2023</v>
      </c>
    </row>
    <row r="7" spans="1:24" ht="18.75" customHeight="1" hidden="1">
      <c r="A7" s="1"/>
      <c r="B7" s="1"/>
      <c r="C7" s="1"/>
      <c r="W7" s="52">
        <f>(P4*8+P5*4)/12</f>
        <v>15779.840000000002</v>
      </c>
      <c r="X7" s="52">
        <v>2024</v>
      </c>
    </row>
    <row r="8" spans="1:24" ht="18.75" customHeight="1" hidden="1">
      <c r="A8" s="1"/>
      <c r="B8" s="1"/>
      <c r="C8" s="1"/>
      <c r="D8" s="2"/>
      <c r="E8" s="2"/>
      <c r="F8" s="2"/>
      <c r="G8" s="2"/>
      <c r="H8" s="2"/>
      <c r="I8" s="2"/>
      <c r="W8" s="52">
        <f>(P5*8+P6*4)/12</f>
        <v>17786.18</v>
      </c>
      <c r="X8" s="52">
        <v>2025</v>
      </c>
    </row>
    <row r="9" spans="1:23" ht="18.75">
      <c r="A9" s="1"/>
      <c r="B9" s="1"/>
      <c r="C9" s="1"/>
      <c r="D9" s="2"/>
      <c r="E9" s="2"/>
      <c r="F9" s="2"/>
      <c r="G9" s="2"/>
      <c r="H9" s="2"/>
      <c r="I9" s="2"/>
      <c r="Q9" s="48" t="s">
        <v>239</v>
      </c>
      <c r="V9" s="56"/>
      <c r="W9" s="57"/>
    </row>
    <row r="10" spans="1:23" ht="18.75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0"/>
      <c r="Q10" s="49" t="s">
        <v>236</v>
      </c>
      <c r="R10" s="60"/>
      <c r="S10" s="60"/>
      <c r="V10" s="56"/>
      <c r="W10" s="57"/>
    </row>
    <row r="11" spans="1:23" ht="18.75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0"/>
      <c r="Q11" s="49"/>
      <c r="R11" s="60"/>
      <c r="S11" s="60"/>
      <c r="V11" s="56"/>
      <c r="W11" s="57"/>
    </row>
    <row r="12" spans="1:23" ht="47.25" customHeight="1">
      <c r="A12" s="88" t="s">
        <v>235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60"/>
      <c r="S12" s="60"/>
      <c r="V12" s="56"/>
      <c r="W12" s="57"/>
    </row>
    <row r="13" spans="1:19" ht="18.75">
      <c r="A13" s="100"/>
      <c r="B13" s="100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60"/>
      <c r="S13" s="60"/>
    </row>
    <row r="14" spans="1:20" ht="12.75" customHeight="1">
      <c r="A14" s="97" t="s">
        <v>0</v>
      </c>
      <c r="B14" s="99" t="s">
        <v>231</v>
      </c>
      <c r="C14" s="99" t="s">
        <v>121</v>
      </c>
      <c r="D14" s="89" t="s">
        <v>101</v>
      </c>
      <c r="E14" s="89" t="s">
        <v>105</v>
      </c>
      <c r="F14" s="89" t="s">
        <v>220</v>
      </c>
      <c r="G14" s="89" t="s">
        <v>224</v>
      </c>
      <c r="H14" s="89" t="s">
        <v>226</v>
      </c>
      <c r="I14" s="89" t="s">
        <v>232</v>
      </c>
      <c r="J14" s="89" t="s">
        <v>1</v>
      </c>
      <c r="K14" s="89" t="s">
        <v>2</v>
      </c>
      <c r="L14" s="89" t="s">
        <v>3</v>
      </c>
      <c r="M14" s="89" t="s">
        <v>4</v>
      </c>
      <c r="N14" s="89" t="s">
        <v>5</v>
      </c>
      <c r="O14" s="91" t="s">
        <v>6</v>
      </c>
      <c r="P14" s="93"/>
      <c r="Q14" s="89" t="s">
        <v>7</v>
      </c>
      <c r="R14" s="63"/>
      <c r="S14" s="63"/>
      <c r="T14" s="64"/>
    </row>
    <row r="15" spans="1:20" ht="96.75" customHeight="1">
      <c r="A15" s="98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2"/>
      <c r="P15" s="93"/>
      <c r="Q15" s="90"/>
      <c r="R15" s="65"/>
      <c r="S15" s="65"/>
      <c r="T15" s="7"/>
    </row>
    <row r="16" spans="1:20" ht="15.75" customHeight="1">
      <c r="A16" s="66"/>
      <c r="B16" s="67"/>
      <c r="C16" s="67"/>
      <c r="D16" s="3" t="s">
        <v>8</v>
      </c>
      <c r="E16" s="3"/>
      <c r="F16" s="3"/>
      <c r="G16" s="3"/>
      <c r="H16" s="3"/>
      <c r="I16" s="3"/>
      <c r="J16" s="3" t="s">
        <v>8</v>
      </c>
      <c r="K16" s="3" t="s">
        <v>8</v>
      </c>
      <c r="L16" s="4" t="s">
        <v>9</v>
      </c>
      <c r="M16" s="4" t="s">
        <v>10</v>
      </c>
      <c r="N16" s="4" t="s">
        <v>11</v>
      </c>
      <c r="O16" s="5" t="s">
        <v>12</v>
      </c>
      <c r="P16" s="5" t="s">
        <v>13</v>
      </c>
      <c r="Q16" s="3" t="s">
        <v>8</v>
      </c>
      <c r="R16" s="7"/>
      <c r="S16" s="7"/>
      <c r="T16" s="7"/>
    </row>
    <row r="17" spans="1:21" ht="18.75">
      <c r="A17" s="47" t="s">
        <v>14</v>
      </c>
      <c r="B17" s="30">
        <v>50977</v>
      </c>
      <c r="C17" s="30">
        <v>4</v>
      </c>
      <c r="D17" s="12">
        <v>36428</v>
      </c>
      <c r="E17" s="12">
        <f>D17*1.1</f>
        <v>40070.8</v>
      </c>
      <c r="F17" s="12">
        <f>E17*1.06</f>
        <v>42475.048</v>
      </c>
      <c r="G17" s="12">
        <f>F17*1.04</f>
        <v>44174.049920000005</v>
      </c>
      <c r="H17" s="12">
        <v>47524</v>
      </c>
      <c r="I17" s="12">
        <f>P5*45.5/12</f>
        <v>67439.26583333334</v>
      </c>
      <c r="J17" s="12">
        <f>I17*12</f>
        <v>809271.1900000001</v>
      </c>
      <c r="K17" s="12">
        <f>J17*30.2%</f>
        <v>244399.89938000002</v>
      </c>
      <c r="L17" s="12">
        <f>J17+K17</f>
        <v>1053671.08938</v>
      </c>
      <c r="M17" s="12">
        <v>35200</v>
      </c>
      <c r="N17" s="12">
        <v>35200.4</v>
      </c>
      <c r="O17" s="15">
        <v>0.6</v>
      </c>
      <c r="P17" s="12">
        <f>N17*O17</f>
        <v>21120.24</v>
      </c>
      <c r="Q17" s="12">
        <f>L17+M17+P17</f>
        <v>1109991.32938</v>
      </c>
      <c r="R17" s="12"/>
      <c r="S17" s="12"/>
      <c r="T17" s="72">
        <f>Q17/1000</f>
        <v>1109.99132938</v>
      </c>
      <c r="U17" s="52">
        <v>1</v>
      </c>
    </row>
    <row r="18" spans="1:20" ht="18.75">
      <c r="A18" s="13" t="s">
        <v>123</v>
      </c>
      <c r="B18" s="14">
        <v>15960</v>
      </c>
      <c r="C18" s="14">
        <v>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0</v>
      </c>
      <c r="O18" s="15">
        <v>0.2</v>
      </c>
      <c r="P18" s="12">
        <f aca="true" t="shared" si="0" ref="P18:P81">N18*O18</f>
        <v>0</v>
      </c>
      <c r="Q18" s="12">
        <f aca="true" t="shared" si="1" ref="Q18:Q81">L18+M18+P18</f>
        <v>0</v>
      </c>
      <c r="R18" s="12"/>
      <c r="S18" s="12"/>
      <c r="T18" s="72">
        <f aca="true" t="shared" si="2" ref="T18:T81">Q18/1000</f>
        <v>0</v>
      </c>
    </row>
    <row r="19" spans="1:20" ht="18.75">
      <c r="A19" s="13" t="s">
        <v>124</v>
      </c>
      <c r="B19" s="14">
        <v>1698</v>
      </c>
      <c r="C19" s="14">
        <v>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35200</v>
      </c>
      <c r="O19" s="15">
        <v>0.1</v>
      </c>
      <c r="P19" s="12">
        <f t="shared" si="0"/>
        <v>3520</v>
      </c>
      <c r="Q19" s="12">
        <f t="shared" si="1"/>
        <v>3520</v>
      </c>
      <c r="R19" s="12"/>
      <c r="S19" s="12"/>
      <c r="T19" s="72">
        <f t="shared" si="2"/>
        <v>3.52</v>
      </c>
    </row>
    <row r="20" spans="1:20" ht="18.75">
      <c r="A20" s="13" t="s">
        <v>125</v>
      </c>
      <c r="B20" s="14">
        <v>3393</v>
      </c>
      <c r="C20" s="14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35200</v>
      </c>
      <c r="O20" s="15">
        <v>0.1</v>
      </c>
      <c r="P20" s="12">
        <f t="shared" si="0"/>
        <v>3520</v>
      </c>
      <c r="Q20" s="12">
        <f t="shared" si="1"/>
        <v>3520</v>
      </c>
      <c r="R20" s="12"/>
      <c r="S20" s="12"/>
      <c r="T20" s="72">
        <f t="shared" si="2"/>
        <v>3.52</v>
      </c>
    </row>
    <row r="21" spans="1:21" ht="18.75">
      <c r="A21" s="13" t="s">
        <v>15</v>
      </c>
      <c r="B21" s="14">
        <v>20169</v>
      </c>
      <c r="C21" s="14">
        <v>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35200</v>
      </c>
      <c r="O21" s="15">
        <v>0.3</v>
      </c>
      <c r="P21" s="12">
        <f t="shared" si="0"/>
        <v>10560</v>
      </c>
      <c r="Q21" s="12">
        <f t="shared" si="1"/>
        <v>10560</v>
      </c>
      <c r="R21" s="12"/>
      <c r="S21" s="12"/>
      <c r="T21" s="72">
        <f t="shared" si="2"/>
        <v>10.56</v>
      </c>
      <c r="U21" s="52">
        <v>2</v>
      </c>
    </row>
    <row r="22" spans="1:21" ht="18.75">
      <c r="A22" s="13" t="s">
        <v>16</v>
      </c>
      <c r="B22" s="14">
        <v>5369</v>
      </c>
      <c r="C22" s="14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35200</v>
      </c>
      <c r="O22" s="15">
        <v>0.1</v>
      </c>
      <c r="P22" s="12">
        <f t="shared" si="0"/>
        <v>3520</v>
      </c>
      <c r="Q22" s="12">
        <f t="shared" si="1"/>
        <v>3520</v>
      </c>
      <c r="R22" s="12"/>
      <c r="S22" s="12"/>
      <c r="T22" s="72">
        <f t="shared" si="2"/>
        <v>3.52</v>
      </c>
      <c r="U22" s="52">
        <v>3</v>
      </c>
    </row>
    <row r="23" spans="1:20" ht="18.75">
      <c r="A23" s="13" t="s">
        <v>126</v>
      </c>
      <c r="B23" s="14">
        <v>0</v>
      </c>
      <c r="C23" s="14">
        <v>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0</v>
      </c>
      <c r="O23" s="15">
        <v>0.1</v>
      </c>
      <c r="P23" s="12">
        <f t="shared" si="0"/>
        <v>0</v>
      </c>
      <c r="Q23" s="12">
        <f t="shared" si="1"/>
        <v>0</v>
      </c>
      <c r="R23" s="12"/>
      <c r="S23" s="12"/>
      <c r="T23" s="72">
        <f t="shared" si="2"/>
        <v>0</v>
      </c>
    </row>
    <row r="24" spans="1:20" ht="18.75">
      <c r="A24" s="13" t="s">
        <v>110</v>
      </c>
      <c r="B24" s="14">
        <v>2234</v>
      </c>
      <c r="C24" s="14">
        <v>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35200</v>
      </c>
      <c r="O24" s="15">
        <v>0.1</v>
      </c>
      <c r="P24" s="12">
        <f t="shared" si="0"/>
        <v>3520</v>
      </c>
      <c r="Q24" s="12">
        <f t="shared" si="1"/>
        <v>3520</v>
      </c>
      <c r="R24" s="12"/>
      <c r="S24" s="12"/>
      <c r="T24" s="72">
        <f t="shared" si="2"/>
        <v>3.52</v>
      </c>
    </row>
    <row r="25" spans="1:20" ht="18.75">
      <c r="A25" s="13" t="s">
        <v>127</v>
      </c>
      <c r="B25" s="14">
        <v>0</v>
      </c>
      <c r="C25" s="14">
        <v>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0</v>
      </c>
      <c r="O25" s="15">
        <v>0.1</v>
      </c>
      <c r="P25" s="12">
        <f t="shared" si="0"/>
        <v>0</v>
      </c>
      <c r="Q25" s="12">
        <f t="shared" si="1"/>
        <v>0</v>
      </c>
      <c r="R25" s="12"/>
      <c r="S25" s="12"/>
      <c r="T25" s="72">
        <f t="shared" si="2"/>
        <v>0</v>
      </c>
    </row>
    <row r="26" spans="1:20" ht="18.75">
      <c r="A26" s="16" t="s">
        <v>128</v>
      </c>
      <c r="B26" s="17">
        <v>2154</v>
      </c>
      <c r="C26" s="17"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v>35200</v>
      </c>
      <c r="O26" s="19">
        <v>0.1</v>
      </c>
      <c r="P26" s="18">
        <f t="shared" si="0"/>
        <v>3520</v>
      </c>
      <c r="Q26" s="18">
        <f t="shared" si="1"/>
        <v>3520</v>
      </c>
      <c r="R26" s="18"/>
      <c r="S26" s="18"/>
      <c r="T26" s="73">
        <f t="shared" si="2"/>
        <v>3.52</v>
      </c>
    </row>
    <row r="27" spans="1:21" ht="18.75">
      <c r="A27" s="29" t="s">
        <v>112</v>
      </c>
      <c r="B27" s="30">
        <v>50211</v>
      </c>
      <c r="C27" s="30">
        <v>3</v>
      </c>
      <c r="D27" s="12">
        <v>36428</v>
      </c>
      <c r="E27" s="12">
        <f>D27*1.1</f>
        <v>40070.8</v>
      </c>
      <c r="F27" s="12">
        <f>E27*1.06</f>
        <v>42475.048</v>
      </c>
      <c r="G27" s="12">
        <f>F27*1.04</f>
        <v>44174.049920000005</v>
      </c>
      <c r="H27" s="12">
        <f>G27*1.04</f>
        <v>45941.01191680001</v>
      </c>
      <c r="I27" s="12">
        <f>P5*45.5/12</f>
        <v>67439.26583333334</v>
      </c>
      <c r="J27" s="12">
        <f>I27*12</f>
        <v>809271.1900000001</v>
      </c>
      <c r="K27" s="12">
        <f>J27*30.2%</f>
        <v>244399.89938000002</v>
      </c>
      <c r="L27" s="12">
        <f>J27+K27</f>
        <v>1053671.08938</v>
      </c>
      <c r="M27" s="12">
        <v>35200</v>
      </c>
      <c r="N27" s="12">
        <v>35200.4</v>
      </c>
      <c r="O27" s="15">
        <v>0.6</v>
      </c>
      <c r="P27" s="12">
        <f t="shared" si="0"/>
        <v>21120.24</v>
      </c>
      <c r="Q27" s="12">
        <f t="shared" si="1"/>
        <v>1109991.32938</v>
      </c>
      <c r="R27" s="12"/>
      <c r="S27" s="12"/>
      <c r="T27" s="72">
        <f t="shared" si="2"/>
        <v>1109.99132938</v>
      </c>
      <c r="U27" s="52">
        <v>4</v>
      </c>
    </row>
    <row r="28" spans="1:21" ht="18.75">
      <c r="A28" s="13" t="s">
        <v>17</v>
      </c>
      <c r="B28" s="14">
        <v>7539</v>
      </c>
      <c r="C28" s="14">
        <v>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35200</v>
      </c>
      <c r="O28" s="15">
        <v>0.1</v>
      </c>
      <c r="P28" s="12">
        <f t="shared" si="0"/>
        <v>3520</v>
      </c>
      <c r="Q28" s="12">
        <f t="shared" si="1"/>
        <v>3520</v>
      </c>
      <c r="R28" s="12"/>
      <c r="S28" s="12"/>
      <c r="T28" s="72">
        <f t="shared" si="2"/>
        <v>3.52</v>
      </c>
      <c r="U28" s="52">
        <v>5</v>
      </c>
    </row>
    <row r="29" spans="1:21" ht="18.75">
      <c r="A29" s="13" t="s">
        <v>18</v>
      </c>
      <c r="B29" s="14">
        <v>0</v>
      </c>
      <c r="C29" s="14">
        <v>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0</v>
      </c>
      <c r="O29" s="15">
        <v>0.1</v>
      </c>
      <c r="P29" s="12">
        <f t="shared" si="0"/>
        <v>0</v>
      </c>
      <c r="Q29" s="12">
        <f t="shared" si="1"/>
        <v>0</v>
      </c>
      <c r="R29" s="12"/>
      <c r="S29" s="12"/>
      <c r="T29" s="72">
        <f t="shared" si="2"/>
        <v>0</v>
      </c>
      <c r="U29" s="52">
        <v>6</v>
      </c>
    </row>
    <row r="30" spans="1:21" ht="18.75">
      <c r="A30" s="13" t="s">
        <v>19</v>
      </c>
      <c r="B30" s="14">
        <v>9323</v>
      </c>
      <c r="C30" s="14">
        <v>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35200</v>
      </c>
      <c r="O30" s="15">
        <v>0.1</v>
      </c>
      <c r="P30" s="12">
        <f t="shared" si="0"/>
        <v>3520</v>
      </c>
      <c r="Q30" s="12">
        <f t="shared" si="1"/>
        <v>3520</v>
      </c>
      <c r="R30" s="12"/>
      <c r="S30" s="12"/>
      <c r="T30" s="72">
        <f t="shared" si="2"/>
        <v>3.52</v>
      </c>
      <c r="U30" s="52">
        <v>7</v>
      </c>
    </row>
    <row r="31" spans="1:21" ht="18.75">
      <c r="A31" s="13" t="s">
        <v>20</v>
      </c>
      <c r="B31" s="14">
        <v>0</v>
      </c>
      <c r="C31" s="14">
        <v>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0</v>
      </c>
      <c r="O31" s="15">
        <v>0.1</v>
      </c>
      <c r="P31" s="12">
        <f t="shared" si="0"/>
        <v>0</v>
      </c>
      <c r="Q31" s="12">
        <f t="shared" si="1"/>
        <v>0</v>
      </c>
      <c r="R31" s="12"/>
      <c r="S31" s="12"/>
      <c r="T31" s="72">
        <f t="shared" si="2"/>
        <v>0</v>
      </c>
      <c r="U31" s="52">
        <v>8</v>
      </c>
    </row>
    <row r="32" spans="1:21" ht="18.75">
      <c r="A32" s="13" t="s">
        <v>111</v>
      </c>
      <c r="B32" s="14">
        <v>0</v>
      </c>
      <c r="C32" s="14">
        <v>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0</v>
      </c>
      <c r="O32" s="15">
        <v>0.1</v>
      </c>
      <c r="P32" s="12">
        <f t="shared" si="0"/>
        <v>0</v>
      </c>
      <c r="Q32" s="12">
        <f t="shared" si="1"/>
        <v>0</v>
      </c>
      <c r="R32" s="12"/>
      <c r="S32" s="12"/>
      <c r="T32" s="72">
        <f t="shared" si="2"/>
        <v>0</v>
      </c>
      <c r="U32" s="52">
        <v>9</v>
      </c>
    </row>
    <row r="33" spans="1:21" ht="18.75">
      <c r="A33" s="13" t="s">
        <v>21</v>
      </c>
      <c r="B33" s="14">
        <v>0</v>
      </c>
      <c r="C33" s="14">
        <v>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0</v>
      </c>
      <c r="O33" s="15">
        <v>0.1</v>
      </c>
      <c r="P33" s="12">
        <f t="shared" si="0"/>
        <v>0</v>
      </c>
      <c r="Q33" s="12">
        <f t="shared" si="1"/>
        <v>0</v>
      </c>
      <c r="R33" s="12"/>
      <c r="S33" s="12"/>
      <c r="T33" s="72">
        <f t="shared" si="2"/>
        <v>0</v>
      </c>
      <c r="U33" s="52">
        <v>10</v>
      </c>
    </row>
    <row r="34" spans="1:21" ht="18.75">
      <c r="A34" s="13" t="s">
        <v>22</v>
      </c>
      <c r="B34" s="14">
        <v>6194</v>
      </c>
      <c r="C34" s="14">
        <v>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35200</v>
      </c>
      <c r="O34" s="15">
        <v>0.1</v>
      </c>
      <c r="P34" s="12">
        <f t="shared" si="0"/>
        <v>3520</v>
      </c>
      <c r="Q34" s="12">
        <f t="shared" si="1"/>
        <v>3520</v>
      </c>
      <c r="R34" s="12"/>
      <c r="S34" s="12"/>
      <c r="T34" s="72">
        <f t="shared" si="2"/>
        <v>3.52</v>
      </c>
      <c r="U34" s="52">
        <v>11</v>
      </c>
    </row>
    <row r="35" spans="1:21" ht="18.75">
      <c r="A35" s="13" t="s">
        <v>23</v>
      </c>
      <c r="B35" s="14">
        <v>0</v>
      </c>
      <c r="C35" s="14">
        <v>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0</v>
      </c>
      <c r="O35" s="15">
        <v>0.1</v>
      </c>
      <c r="P35" s="12">
        <f t="shared" si="0"/>
        <v>0</v>
      </c>
      <c r="Q35" s="12">
        <f t="shared" si="1"/>
        <v>0</v>
      </c>
      <c r="R35" s="12"/>
      <c r="S35" s="12"/>
      <c r="T35" s="72">
        <f t="shared" si="2"/>
        <v>0</v>
      </c>
      <c r="U35" s="52">
        <v>12</v>
      </c>
    </row>
    <row r="36" spans="1:21" ht="18.75">
      <c r="A36" s="13" t="s">
        <v>24</v>
      </c>
      <c r="B36" s="14">
        <v>0</v>
      </c>
      <c r="C36" s="14">
        <v>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0</v>
      </c>
      <c r="O36" s="15">
        <v>0.1</v>
      </c>
      <c r="P36" s="12">
        <f t="shared" si="0"/>
        <v>0</v>
      </c>
      <c r="Q36" s="12">
        <f t="shared" si="1"/>
        <v>0</v>
      </c>
      <c r="R36" s="12"/>
      <c r="S36" s="12"/>
      <c r="T36" s="72">
        <f t="shared" si="2"/>
        <v>0</v>
      </c>
      <c r="U36" s="52">
        <v>13</v>
      </c>
    </row>
    <row r="37" spans="1:21" ht="18.75">
      <c r="A37" s="13" t="s">
        <v>113</v>
      </c>
      <c r="B37" s="14">
        <v>8482</v>
      </c>
      <c r="C37" s="14">
        <v>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35200</v>
      </c>
      <c r="O37" s="15">
        <v>0.1</v>
      </c>
      <c r="P37" s="12">
        <f t="shared" si="0"/>
        <v>3520</v>
      </c>
      <c r="Q37" s="12">
        <f t="shared" si="1"/>
        <v>3520</v>
      </c>
      <c r="R37" s="12"/>
      <c r="S37" s="12"/>
      <c r="T37" s="72">
        <f t="shared" si="2"/>
        <v>3.52</v>
      </c>
      <c r="U37" s="52">
        <v>14</v>
      </c>
    </row>
    <row r="38" spans="1:21" ht="18.75">
      <c r="A38" s="13" t="s">
        <v>25</v>
      </c>
      <c r="B38" s="14">
        <v>0</v>
      </c>
      <c r="C38" s="14">
        <v>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0</v>
      </c>
      <c r="O38" s="15">
        <v>0.1</v>
      </c>
      <c r="P38" s="12">
        <f t="shared" si="0"/>
        <v>0</v>
      </c>
      <c r="Q38" s="12">
        <f t="shared" si="1"/>
        <v>0</v>
      </c>
      <c r="R38" s="12"/>
      <c r="S38" s="12"/>
      <c r="T38" s="72">
        <f t="shared" si="2"/>
        <v>0</v>
      </c>
      <c r="U38" s="52">
        <v>15</v>
      </c>
    </row>
    <row r="39" spans="1:21" ht="18.75">
      <c r="A39" s="13" t="s">
        <v>26</v>
      </c>
      <c r="B39" s="14">
        <v>5230</v>
      </c>
      <c r="C39" s="14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35200</v>
      </c>
      <c r="O39" s="15">
        <v>0.1</v>
      </c>
      <c r="P39" s="12">
        <f t="shared" si="0"/>
        <v>3520</v>
      </c>
      <c r="Q39" s="12">
        <f t="shared" si="1"/>
        <v>3520</v>
      </c>
      <c r="R39" s="12"/>
      <c r="S39" s="12"/>
      <c r="T39" s="72">
        <f t="shared" si="2"/>
        <v>3.52</v>
      </c>
      <c r="U39" s="52">
        <v>16</v>
      </c>
    </row>
    <row r="40" spans="1:21" ht="18.75">
      <c r="A40" s="13" t="s">
        <v>27</v>
      </c>
      <c r="B40" s="14">
        <v>1676</v>
      </c>
      <c r="C40" s="14">
        <v>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35200</v>
      </c>
      <c r="O40" s="15">
        <v>0.1</v>
      </c>
      <c r="P40" s="12">
        <f t="shared" si="0"/>
        <v>3520</v>
      </c>
      <c r="Q40" s="12">
        <f t="shared" si="1"/>
        <v>3520</v>
      </c>
      <c r="R40" s="12"/>
      <c r="S40" s="12"/>
      <c r="T40" s="72">
        <f t="shared" si="2"/>
        <v>3.52</v>
      </c>
      <c r="U40" s="52">
        <v>17</v>
      </c>
    </row>
    <row r="41" spans="1:21" ht="18.75">
      <c r="A41" s="13" t="s">
        <v>28</v>
      </c>
      <c r="B41" s="14">
        <v>0</v>
      </c>
      <c r="C41" s="14">
        <v>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0</v>
      </c>
      <c r="O41" s="15">
        <v>0.1</v>
      </c>
      <c r="P41" s="12">
        <f t="shared" si="0"/>
        <v>0</v>
      </c>
      <c r="Q41" s="12">
        <f t="shared" si="1"/>
        <v>0</v>
      </c>
      <c r="R41" s="12"/>
      <c r="S41" s="12"/>
      <c r="T41" s="72">
        <f t="shared" si="2"/>
        <v>0</v>
      </c>
      <c r="U41" s="52">
        <v>18</v>
      </c>
    </row>
    <row r="42" spans="1:21" ht="18.75">
      <c r="A42" s="16" t="s">
        <v>29</v>
      </c>
      <c r="B42" s="17">
        <v>0</v>
      </c>
      <c r="C42" s="17">
        <v>6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9">
        <v>0.1</v>
      </c>
      <c r="P42" s="18">
        <f t="shared" si="0"/>
        <v>0</v>
      </c>
      <c r="Q42" s="18">
        <f t="shared" si="1"/>
        <v>0</v>
      </c>
      <c r="R42" s="18"/>
      <c r="S42" s="18"/>
      <c r="T42" s="73">
        <f t="shared" si="2"/>
        <v>0</v>
      </c>
      <c r="U42" s="52">
        <v>19</v>
      </c>
    </row>
    <row r="43" spans="1:21" ht="18.75">
      <c r="A43" s="29" t="s">
        <v>30</v>
      </c>
      <c r="B43" s="30">
        <v>79417</v>
      </c>
      <c r="C43" s="30">
        <v>3</v>
      </c>
      <c r="D43" s="12">
        <v>37055</v>
      </c>
      <c r="E43" s="12">
        <f>D43*1.1</f>
        <v>40760.5</v>
      </c>
      <c r="F43" s="31">
        <f>E43*1.06</f>
        <v>43206.130000000005</v>
      </c>
      <c r="G43" s="12">
        <f>F43*1.04</f>
        <v>44934.37520000001</v>
      </c>
      <c r="H43" s="12">
        <f>G43*1.04</f>
        <v>46731.75020800001</v>
      </c>
      <c r="I43" s="12">
        <f>P5*45.5/12</f>
        <v>67439.26583333334</v>
      </c>
      <c r="J43" s="12">
        <f>I43*12</f>
        <v>809271.1900000001</v>
      </c>
      <c r="K43" s="27">
        <f>J43*30.2%</f>
        <v>244399.89938000002</v>
      </c>
      <c r="L43" s="12">
        <f>J43+K43</f>
        <v>1053671.08938</v>
      </c>
      <c r="M43" s="12">
        <v>35200</v>
      </c>
      <c r="N43" s="12">
        <v>35200.4</v>
      </c>
      <c r="O43" s="15">
        <v>0.8</v>
      </c>
      <c r="P43" s="12">
        <f t="shared" si="0"/>
        <v>28160.320000000003</v>
      </c>
      <c r="Q43" s="12">
        <f t="shared" si="1"/>
        <v>1117031.40938</v>
      </c>
      <c r="R43" s="12"/>
      <c r="S43" s="12"/>
      <c r="T43" s="72">
        <f t="shared" si="2"/>
        <v>1117.03140938</v>
      </c>
      <c r="U43" s="52">
        <v>20</v>
      </c>
    </row>
    <row r="44" spans="1:21" ht="18.75">
      <c r="A44" s="13" t="s">
        <v>31</v>
      </c>
      <c r="B44" s="14">
        <v>1170</v>
      </c>
      <c r="C44" s="14">
        <v>6</v>
      </c>
      <c r="D44" s="12"/>
      <c r="E44" s="12"/>
      <c r="F44" s="12"/>
      <c r="G44" s="12"/>
      <c r="H44" s="12"/>
      <c r="I44" s="12"/>
      <c r="J44" s="12"/>
      <c r="K44" s="27"/>
      <c r="L44" s="12"/>
      <c r="M44" s="12"/>
      <c r="N44" s="12">
        <v>35200</v>
      </c>
      <c r="O44" s="15">
        <v>0.1</v>
      </c>
      <c r="P44" s="12">
        <f t="shared" si="0"/>
        <v>3520</v>
      </c>
      <c r="Q44" s="12">
        <f t="shared" si="1"/>
        <v>3520</v>
      </c>
      <c r="R44" s="12"/>
      <c r="S44" s="12"/>
      <c r="T44" s="72">
        <f t="shared" si="2"/>
        <v>3.52</v>
      </c>
      <c r="U44" s="52">
        <v>21</v>
      </c>
    </row>
    <row r="45" spans="1:21" ht="18.75">
      <c r="A45" s="13" t="s">
        <v>32</v>
      </c>
      <c r="B45" s="14">
        <v>1575</v>
      </c>
      <c r="C45" s="14">
        <v>6</v>
      </c>
      <c r="D45" s="12"/>
      <c r="E45" s="12"/>
      <c r="F45" s="12"/>
      <c r="G45" s="12"/>
      <c r="H45" s="12"/>
      <c r="I45" s="12"/>
      <c r="J45" s="12"/>
      <c r="K45" s="27"/>
      <c r="L45" s="12"/>
      <c r="M45" s="12"/>
      <c r="N45" s="12">
        <v>35200</v>
      </c>
      <c r="O45" s="15">
        <v>0.1</v>
      </c>
      <c r="P45" s="12">
        <f t="shared" si="0"/>
        <v>3520</v>
      </c>
      <c r="Q45" s="12">
        <f t="shared" si="1"/>
        <v>3520</v>
      </c>
      <c r="R45" s="12"/>
      <c r="S45" s="12"/>
      <c r="T45" s="72">
        <f t="shared" si="2"/>
        <v>3.52</v>
      </c>
      <c r="U45" s="52">
        <v>22</v>
      </c>
    </row>
    <row r="46" spans="1:21" ht="18.75">
      <c r="A46" s="13" t="s">
        <v>102</v>
      </c>
      <c r="B46" s="14">
        <v>1427</v>
      </c>
      <c r="C46" s="14">
        <v>6</v>
      </c>
      <c r="D46" s="12"/>
      <c r="E46" s="12"/>
      <c r="F46" s="12"/>
      <c r="G46" s="12"/>
      <c r="H46" s="12"/>
      <c r="I46" s="12"/>
      <c r="J46" s="12"/>
      <c r="K46" s="27"/>
      <c r="L46" s="12"/>
      <c r="M46" s="12"/>
      <c r="N46" s="12">
        <v>35200</v>
      </c>
      <c r="O46" s="15">
        <v>0.1</v>
      </c>
      <c r="P46" s="12">
        <f t="shared" si="0"/>
        <v>3520</v>
      </c>
      <c r="Q46" s="12">
        <f t="shared" si="1"/>
        <v>3520</v>
      </c>
      <c r="R46" s="12"/>
      <c r="S46" s="12"/>
      <c r="T46" s="72">
        <f t="shared" si="2"/>
        <v>3.52</v>
      </c>
      <c r="U46" s="52">
        <v>23</v>
      </c>
    </row>
    <row r="47" spans="1:21" ht="18.75">
      <c r="A47" s="13" t="s">
        <v>33</v>
      </c>
      <c r="B47" s="14">
        <v>1829</v>
      </c>
      <c r="C47" s="14">
        <v>6</v>
      </c>
      <c r="D47" s="12"/>
      <c r="E47" s="12"/>
      <c r="F47" s="12"/>
      <c r="G47" s="12"/>
      <c r="H47" s="12"/>
      <c r="I47" s="12"/>
      <c r="J47" s="12"/>
      <c r="K47" s="27"/>
      <c r="L47" s="12"/>
      <c r="M47" s="12"/>
      <c r="N47" s="12">
        <v>35200</v>
      </c>
      <c r="O47" s="15">
        <v>0.1</v>
      </c>
      <c r="P47" s="12">
        <f t="shared" si="0"/>
        <v>3520</v>
      </c>
      <c r="Q47" s="12">
        <f t="shared" si="1"/>
        <v>3520</v>
      </c>
      <c r="R47" s="12"/>
      <c r="S47" s="12"/>
      <c r="T47" s="72">
        <f t="shared" si="2"/>
        <v>3.52</v>
      </c>
      <c r="U47" s="52">
        <v>24</v>
      </c>
    </row>
    <row r="48" spans="1:20" ht="18.75">
      <c r="A48" s="13" t="s">
        <v>129</v>
      </c>
      <c r="B48" s="14">
        <v>2709</v>
      </c>
      <c r="C48" s="14">
        <v>6</v>
      </c>
      <c r="D48" s="12"/>
      <c r="E48" s="12"/>
      <c r="F48" s="12"/>
      <c r="G48" s="12"/>
      <c r="H48" s="12"/>
      <c r="I48" s="12"/>
      <c r="J48" s="12"/>
      <c r="K48" s="27"/>
      <c r="L48" s="12"/>
      <c r="M48" s="12"/>
      <c r="N48" s="12">
        <v>35200</v>
      </c>
      <c r="O48" s="15">
        <v>0.1</v>
      </c>
      <c r="P48" s="12">
        <f t="shared" si="0"/>
        <v>3520</v>
      </c>
      <c r="Q48" s="12">
        <f t="shared" si="1"/>
        <v>3520</v>
      </c>
      <c r="R48" s="12"/>
      <c r="S48" s="12"/>
      <c r="T48" s="72">
        <f t="shared" si="2"/>
        <v>3.52</v>
      </c>
    </row>
    <row r="49" spans="1:21" ht="18.75">
      <c r="A49" s="13" t="s">
        <v>34</v>
      </c>
      <c r="B49" s="14">
        <v>7284</v>
      </c>
      <c r="C49" s="14">
        <v>4</v>
      </c>
      <c r="D49" s="12"/>
      <c r="E49" s="12"/>
      <c r="F49" s="12"/>
      <c r="G49" s="12"/>
      <c r="H49" s="12"/>
      <c r="I49" s="12"/>
      <c r="J49" s="12"/>
      <c r="K49" s="27"/>
      <c r="L49" s="12"/>
      <c r="M49" s="12"/>
      <c r="N49" s="12">
        <v>35200</v>
      </c>
      <c r="O49" s="15">
        <v>0.1</v>
      </c>
      <c r="P49" s="12">
        <f t="shared" si="0"/>
        <v>3520</v>
      </c>
      <c r="Q49" s="12">
        <f t="shared" si="1"/>
        <v>3520</v>
      </c>
      <c r="R49" s="12"/>
      <c r="S49" s="12"/>
      <c r="T49" s="72">
        <f t="shared" si="2"/>
        <v>3.52</v>
      </c>
      <c r="U49" s="52">
        <v>25</v>
      </c>
    </row>
    <row r="50" spans="1:21" ht="18.75">
      <c r="A50" s="13" t="s">
        <v>35</v>
      </c>
      <c r="B50" s="14">
        <v>4560</v>
      </c>
      <c r="C50" s="14">
        <v>5</v>
      </c>
      <c r="D50" s="12"/>
      <c r="E50" s="12"/>
      <c r="F50" s="12"/>
      <c r="G50" s="12"/>
      <c r="H50" s="12"/>
      <c r="I50" s="12"/>
      <c r="J50" s="12"/>
      <c r="K50" s="27"/>
      <c r="L50" s="12"/>
      <c r="M50" s="12"/>
      <c r="N50" s="12">
        <v>35200</v>
      </c>
      <c r="O50" s="15">
        <v>0.1</v>
      </c>
      <c r="P50" s="12">
        <f t="shared" si="0"/>
        <v>3520</v>
      </c>
      <c r="Q50" s="12">
        <f t="shared" si="1"/>
        <v>3520</v>
      </c>
      <c r="R50" s="12"/>
      <c r="S50" s="12"/>
      <c r="T50" s="72">
        <f t="shared" si="2"/>
        <v>3.52</v>
      </c>
      <c r="U50" s="52">
        <v>26</v>
      </c>
    </row>
    <row r="51" spans="1:21" ht="18.75">
      <c r="A51" s="13" t="s">
        <v>36</v>
      </c>
      <c r="B51" s="14">
        <v>1103</v>
      </c>
      <c r="C51" s="14">
        <v>6</v>
      </c>
      <c r="D51" s="12"/>
      <c r="E51" s="12"/>
      <c r="F51" s="12"/>
      <c r="G51" s="12"/>
      <c r="H51" s="12"/>
      <c r="I51" s="12"/>
      <c r="J51" s="12"/>
      <c r="K51" s="27"/>
      <c r="L51" s="12"/>
      <c r="M51" s="12"/>
      <c r="N51" s="12">
        <v>35200</v>
      </c>
      <c r="O51" s="15">
        <v>0.1</v>
      </c>
      <c r="P51" s="12">
        <f t="shared" si="0"/>
        <v>3520</v>
      </c>
      <c r="Q51" s="12">
        <f t="shared" si="1"/>
        <v>3520</v>
      </c>
      <c r="R51" s="12"/>
      <c r="S51" s="12"/>
      <c r="T51" s="72">
        <f t="shared" si="2"/>
        <v>3.52</v>
      </c>
      <c r="U51" s="52">
        <v>27</v>
      </c>
    </row>
    <row r="52" spans="1:20" ht="18.75">
      <c r="A52" s="13" t="s">
        <v>130</v>
      </c>
      <c r="B52" s="14">
        <v>655</v>
      </c>
      <c r="C52" s="14">
        <v>7</v>
      </c>
      <c r="D52" s="12"/>
      <c r="E52" s="12"/>
      <c r="F52" s="12"/>
      <c r="G52" s="12"/>
      <c r="H52" s="12"/>
      <c r="I52" s="12"/>
      <c r="J52" s="12"/>
      <c r="K52" s="27"/>
      <c r="L52" s="12"/>
      <c r="M52" s="12"/>
      <c r="N52" s="12">
        <v>35200</v>
      </c>
      <c r="O52" s="15">
        <v>0.1</v>
      </c>
      <c r="P52" s="12">
        <f t="shared" si="0"/>
        <v>3520</v>
      </c>
      <c r="Q52" s="12">
        <f t="shared" si="1"/>
        <v>3520</v>
      </c>
      <c r="R52" s="12"/>
      <c r="S52" s="12"/>
      <c r="T52" s="72">
        <f t="shared" si="2"/>
        <v>3.52</v>
      </c>
    </row>
    <row r="53" spans="1:21" ht="18.75">
      <c r="A53" s="13" t="s">
        <v>131</v>
      </c>
      <c r="B53" s="14">
        <v>987</v>
      </c>
      <c r="C53" s="14">
        <v>6</v>
      </c>
      <c r="D53" s="12"/>
      <c r="E53" s="12"/>
      <c r="F53" s="12"/>
      <c r="G53" s="12"/>
      <c r="H53" s="12"/>
      <c r="I53" s="12"/>
      <c r="J53" s="12"/>
      <c r="K53" s="27"/>
      <c r="L53" s="12"/>
      <c r="M53" s="12"/>
      <c r="N53" s="12">
        <v>35200</v>
      </c>
      <c r="O53" s="15">
        <v>0.1</v>
      </c>
      <c r="P53" s="12">
        <f t="shared" si="0"/>
        <v>3520</v>
      </c>
      <c r="Q53" s="12">
        <f t="shared" si="1"/>
        <v>3520</v>
      </c>
      <c r="R53" s="12"/>
      <c r="S53" s="12"/>
      <c r="T53" s="72">
        <f t="shared" si="2"/>
        <v>3.52</v>
      </c>
      <c r="U53" s="52">
        <v>28</v>
      </c>
    </row>
    <row r="54" spans="1:20" ht="18.75">
      <c r="A54" s="13" t="s">
        <v>132</v>
      </c>
      <c r="B54" s="14">
        <v>2443</v>
      </c>
      <c r="C54" s="14">
        <v>6</v>
      </c>
      <c r="D54" s="12"/>
      <c r="E54" s="12"/>
      <c r="F54" s="12"/>
      <c r="G54" s="12"/>
      <c r="H54" s="12"/>
      <c r="I54" s="12"/>
      <c r="J54" s="12"/>
      <c r="K54" s="27"/>
      <c r="L54" s="12"/>
      <c r="M54" s="12"/>
      <c r="N54" s="12">
        <v>35200</v>
      </c>
      <c r="O54" s="15">
        <v>0.1</v>
      </c>
      <c r="P54" s="12">
        <f t="shared" si="0"/>
        <v>3520</v>
      </c>
      <c r="Q54" s="12">
        <f t="shared" si="1"/>
        <v>3520</v>
      </c>
      <c r="R54" s="12"/>
      <c r="S54" s="12"/>
      <c r="T54" s="72">
        <f t="shared" si="2"/>
        <v>3.52</v>
      </c>
    </row>
    <row r="55" spans="1:21" ht="18.75">
      <c r="A55" s="13" t="s">
        <v>37</v>
      </c>
      <c r="B55" s="14">
        <v>13062</v>
      </c>
      <c r="C55" s="14">
        <v>3</v>
      </c>
      <c r="D55" s="12"/>
      <c r="E55" s="12"/>
      <c r="F55" s="12"/>
      <c r="G55" s="12"/>
      <c r="H55" s="12"/>
      <c r="I55" s="12"/>
      <c r="J55" s="12"/>
      <c r="K55" s="27"/>
      <c r="L55" s="12"/>
      <c r="M55" s="12"/>
      <c r="N55" s="12">
        <v>35200</v>
      </c>
      <c r="O55" s="15">
        <v>0.2</v>
      </c>
      <c r="P55" s="12">
        <f t="shared" si="0"/>
        <v>7040</v>
      </c>
      <c r="Q55" s="12">
        <f t="shared" si="1"/>
        <v>7040</v>
      </c>
      <c r="R55" s="12"/>
      <c r="S55" s="12"/>
      <c r="T55" s="72">
        <f t="shared" si="2"/>
        <v>7.04</v>
      </c>
      <c r="U55" s="52">
        <v>29</v>
      </c>
    </row>
    <row r="56" spans="1:21" ht="18.75">
      <c r="A56" s="13" t="s">
        <v>109</v>
      </c>
      <c r="B56" s="14">
        <v>1615</v>
      </c>
      <c r="C56" s="14">
        <v>6</v>
      </c>
      <c r="D56" s="12"/>
      <c r="E56" s="12"/>
      <c r="F56" s="12"/>
      <c r="G56" s="12"/>
      <c r="H56" s="12"/>
      <c r="I56" s="12"/>
      <c r="J56" s="12"/>
      <c r="K56" s="27"/>
      <c r="L56" s="12"/>
      <c r="M56" s="12"/>
      <c r="N56" s="12">
        <v>35200</v>
      </c>
      <c r="O56" s="15">
        <v>0.1</v>
      </c>
      <c r="P56" s="12">
        <f t="shared" si="0"/>
        <v>3520</v>
      </c>
      <c r="Q56" s="12">
        <f t="shared" si="1"/>
        <v>3520</v>
      </c>
      <c r="R56" s="12"/>
      <c r="S56" s="12"/>
      <c r="T56" s="72">
        <f t="shared" si="2"/>
        <v>3.52</v>
      </c>
      <c r="U56" s="52">
        <v>30</v>
      </c>
    </row>
    <row r="57" spans="1:21" ht="18.75">
      <c r="A57" s="16" t="s">
        <v>108</v>
      </c>
      <c r="B57" s="17">
        <v>1043</v>
      </c>
      <c r="C57" s="17">
        <v>6</v>
      </c>
      <c r="D57" s="18"/>
      <c r="E57" s="18"/>
      <c r="F57" s="18"/>
      <c r="G57" s="18"/>
      <c r="H57" s="18"/>
      <c r="I57" s="18"/>
      <c r="J57" s="18"/>
      <c r="K57" s="28"/>
      <c r="L57" s="18"/>
      <c r="M57" s="18"/>
      <c r="N57" s="18">
        <v>35200</v>
      </c>
      <c r="O57" s="19">
        <v>0.1</v>
      </c>
      <c r="P57" s="18">
        <f t="shared" si="0"/>
        <v>3520</v>
      </c>
      <c r="Q57" s="18">
        <f t="shared" si="1"/>
        <v>3520</v>
      </c>
      <c r="R57" s="18"/>
      <c r="S57" s="18"/>
      <c r="T57" s="73">
        <f t="shared" si="2"/>
        <v>3.52</v>
      </c>
      <c r="U57" s="52">
        <v>31</v>
      </c>
    </row>
    <row r="58" spans="1:21" ht="18.75">
      <c r="A58" s="29" t="s">
        <v>38</v>
      </c>
      <c r="B58" s="30">
        <v>554288</v>
      </c>
      <c r="C58" s="30">
        <v>1</v>
      </c>
      <c r="D58" s="12">
        <v>37683</v>
      </c>
      <c r="E58" s="12">
        <f>D58*1.1</f>
        <v>41451.3</v>
      </c>
      <c r="F58" s="12">
        <f>E58*1.06</f>
        <v>43938.378000000004</v>
      </c>
      <c r="G58" s="12">
        <f>F58*1.04</f>
        <v>45695.913120000005</v>
      </c>
      <c r="H58" s="12">
        <f>G58*1.04</f>
        <v>47523.74964480001</v>
      </c>
      <c r="I58" s="12">
        <f>P5*45.5/12</f>
        <v>67439.26583333334</v>
      </c>
      <c r="J58" s="12">
        <f>I58*12</f>
        <v>809271.1900000001</v>
      </c>
      <c r="K58" s="27">
        <f>J58*30.2%</f>
        <v>244399.89938000002</v>
      </c>
      <c r="L58" s="12">
        <f>J58+K58</f>
        <v>1053671.08938</v>
      </c>
      <c r="M58" s="12">
        <v>35200</v>
      </c>
      <c r="N58" s="12">
        <v>35200.4</v>
      </c>
      <c r="O58" s="15">
        <v>1</v>
      </c>
      <c r="P58" s="12">
        <f t="shared" si="0"/>
        <v>35200.4</v>
      </c>
      <c r="Q58" s="12">
        <f t="shared" si="1"/>
        <v>1124071.48938</v>
      </c>
      <c r="R58" s="12"/>
      <c r="S58" s="12"/>
      <c r="T58" s="72">
        <f t="shared" si="2"/>
        <v>1124.07148938</v>
      </c>
      <c r="U58" s="52">
        <v>32</v>
      </c>
    </row>
    <row r="59" spans="1:20" ht="18.75">
      <c r="A59" s="13" t="s">
        <v>133</v>
      </c>
      <c r="B59" s="14">
        <v>12964</v>
      </c>
      <c r="C59" s="14">
        <v>3</v>
      </c>
      <c r="D59" s="12"/>
      <c r="E59" s="12"/>
      <c r="F59" s="12"/>
      <c r="G59" s="12"/>
      <c r="H59" s="12"/>
      <c r="I59" s="12"/>
      <c r="J59" s="12"/>
      <c r="K59" s="27"/>
      <c r="L59" s="12"/>
      <c r="M59" s="12"/>
      <c r="N59" s="12">
        <v>35200</v>
      </c>
      <c r="O59" s="15">
        <v>0.2</v>
      </c>
      <c r="P59" s="12">
        <f t="shared" si="0"/>
        <v>7040</v>
      </c>
      <c r="Q59" s="12">
        <f t="shared" si="1"/>
        <v>7040</v>
      </c>
      <c r="R59" s="12"/>
      <c r="S59" s="12"/>
      <c r="T59" s="72">
        <f t="shared" si="2"/>
        <v>7.04</v>
      </c>
    </row>
    <row r="60" spans="1:21" ht="18.75">
      <c r="A60" s="13" t="s">
        <v>39</v>
      </c>
      <c r="B60" s="14">
        <v>32050</v>
      </c>
      <c r="C60" s="14">
        <v>3</v>
      </c>
      <c r="D60" s="12"/>
      <c r="E60" s="12"/>
      <c r="F60" s="12"/>
      <c r="G60" s="12"/>
      <c r="H60" s="12"/>
      <c r="I60" s="12"/>
      <c r="J60" s="12"/>
      <c r="K60" s="27"/>
      <c r="L60" s="12"/>
      <c r="M60" s="12"/>
      <c r="N60" s="12">
        <v>35200</v>
      </c>
      <c r="O60" s="15">
        <v>0.4</v>
      </c>
      <c r="P60" s="12">
        <f t="shared" si="0"/>
        <v>14080</v>
      </c>
      <c r="Q60" s="12">
        <f t="shared" si="1"/>
        <v>14080</v>
      </c>
      <c r="R60" s="12"/>
      <c r="S60" s="12"/>
      <c r="T60" s="72">
        <f t="shared" si="2"/>
        <v>14.08</v>
      </c>
      <c r="U60" s="52">
        <v>33</v>
      </c>
    </row>
    <row r="61" spans="1:21" ht="18.75">
      <c r="A61" s="13" t="s">
        <v>115</v>
      </c>
      <c r="B61" s="14">
        <v>79548</v>
      </c>
      <c r="C61" s="14">
        <v>1</v>
      </c>
      <c r="D61" s="12"/>
      <c r="E61" s="12"/>
      <c r="F61" s="12"/>
      <c r="G61" s="12"/>
      <c r="H61" s="12"/>
      <c r="I61" s="12"/>
      <c r="J61" s="12"/>
      <c r="K61" s="27"/>
      <c r="L61" s="12"/>
      <c r="M61" s="12"/>
      <c r="N61" s="12">
        <v>0</v>
      </c>
      <c r="O61" s="15">
        <v>0.8</v>
      </c>
      <c r="P61" s="12">
        <f t="shared" si="0"/>
        <v>0</v>
      </c>
      <c r="Q61" s="12">
        <f t="shared" si="1"/>
        <v>0</v>
      </c>
      <c r="R61" s="12"/>
      <c r="S61" s="12"/>
      <c r="T61" s="72">
        <f t="shared" si="2"/>
        <v>0</v>
      </c>
      <c r="U61" s="12">
        <v>34</v>
      </c>
    </row>
    <row r="62" spans="1:21" ht="18.75">
      <c r="A62" s="13" t="s">
        <v>40</v>
      </c>
      <c r="B62" s="14">
        <v>8420</v>
      </c>
      <c r="C62" s="14">
        <v>4</v>
      </c>
      <c r="D62" s="12"/>
      <c r="E62" s="12"/>
      <c r="F62" s="12"/>
      <c r="G62" s="12"/>
      <c r="H62" s="12"/>
      <c r="I62" s="12"/>
      <c r="J62" s="12"/>
      <c r="K62" s="27"/>
      <c r="L62" s="12"/>
      <c r="M62" s="12"/>
      <c r="N62" s="12">
        <v>35200</v>
      </c>
      <c r="O62" s="15">
        <v>0.1</v>
      </c>
      <c r="P62" s="12">
        <f t="shared" si="0"/>
        <v>3520</v>
      </c>
      <c r="Q62" s="12">
        <f t="shared" si="1"/>
        <v>3520</v>
      </c>
      <c r="R62" s="12"/>
      <c r="S62" s="12"/>
      <c r="T62" s="72">
        <f t="shared" si="2"/>
        <v>3.52</v>
      </c>
      <c r="U62" s="75">
        <v>35</v>
      </c>
    </row>
    <row r="63" spans="1:21" ht="18.75">
      <c r="A63" s="13" t="s">
        <v>114</v>
      </c>
      <c r="B63" s="14">
        <v>87440</v>
      </c>
      <c r="C63" s="14">
        <v>2</v>
      </c>
      <c r="D63" s="12"/>
      <c r="E63" s="12"/>
      <c r="F63" s="12"/>
      <c r="G63" s="12"/>
      <c r="H63" s="12"/>
      <c r="I63" s="12"/>
      <c r="J63" s="12"/>
      <c r="K63" s="27"/>
      <c r="L63" s="12"/>
      <c r="M63" s="12"/>
      <c r="N63" s="12">
        <v>35200</v>
      </c>
      <c r="O63" s="15">
        <v>0.9</v>
      </c>
      <c r="P63" s="12">
        <f t="shared" si="0"/>
        <v>31680</v>
      </c>
      <c r="Q63" s="12">
        <f t="shared" si="1"/>
        <v>31680</v>
      </c>
      <c r="R63" s="12"/>
      <c r="S63" s="12"/>
      <c r="T63" s="72">
        <f t="shared" si="2"/>
        <v>31.68</v>
      </c>
      <c r="U63" s="75">
        <v>36</v>
      </c>
    </row>
    <row r="64" spans="1:20" ht="18.75">
      <c r="A64" s="13" t="s">
        <v>116</v>
      </c>
      <c r="B64" s="14">
        <v>28766</v>
      </c>
      <c r="C64" s="14">
        <v>2</v>
      </c>
      <c r="D64" s="12"/>
      <c r="E64" s="12"/>
      <c r="F64" s="12"/>
      <c r="G64" s="12"/>
      <c r="H64" s="12"/>
      <c r="I64" s="12"/>
      <c r="J64" s="12"/>
      <c r="K64" s="27"/>
      <c r="L64" s="12"/>
      <c r="M64" s="12"/>
      <c r="N64" s="12">
        <v>35200</v>
      </c>
      <c r="O64" s="15">
        <v>0.3</v>
      </c>
      <c r="P64" s="12">
        <f t="shared" si="0"/>
        <v>10560</v>
      </c>
      <c r="Q64" s="12">
        <f t="shared" si="1"/>
        <v>10560</v>
      </c>
      <c r="R64" s="12"/>
      <c r="S64" s="12"/>
      <c r="T64" s="72">
        <f t="shared" si="2"/>
        <v>10.56</v>
      </c>
    </row>
    <row r="65" spans="1:20" ht="18.75">
      <c r="A65" s="13" t="s">
        <v>117</v>
      </c>
      <c r="B65" s="14">
        <v>13532</v>
      </c>
      <c r="C65" s="14">
        <v>3</v>
      </c>
      <c r="D65" s="12"/>
      <c r="E65" s="12"/>
      <c r="F65" s="12"/>
      <c r="G65" s="12"/>
      <c r="H65" s="12"/>
      <c r="I65" s="12"/>
      <c r="J65" s="12"/>
      <c r="K65" s="27"/>
      <c r="L65" s="12"/>
      <c r="M65" s="12"/>
      <c r="N65" s="12">
        <v>35200</v>
      </c>
      <c r="O65" s="15">
        <v>0.2</v>
      </c>
      <c r="P65" s="12">
        <f t="shared" si="0"/>
        <v>7040</v>
      </c>
      <c r="Q65" s="12">
        <f t="shared" si="1"/>
        <v>7040</v>
      </c>
      <c r="R65" s="12"/>
      <c r="S65" s="12"/>
      <c r="T65" s="72">
        <f t="shared" si="2"/>
        <v>7.04</v>
      </c>
    </row>
    <row r="66" spans="1:20" ht="18.75">
      <c r="A66" s="13" t="s">
        <v>134</v>
      </c>
      <c r="B66" s="14">
        <v>15726</v>
      </c>
      <c r="C66" s="14">
        <v>3</v>
      </c>
      <c r="D66" s="12"/>
      <c r="E66" s="12"/>
      <c r="F66" s="12"/>
      <c r="G66" s="12"/>
      <c r="H66" s="12"/>
      <c r="I66" s="12"/>
      <c r="J66" s="12"/>
      <c r="K66" s="27"/>
      <c r="L66" s="12"/>
      <c r="M66" s="12"/>
      <c r="N66" s="12">
        <v>35200</v>
      </c>
      <c r="O66" s="15">
        <v>0.2</v>
      </c>
      <c r="P66" s="12">
        <f t="shared" si="0"/>
        <v>7040</v>
      </c>
      <c r="Q66" s="12">
        <f t="shared" si="1"/>
        <v>7040</v>
      </c>
      <c r="R66" s="12"/>
      <c r="S66" s="12"/>
      <c r="T66" s="72">
        <f t="shared" si="2"/>
        <v>7.04</v>
      </c>
    </row>
    <row r="67" spans="1:21" ht="18.75">
      <c r="A67" s="13" t="s">
        <v>41</v>
      </c>
      <c r="B67" s="14">
        <v>9884</v>
      </c>
      <c r="C67" s="14">
        <v>3</v>
      </c>
      <c r="D67" s="12"/>
      <c r="E67" s="12"/>
      <c r="F67" s="12"/>
      <c r="G67" s="12"/>
      <c r="H67" s="12"/>
      <c r="I67" s="12"/>
      <c r="J67" s="12"/>
      <c r="K67" s="27"/>
      <c r="L67" s="12"/>
      <c r="M67" s="12"/>
      <c r="N67" s="12">
        <v>35200</v>
      </c>
      <c r="O67" s="15">
        <v>0.1</v>
      </c>
      <c r="P67" s="12">
        <f t="shared" si="0"/>
        <v>3520</v>
      </c>
      <c r="Q67" s="12">
        <f t="shared" si="1"/>
        <v>3520</v>
      </c>
      <c r="R67" s="12"/>
      <c r="S67" s="12"/>
      <c r="T67" s="72">
        <f t="shared" si="2"/>
        <v>3.52</v>
      </c>
      <c r="U67" s="52">
        <v>37</v>
      </c>
    </row>
    <row r="68" spans="1:21" ht="18.75">
      <c r="A68" s="13" t="s">
        <v>42</v>
      </c>
      <c r="B68" s="14">
        <v>10682</v>
      </c>
      <c r="C68" s="14">
        <v>3</v>
      </c>
      <c r="D68" s="12"/>
      <c r="E68" s="12"/>
      <c r="F68" s="12"/>
      <c r="G68" s="12"/>
      <c r="H68" s="12"/>
      <c r="I68" s="12"/>
      <c r="J68" s="12"/>
      <c r="K68" s="27"/>
      <c r="L68" s="12"/>
      <c r="M68" s="12"/>
      <c r="N68" s="12">
        <v>35200</v>
      </c>
      <c r="O68" s="15">
        <v>0.2</v>
      </c>
      <c r="P68" s="12">
        <f t="shared" si="0"/>
        <v>7040</v>
      </c>
      <c r="Q68" s="12">
        <f t="shared" si="1"/>
        <v>7040</v>
      </c>
      <c r="R68" s="12"/>
      <c r="S68" s="12"/>
      <c r="T68" s="72">
        <f t="shared" si="2"/>
        <v>7.04</v>
      </c>
      <c r="U68" s="52">
        <v>38</v>
      </c>
    </row>
    <row r="69" spans="1:20" ht="18.75">
      <c r="A69" s="13" t="s">
        <v>227</v>
      </c>
      <c r="B69" s="14">
        <v>104911</v>
      </c>
      <c r="C69" s="14">
        <v>2</v>
      </c>
      <c r="D69" s="12"/>
      <c r="E69" s="12"/>
      <c r="F69" s="12"/>
      <c r="G69" s="12"/>
      <c r="H69" s="12"/>
      <c r="I69" s="12"/>
      <c r="J69" s="12"/>
      <c r="K69" s="27"/>
      <c r="L69" s="12"/>
      <c r="M69" s="12"/>
      <c r="N69" s="12">
        <v>35200</v>
      </c>
      <c r="O69" s="15">
        <v>1</v>
      </c>
      <c r="P69" s="12">
        <f t="shared" si="0"/>
        <v>35200</v>
      </c>
      <c r="Q69" s="12">
        <f t="shared" si="1"/>
        <v>35200</v>
      </c>
      <c r="R69" s="12"/>
      <c r="S69" s="12"/>
      <c r="T69" s="72">
        <f t="shared" si="2"/>
        <v>35.2</v>
      </c>
    </row>
    <row r="70" spans="1:21" ht="18.75">
      <c r="A70" s="13" t="s">
        <v>103</v>
      </c>
      <c r="B70" s="14">
        <v>24989</v>
      </c>
      <c r="C70" s="14">
        <v>3</v>
      </c>
      <c r="D70" s="12"/>
      <c r="E70" s="12"/>
      <c r="F70" s="12"/>
      <c r="G70" s="12"/>
      <c r="H70" s="12"/>
      <c r="I70" s="12"/>
      <c r="J70" s="12"/>
      <c r="K70" s="27"/>
      <c r="L70" s="12"/>
      <c r="M70" s="12"/>
      <c r="N70" s="12">
        <v>35200</v>
      </c>
      <c r="O70" s="15">
        <v>0.3</v>
      </c>
      <c r="P70" s="12">
        <f t="shared" si="0"/>
        <v>10560</v>
      </c>
      <c r="Q70" s="12">
        <f t="shared" si="1"/>
        <v>10560</v>
      </c>
      <c r="R70" s="12"/>
      <c r="S70" s="12"/>
      <c r="T70" s="72">
        <f t="shared" si="2"/>
        <v>10.56</v>
      </c>
      <c r="U70" s="52">
        <v>39</v>
      </c>
    </row>
    <row r="71" spans="1:21" ht="18.75">
      <c r="A71" s="13" t="s">
        <v>122</v>
      </c>
      <c r="B71" s="14">
        <v>8910</v>
      </c>
      <c r="C71" s="14">
        <v>4</v>
      </c>
      <c r="D71" s="12"/>
      <c r="E71" s="12"/>
      <c r="F71" s="12"/>
      <c r="G71" s="12"/>
      <c r="H71" s="12"/>
      <c r="I71" s="12"/>
      <c r="J71" s="12"/>
      <c r="K71" s="27"/>
      <c r="L71" s="12"/>
      <c r="M71" s="12"/>
      <c r="N71" s="12">
        <v>35200</v>
      </c>
      <c r="O71" s="15">
        <v>0.1</v>
      </c>
      <c r="P71" s="12">
        <f t="shared" si="0"/>
        <v>3520</v>
      </c>
      <c r="Q71" s="12">
        <f t="shared" si="1"/>
        <v>3520</v>
      </c>
      <c r="R71" s="12"/>
      <c r="S71" s="12"/>
      <c r="T71" s="72">
        <f t="shared" si="2"/>
        <v>3.52</v>
      </c>
      <c r="U71" s="52">
        <v>40</v>
      </c>
    </row>
    <row r="72" spans="1:21" ht="18.75">
      <c r="A72" s="13" t="s">
        <v>43</v>
      </c>
      <c r="B72" s="14">
        <v>10084</v>
      </c>
      <c r="C72" s="14">
        <v>4</v>
      </c>
      <c r="D72" s="12"/>
      <c r="E72" s="12"/>
      <c r="F72" s="12"/>
      <c r="G72" s="12"/>
      <c r="H72" s="12"/>
      <c r="I72" s="12"/>
      <c r="J72" s="12"/>
      <c r="K72" s="27"/>
      <c r="L72" s="12"/>
      <c r="M72" s="12"/>
      <c r="N72" s="12">
        <v>35200</v>
      </c>
      <c r="O72" s="15">
        <v>0.2</v>
      </c>
      <c r="P72" s="12">
        <f t="shared" si="0"/>
        <v>7040</v>
      </c>
      <c r="Q72" s="12">
        <f t="shared" si="1"/>
        <v>7040</v>
      </c>
      <c r="R72" s="12"/>
      <c r="S72" s="12"/>
      <c r="T72" s="72">
        <f t="shared" si="2"/>
        <v>7.04</v>
      </c>
      <c r="U72" s="52">
        <v>41</v>
      </c>
    </row>
    <row r="73" spans="1:20" ht="18.75">
      <c r="A73" s="13" t="s">
        <v>200</v>
      </c>
      <c r="B73" s="14">
        <v>14260</v>
      </c>
      <c r="C73" s="14">
        <v>3</v>
      </c>
      <c r="D73" s="12"/>
      <c r="E73" s="12"/>
      <c r="F73" s="12"/>
      <c r="G73" s="12"/>
      <c r="H73" s="12"/>
      <c r="I73" s="12"/>
      <c r="J73" s="12"/>
      <c r="K73" s="27"/>
      <c r="L73" s="12"/>
      <c r="M73" s="12"/>
      <c r="N73" s="12">
        <v>35200</v>
      </c>
      <c r="O73" s="15">
        <v>0.2</v>
      </c>
      <c r="P73" s="12">
        <f t="shared" si="0"/>
        <v>7040</v>
      </c>
      <c r="Q73" s="12">
        <f t="shared" si="1"/>
        <v>7040</v>
      </c>
      <c r="R73" s="12"/>
      <c r="S73" s="12"/>
      <c r="T73" s="72">
        <f t="shared" si="2"/>
        <v>7.04</v>
      </c>
    </row>
    <row r="74" spans="1:21" ht="18.75">
      <c r="A74" s="13" t="s">
        <v>201</v>
      </c>
      <c r="B74" s="14">
        <v>71393</v>
      </c>
      <c r="C74" s="14">
        <v>1</v>
      </c>
      <c r="D74" s="12"/>
      <c r="E74" s="12"/>
      <c r="F74" s="12"/>
      <c r="G74" s="12"/>
      <c r="H74" s="12"/>
      <c r="I74" s="12"/>
      <c r="J74" s="12"/>
      <c r="K74" s="27"/>
      <c r="L74" s="12"/>
      <c r="M74" s="12"/>
      <c r="N74" s="12">
        <v>35200</v>
      </c>
      <c r="O74" s="15">
        <v>0.8</v>
      </c>
      <c r="P74" s="12">
        <f t="shared" si="0"/>
        <v>28160</v>
      </c>
      <c r="Q74" s="12">
        <f t="shared" si="1"/>
        <v>28160</v>
      </c>
      <c r="R74" s="12"/>
      <c r="S74" s="12"/>
      <c r="T74" s="72">
        <f t="shared" si="2"/>
        <v>28.16</v>
      </c>
      <c r="U74" s="52">
        <v>42</v>
      </c>
    </row>
    <row r="75" spans="1:20" ht="18.75">
      <c r="A75" s="13" t="s">
        <v>202</v>
      </c>
      <c r="B75" s="14">
        <v>8053</v>
      </c>
      <c r="C75" s="14">
        <v>4</v>
      </c>
      <c r="D75" s="12"/>
      <c r="E75" s="12"/>
      <c r="F75" s="12"/>
      <c r="G75" s="12"/>
      <c r="H75" s="12"/>
      <c r="I75" s="12"/>
      <c r="J75" s="12"/>
      <c r="K75" s="27"/>
      <c r="L75" s="12"/>
      <c r="M75" s="12"/>
      <c r="N75" s="12">
        <v>35200</v>
      </c>
      <c r="O75" s="15">
        <v>0.1</v>
      </c>
      <c r="P75" s="12">
        <f t="shared" si="0"/>
        <v>3520</v>
      </c>
      <c r="Q75" s="12">
        <f t="shared" si="1"/>
        <v>3520</v>
      </c>
      <c r="R75" s="12"/>
      <c r="S75" s="12"/>
      <c r="T75" s="72">
        <f t="shared" si="2"/>
        <v>3.52</v>
      </c>
    </row>
    <row r="76" spans="1:20" ht="18.75">
      <c r="A76" s="13" t="s">
        <v>135</v>
      </c>
      <c r="B76" s="14">
        <v>7288</v>
      </c>
      <c r="C76" s="14">
        <v>5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v>35200</v>
      </c>
      <c r="O76" s="15">
        <v>0.1</v>
      </c>
      <c r="P76" s="12">
        <f t="shared" si="0"/>
        <v>3520</v>
      </c>
      <c r="Q76" s="12">
        <f t="shared" si="1"/>
        <v>3520</v>
      </c>
      <c r="R76" s="12"/>
      <c r="S76" s="12"/>
      <c r="T76" s="72">
        <f t="shared" si="2"/>
        <v>3.52</v>
      </c>
    </row>
    <row r="77" spans="1:20" ht="18.75">
      <c r="A77" s="16" t="s">
        <v>136</v>
      </c>
      <c r="B77" s="17">
        <v>5388</v>
      </c>
      <c r="C77" s="17">
        <v>5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>
        <v>35200</v>
      </c>
      <c r="O77" s="19">
        <v>0.1</v>
      </c>
      <c r="P77" s="18">
        <f t="shared" si="0"/>
        <v>3520</v>
      </c>
      <c r="Q77" s="18">
        <f t="shared" si="1"/>
        <v>3520</v>
      </c>
      <c r="R77" s="18"/>
      <c r="S77" s="18"/>
      <c r="T77" s="73">
        <f t="shared" si="2"/>
        <v>3.52</v>
      </c>
    </row>
    <row r="78" spans="1:21" ht="18.75">
      <c r="A78" s="29" t="s">
        <v>44</v>
      </c>
      <c r="B78" s="30">
        <v>195374</v>
      </c>
      <c r="C78" s="30">
        <v>2</v>
      </c>
      <c r="D78" s="12">
        <v>37683</v>
      </c>
      <c r="E78" s="12">
        <f>D78*1.1</f>
        <v>41451.3</v>
      </c>
      <c r="F78" s="12">
        <f>E78*1.06</f>
        <v>43938.378000000004</v>
      </c>
      <c r="G78" s="12">
        <f>F78*1.04</f>
        <v>45695.913120000005</v>
      </c>
      <c r="H78" s="12">
        <f>G78*1.04</f>
        <v>47523.74964480001</v>
      </c>
      <c r="I78" s="12">
        <f>P5*45.5/12</f>
        <v>67439.26583333334</v>
      </c>
      <c r="J78" s="12">
        <f>I78*12</f>
        <v>809271.1900000001</v>
      </c>
      <c r="K78" s="12">
        <f>J78*30.2%</f>
        <v>244399.89938000002</v>
      </c>
      <c r="L78" s="12">
        <f>J78+K78</f>
        <v>1053671.08938</v>
      </c>
      <c r="M78" s="12">
        <v>35200</v>
      </c>
      <c r="N78" s="12">
        <v>35200.4</v>
      </c>
      <c r="O78" s="15">
        <v>1</v>
      </c>
      <c r="P78" s="12">
        <f t="shared" si="0"/>
        <v>35200.4</v>
      </c>
      <c r="Q78" s="12">
        <f t="shared" si="1"/>
        <v>1124071.48938</v>
      </c>
      <c r="R78" s="12"/>
      <c r="S78" s="12"/>
      <c r="T78" s="72">
        <f t="shared" si="2"/>
        <v>1124.07148938</v>
      </c>
      <c r="U78" s="52">
        <v>43</v>
      </c>
    </row>
    <row r="79" spans="1:20" ht="18.75">
      <c r="A79" s="13" t="s">
        <v>203</v>
      </c>
      <c r="B79" s="14">
        <v>1122</v>
      </c>
      <c r="C79" s="14">
        <v>6</v>
      </c>
      <c r="D79" s="12"/>
      <c r="E79" s="12"/>
      <c r="F79" s="12"/>
      <c r="G79" s="12"/>
      <c r="H79" s="12"/>
      <c r="I79" s="12"/>
      <c r="J79" s="12"/>
      <c r="K79" s="27"/>
      <c r="L79" s="12"/>
      <c r="M79" s="12"/>
      <c r="N79" s="12">
        <v>35200</v>
      </c>
      <c r="O79" s="15">
        <v>0.1</v>
      </c>
      <c r="P79" s="12">
        <f t="shared" si="0"/>
        <v>3520</v>
      </c>
      <c r="Q79" s="12">
        <f t="shared" si="1"/>
        <v>3520</v>
      </c>
      <c r="R79" s="12"/>
      <c r="S79" s="12"/>
      <c r="T79" s="72">
        <f t="shared" si="2"/>
        <v>3.52</v>
      </c>
    </row>
    <row r="80" spans="1:20" ht="18.75">
      <c r="A80" s="13" t="s">
        <v>137</v>
      </c>
      <c r="B80" s="14">
        <v>8569</v>
      </c>
      <c r="C80" s="14">
        <v>4</v>
      </c>
      <c r="D80" s="12"/>
      <c r="E80" s="12"/>
      <c r="F80" s="12"/>
      <c r="G80" s="12"/>
      <c r="H80" s="12"/>
      <c r="I80" s="12"/>
      <c r="J80" s="12"/>
      <c r="K80" s="27"/>
      <c r="L80" s="12"/>
      <c r="M80" s="12"/>
      <c r="N80" s="12">
        <v>35200</v>
      </c>
      <c r="O80" s="15">
        <v>0.1</v>
      </c>
      <c r="P80" s="12">
        <f t="shared" si="0"/>
        <v>3520</v>
      </c>
      <c r="Q80" s="12">
        <f t="shared" si="1"/>
        <v>3520</v>
      </c>
      <c r="R80" s="12"/>
      <c r="S80" s="12"/>
      <c r="T80" s="72">
        <f t="shared" si="2"/>
        <v>3.52</v>
      </c>
    </row>
    <row r="81" spans="1:20" ht="18.75">
      <c r="A81" s="13" t="s">
        <v>219</v>
      </c>
      <c r="B81" s="14">
        <v>13848</v>
      </c>
      <c r="C81" s="14">
        <v>3</v>
      </c>
      <c r="D81" s="12"/>
      <c r="E81" s="12"/>
      <c r="F81" s="12"/>
      <c r="G81" s="12"/>
      <c r="H81" s="12"/>
      <c r="I81" s="12"/>
      <c r="J81" s="12"/>
      <c r="K81" s="27"/>
      <c r="L81" s="12"/>
      <c r="M81" s="12"/>
      <c r="N81" s="12">
        <v>35200</v>
      </c>
      <c r="O81" s="15">
        <v>0.2</v>
      </c>
      <c r="P81" s="12">
        <f t="shared" si="0"/>
        <v>7040</v>
      </c>
      <c r="Q81" s="12">
        <f t="shared" si="1"/>
        <v>7040</v>
      </c>
      <c r="R81" s="12"/>
      <c r="S81" s="12"/>
      <c r="T81" s="72">
        <f t="shared" si="2"/>
        <v>7.04</v>
      </c>
    </row>
    <row r="82" spans="1:20" ht="18.75">
      <c r="A82" s="13" t="s">
        <v>138</v>
      </c>
      <c r="B82" s="14">
        <v>6584</v>
      </c>
      <c r="C82" s="14">
        <v>5</v>
      </c>
      <c r="D82" s="12"/>
      <c r="E82" s="12"/>
      <c r="F82" s="12"/>
      <c r="G82" s="12"/>
      <c r="H82" s="12"/>
      <c r="I82" s="12"/>
      <c r="J82" s="12"/>
      <c r="K82" s="27"/>
      <c r="L82" s="12"/>
      <c r="M82" s="12"/>
      <c r="N82" s="12">
        <v>35200</v>
      </c>
      <c r="O82" s="15">
        <v>0.1</v>
      </c>
      <c r="P82" s="12">
        <f aca="true" t="shared" si="3" ref="P82:P145">N82*O82</f>
        <v>3520</v>
      </c>
      <c r="Q82" s="12">
        <f aca="true" t="shared" si="4" ref="Q82:Q145">L82+M82+P82</f>
        <v>3520</v>
      </c>
      <c r="R82" s="12"/>
      <c r="S82" s="12"/>
      <c r="T82" s="72">
        <f aca="true" t="shared" si="5" ref="T82:T145">Q82/1000</f>
        <v>3.52</v>
      </c>
    </row>
    <row r="83" spans="1:20" ht="18.75">
      <c r="A83" s="13" t="s">
        <v>139</v>
      </c>
      <c r="B83" s="14">
        <v>9935</v>
      </c>
      <c r="C83" s="14">
        <v>3</v>
      </c>
      <c r="D83" s="12"/>
      <c r="E83" s="12"/>
      <c r="F83" s="12"/>
      <c r="G83" s="12"/>
      <c r="H83" s="12"/>
      <c r="I83" s="12"/>
      <c r="J83" s="12"/>
      <c r="K83" s="27"/>
      <c r="L83" s="12"/>
      <c r="M83" s="12"/>
      <c r="N83" s="12">
        <v>35200</v>
      </c>
      <c r="O83" s="15">
        <v>0.1</v>
      </c>
      <c r="P83" s="12">
        <f t="shared" si="3"/>
        <v>3520</v>
      </c>
      <c r="Q83" s="12">
        <f t="shared" si="4"/>
        <v>3520</v>
      </c>
      <c r="R83" s="12"/>
      <c r="S83" s="12"/>
      <c r="T83" s="72">
        <f t="shared" si="5"/>
        <v>3.52</v>
      </c>
    </row>
    <row r="84" spans="1:20" ht="18.75">
      <c r="A84" s="13" t="s">
        <v>140</v>
      </c>
      <c r="B84" s="14">
        <v>14766</v>
      </c>
      <c r="C84" s="14">
        <v>3</v>
      </c>
      <c r="D84" s="12"/>
      <c r="E84" s="12"/>
      <c r="F84" s="12"/>
      <c r="G84" s="12"/>
      <c r="H84" s="12"/>
      <c r="I84" s="12"/>
      <c r="J84" s="12"/>
      <c r="K84" s="27"/>
      <c r="L84" s="12"/>
      <c r="M84" s="12"/>
      <c r="N84" s="12">
        <v>35200</v>
      </c>
      <c r="O84" s="15">
        <v>0.2</v>
      </c>
      <c r="P84" s="12">
        <f t="shared" si="3"/>
        <v>7040</v>
      </c>
      <c r="Q84" s="12">
        <f t="shared" si="4"/>
        <v>7040</v>
      </c>
      <c r="R84" s="12"/>
      <c r="S84" s="12"/>
      <c r="T84" s="72">
        <f t="shared" si="5"/>
        <v>7.04</v>
      </c>
    </row>
    <row r="85" spans="1:20" ht="18.75">
      <c r="A85" s="13" t="s">
        <v>204</v>
      </c>
      <c r="B85" s="14">
        <v>13644</v>
      </c>
      <c r="C85" s="14">
        <v>3</v>
      </c>
      <c r="D85" s="12"/>
      <c r="E85" s="12"/>
      <c r="F85" s="12"/>
      <c r="G85" s="12"/>
      <c r="H85" s="12"/>
      <c r="I85" s="12"/>
      <c r="J85" s="12"/>
      <c r="K85" s="27"/>
      <c r="L85" s="12"/>
      <c r="M85" s="12"/>
      <c r="N85" s="12">
        <v>35200</v>
      </c>
      <c r="O85" s="15">
        <v>0.2</v>
      </c>
      <c r="P85" s="12">
        <f t="shared" si="3"/>
        <v>7040</v>
      </c>
      <c r="Q85" s="12">
        <f t="shared" si="4"/>
        <v>7040</v>
      </c>
      <c r="R85" s="12"/>
      <c r="S85" s="12"/>
      <c r="T85" s="72">
        <f t="shared" si="5"/>
        <v>7.04</v>
      </c>
    </row>
    <row r="86" spans="1:20" ht="18.75">
      <c r="A86" s="13" t="s">
        <v>205</v>
      </c>
      <c r="B86" s="14">
        <v>22155</v>
      </c>
      <c r="C86" s="14">
        <v>2</v>
      </c>
      <c r="D86" s="12"/>
      <c r="E86" s="12"/>
      <c r="F86" s="12"/>
      <c r="G86" s="12"/>
      <c r="H86" s="12"/>
      <c r="I86" s="12"/>
      <c r="J86" s="12"/>
      <c r="K86" s="27"/>
      <c r="L86" s="12"/>
      <c r="M86" s="12"/>
      <c r="N86" s="12">
        <v>35200</v>
      </c>
      <c r="O86" s="15">
        <v>0.3</v>
      </c>
      <c r="P86" s="12">
        <f t="shared" si="3"/>
        <v>10560</v>
      </c>
      <c r="Q86" s="12">
        <f t="shared" si="4"/>
        <v>10560</v>
      </c>
      <c r="R86" s="12"/>
      <c r="S86" s="12"/>
      <c r="T86" s="72">
        <f t="shared" si="5"/>
        <v>10.56</v>
      </c>
    </row>
    <row r="87" spans="1:21" ht="18.75">
      <c r="A87" s="13" t="s">
        <v>45</v>
      </c>
      <c r="B87" s="14">
        <v>17463</v>
      </c>
      <c r="C87" s="14">
        <v>3</v>
      </c>
      <c r="D87" s="12"/>
      <c r="E87" s="12"/>
      <c r="F87" s="12"/>
      <c r="G87" s="12"/>
      <c r="H87" s="12"/>
      <c r="I87" s="12"/>
      <c r="J87" s="12"/>
      <c r="K87" s="27"/>
      <c r="L87" s="12"/>
      <c r="M87" s="12"/>
      <c r="N87" s="12">
        <v>35200</v>
      </c>
      <c r="O87" s="15">
        <v>0.2</v>
      </c>
      <c r="P87" s="12">
        <f t="shared" si="3"/>
        <v>7040</v>
      </c>
      <c r="Q87" s="12">
        <f t="shared" si="4"/>
        <v>7040</v>
      </c>
      <c r="R87" s="12"/>
      <c r="S87" s="12"/>
      <c r="T87" s="72">
        <f t="shared" si="5"/>
        <v>7.04</v>
      </c>
      <c r="U87" s="52">
        <v>44</v>
      </c>
    </row>
    <row r="88" spans="1:20" ht="18.75">
      <c r="A88" s="13" t="s">
        <v>141</v>
      </c>
      <c r="B88" s="14">
        <v>5798</v>
      </c>
      <c r="C88" s="14">
        <v>4</v>
      </c>
      <c r="D88" s="12"/>
      <c r="E88" s="12"/>
      <c r="F88" s="12"/>
      <c r="G88" s="12"/>
      <c r="H88" s="12"/>
      <c r="I88" s="12"/>
      <c r="J88" s="12"/>
      <c r="K88" s="27"/>
      <c r="L88" s="12"/>
      <c r="M88" s="12"/>
      <c r="N88" s="12">
        <v>35200</v>
      </c>
      <c r="O88" s="15">
        <v>0.1</v>
      </c>
      <c r="P88" s="12">
        <f t="shared" si="3"/>
        <v>3520</v>
      </c>
      <c r="Q88" s="12">
        <f t="shared" si="4"/>
        <v>3520</v>
      </c>
      <c r="R88" s="12"/>
      <c r="S88" s="12"/>
      <c r="T88" s="72">
        <f t="shared" si="5"/>
        <v>3.52</v>
      </c>
    </row>
    <row r="89" spans="1:21" ht="18.75">
      <c r="A89" s="16" t="s">
        <v>46</v>
      </c>
      <c r="B89" s="17">
        <v>9718</v>
      </c>
      <c r="C89" s="17">
        <v>4</v>
      </c>
      <c r="D89" s="18"/>
      <c r="E89" s="18"/>
      <c r="F89" s="18"/>
      <c r="G89" s="18"/>
      <c r="H89" s="18"/>
      <c r="I89" s="18"/>
      <c r="J89" s="18"/>
      <c r="K89" s="28"/>
      <c r="L89" s="18"/>
      <c r="M89" s="18"/>
      <c r="N89" s="18">
        <v>35200</v>
      </c>
      <c r="O89" s="19">
        <v>0.1</v>
      </c>
      <c r="P89" s="18">
        <f t="shared" si="3"/>
        <v>3520</v>
      </c>
      <c r="Q89" s="18">
        <f t="shared" si="4"/>
        <v>3520</v>
      </c>
      <c r="R89" s="18"/>
      <c r="S89" s="18"/>
      <c r="T89" s="73">
        <f t="shared" si="5"/>
        <v>3.52</v>
      </c>
      <c r="U89" s="52">
        <v>45</v>
      </c>
    </row>
    <row r="90" spans="1:21" ht="18.75">
      <c r="A90" s="29" t="s">
        <v>47</v>
      </c>
      <c r="B90" s="30">
        <v>261898</v>
      </c>
      <c r="C90" s="30">
        <v>1</v>
      </c>
      <c r="D90" s="12">
        <v>37683</v>
      </c>
      <c r="E90" s="12">
        <f>D90*1.1</f>
        <v>41451.3</v>
      </c>
      <c r="F90" s="12">
        <f>E90*1.06</f>
        <v>43938.378000000004</v>
      </c>
      <c r="G90" s="12">
        <f>F90*1.04</f>
        <v>45695.913120000005</v>
      </c>
      <c r="H90" s="12">
        <f>G90*1.04</f>
        <v>47523.74964480001</v>
      </c>
      <c r="I90" s="12">
        <f>P5*45.5/12</f>
        <v>67439.26583333334</v>
      </c>
      <c r="J90" s="12">
        <f>I90*12</f>
        <v>809271.1900000001</v>
      </c>
      <c r="K90" s="27">
        <f>J90*30.2%</f>
        <v>244399.89938000002</v>
      </c>
      <c r="L90" s="12">
        <f>J90+K90</f>
        <v>1053671.08938</v>
      </c>
      <c r="M90" s="12">
        <v>35200</v>
      </c>
      <c r="N90" s="12">
        <v>35200.4</v>
      </c>
      <c r="O90" s="15">
        <v>1</v>
      </c>
      <c r="P90" s="12">
        <f t="shared" si="3"/>
        <v>35200.4</v>
      </c>
      <c r="Q90" s="12">
        <f t="shared" si="4"/>
        <v>1124071.48938</v>
      </c>
      <c r="R90" s="12"/>
      <c r="S90" s="12"/>
      <c r="T90" s="72">
        <f t="shared" si="5"/>
        <v>1124.07148938</v>
      </c>
      <c r="U90" s="52">
        <v>46</v>
      </c>
    </row>
    <row r="91" spans="1:20" ht="18.75">
      <c r="A91" s="13" t="s">
        <v>142</v>
      </c>
      <c r="B91" s="14">
        <v>8936</v>
      </c>
      <c r="C91" s="14">
        <v>4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35200</v>
      </c>
      <c r="O91" s="15">
        <v>0.1</v>
      </c>
      <c r="P91" s="12">
        <f t="shared" si="3"/>
        <v>3520</v>
      </c>
      <c r="Q91" s="12">
        <f t="shared" si="4"/>
        <v>3520</v>
      </c>
      <c r="R91" s="12"/>
      <c r="S91" s="12"/>
      <c r="T91" s="72">
        <f t="shared" si="5"/>
        <v>3.52</v>
      </c>
    </row>
    <row r="92" spans="1:20" ht="18.75">
      <c r="A92" s="13" t="s">
        <v>143</v>
      </c>
      <c r="B92" s="14">
        <v>9713</v>
      </c>
      <c r="C92" s="14">
        <v>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35200</v>
      </c>
      <c r="O92" s="15">
        <v>0.1</v>
      </c>
      <c r="P92" s="12">
        <f t="shared" si="3"/>
        <v>3520</v>
      </c>
      <c r="Q92" s="12">
        <f t="shared" si="4"/>
        <v>3520</v>
      </c>
      <c r="R92" s="12"/>
      <c r="S92" s="12"/>
      <c r="T92" s="72">
        <f t="shared" si="5"/>
        <v>3.52</v>
      </c>
    </row>
    <row r="93" spans="1:20" ht="18.75">
      <c r="A93" s="13" t="s">
        <v>144</v>
      </c>
      <c r="B93" s="14">
        <v>6725</v>
      </c>
      <c r="C93" s="14">
        <v>4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>
        <v>35200</v>
      </c>
      <c r="O93" s="15">
        <v>0.1</v>
      </c>
      <c r="P93" s="12">
        <f t="shared" si="3"/>
        <v>3520</v>
      </c>
      <c r="Q93" s="12">
        <f t="shared" si="4"/>
        <v>3520</v>
      </c>
      <c r="R93" s="12"/>
      <c r="S93" s="12"/>
      <c r="T93" s="72">
        <f t="shared" si="5"/>
        <v>3.52</v>
      </c>
    </row>
    <row r="94" spans="1:21" ht="18.75">
      <c r="A94" s="13" t="s">
        <v>48</v>
      </c>
      <c r="B94" s="14">
        <v>18066</v>
      </c>
      <c r="C94" s="14">
        <v>3</v>
      </c>
      <c r="D94" s="12"/>
      <c r="E94" s="12"/>
      <c r="F94" s="12"/>
      <c r="G94" s="12"/>
      <c r="H94" s="12"/>
      <c r="I94" s="12"/>
      <c r="J94" s="12"/>
      <c r="K94" s="27"/>
      <c r="L94" s="12"/>
      <c r="M94" s="12"/>
      <c r="N94" s="12">
        <v>35200</v>
      </c>
      <c r="O94" s="15">
        <v>0.2</v>
      </c>
      <c r="P94" s="12">
        <f t="shared" si="3"/>
        <v>7040</v>
      </c>
      <c r="Q94" s="12">
        <f t="shared" si="4"/>
        <v>7040</v>
      </c>
      <c r="R94" s="12"/>
      <c r="S94" s="12"/>
      <c r="T94" s="72">
        <f t="shared" si="5"/>
        <v>7.04</v>
      </c>
      <c r="U94" s="52">
        <v>47</v>
      </c>
    </row>
    <row r="95" spans="1:21" ht="18.75">
      <c r="A95" s="13" t="s">
        <v>49</v>
      </c>
      <c r="B95" s="14">
        <v>25764</v>
      </c>
      <c r="C95" s="14">
        <v>2</v>
      </c>
      <c r="D95" s="12"/>
      <c r="E95" s="12"/>
      <c r="F95" s="12"/>
      <c r="G95" s="12"/>
      <c r="H95" s="12"/>
      <c r="I95" s="12"/>
      <c r="J95" s="12"/>
      <c r="K95" s="27"/>
      <c r="L95" s="12"/>
      <c r="M95" s="12"/>
      <c r="N95" s="12">
        <v>35200</v>
      </c>
      <c r="O95" s="15">
        <v>0.3</v>
      </c>
      <c r="P95" s="12">
        <f t="shared" si="3"/>
        <v>10560</v>
      </c>
      <c r="Q95" s="12">
        <f t="shared" si="4"/>
        <v>10560</v>
      </c>
      <c r="R95" s="12"/>
      <c r="S95" s="12"/>
      <c r="T95" s="72">
        <f t="shared" si="5"/>
        <v>10.56</v>
      </c>
      <c r="U95" s="52">
        <v>48</v>
      </c>
    </row>
    <row r="96" spans="1:21" ht="18.75">
      <c r="A96" s="13" t="s">
        <v>50</v>
      </c>
      <c r="B96" s="14">
        <v>5827</v>
      </c>
      <c r="C96" s="14">
        <v>4</v>
      </c>
      <c r="D96" s="12"/>
      <c r="E96" s="12"/>
      <c r="F96" s="12"/>
      <c r="G96" s="12"/>
      <c r="H96" s="12"/>
      <c r="I96" s="12"/>
      <c r="J96" s="12"/>
      <c r="K96" s="27"/>
      <c r="L96" s="12"/>
      <c r="M96" s="12"/>
      <c r="N96" s="12">
        <v>35200</v>
      </c>
      <c r="O96" s="15">
        <v>0.1</v>
      </c>
      <c r="P96" s="12">
        <f t="shared" si="3"/>
        <v>3520</v>
      </c>
      <c r="Q96" s="12">
        <f t="shared" si="4"/>
        <v>3520</v>
      </c>
      <c r="R96" s="12"/>
      <c r="S96" s="12"/>
      <c r="T96" s="72">
        <f t="shared" si="5"/>
        <v>3.52</v>
      </c>
      <c r="U96" s="52">
        <v>49</v>
      </c>
    </row>
    <row r="97" spans="1:21" ht="18.75">
      <c r="A97" s="13" t="s">
        <v>225</v>
      </c>
      <c r="B97" s="14">
        <v>6410</v>
      </c>
      <c r="C97" s="14">
        <v>4</v>
      </c>
      <c r="D97" s="12"/>
      <c r="E97" s="12"/>
      <c r="F97" s="12"/>
      <c r="G97" s="12"/>
      <c r="H97" s="12"/>
      <c r="I97" s="12"/>
      <c r="J97" s="12"/>
      <c r="K97" s="27"/>
      <c r="L97" s="12"/>
      <c r="M97" s="12"/>
      <c r="N97" s="12">
        <v>35200</v>
      </c>
      <c r="O97" s="15">
        <v>0.1</v>
      </c>
      <c r="P97" s="12">
        <f t="shared" si="3"/>
        <v>3520</v>
      </c>
      <c r="Q97" s="12">
        <f t="shared" si="4"/>
        <v>3520</v>
      </c>
      <c r="R97" s="12"/>
      <c r="S97" s="12"/>
      <c r="T97" s="72">
        <f t="shared" si="5"/>
        <v>3.52</v>
      </c>
      <c r="U97" s="52">
        <v>50</v>
      </c>
    </row>
    <row r="98" spans="1:20" ht="18.75">
      <c r="A98" s="13" t="s">
        <v>222</v>
      </c>
      <c r="B98" s="14">
        <v>6126</v>
      </c>
      <c r="C98" s="14">
        <v>4</v>
      </c>
      <c r="D98" s="12"/>
      <c r="E98" s="12"/>
      <c r="F98" s="12"/>
      <c r="G98" s="12"/>
      <c r="H98" s="12"/>
      <c r="I98" s="12"/>
      <c r="J98" s="12"/>
      <c r="K98" s="27"/>
      <c r="L98" s="12"/>
      <c r="M98" s="12"/>
      <c r="N98" s="12">
        <v>35200</v>
      </c>
      <c r="O98" s="15">
        <v>0.1</v>
      </c>
      <c r="P98" s="12">
        <f t="shared" si="3"/>
        <v>3520</v>
      </c>
      <c r="Q98" s="12">
        <f t="shared" si="4"/>
        <v>3520</v>
      </c>
      <c r="R98" s="12"/>
      <c r="S98" s="12"/>
      <c r="T98" s="72">
        <f t="shared" si="5"/>
        <v>3.52</v>
      </c>
    </row>
    <row r="99" spans="1:21" ht="18.75">
      <c r="A99" s="13" t="s">
        <v>104</v>
      </c>
      <c r="B99" s="14">
        <v>9767</v>
      </c>
      <c r="C99" s="14">
        <v>4</v>
      </c>
      <c r="D99" s="12"/>
      <c r="E99" s="12"/>
      <c r="F99" s="12"/>
      <c r="G99" s="12"/>
      <c r="H99" s="12"/>
      <c r="I99" s="12"/>
      <c r="J99" s="12"/>
      <c r="K99" s="27"/>
      <c r="L99" s="12"/>
      <c r="M99" s="12"/>
      <c r="N99" s="12">
        <v>35200</v>
      </c>
      <c r="O99" s="15">
        <v>0.1</v>
      </c>
      <c r="P99" s="12">
        <f t="shared" si="3"/>
        <v>3520</v>
      </c>
      <c r="Q99" s="12">
        <f t="shared" si="4"/>
        <v>3520</v>
      </c>
      <c r="R99" s="12"/>
      <c r="S99" s="12"/>
      <c r="T99" s="72">
        <f t="shared" si="5"/>
        <v>3.52</v>
      </c>
      <c r="U99" s="52">
        <v>51</v>
      </c>
    </row>
    <row r="100" spans="1:21" ht="18.75">
      <c r="A100" s="13" t="s">
        <v>51</v>
      </c>
      <c r="B100" s="14">
        <v>8190</v>
      </c>
      <c r="C100" s="14">
        <v>4</v>
      </c>
      <c r="D100" s="12"/>
      <c r="E100" s="12"/>
      <c r="F100" s="12"/>
      <c r="G100" s="12"/>
      <c r="H100" s="12"/>
      <c r="I100" s="12"/>
      <c r="J100" s="12"/>
      <c r="K100" s="27"/>
      <c r="L100" s="12"/>
      <c r="M100" s="12"/>
      <c r="N100" s="12">
        <v>35200</v>
      </c>
      <c r="O100" s="15">
        <v>0.1</v>
      </c>
      <c r="P100" s="12">
        <f t="shared" si="3"/>
        <v>3520</v>
      </c>
      <c r="Q100" s="12">
        <f t="shared" si="4"/>
        <v>3520</v>
      </c>
      <c r="R100" s="12"/>
      <c r="S100" s="12"/>
      <c r="T100" s="72">
        <f t="shared" si="5"/>
        <v>3.52</v>
      </c>
      <c r="U100" s="52">
        <v>52</v>
      </c>
    </row>
    <row r="101" spans="1:21" ht="18.75">
      <c r="A101" s="13" t="s">
        <v>52</v>
      </c>
      <c r="B101" s="14">
        <v>12718</v>
      </c>
      <c r="C101" s="14">
        <v>3</v>
      </c>
      <c r="D101" s="12"/>
      <c r="E101" s="12"/>
      <c r="F101" s="12"/>
      <c r="G101" s="12"/>
      <c r="H101" s="12"/>
      <c r="I101" s="12"/>
      <c r="J101" s="12"/>
      <c r="K101" s="27"/>
      <c r="L101" s="12"/>
      <c r="M101" s="12"/>
      <c r="N101" s="12">
        <v>35200</v>
      </c>
      <c r="O101" s="15">
        <v>0.2</v>
      </c>
      <c r="P101" s="12">
        <f t="shared" si="3"/>
        <v>7040</v>
      </c>
      <c r="Q101" s="12">
        <f t="shared" si="4"/>
        <v>7040</v>
      </c>
      <c r="R101" s="12"/>
      <c r="S101" s="12"/>
      <c r="T101" s="72">
        <f t="shared" si="5"/>
        <v>7.04</v>
      </c>
      <c r="U101" s="52">
        <v>53</v>
      </c>
    </row>
    <row r="102" spans="1:21" ht="18.75">
      <c r="A102" s="13" t="s">
        <v>53</v>
      </c>
      <c r="B102" s="14">
        <v>6935</v>
      </c>
      <c r="C102" s="14">
        <v>4</v>
      </c>
      <c r="D102" s="12"/>
      <c r="E102" s="12"/>
      <c r="F102" s="12"/>
      <c r="G102" s="12"/>
      <c r="H102" s="12"/>
      <c r="I102" s="12"/>
      <c r="J102" s="12"/>
      <c r="K102" s="27"/>
      <c r="L102" s="12"/>
      <c r="M102" s="12"/>
      <c r="N102" s="12">
        <v>35200</v>
      </c>
      <c r="O102" s="15">
        <v>0.1</v>
      </c>
      <c r="P102" s="12">
        <f t="shared" si="3"/>
        <v>3520</v>
      </c>
      <c r="Q102" s="12">
        <f t="shared" si="4"/>
        <v>3520</v>
      </c>
      <c r="R102" s="12"/>
      <c r="S102" s="12"/>
      <c r="T102" s="72">
        <f t="shared" si="5"/>
        <v>3.52</v>
      </c>
      <c r="U102" s="52">
        <v>54</v>
      </c>
    </row>
    <row r="103" spans="1:21" ht="18.75">
      <c r="A103" s="13" t="s">
        <v>54</v>
      </c>
      <c r="B103" s="14">
        <v>17275</v>
      </c>
      <c r="C103" s="14">
        <v>3</v>
      </c>
      <c r="D103" s="12"/>
      <c r="E103" s="12"/>
      <c r="F103" s="12"/>
      <c r="G103" s="12"/>
      <c r="H103" s="12"/>
      <c r="I103" s="12"/>
      <c r="J103" s="12"/>
      <c r="K103" s="27"/>
      <c r="L103" s="12"/>
      <c r="M103" s="12"/>
      <c r="N103" s="12">
        <v>35200</v>
      </c>
      <c r="O103" s="15">
        <v>0.2</v>
      </c>
      <c r="P103" s="12">
        <f t="shared" si="3"/>
        <v>7040</v>
      </c>
      <c r="Q103" s="12">
        <f t="shared" si="4"/>
        <v>7040</v>
      </c>
      <c r="R103" s="12"/>
      <c r="S103" s="12"/>
      <c r="T103" s="72">
        <f t="shared" si="5"/>
        <v>7.04</v>
      </c>
      <c r="U103" s="52">
        <v>55</v>
      </c>
    </row>
    <row r="104" spans="1:20" ht="18.75">
      <c r="A104" s="13" t="s">
        <v>145</v>
      </c>
      <c r="B104" s="14">
        <v>10012</v>
      </c>
      <c r="C104" s="14">
        <v>4</v>
      </c>
      <c r="D104" s="12"/>
      <c r="E104" s="12"/>
      <c r="F104" s="12"/>
      <c r="G104" s="12"/>
      <c r="H104" s="12"/>
      <c r="I104" s="12"/>
      <c r="J104" s="12"/>
      <c r="K104" s="27"/>
      <c r="L104" s="12"/>
      <c r="M104" s="12"/>
      <c r="N104" s="12">
        <v>35200</v>
      </c>
      <c r="O104" s="15">
        <v>0.2</v>
      </c>
      <c r="P104" s="12">
        <f t="shared" si="3"/>
        <v>7040</v>
      </c>
      <c r="Q104" s="12">
        <f t="shared" si="4"/>
        <v>7040</v>
      </c>
      <c r="R104" s="12"/>
      <c r="S104" s="12"/>
      <c r="T104" s="72">
        <f t="shared" si="5"/>
        <v>7.04</v>
      </c>
    </row>
    <row r="105" spans="1:20" ht="18.75">
      <c r="A105" s="13" t="s">
        <v>146</v>
      </c>
      <c r="B105" s="14">
        <v>7422</v>
      </c>
      <c r="C105" s="14">
        <v>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>
        <v>35200</v>
      </c>
      <c r="O105" s="15">
        <v>0.1</v>
      </c>
      <c r="P105" s="12">
        <f t="shared" si="3"/>
        <v>3520</v>
      </c>
      <c r="Q105" s="12">
        <f t="shared" si="4"/>
        <v>3520</v>
      </c>
      <c r="R105" s="12"/>
      <c r="S105" s="12"/>
      <c r="T105" s="72">
        <f t="shared" si="5"/>
        <v>3.52</v>
      </c>
    </row>
    <row r="106" spans="1:20" ht="18.75">
      <c r="A106" s="16" t="s">
        <v>206</v>
      </c>
      <c r="B106" s="17">
        <v>9328</v>
      </c>
      <c r="C106" s="17">
        <v>4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>
        <v>35200</v>
      </c>
      <c r="O106" s="19">
        <v>0.1</v>
      </c>
      <c r="P106" s="18">
        <f t="shared" si="3"/>
        <v>3520</v>
      </c>
      <c r="Q106" s="18">
        <f t="shared" si="4"/>
        <v>3520</v>
      </c>
      <c r="R106" s="18"/>
      <c r="S106" s="18"/>
      <c r="T106" s="73">
        <f t="shared" si="5"/>
        <v>3.52</v>
      </c>
    </row>
    <row r="107" spans="1:21" ht="18.75">
      <c r="A107" s="29" t="s">
        <v>55</v>
      </c>
      <c r="B107" s="30">
        <v>83838</v>
      </c>
      <c r="C107" s="30">
        <v>3</v>
      </c>
      <c r="D107" s="12">
        <v>36428</v>
      </c>
      <c r="E107" s="12">
        <f>D107*1.1</f>
        <v>40070.8</v>
      </c>
      <c r="F107" s="31">
        <f>E107*1.06</f>
        <v>42475.048</v>
      </c>
      <c r="G107" s="12">
        <f>F107*1.04</f>
        <v>44174.049920000005</v>
      </c>
      <c r="H107" s="12">
        <f>G107*1.04</f>
        <v>45941.01191680001</v>
      </c>
      <c r="I107" s="12">
        <f>P5*45.5/12</f>
        <v>67439.26583333334</v>
      </c>
      <c r="J107" s="12">
        <f>I107*12</f>
        <v>809271.1900000001</v>
      </c>
      <c r="K107" s="27">
        <f>J107*30.2%</f>
        <v>244399.89938000002</v>
      </c>
      <c r="L107" s="12">
        <f>J107+K107</f>
        <v>1053671.08938</v>
      </c>
      <c r="M107" s="12">
        <v>35200</v>
      </c>
      <c r="N107" s="12">
        <v>35200.4</v>
      </c>
      <c r="O107" s="15">
        <v>0.9</v>
      </c>
      <c r="P107" s="12">
        <f t="shared" si="3"/>
        <v>31680.36</v>
      </c>
      <c r="Q107" s="12">
        <f t="shared" si="4"/>
        <v>1120551.4493800001</v>
      </c>
      <c r="R107" s="12"/>
      <c r="S107" s="12"/>
      <c r="T107" s="72">
        <f t="shared" si="5"/>
        <v>1120.5514493800001</v>
      </c>
      <c r="U107" s="52">
        <v>56</v>
      </c>
    </row>
    <row r="108" spans="1:21" ht="18.75">
      <c r="A108" s="13" t="s">
        <v>56</v>
      </c>
      <c r="B108" s="14">
        <v>6706</v>
      </c>
      <c r="C108" s="14">
        <v>5</v>
      </c>
      <c r="D108" s="12"/>
      <c r="E108" s="12"/>
      <c r="F108" s="12"/>
      <c r="G108" s="12"/>
      <c r="H108" s="12"/>
      <c r="I108" s="12"/>
      <c r="J108" s="12"/>
      <c r="K108" s="27"/>
      <c r="L108" s="12"/>
      <c r="M108" s="12"/>
      <c r="N108" s="12">
        <v>35200</v>
      </c>
      <c r="O108" s="15">
        <v>0.1</v>
      </c>
      <c r="P108" s="12">
        <f t="shared" si="3"/>
        <v>3520</v>
      </c>
      <c r="Q108" s="12">
        <f t="shared" si="4"/>
        <v>3520</v>
      </c>
      <c r="R108" s="12"/>
      <c r="S108" s="12"/>
      <c r="T108" s="72">
        <f t="shared" si="5"/>
        <v>3.52</v>
      </c>
      <c r="U108" s="52">
        <v>57</v>
      </c>
    </row>
    <row r="109" spans="1:20" ht="18.75">
      <c r="A109" s="13" t="s">
        <v>147</v>
      </c>
      <c r="B109" s="14">
        <v>1250</v>
      </c>
      <c r="C109" s="14">
        <v>6</v>
      </c>
      <c r="D109" s="12"/>
      <c r="E109" s="12"/>
      <c r="F109" s="12"/>
      <c r="G109" s="12"/>
      <c r="H109" s="12"/>
      <c r="I109" s="12"/>
      <c r="J109" s="12"/>
      <c r="K109" s="27"/>
      <c r="L109" s="12"/>
      <c r="M109" s="12"/>
      <c r="N109" s="12">
        <v>35200</v>
      </c>
      <c r="O109" s="15">
        <v>0.1</v>
      </c>
      <c r="P109" s="12">
        <f t="shared" si="3"/>
        <v>3520</v>
      </c>
      <c r="Q109" s="12">
        <f t="shared" si="4"/>
        <v>3520</v>
      </c>
      <c r="R109" s="12"/>
      <c r="S109" s="12"/>
      <c r="T109" s="72">
        <f t="shared" si="5"/>
        <v>3.52</v>
      </c>
    </row>
    <row r="110" spans="1:21" ht="18.75">
      <c r="A110" s="13" t="s">
        <v>118</v>
      </c>
      <c r="B110" s="14">
        <v>9684</v>
      </c>
      <c r="C110" s="14">
        <v>4</v>
      </c>
      <c r="D110" s="12"/>
      <c r="E110" s="12"/>
      <c r="F110" s="12"/>
      <c r="G110" s="12"/>
      <c r="H110" s="12"/>
      <c r="I110" s="12"/>
      <c r="J110" s="12"/>
      <c r="K110" s="27"/>
      <c r="L110" s="12"/>
      <c r="M110" s="12"/>
      <c r="N110" s="12">
        <v>35200</v>
      </c>
      <c r="O110" s="15">
        <v>0.1</v>
      </c>
      <c r="P110" s="12">
        <f t="shared" si="3"/>
        <v>3520</v>
      </c>
      <c r="Q110" s="12">
        <f t="shared" si="4"/>
        <v>3520</v>
      </c>
      <c r="R110" s="12"/>
      <c r="S110" s="12"/>
      <c r="T110" s="72">
        <f t="shared" si="5"/>
        <v>3.52</v>
      </c>
      <c r="U110" s="52">
        <v>58</v>
      </c>
    </row>
    <row r="111" spans="1:21" ht="18.75">
      <c r="A111" s="13" t="s">
        <v>57</v>
      </c>
      <c r="B111" s="14">
        <v>3414</v>
      </c>
      <c r="C111" s="14">
        <v>5</v>
      </c>
      <c r="D111" s="12"/>
      <c r="E111" s="12"/>
      <c r="F111" s="12"/>
      <c r="G111" s="12"/>
      <c r="H111" s="12"/>
      <c r="I111" s="12"/>
      <c r="J111" s="12"/>
      <c r="K111" s="27"/>
      <c r="L111" s="12"/>
      <c r="M111" s="12"/>
      <c r="N111" s="12">
        <v>35200</v>
      </c>
      <c r="O111" s="15">
        <v>0.1</v>
      </c>
      <c r="P111" s="12">
        <f t="shared" si="3"/>
        <v>3520</v>
      </c>
      <c r="Q111" s="12">
        <f t="shared" si="4"/>
        <v>3520</v>
      </c>
      <c r="R111" s="12"/>
      <c r="S111" s="12"/>
      <c r="T111" s="72">
        <f t="shared" si="5"/>
        <v>3.52</v>
      </c>
      <c r="U111" s="52">
        <v>59</v>
      </c>
    </row>
    <row r="112" spans="1:20" ht="18.75">
      <c r="A112" s="13" t="s">
        <v>148</v>
      </c>
      <c r="B112" s="14">
        <v>1168</v>
      </c>
      <c r="C112" s="14">
        <v>6</v>
      </c>
      <c r="D112" s="12"/>
      <c r="E112" s="12"/>
      <c r="F112" s="12"/>
      <c r="G112" s="12"/>
      <c r="H112" s="12"/>
      <c r="I112" s="12"/>
      <c r="J112" s="12"/>
      <c r="K112" s="27"/>
      <c r="L112" s="12"/>
      <c r="M112" s="12"/>
      <c r="N112" s="12">
        <v>35200</v>
      </c>
      <c r="O112" s="15">
        <v>0.1</v>
      </c>
      <c r="P112" s="12">
        <f t="shared" si="3"/>
        <v>3520</v>
      </c>
      <c r="Q112" s="12">
        <f t="shared" si="4"/>
        <v>3520</v>
      </c>
      <c r="R112" s="12"/>
      <c r="S112" s="12"/>
      <c r="T112" s="72">
        <f t="shared" si="5"/>
        <v>3.52</v>
      </c>
    </row>
    <row r="113" spans="1:20" ht="18.75">
      <c r="A113" s="13" t="s">
        <v>149</v>
      </c>
      <c r="B113" s="14">
        <v>1291</v>
      </c>
      <c r="C113" s="14">
        <v>7</v>
      </c>
      <c r="D113" s="12"/>
      <c r="E113" s="12"/>
      <c r="F113" s="12"/>
      <c r="G113" s="12"/>
      <c r="H113" s="12"/>
      <c r="I113" s="12"/>
      <c r="J113" s="12"/>
      <c r="K113" s="27"/>
      <c r="L113" s="12"/>
      <c r="M113" s="12"/>
      <c r="N113" s="12">
        <v>35200</v>
      </c>
      <c r="O113" s="15">
        <v>0.1</v>
      </c>
      <c r="P113" s="12">
        <f t="shared" si="3"/>
        <v>3520</v>
      </c>
      <c r="Q113" s="12">
        <f t="shared" si="4"/>
        <v>3520</v>
      </c>
      <c r="R113" s="12"/>
      <c r="S113" s="12"/>
      <c r="T113" s="72">
        <f t="shared" si="5"/>
        <v>3.52</v>
      </c>
    </row>
    <row r="114" spans="1:21" ht="18.75">
      <c r="A114" s="13" t="s">
        <v>58</v>
      </c>
      <c r="B114" s="14">
        <v>3328</v>
      </c>
      <c r="C114" s="14">
        <v>6</v>
      </c>
      <c r="D114" s="12"/>
      <c r="E114" s="12"/>
      <c r="F114" s="12"/>
      <c r="G114" s="12"/>
      <c r="H114" s="12"/>
      <c r="I114" s="12"/>
      <c r="J114" s="12"/>
      <c r="K114" s="27"/>
      <c r="L114" s="12"/>
      <c r="M114" s="12"/>
      <c r="N114" s="12">
        <v>35200</v>
      </c>
      <c r="O114" s="15">
        <v>0.1</v>
      </c>
      <c r="P114" s="12">
        <f t="shared" si="3"/>
        <v>3520</v>
      </c>
      <c r="Q114" s="12">
        <f t="shared" si="4"/>
        <v>3520</v>
      </c>
      <c r="R114" s="12"/>
      <c r="S114" s="12"/>
      <c r="T114" s="72">
        <f t="shared" si="5"/>
        <v>3.52</v>
      </c>
      <c r="U114" s="52">
        <v>60</v>
      </c>
    </row>
    <row r="115" spans="1:21" ht="18.75">
      <c r="A115" s="13" t="s">
        <v>107</v>
      </c>
      <c r="B115" s="14">
        <v>3965</v>
      </c>
      <c r="C115" s="14">
        <v>6</v>
      </c>
      <c r="D115" s="12"/>
      <c r="E115" s="12"/>
      <c r="F115" s="12"/>
      <c r="G115" s="12"/>
      <c r="H115" s="12"/>
      <c r="I115" s="12"/>
      <c r="J115" s="12"/>
      <c r="K115" s="27"/>
      <c r="L115" s="12"/>
      <c r="M115" s="12"/>
      <c r="N115" s="12">
        <v>35200</v>
      </c>
      <c r="O115" s="15">
        <v>0.1</v>
      </c>
      <c r="P115" s="12">
        <f t="shared" si="3"/>
        <v>3520</v>
      </c>
      <c r="Q115" s="12">
        <f t="shared" si="4"/>
        <v>3520</v>
      </c>
      <c r="R115" s="12"/>
      <c r="S115" s="12"/>
      <c r="T115" s="72">
        <f t="shared" si="5"/>
        <v>3.52</v>
      </c>
      <c r="U115" s="52">
        <v>61</v>
      </c>
    </row>
    <row r="116" spans="1:21" ht="18.75">
      <c r="A116" s="13" t="s">
        <v>59</v>
      </c>
      <c r="B116" s="14">
        <v>2529</v>
      </c>
      <c r="C116" s="14">
        <v>5</v>
      </c>
      <c r="D116" s="12"/>
      <c r="E116" s="12"/>
      <c r="F116" s="12"/>
      <c r="G116" s="12"/>
      <c r="H116" s="12"/>
      <c r="I116" s="12"/>
      <c r="J116" s="12"/>
      <c r="K116" s="27"/>
      <c r="L116" s="12"/>
      <c r="M116" s="12"/>
      <c r="N116" s="12">
        <v>35200</v>
      </c>
      <c r="O116" s="15">
        <v>0.1</v>
      </c>
      <c r="P116" s="12">
        <f t="shared" si="3"/>
        <v>3520</v>
      </c>
      <c r="Q116" s="12">
        <f t="shared" si="4"/>
        <v>3520</v>
      </c>
      <c r="R116" s="12"/>
      <c r="S116" s="12"/>
      <c r="T116" s="72">
        <f t="shared" si="5"/>
        <v>3.52</v>
      </c>
      <c r="U116" s="52">
        <v>62</v>
      </c>
    </row>
    <row r="117" spans="1:21" ht="18.75">
      <c r="A117" s="16" t="s">
        <v>60</v>
      </c>
      <c r="B117" s="17">
        <v>1317</v>
      </c>
      <c r="C117" s="17">
        <v>6</v>
      </c>
      <c r="D117" s="18"/>
      <c r="E117" s="18"/>
      <c r="F117" s="18"/>
      <c r="G117" s="18"/>
      <c r="H117" s="18"/>
      <c r="I117" s="18"/>
      <c r="J117" s="18"/>
      <c r="K117" s="28"/>
      <c r="L117" s="18"/>
      <c r="M117" s="18"/>
      <c r="N117" s="18">
        <v>35200</v>
      </c>
      <c r="O117" s="19">
        <v>0.1</v>
      </c>
      <c r="P117" s="18">
        <f t="shared" si="3"/>
        <v>3520</v>
      </c>
      <c r="Q117" s="18">
        <f t="shared" si="4"/>
        <v>3520</v>
      </c>
      <c r="R117" s="18"/>
      <c r="S117" s="18"/>
      <c r="T117" s="73">
        <f t="shared" si="5"/>
        <v>3.52</v>
      </c>
      <c r="U117" s="52">
        <v>63</v>
      </c>
    </row>
    <row r="118" spans="1:21" ht="18.75">
      <c r="A118" s="29" t="s">
        <v>61</v>
      </c>
      <c r="B118" s="30">
        <v>59877</v>
      </c>
      <c r="C118" s="30">
        <v>3</v>
      </c>
      <c r="D118" s="12">
        <v>36428</v>
      </c>
      <c r="E118" s="12">
        <f>D118*1.1</f>
        <v>40070.8</v>
      </c>
      <c r="F118" s="12">
        <f>E118*1.06</f>
        <v>42475.048</v>
      </c>
      <c r="G118" s="12">
        <f>F118*1.04</f>
        <v>44174.049920000005</v>
      </c>
      <c r="H118" s="12">
        <f>G118*1.04</f>
        <v>45941.01191680001</v>
      </c>
      <c r="I118" s="12">
        <f>P5*45.5/12</f>
        <v>67439.26583333334</v>
      </c>
      <c r="J118" s="12">
        <f>I118*12</f>
        <v>809271.1900000001</v>
      </c>
      <c r="K118" s="27">
        <f>J118*30.2%</f>
        <v>244399.89938000002</v>
      </c>
      <c r="L118" s="12">
        <f>J118+K118</f>
        <v>1053671.08938</v>
      </c>
      <c r="M118" s="12">
        <v>35200</v>
      </c>
      <c r="N118" s="12">
        <v>35200.4</v>
      </c>
      <c r="O118" s="15">
        <v>0.6</v>
      </c>
      <c r="P118" s="12">
        <f t="shared" si="3"/>
        <v>21120.24</v>
      </c>
      <c r="Q118" s="12">
        <f t="shared" si="4"/>
        <v>1109991.32938</v>
      </c>
      <c r="R118" s="12"/>
      <c r="S118" s="12"/>
      <c r="T118" s="72">
        <f t="shared" si="5"/>
        <v>1109.99132938</v>
      </c>
      <c r="U118" s="52">
        <v>64</v>
      </c>
    </row>
    <row r="119" spans="1:20" ht="18.75">
      <c r="A119" s="13" t="s">
        <v>207</v>
      </c>
      <c r="B119" s="14">
        <v>2980</v>
      </c>
      <c r="C119" s="14">
        <v>5</v>
      </c>
      <c r="D119" s="12"/>
      <c r="E119" s="12"/>
      <c r="F119" s="12"/>
      <c r="G119" s="12"/>
      <c r="H119" s="12"/>
      <c r="I119" s="12"/>
      <c r="J119" s="12"/>
      <c r="K119" s="27"/>
      <c r="L119" s="12"/>
      <c r="M119" s="12"/>
      <c r="N119" s="12">
        <v>35200</v>
      </c>
      <c r="O119" s="15">
        <v>0.1</v>
      </c>
      <c r="P119" s="12">
        <f t="shared" si="3"/>
        <v>3520</v>
      </c>
      <c r="Q119" s="12">
        <f t="shared" si="4"/>
        <v>3520</v>
      </c>
      <c r="R119" s="12"/>
      <c r="S119" s="12"/>
      <c r="T119" s="72">
        <f t="shared" si="5"/>
        <v>3.52</v>
      </c>
    </row>
    <row r="120" spans="1:20" ht="18.75">
      <c r="A120" s="13" t="s">
        <v>150</v>
      </c>
      <c r="B120" s="14">
        <v>2882</v>
      </c>
      <c r="C120" s="14">
        <v>6</v>
      </c>
      <c r="D120" s="12"/>
      <c r="E120" s="12"/>
      <c r="F120" s="12"/>
      <c r="G120" s="12"/>
      <c r="H120" s="12"/>
      <c r="I120" s="12"/>
      <c r="J120" s="12"/>
      <c r="K120" s="27"/>
      <c r="L120" s="12"/>
      <c r="M120" s="12"/>
      <c r="N120" s="12">
        <v>35200</v>
      </c>
      <c r="O120" s="15">
        <v>0.1</v>
      </c>
      <c r="P120" s="12">
        <f t="shared" si="3"/>
        <v>3520</v>
      </c>
      <c r="Q120" s="12">
        <f t="shared" si="4"/>
        <v>3520</v>
      </c>
      <c r="R120" s="12"/>
      <c r="S120" s="12"/>
      <c r="T120" s="72">
        <f t="shared" si="5"/>
        <v>3.52</v>
      </c>
    </row>
    <row r="121" spans="1:20" ht="18.75">
      <c r="A121" s="13" t="s">
        <v>151</v>
      </c>
      <c r="B121" s="14">
        <v>904</v>
      </c>
      <c r="C121" s="14">
        <v>6</v>
      </c>
      <c r="D121" s="12"/>
      <c r="E121" s="12"/>
      <c r="F121" s="12"/>
      <c r="G121" s="12"/>
      <c r="H121" s="12"/>
      <c r="I121" s="12"/>
      <c r="J121" s="12"/>
      <c r="K121" s="27"/>
      <c r="L121" s="12"/>
      <c r="M121" s="12"/>
      <c r="N121" s="12">
        <v>35200</v>
      </c>
      <c r="O121" s="15">
        <v>0.1</v>
      </c>
      <c r="P121" s="12">
        <f t="shared" si="3"/>
        <v>3520</v>
      </c>
      <c r="Q121" s="12">
        <f t="shared" si="4"/>
        <v>3520</v>
      </c>
      <c r="R121" s="12"/>
      <c r="S121" s="12"/>
      <c r="T121" s="72">
        <f t="shared" si="5"/>
        <v>3.52</v>
      </c>
    </row>
    <row r="122" spans="1:21" ht="18.75">
      <c r="A122" s="13" t="s">
        <v>62</v>
      </c>
      <c r="B122" s="14">
        <v>1415</v>
      </c>
      <c r="C122" s="14">
        <v>6</v>
      </c>
      <c r="D122" s="12"/>
      <c r="E122" s="12"/>
      <c r="F122" s="12"/>
      <c r="G122" s="12"/>
      <c r="H122" s="12"/>
      <c r="I122" s="12"/>
      <c r="J122" s="12"/>
      <c r="K122" s="27"/>
      <c r="L122" s="12"/>
      <c r="M122" s="12"/>
      <c r="N122" s="12">
        <v>35200</v>
      </c>
      <c r="O122" s="15">
        <v>0.1</v>
      </c>
      <c r="P122" s="12">
        <f t="shared" si="3"/>
        <v>3520</v>
      </c>
      <c r="Q122" s="12">
        <f t="shared" si="4"/>
        <v>3520</v>
      </c>
      <c r="R122" s="12"/>
      <c r="S122" s="12"/>
      <c r="T122" s="72">
        <f t="shared" si="5"/>
        <v>3.52</v>
      </c>
      <c r="U122" s="52">
        <v>65</v>
      </c>
    </row>
    <row r="123" spans="1:20" ht="18.75">
      <c r="A123" s="16" t="s">
        <v>152</v>
      </c>
      <c r="B123" s="17">
        <v>1350</v>
      </c>
      <c r="C123" s="17">
        <v>6</v>
      </c>
      <c r="D123" s="18"/>
      <c r="E123" s="18"/>
      <c r="F123" s="18"/>
      <c r="G123" s="18"/>
      <c r="H123" s="18"/>
      <c r="I123" s="18"/>
      <c r="J123" s="18"/>
      <c r="K123" s="28"/>
      <c r="L123" s="18"/>
      <c r="M123" s="18"/>
      <c r="N123" s="18">
        <v>35200</v>
      </c>
      <c r="O123" s="19">
        <v>0.1</v>
      </c>
      <c r="P123" s="18">
        <f t="shared" si="3"/>
        <v>3520</v>
      </c>
      <c r="Q123" s="18">
        <f t="shared" si="4"/>
        <v>3520</v>
      </c>
      <c r="R123" s="18"/>
      <c r="S123" s="18"/>
      <c r="T123" s="73">
        <f t="shared" si="5"/>
        <v>3.52</v>
      </c>
    </row>
    <row r="124" spans="1:21" ht="18.75">
      <c r="A124" s="29" t="s">
        <v>63</v>
      </c>
      <c r="B124" s="30">
        <v>108460</v>
      </c>
      <c r="C124" s="30">
        <v>2</v>
      </c>
      <c r="D124" s="12">
        <v>37055</v>
      </c>
      <c r="E124" s="12">
        <f>D124*1.1</f>
        <v>40760.5</v>
      </c>
      <c r="F124" s="31">
        <f>E124*1.06</f>
        <v>43206.130000000005</v>
      </c>
      <c r="G124" s="12">
        <f>F124*1.04</f>
        <v>44934.37520000001</v>
      </c>
      <c r="H124" s="12">
        <f>G124*1.04</f>
        <v>46731.75020800001</v>
      </c>
      <c r="I124" s="12">
        <f>P5*45.5/12</f>
        <v>67439.26583333334</v>
      </c>
      <c r="J124" s="12">
        <f>I124*12</f>
        <v>809271.1900000001</v>
      </c>
      <c r="K124" s="27">
        <f>J124*30.2%</f>
        <v>244399.89938000002</v>
      </c>
      <c r="L124" s="12">
        <f>J124+K124</f>
        <v>1053671.08938</v>
      </c>
      <c r="M124" s="12">
        <v>35200</v>
      </c>
      <c r="N124" s="12">
        <v>35200.4</v>
      </c>
      <c r="O124" s="15">
        <v>1</v>
      </c>
      <c r="P124" s="12">
        <f t="shared" si="3"/>
        <v>35200.4</v>
      </c>
      <c r="Q124" s="12">
        <f t="shared" si="4"/>
        <v>1124071.48938</v>
      </c>
      <c r="R124" s="12"/>
      <c r="S124" s="12"/>
      <c r="T124" s="72">
        <f t="shared" si="5"/>
        <v>1124.07148938</v>
      </c>
      <c r="U124" s="52">
        <v>66</v>
      </c>
    </row>
    <row r="125" spans="1:20" ht="18.75">
      <c r="A125" s="13" t="s">
        <v>208</v>
      </c>
      <c r="B125" s="14">
        <v>28128</v>
      </c>
      <c r="C125" s="14">
        <v>2</v>
      </c>
      <c r="D125" s="12"/>
      <c r="E125" s="12"/>
      <c r="F125" s="12"/>
      <c r="G125" s="12"/>
      <c r="H125" s="12"/>
      <c r="I125" s="12"/>
      <c r="J125" s="12"/>
      <c r="K125" s="27"/>
      <c r="L125" s="12"/>
      <c r="M125" s="12"/>
      <c r="N125" s="12">
        <v>35200</v>
      </c>
      <c r="O125" s="15">
        <v>0.3</v>
      </c>
      <c r="P125" s="12">
        <f t="shared" si="3"/>
        <v>10560</v>
      </c>
      <c r="Q125" s="12">
        <f t="shared" si="4"/>
        <v>10560</v>
      </c>
      <c r="R125" s="12"/>
      <c r="S125" s="12"/>
      <c r="T125" s="72">
        <f t="shared" si="5"/>
        <v>10.56</v>
      </c>
    </row>
    <row r="126" spans="1:21" ht="18.75">
      <c r="A126" s="13" t="s">
        <v>64</v>
      </c>
      <c r="B126" s="14">
        <v>13063</v>
      </c>
      <c r="C126" s="14">
        <v>3</v>
      </c>
      <c r="D126" s="12"/>
      <c r="E126" s="12"/>
      <c r="F126" s="12"/>
      <c r="G126" s="12"/>
      <c r="H126" s="12"/>
      <c r="I126" s="12"/>
      <c r="J126" s="12"/>
      <c r="K126" s="27"/>
      <c r="L126" s="12"/>
      <c r="M126" s="12"/>
      <c r="N126" s="12">
        <v>35200</v>
      </c>
      <c r="O126" s="15">
        <v>0.2</v>
      </c>
      <c r="P126" s="12">
        <f t="shared" si="3"/>
        <v>7040</v>
      </c>
      <c r="Q126" s="12">
        <f t="shared" si="4"/>
        <v>7040</v>
      </c>
      <c r="R126" s="12"/>
      <c r="S126" s="12"/>
      <c r="T126" s="72">
        <f t="shared" si="5"/>
        <v>7.04</v>
      </c>
      <c r="U126" s="52">
        <v>67</v>
      </c>
    </row>
    <row r="127" spans="1:21" ht="18.75">
      <c r="A127" s="13" t="s">
        <v>65</v>
      </c>
      <c r="B127" s="14">
        <v>6704</v>
      </c>
      <c r="C127" s="14">
        <v>5</v>
      </c>
      <c r="D127" s="12"/>
      <c r="E127" s="12"/>
      <c r="F127" s="12"/>
      <c r="G127" s="12"/>
      <c r="H127" s="12"/>
      <c r="I127" s="12"/>
      <c r="J127" s="12"/>
      <c r="K127" s="27"/>
      <c r="L127" s="12"/>
      <c r="M127" s="12"/>
      <c r="N127" s="12">
        <v>35200</v>
      </c>
      <c r="O127" s="15">
        <v>0.1</v>
      </c>
      <c r="P127" s="12">
        <f t="shared" si="3"/>
        <v>3520</v>
      </c>
      <c r="Q127" s="12">
        <f t="shared" si="4"/>
        <v>3520</v>
      </c>
      <c r="R127" s="12"/>
      <c r="S127" s="12"/>
      <c r="T127" s="72">
        <f t="shared" si="5"/>
        <v>3.52</v>
      </c>
      <c r="U127" s="52">
        <v>68</v>
      </c>
    </row>
    <row r="128" spans="1:21" ht="18.75">
      <c r="A128" s="13" t="s">
        <v>66</v>
      </c>
      <c r="B128" s="14">
        <v>25402</v>
      </c>
      <c r="C128" s="14">
        <v>2</v>
      </c>
      <c r="D128" s="12"/>
      <c r="E128" s="12"/>
      <c r="F128" s="12"/>
      <c r="G128" s="12"/>
      <c r="H128" s="12"/>
      <c r="I128" s="12"/>
      <c r="J128" s="12"/>
      <c r="K128" s="27"/>
      <c r="L128" s="12"/>
      <c r="M128" s="12"/>
      <c r="N128" s="12">
        <v>35200</v>
      </c>
      <c r="O128" s="15">
        <v>0.3</v>
      </c>
      <c r="P128" s="12">
        <f t="shared" si="3"/>
        <v>10560</v>
      </c>
      <c r="Q128" s="12">
        <f t="shared" si="4"/>
        <v>10560</v>
      </c>
      <c r="R128" s="12"/>
      <c r="S128" s="12"/>
      <c r="T128" s="72">
        <f t="shared" si="5"/>
        <v>10.56</v>
      </c>
      <c r="U128" s="52">
        <v>69</v>
      </c>
    </row>
    <row r="129" spans="1:20" ht="18.75">
      <c r="A129" s="13" t="s">
        <v>209</v>
      </c>
      <c r="B129" s="14">
        <v>3754</v>
      </c>
      <c r="C129" s="14">
        <v>5</v>
      </c>
      <c r="D129" s="12"/>
      <c r="E129" s="12"/>
      <c r="F129" s="12"/>
      <c r="G129" s="12"/>
      <c r="H129" s="12"/>
      <c r="I129" s="12"/>
      <c r="J129" s="12"/>
      <c r="K129" s="27"/>
      <c r="L129" s="12"/>
      <c r="M129" s="12"/>
      <c r="N129" s="12">
        <v>35200</v>
      </c>
      <c r="O129" s="15">
        <v>0.1</v>
      </c>
      <c r="P129" s="12">
        <f t="shared" si="3"/>
        <v>3520</v>
      </c>
      <c r="Q129" s="12">
        <f t="shared" si="4"/>
        <v>3520</v>
      </c>
      <c r="R129" s="12"/>
      <c r="S129" s="12"/>
      <c r="T129" s="72">
        <f t="shared" si="5"/>
        <v>3.52</v>
      </c>
    </row>
    <row r="130" spans="1:20" ht="18.75">
      <c r="A130" s="13" t="s">
        <v>210</v>
      </c>
      <c r="B130" s="14">
        <v>5952</v>
      </c>
      <c r="C130" s="14">
        <v>4</v>
      </c>
      <c r="D130" s="12"/>
      <c r="E130" s="12"/>
      <c r="F130" s="12"/>
      <c r="G130" s="12"/>
      <c r="H130" s="12"/>
      <c r="I130" s="12"/>
      <c r="J130" s="12"/>
      <c r="K130" s="27"/>
      <c r="L130" s="12"/>
      <c r="M130" s="12"/>
      <c r="N130" s="12">
        <v>35200</v>
      </c>
      <c r="O130" s="15">
        <v>0.1</v>
      </c>
      <c r="P130" s="12">
        <f t="shared" si="3"/>
        <v>3520</v>
      </c>
      <c r="Q130" s="12">
        <f t="shared" si="4"/>
        <v>3520</v>
      </c>
      <c r="R130" s="12"/>
      <c r="S130" s="12"/>
      <c r="T130" s="72">
        <f t="shared" si="5"/>
        <v>3.52</v>
      </c>
    </row>
    <row r="131" spans="1:20" ht="18.75">
      <c r="A131" s="13" t="s">
        <v>153</v>
      </c>
      <c r="B131" s="14">
        <v>2763</v>
      </c>
      <c r="C131" s="14">
        <v>6</v>
      </c>
      <c r="D131" s="12"/>
      <c r="E131" s="12"/>
      <c r="F131" s="12"/>
      <c r="G131" s="12"/>
      <c r="H131" s="12"/>
      <c r="I131" s="12"/>
      <c r="J131" s="12"/>
      <c r="K131" s="27"/>
      <c r="L131" s="12"/>
      <c r="M131" s="12"/>
      <c r="N131" s="12">
        <v>35200</v>
      </c>
      <c r="O131" s="15">
        <v>0.1</v>
      </c>
      <c r="P131" s="12">
        <f t="shared" si="3"/>
        <v>3520</v>
      </c>
      <c r="Q131" s="12">
        <f t="shared" si="4"/>
        <v>3520</v>
      </c>
      <c r="R131" s="12"/>
      <c r="S131" s="12"/>
      <c r="T131" s="72">
        <f t="shared" si="5"/>
        <v>3.52</v>
      </c>
    </row>
    <row r="132" spans="1:20" ht="18.75">
      <c r="A132" s="13" t="s">
        <v>211</v>
      </c>
      <c r="B132" s="14">
        <v>4283</v>
      </c>
      <c r="C132" s="14">
        <v>5</v>
      </c>
      <c r="D132" s="12"/>
      <c r="E132" s="12"/>
      <c r="F132" s="12"/>
      <c r="G132" s="12"/>
      <c r="H132" s="12"/>
      <c r="I132" s="12"/>
      <c r="J132" s="12"/>
      <c r="K132" s="27"/>
      <c r="L132" s="12"/>
      <c r="M132" s="12"/>
      <c r="N132" s="12">
        <v>35200</v>
      </c>
      <c r="O132" s="15">
        <v>0.1</v>
      </c>
      <c r="P132" s="12">
        <f t="shared" si="3"/>
        <v>3520</v>
      </c>
      <c r="Q132" s="12">
        <f t="shared" si="4"/>
        <v>3520</v>
      </c>
      <c r="R132" s="12"/>
      <c r="S132" s="12"/>
      <c r="T132" s="72">
        <f t="shared" si="5"/>
        <v>3.52</v>
      </c>
    </row>
    <row r="133" spans="1:20" ht="18.75">
      <c r="A133" s="13" t="s">
        <v>154</v>
      </c>
      <c r="B133" s="14">
        <v>1536</v>
      </c>
      <c r="C133" s="14">
        <v>6</v>
      </c>
      <c r="D133" s="12"/>
      <c r="E133" s="12"/>
      <c r="F133" s="12"/>
      <c r="G133" s="12"/>
      <c r="H133" s="12"/>
      <c r="I133" s="12"/>
      <c r="J133" s="12"/>
      <c r="K133" s="27"/>
      <c r="L133" s="12"/>
      <c r="M133" s="12"/>
      <c r="N133" s="12">
        <v>35200</v>
      </c>
      <c r="O133" s="15">
        <v>0.1</v>
      </c>
      <c r="P133" s="12">
        <f t="shared" si="3"/>
        <v>3520</v>
      </c>
      <c r="Q133" s="12">
        <f t="shared" si="4"/>
        <v>3520</v>
      </c>
      <c r="R133" s="12"/>
      <c r="S133" s="12"/>
      <c r="T133" s="72">
        <f t="shared" si="5"/>
        <v>3.52</v>
      </c>
    </row>
    <row r="134" spans="1:21" ht="18.75">
      <c r="A134" s="13" t="s">
        <v>67</v>
      </c>
      <c r="B134" s="14">
        <v>13918</v>
      </c>
      <c r="C134" s="14">
        <v>3</v>
      </c>
      <c r="D134" s="12"/>
      <c r="E134" s="12"/>
      <c r="F134" s="12"/>
      <c r="G134" s="12"/>
      <c r="H134" s="12"/>
      <c r="I134" s="12"/>
      <c r="J134" s="12"/>
      <c r="K134" s="27"/>
      <c r="L134" s="12"/>
      <c r="M134" s="12"/>
      <c r="N134" s="12">
        <v>35200</v>
      </c>
      <c r="O134" s="15">
        <v>0.2</v>
      </c>
      <c r="P134" s="12">
        <f t="shared" si="3"/>
        <v>7040</v>
      </c>
      <c r="Q134" s="12">
        <f t="shared" si="4"/>
        <v>7040</v>
      </c>
      <c r="R134" s="12"/>
      <c r="S134" s="12"/>
      <c r="T134" s="72">
        <f t="shared" si="5"/>
        <v>7.04</v>
      </c>
      <c r="U134" s="52">
        <v>70</v>
      </c>
    </row>
    <row r="135" spans="1:20" ht="18.75">
      <c r="A135" s="16" t="s">
        <v>155</v>
      </c>
      <c r="B135" s="17">
        <v>2957</v>
      </c>
      <c r="C135" s="17">
        <v>6</v>
      </c>
      <c r="D135" s="18"/>
      <c r="E135" s="18"/>
      <c r="F135" s="18"/>
      <c r="G135" s="18">
        <f>F135*1.04</f>
        <v>0</v>
      </c>
      <c r="H135" s="18"/>
      <c r="I135" s="18"/>
      <c r="J135" s="18"/>
      <c r="K135" s="28"/>
      <c r="L135" s="18"/>
      <c r="M135" s="18"/>
      <c r="N135" s="18">
        <v>35200</v>
      </c>
      <c r="O135" s="19">
        <v>0.1</v>
      </c>
      <c r="P135" s="18">
        <f t="shared" si="3"/>
        <v>3520</v>
      </c>
      <c r="Q135" s="18">
        <f t="shared" si="4"/>
        <v>3520</v>
      </c>
      <c r="R135" s="18"/>
      <c r="S135" s="18"/>
      <c r="T135" s="73">
        <f t="shared" si="5"/>
        <v>3.52</v>
      </c>
    </row>
    <row r="136" spans="1:21" ht="18.75">
      <c r="A136" s="29" t="s">
        <v>68</v>
      </c>
      <c r="B136" s="30">
        <v>27548</v>
      </c>
      <c r="C136" s="30">
        <v>5</v>
      </c>
      <c r="D136" s="12">
        <v>36428</v>
      </c>
      <c r="E136" s="12">
        <f>D136*1.1</f>
        <v>40070.8</v>
      </c>
      <c r="F136" s="31">
        <f>E136*1.06</f>
        <v>42475.048</v>
      </c>
      <c r="G136" s="12">
        <f>F136*1.04</f>
        <v>44174.049920000005</v>
      </c>
      <c r="H136" s="12">
        <f>G136*1.04</f>
        <v>45941.01191680001</v>
      </c>
      <c r="I136" s="12">
        <f>P5*45.5/12</f>
        <v>67439.26583333334</v>
      </c>
      <c r="J136" s="12">
        <f>I136*12</f>
        <v>809271.1900000001</v>
      </c>
      <c r="K136" s="27">
        <f>J136*30.2%</f>
        <v>244399.89938000002</v>
      </c>
      <c r="L136" s="12">
        <f>J136+K136</f>
        <v>1053671.08938</v>
      </c>
      <c r="M136" s="12">
        <v>35200</v>
      </c>
      <c r="N136" s="12">
        <v>35200.4</v>
      </c>
      <c r="O136" s="15">
        <v>0.3</v>
      </c>
      <c r="P136" s="12">
        <f t="shared" si="3"/>
        <v>10560.12</v>
      </c>
      <c r="Q136" s="12">
        <f t="shared" si="4"/>
        <v>1099431.2093800001</v>
      </c>
      <c r="R136" s="12"/>
      <c r="S136" s="12"/>
      <c r="T136" s="72">
        <f t="shared" si="5"/>
        <v>1099.4312093800002</v>
      </c>
      <c r="U136" s="52">
        <v>71</v>
      </c>
    </row>
    <row r="137" spans="1:21" ht="18.75">
      <c r="A137" s="13" t="s">
        <v>69</v>
      </c>
      <c r="B137" s="14">
        <v>3834</v>
      </c>
      <c r="C137" s="14">
        <v>5</v>
      </c>
      <c r="D137" s="12"/>
      <c r="E137" s="12"/>
      <c r="F137" s="12"/>
      <c r="G137" s="12"/>
      <c r="H137" s="12"/>
      <c r="I137" s="12"/>
      <c r="J137" s="12"/>
      <c r="K137" s="27"/>
      <c r="L137" s="12"/>
      <c r="M137" s="12"/>
      <c r="N137" s="12">
        <v>35200</v>
      </c>
      <c r="O137" s="15">
        <v>0.1</v>
      </c>
      <c r="P137" s="12">
        <f t="shared" si="3"/>
        <v>3520</v>
      </c>
      <c r="Q137" s="12">
        <f t="shared" si="4"/>
        <v>3520</v>
      </c>
      <c r="R137" s="12"/>
      <c r="S137" s="12"/>
      <c r="T137" s="72">
        <f t="shared" si="5"/>
        <v>3.52</v>
      </c>
      <c r="U137" s="52">
        <v>72</v>
      </c>
    </row>
    <row r="138" spans="1:21" ht="18.75">
      <c r="A138" s="13" t="s">
        <v>70</v>
      </c>
      <c r="B138" s="14">
        <v>2185</v>
      </c>
      <c r="C138" s="14">
        <v>6</v>
      </c>
      <c r="D138" s="12"/>
      <c r="E138" s="12"/>
      <c r="F138" s="12"/>
      <c r="G138" s="12"/>
      <c r="H138" s="12"/>
      <c r="I138" s="12"/>
      <c r="J138" s="12"/>
      <c r="K138" s="27"/>
      <c r="L138" s="12"/>
      <c r="M138" s="12"/>
      <c r="N138" s="12">
        <v>35200</v>
      </c>
      <c r="O138" s="15">
        <v>0.1</v>
      </c>
      <c r="P138" s="12">
        <f t="shared" si="3"/>
        <v>3520</v>
      </c>
      <c r="Q138" s="12">
        <f t="shared" si="4"/>
        <v>3520</v>
      </c>
      <c r="R138" s="12"/>
      <c r="S138" s="12"/>
      <c r="T138" s="72">
        <f t="shared" si="5"/>
        <v>3.52</v>
      </c>
      <c r="U138" s="52">
        <v>73</v>
      </c>
    </row>
    <row r="139" spans="1:21" ht="18.75">
      <c r="A139" s="13" t="s">
        <v>71</v>
      </c>
      <c r="B139" s="14">
        <v>922</v>
      </c>
      <c r="C139" s="14">
        <v>7</v>
      </c>
      <c r="D139" s="12"/>
      <c r="E139" s="12"/>
      <c r="F139" s="12"/>
      <c r="G139" s="12"/>
      <c r="H139" s="12"/>
      <c r="I139" s="12"/>
      <c r="J139" s="12"/>
      <c r="K139" s="27"/>
      <c r="L139" s="12"/>
      <c r="M139" s="12"/>
      <c r="N139" s="12">
        <v>35200</v>
      </c>
      <c r="O139" s="15">
        <v>0.1</v>
      </c>
      <c r="P139" s="12">
        <f t="shared" si="3"/>
        <v>3520</v>
      </c>
      <c r="Q139" s="12">
        <f t="shared" si="4"/>
        <v>3520</v>
      </c>
      <c r="R139" s="12"/>
      <c r="S139" s="12"/>
      <c r="T139" s="72">
        <f t="shared" si="5"/>
        <v>3.52</v>
      </c>
      <c r="U139" s="12">
        <v>74</v>
      </c>
    </row>
    <row r="140" spans="1:21" ht="18.75">
      <c r="A140" s="16" t="s">
        <v>72</v>
      </c>
      <c r="B140" s="17">
        <v>1399</v>
      </c>
      <c r="C140" s="17">
        <v>6</v>
      </c>
      <c r="D140" s="18"/>
      <c r="E140" s="18"/>
      <c r="F140" s="18"/>
      <c r="G140" s="18"/>
      <c r="H140" s="18"/>
      <c r="I140" s="18"/>
      <c r="J140" s="18"/>
      <c r="K140" s="28"/>
      <c r="L140" s="18"/>
      <c r="M140" s="18"/>
      <c r="N140" s="18">
        <v>35200</v>
      </c>
      <c r="O140" s="19">
        <v>0.1</v>
      </c>
      <c r="P140" s="18">
        <f t="shared" si="3"/>
        <v>3520</v>
      </c>
      <c r="Q140" s="18">
        <f t="shared" si="4"/>
        <v>3520</v>
      </c>
      <c r="R140" s="18"/>
      <c r="S140" s="18"/>
      <c r="T140" s="73">
        <f t="shared" si="5"/>
        <v>3.52</v>
      </c>
      <c r="U140" s="52">
        <v>75</v>
      </c>
    </row>
    <row r="141" spans="1:21" ht="18.75">
      <c r="A141" s="29" t="s">
        <v>73</v>
      </c>
      <c r="B141" s="30">
        <v>85329</v>
      </c>
      <c r="C141" s="30">
        <v>3</v>
      </c>
      <c r="D141" s="12">
        <v>36428</v>
      </c>
      <c r="E141" s="12">
        <f>D141*1.1</f>
        <v>40070.8</v>
      </c>
      <c r="F141" s="12">
        <f>E141*1.06</f>
        <v>42475.048</v>
      </c>
      <c r="G141" s="12">
        <f>F141*1.04</f>
        <v>44174.049920000005</v>
      </c>
      <c r="H141" s="12">
        <f>G141*1.04</f>
        <v>45941.01191680001</v>
      </c>
      <c r="I141" s="12">
        <f>P5*45.5/12</f>
        <v>67439.26583333334</v>
      </c>
      <c r="J141" s="12">
        <f>I141*12</f>
        <v>809271.1900000001</v>
      </c>
      <c r="K141" s="27">
        <f>J141*30.2%</f>
        <v>244399.89938000002</v>
      </c>
      <c r="L141" s="12">
        <f>J141+K141</f>
        <v>1053671.08938</v>
      </c>
      <c r="M141" s="12">
        <v>35200</v>
      </c>
      <c r="N141" s="12">
        <v>35200.4</v>
      </c>
      <c r="O141" s="15">
        <v>0.9</v>
      </c>
      <c r="P141" s="12">
        <f t="shared" si="3"/>
        <v>31680.36</v>
      </c>
      <c r="Q141" s="12">
        <f t="shared" si="4"/>
        <v>1120551.4493800001</v>
      </c>
      <c r="R141" s="12"/>
      <c r="S141" s="12"/>
      <c r="T141" s="72">
        <f t="shared" si="5"/>
        <v>1120.5514493800001</v>
      </c>
      <c r="U141" s="75">
        <v>76</v>
      </c>
    </row>
    <row r="142" spans="1:21" ht="18.75">
      <c r="A142" s="13" t="s">
        <v>119</v>
      </c>
      <c r="B142" s="14">
        <v>16832</v>
      </c>
      <c r="C142" s="14">
        <v>3</v>
      </c>
      <c r="D142" s="12"/>
      <c r="E142" s="12"/>
      <c r="F142" s="12"/>
      <c r="G142" s="12"/>
      <c r="H142" s="12"/>
      <c r="I142" s="12"/>
      <c r="J142" s="12"/>
      <c r="K142" s="27"/>
      <c r="L142" s="12"/>
      <c r="M142" s="12"/>
      <c r="N142" s="12">
        <v>35200</v>
      </c>
      <c r="O142" s="15">
        <v>0.2</v>
      </c>
      <c r="P142" s="12">
        <f t="shared" si="3"/>
        <v>7040</v>
      </c>
      <c r="Q142" s="12">
        <f t="shared" si="4"/>
        <v>7040</v>
      </c>
      <c r="R142" s="12"/>
      <c r="S142" s="12"/>
      <c r="T142" s="72">
        <f t="shared" si="5"/>
        <v>7.04</v>
      </c>
      <c r="U142" s="75">
        <v>77</v>
      </c>
    </row>
    <row r="143" spans="1:21" ht="18.75">
      <c r="A143" s="13" t="s">
        <v>74</v>
      </c>
      <c r="B143" s="14">
        <v>2484</v>
      </c>
      <c r="C143" s="14">
        <v>6</v>
      </c>
      <c r="D143" s="12"/>
      <c r="E143" s="12"/>
      <c r="F143" s="12"/>
      <c r="G143" s="12"/>
      <c r="H143" s="12"/>
      <c r="I143" s="12"/>
      <c r="J143" s="12"/>
      <c r="K143" s="27"/>
      <c r="L143" s="12"/>
      <c r="M143" s="12"/>
      <c r="N143" s="12">
        <v>35200</v>
      </c>
      <c r="O143" s="15">
        <v>0.1</v>
      </c>
      <c r="P143" s="12">
        <f t="shared" si="3"/>
        <v>3520</v>
      </c>
      <c r="Q143" s="12">
        <f t="shared" si="4"/>
        <v>3520</v>
      </c>
      <c r="R143" s="12"/>
      <c r="S143" s="12"/>
      <c r="T143" s="72">
        <f t="shared" si="5"/>
        <v>3.52</v>
      </c>
      <c r="U143" s="75">
        <v>78</v>
      </c>
    </row>
    <row r="144" spans="1:20" ht="18.75">
      <c r="A144" s="13" t="s">
        <v>120</v>
      </c>
      <c r="B144" s="14">
        <v>11212</v>
      </c>
      <c r="C144" s="14">
        <v>3</v>
      </c>
      <c r="D144" s="12"/>
      <c r="E144" s="12"/>
      <c r="F144" s="12"/>
      <c r="G144" s="12"/>
      <c r="H144" s="12"/>
      <c r="I144" s="12"/>
      <c r="J144" s="12"/>
      <c r="K144" s="27"/>
      <c r="L144" s="12"/>
      <c r="M144" s="12"/>
      <c r="N144" s="12">
        <v>35200</v>
      </c>
      <c r="O144" s="15">
        <v>0.2</v>
      </c>
      <c r="P144" s="12">
        <f t="shared" si="3"/>
        <v>7040</v>
      </c>
      <c r="Q144" s="12">
        <f t="shared" si="4"/>
        <v>7040</v>
      </c>
      <c r="R144" s="12"/>
      <c r="S144" s="12"/>
      <c r="T144" s="72">
        <f t="shared" si="5"/>
        <v>7.04</v>
      </c>
    </row>
    <row r="145" spans="1:20" ht="18.75">
      <c r="A145" s="13" t="s">
        <v>156</v>
      </c>
      <c r="B145" s="14">
        <v>8528</v>
      </c>
      <c r="C145" s="14">
        <v>4</v>
      </c>
      <c r="D145" s="12"/>
      <c r="E145" s="12"/>
      <c r="F145" s="12"/>
      <c r="G145" s="12"/>
      <c r="H145" s="12"/>
      <c r="I145" s="12"/>
      <c r="J145" s="12"/>
      <c r="K145" s="27"/>
      <c r="L145" s="12"/>
      <c r="M145" s="12"/>
      <c r="N145" s="12">
        <v>35200</v>
      </c>
      <c r="O145" s="15">
        <v>0.1</v>
      </c>
      <c r="P145" s="12">
        <f t="shared" si="3"/>
        <v>3520</v>
      </c>
      <c r="Q145" s="12">
        <f t="shared" si="4"/>
        <v>3520</v>
      </c>
      <c r="R145" s="12"/>
      <c r="S145" s="12"/>
      <c r="T145" s="72">
        <f t="shared" si="5"/>
        <v>3.52</v>
      </c>
    </row>
    <row r="146" spans="1:21" ht="18.75">
      <c r="A146" s="13" t="s">
        <v>157</v>
      </c>
      <c r="B146" s="14">
        <v>4879</v>
      </c>
      <c r="C146" s="14">
        <v>5</v>
      </c>
      <c r="D146" s="12"/>
      <c r="E146" s="12"/>
      <c r="F146" s="12"/>
      <c r="G146" s="12"/>
      <c r="H146" s="12"/>
      <c r="I146" s="12"/>
      <c r="J146" s="12"/>
      <c r="K146" s="27"/>
      <c r="L146" s="12"/>
      <c r="M146" s="12"/>
      <c r="N146" s="12">
        <v>35200</v>
      </c>
      <c r="O146" s="15">
        <v>0.1</v>
      </c>
      <c r="P146" s="12">
        <f aca="true" t="shared" si="6" ref="P146:P209">N146*O146</f>
        <v>3520</v>
      </c>
      <c r="Q146" s="12">
        <f aca="true" t="shared" si="7" ref="Q146:Q209">L146+M146+P146</f>
        <v>3520</v>
      </c>
      <c r="R146" s="12"/>
      <c r="S146" s="12"/>
      <c r="T146" s="72">
        <f aca="true" t="shared" si="8" ref="T146:T209">Q146/1000</f>
        <v>3.52</v>
      </c>
      <c r="U146" s="52">
        <v>79</v>
      </c>
    </row>
    <row r="147" spans="1:21" ht="18.75">
      <c r="A147" s="13" t="s">
        <v>106</v>
      </c>
      <c r="B147" s="14">
        <v>5972</v>
      </c>
      <c r="C147" s="14">
        <v>5</v>
      </c>
      <c r="D147" s="12"/>
      <c r="E147" s="12"/>
      <c r="F147" s="12"/>
      <c r="G147" s="12"/>
      <c r="H147" s="12"/>
      <c r="I147" s="12"/>
      <c r="J147" s="12"/>
      <c r="K147" s="27"/>
      <c r="L147" s="12"/>
      <c r="M147" s="12"/>
      <c r="N147" s="12">
        <v>35200</v>
      </c>
      <c r="O147" s="15">
        <v>0.1</v>
      </c>
      <c r="P147" s="12">
        <f t="shared" si="6"/>
        <v>3520</v>
      </c>
      <c r="Q147" s="12">
        <f t="shared" si="7"/>
        <v>3520</v>
      </c>
      <c r="R147" s="12"/>
      <c r="S147" s="12"/>
      <c r="T147" s="72">
        <f t="shared" si="8"/>
        <v>3.52</v>
      </c>
      <c r="U147" s="52">
        <v>80</v>
      </c>
    </row>
    <row r="148" spans="1:20" ht="18.75">
      <c r="A148" s="13" t="s">
        <v>158</v>
      </c>
      <c r="B148" s="14">
        <v>2378</v>
      </c>
      <c r="C148" s="14">
        <v>6</v>
      </c>
      <c r="D148" s="12"/>
      <c r="E148" s="12"/>
      <c r="F148" s="12"/>
      <c r="G148" s="12"/>
      <c r="H148" s="12"/>
      <c r="I148" s="12"/>
      <c r="J148" s="12"/>
      <c r="K148" s="27"/>
      <c r="L148" s="12"/>
      <c r="M148" s="12"/>
      <c r="N148" s="12">
        <v>35200</v>
      </c>
      <c r="O148" s="15">
        <v>0.1</v>
      </c>
      <c r="P148" s="12">
        <f t="shared" si="6"/>
        <v>3520</v>
      </c>
      <c r="Q148" s="12">
        <f t="shared" si="7"/>
        <v>3520</v>
      </c>
      <c r="R148" s="12"/>
      <c r="S148" s="12"/>
      <c r="T148" s="72">
        <f t="shared" si="8"/>
        <v>3.52</v>
      </c>
    </row>
    <row r="149" spans="1:20" ht="18.75">
      <c r="A149" s="13" t="s">
        <v>159</v>
      </c>
      <c r="B149" s="14">
        <v>3456</v>
      </c>
      <c r="C149" s="14">
        <v>5</v>
      </c>
      <c r="D149" s="12"/>
      <c r="E149" s="12"/>
      <c r="F149" s="12"/>
      <c r="G149" s="12"/>
      <c r="H149" s="12"/>
      <c r="I149" s="12"/>
      <c r="J149" s="12"/>
      <c r="K149" s="27"/>
      <c r="L149" s="12"/>
      <c r="M149" s="12"/>
      <c r="N149" s="12">
        <v>35200</v>
      </c>
      <c r="O149" s="15">
        <v>0.1</v>
      </c>
      <c r="P149" s="12">
        <f t="shared" si="6"/>
        <v>3520</v>
      </c>
      <c r="Q149" s="12">
        <f t="shared" si="7"/>
        <v>3520</v>
      </c>
      <c r="R149" s="12"/>
      <c r="S149" s="12"/>
      <c r="T149" s="72">
        <f t="shared" si="8"/>
        <v>3.52</v>
      </c>
    </row>
    <row r="150" spans="1:21" ht="18.75">
      <c r="A150" s="13" t="s">
        <v>75</v>
      </c>
      <c r="B150" s="14">
        <v>6232</v>
      </c>
      <c r="C150" s="14">
        <v>5</v>
      </c>
      <c r="D150" s="12"/>
      <c r="E150" s="12"/>
      <c r="F150" s="12"/>
      <c r="G150" s="12"/>
      <c r="H150" s="12"/>
      <c r="I150" s="12"/>
      <c r="J150" s="12"/>
      <c r="K150" s="27"/>
      <c r="L150" s="12"/>
      <c r="M150" s="12"/>
      <c r="N150" s="12">
        <v>35200</v>
      </c>
      <c r="O150" s="15">
        <v>0.1</v>
      </c>
      <c r="P150" s="12">
        <f t="shared" si="6"/>
        <v>3520</v>
      </c>
      <c r="Q150" s="12">
        <f t="shared" si="7"/>
        <v>3520</v>
      </c>
      <c r="R150" s="12"/>
      <c r="S150" s="12"/>
      <c r="T150" s="72">
        <f t="shared" si="8"/>
        <v>3.52</v>
      </c>
      <c r="U150" s="52">
        <v>81</v>
      </c>
    </row>
    <row r="151" spans="1:20" ht="18.75">
      <c r="A151" s="13" t="s">
        <v>160</v>
      </c>
      <c r="B151" s="14">
        <v>2958</v>
      </c>
      <c r="C151" s="14">
        <v>6</v>
      </c>
      <c r="D151" s="12"/>
      <c r="E151" s="12"/>
      <c r="F151" s="12"/>
      <c r="G151" s="12"/>
      <c r="H151" s="12"/>
      <c r="I151" s="12"/>
      <c r="J151" s="12"/>
      <c r="K151" s="27"/>
      <c r="L151" s="12"/>
      <c r="M151" s="12"/>
      <c r="N151" s="12">
        <v>35200</v>
      </c>
      <c r="O151" s="15">
        <v>0.1</v>
      </c>
      <c r="P151" s="12">
        <f t="shared" si="6"/>
        <v>3520</v>
      </c>
      <c r="Q151" s="12">
        <f t="shared" si="7"/>
        <v>3520</v>
      </c>
      <c r="R151" s="12"/>
      <c r="S151" s="12"/>
      <c r="T151" s="72">
        <f t="shared" si="8"/>
        <v>3.52</v>
      </c>
    </row>
    <row r="152" spans="1:21" ht="18.75">
      <c r="A152" s="13" t="s">
        <v>76</v>
      </c>
      <c r="B152" s="14">
        <v>4879</v>
      </c>
      <c r="C152" s="14">
        <v>5</v>
      </c>
      <c r="D152" s="12"/>
      <c r="E152" s="12"/>
      <c r="F152" s="12"/>
      <c r="G152" s="12"/>
      <c r="H152" s="12"/>
      <c r="I152" s="12"/>
      <c r="J152" s="12"/>
      <c r="K152" s="27"/>
      <c r="L152" s="12"/>
      <c r="M152" s="12"/>
      <c r="N152" s="12">
        <v>35200</v>
      </c>
      <c r="O152" s="15">
        <v>0.1</v>
      </c>
      <c r="P152" s="12">
        <f t="shared" si="6"/>
        <v>3520</v>
      </c>
      <c r="Q152" s="12">
        <f t="shared" si="7"/>
        <v>3520</v>
      </c>
      <c r="R152" s="12"/>
      <c r="S152" s="12"/>
      <c r="T152" s="72">
        <f t="shared" si="8"/>
        <v>3.52</v>
      </c>
      <c r="U152" s="52">
        <v>82</v>
      </c>
    </row>
    <row r="153" spans="1:20" ht="18.75" customHeight="1">
      <c r="A153" s="13" t="s">
        <v>161</v>
      </c>
      <c r="B153" s="14">
        <v>3220</v>
      </c>
      <c r="C153" s="14">
        <v>5</v>
      </c>
      <c r="D153" s="12"/>
      <c r="E153" s="12"/>
      <c r="F153" s="12"/>
      <c r="G153" s="12"/>
      <c r="H153" s="12"/>
      <c r="I153" s="12"/>
      <c r="J153" s="12"/>
      <c r="K153" s="27"/>
      <c r="L153" s="12"/>
      <c r="M153" s="12"/>
      <c r="N153" s="12">
        <v>35200</v>
      </c>
      <c r="O153" s="15">
        <v>0.1</v>
      </c>
      <c r="P153" s="12">
        <f t="shared" si="6"/>
        <v>3520</v>
      </c>
      <c r="Q153" s="12">
        <f t="shared" si="7"/>
        <v>3520</v>
      </c>
      <c r="R153" s="12"/>
      <c r="S153" s="12"/>
      <c r="T153" s="72">
        <f t="shared" si="8"/>
        <v>3.52</v>
      </c>
    </row>
    <row r="154" spans="1:20" ht="18.75">
      <c r="A154" s="13" t="s">
        <v>162</v>
      </c>
      <c r="B154" s="14">
        <v>3006</v>
      </c>
      <c r="C154" s="14">
        <v>6</v>
      </c>
      <c r="D154" s="18"/>
      <c r="E154" s="18"/>
      <c r="F154" s="12"/>
      <c r="G154" s="12"/>
      <c r="H154" s="12"/>
      <c r="I154" s="12"/>
      <c r="J154" s="12"/>
      <c r="K154" s="27"/>
      <c r="L154" s="12"/>
      <c r="M154" s="12"/>
      <c r="N154" s="12">
        <v>35200</v>
      </c>
      <c r="O154" s="15">
        <v>0.1</v>
      </c>
      <c r="P154" s="12">
        <f t="shared" si="6"/>
        <v>3520</v>
      </c>
      <c r="Q154" s="12">
        <f t="shared" si="7"/>
        <v>3520</v>
      </c>
      <c r="R154" s="12"/>
      <c r="S154" s="12"/>
      <c r="T154" s="72">
        <f t="shared" si="8"/>
        <v>3.52</v>
      </c>
    </row>
    <row r="155" spans="1:20" ht="18.75">
      <c r="A155" s="13" t="s">
        <v>163</v>
      </c>
      <c r="B155" s="14">
        <v>4040</v>
      </c>
      <c r="C155" s="14">
        <v>5</v>
      </c>
      <c r="D155" s="12"/>
      <c r="E155" s="12"/>
      <c r="F155" s="12"/>
      <c r="G155" s="12"/>
      <c r="H155" s="12"/>
      <c r="I155" s="12"/>
      <c r="J155" s="12"/>
      <c r="K155" s="27"/>
      <c r="L155" s="12"/>
      <c r="M155" s="12"/>
      <c r="N155" s="12">
        <v>35200</v>
      </c>
      <c r="O155" s="15">
        <v>0.1</v>
      </c>
      <c r="P155" s="12">
        <f t="shared" si="6"/>
        <v>3520</v>
      </c>
      <c r="Q155" s="12">
        <f t="shared" si="7"/>
        <v>3520</v>
      </c>
      <c r="R155" s="12"/>
      <c r="S155" s="12"/>
      <c r="T155" s="72">
        <f t="shared" si="8"/>
        <v>3.52</v>
      </c>
    </row>
    <row r="156" spans="1:20" ht="18.75">
      <c r="A156" s="16" t="s">
        <v>164</v>
      </c>
      <c r="B156" s="17">
        <v>5283</v>
      </c>
      <c r="C156" s="17">
        <v>5</v>
      </c>
      <c r="D156" s="18"/>
      <c r="E156" s="18"/>
      <c r="F156" s="18"/>
      <c r="G156" s="18"/>
      <c r="H156" s="18"/>
      <c r="I156" s="18"/>
      <c r="J156" s="18"/>
      <c r="K156" s="28"/>
      <c r="L156" s="18"/>
      <c r="M156" s="18"/>
      <c r="N156" s="18">
        <v>35200</v>
      </c>
      <c r="O156" s="19">
        <v>0.1</v>
      </c>
      <c r="P156" s="18">
        <f t="shared" si="6"/>
        <v>3520</v>
      </c>
      <c r="Q156" s="18">
        <f t="shared" si="7"/>
        <v>3520</v>
      </c>
      <c r="R156" s="18"/>
      <c r="S156" s="18"/>
      <c r="T156" s="73">
        <f t="shared" si="8"/>
        <v>3.52</v>
      </c>
    </row>
    <row r="157" spans="1:21" ht="18.75">
      <c r="A157" s="29" t="s">
        <v>77</v>
      </c>
      <c r="B157" s="30">
        <v>75307</v>
      </c>
      <c r="C157" s="30">
        <v>3</v>
      </c>
      <c r="D157" s="12">
        <v>36428</v>
      </c>
      <c r="E157" s="12">
        <f>D157*1.1</f>
        <v>40070.8</v>
      </c>
      <c r="F157" s="12">
        <f>E157*1.06</f>
        <v>42475.048</v>
      </c>
      <c r="G157" s="12">
        <f>F157*1.04</f>
        <v>44174.049920000005</v>
      </c>
      <c r="H157" s="12">
        <f>G157*1.04</f>
        <v>45941.01191680001</v>
      </c>
      <c r="I157" s="12">
        <f>P5*45.5/12</f>
        <v>67439.26583333334</v>
      </c>
      <c r="J157" s="12">
        <f>I157*12</f>
        <v>809271.1900000001</v>
      </c>
      <c r="K157" s="27">
        <f>J157*30.2%</f>
        <v>244399.89938000002</v>
      </c>
      <c r="L157" s="12">
        <f>J157+K157</f>
        <v>1053671.08938</v>
      </c>
      <c r="M157" s="12">
        <v>35200</v>
      </c>
      <c r="N157" s="12">
        <v>35200.4</v>
      </c>
      <c r="O157" s="15">
        <v>0.8</v>
      </c>
      <c r="P157" s="12">
        <f t="shared" si="6"/>
        <v>28160.320000000003</v>
      </c>
      <c r="Q157" s="12">
        <f t="shared" si="7"/>
        <v>1117031.40938</v>
      </c>
      <c r="R157" s="12"/>
      <c r="S157" s="12"/>
      <c r="T157" s="72">
        <f t="shared" si="8"/>
        <v>1117.03140938</v>
      </c>
      <c r="U157" s="52">
        <v>83</v>
      </c>
    </row>
    <row r="158" spans="1:20" ht="18.75">
      <c r="A158" s="13" t="s">
        <v>165</v>
      </c>
      <c r="B158" s="14">
        <v>1602</v>
      </c>
      <c r="C158" s="14">
        <v>6</v>
      </c>
      <c r="D158" s="12"/>
      <c r="E158" s="12"/>
      <c r="F158" s="12"/>
      <c r="G158" s="12"/>
      <c r="H158" s="12"/>
      <c r="I158" s="12"/>
      <c r="J158" s="12"/>
      <c r="K158" s="27"/>
      <c r="L158" s="12"/>
      <c r="M158" s="12"/>
      <c r="N158" s="12">
        <v>35200</v>
      </c>
      <c r="O158" s="15">
        <v>0.1</v>
      </c>
      <c r="P158" s="12">
        <f t="shared" si="6"/>
        <v>3520</v>
      </c>
      <c r="Q158" s="12">
        <f t="shared" si="7"/>
        <v>3520</v>
      </c>
      <c r="R158" s="12"/>
      <c r="S158" s="12"/>
      <c r="T158" s="72">
        <f t="shared" si="8"/>
        <v>3.52</v>
      </c>
    </row>
    <row r="159" spans="1:20" ht="18.75">
      <c r="A159" s="13" t="s">
        <v>166</v>
      </c>
      <c r="B159" s="14">
        <v>1309</v>
      </c>
      <c r="C159" s="14">
        <v>6</v>
      </c>
      <c r="D159" s="12"/>
      <c r="E159" s="12"/>
      <c r="F159" s="12"/>
      <c r="G159" s="12"/>
      <c r="H159" s="12"/>
      <c r="I159" s="12"/>
      <c r="J159" s="12"/>
      <c r="K159" s="27"/>
      <c r="L159" s="12"/>
      <c r="M159" s="12"/>
      <c r="N159" s="12">
        <v>35200</v>
      </c>
      <c r="O159" s="15">
        <v>0.1</v>
      </c>
      <c r="P159" s="12">
        <f t="shared" si="6"/>
        <v>3520</v>
      </c>
      <c r="Q159" s="12">
        <f t="shared" si="7"/>
        <v>3520</v>
      </c>
      <c r="R159" s="12"/>
      <c r="S159" s="12"/>
      <c r="T159" s="72">
        <f t="shared" si="8"/>
        <v>3.52</v>
      </c>
    </row>
    <row r="160" spans="1:20" ht="18.75">
      <c r="A160" s="13" t="s">
        <v>167</v>
      </c>
      <c r="B160" s="14">
        <v>2891</v>
      </c>
      <c r="C160" s="14">
        <v>5</v>
      </c>
      <c r="D160" s="12"/>
      <c r="E160" s="12"/>
      <c r="F160" s="12"/>
      <c r="G160" s="12"/>
      <c r="H160" s="12"/>
      <c r="I160" s="12"/>
      <c r="J160" s="12"/>
      <c r="K160" s="27"/>
      <c r="L160" s="12"/>
      <c r="M160" s="12"/>
      <c r="N160" s="12">
        <v>35200</v>
      </c>
      <c r="O160" s="15">
        <v>0.1</v>
      </c>
      <c r="P160" s="12">
        <f t="shared" si="6"/>
        <v>3520</v>
      </c>
      <c r="Q160" s="12">
        <f t="shared" si="7"/>
        <v>3520</v>
      </c>
      <c r="R160" s="12"/>
      <c r="S160" s="12"/>
      <c r="T160" s="72">
        <f t="shared" si="8"/>
        <v>3.52</v>
      </c>
    </row>
    <row r="161" spans="1:20" ht="18.75">
      <c r="A161" s="13" t="s">
        <v>168</v>
      </c>
      <c r="B161" s="14">
        <v>4827</v>
      </c>
      <c r="C161" s="14">
        <v>5</v>
      </c>
      <c r="D161" s="12"/>
      <c r="E161" s="12"/>
      <c r="F161" s="12"/>
      <c r="G161" s="12"/>
      <c r="H161" s="12"/>
      <c r="I161" s="12"/>
      <c r="J161" s="12"/>
      <c r="K161" s="27"/>
      <c r="L161" s="12"/>
      <c r="M161" s="12"/>
      <c r="N161" s="12">
        <v>35200</v>
      </c>
      <c r="O161" s="15">
        <v>0.1</v>
      </c>
      <c r="P161" s="12">
        <f t="shared" si="6"/>
        <v>3520</v>
      </c>
      <c r="Q161" s="12">
        <f t="shared" si="7"/>
        <v>3520</v>
      </c>
      <c r="R161" s="12"/>
      <c r="S161" s="12"/>
      <c r="T161" s="72">
        <f t="shared" si="8"/>
        <v>3.52</v>
      </c>
    </row>
    <row r="162" spans="1:20" ht="18.75">
      <c r="A162" s="13" t="s">
        <v>169</v>
      </c>
      <c r="B162" s="14">
        <v>3737</v>
      </c>
      <c r="C162" s="14">
        <v>5</v>
      </c>
      <c r="D162" s="12"/>
      <c r="E162" s="12"/>
      <c r="F162" s="12"/>
      <c r="G162" s="12"/>
      <c r="H162" s="12"/>
      <c r="I162" s="12"/>
      <c r="J162" s="12"/>
      <c r="K162" s="27"/>
      <c r="L162" s="12"/>
      <c r="M162" s="12"/>
      <c r="N162" s="12">
        <v>35200</v>
      </c>
      <c r="O162" s="15">
        <v>0.1</v>
      </c>
      <c r="P162" s="12">
        <f t="shared" si="6"/>
        <v>3520</v>
      </c>
      <c r="Q162" s="12">
        <f t="shared" si="7"/>
        <v>3520</v>
      </c>
      <c r="R162" s="12"/>
      <c r="S162" s="12"/>
      <c r="T162" s="72">
        <f t="shared" si="8"/>
        <v>3.52</v>
      </c>
    </row>
    <row r="163" spans="1:20" ht="18.75">
      <c r="A163" s="13" t="s">
        <v>170</v>
      </c>
      <c r="B163" s="14">
        <v>4422</v>
      </c>
      <c r="C163" s="14">
        <v>6</v>
      </c>
      <c r="D163" s="12"/>
      <c r="E163" s="12"/>
      <c r="F163" s="12"/>
      <c r="G163" s="12"/>
      <c r="H163" s="12"/>
      <c r="I163" s="12"/>
      <c r="J163" s="12"/>
      <c r="K163" s="27"/>
      <c r="L163" s="12"/>
      <c r="M163" s="12"/>
      <c r="N163" s="12">
        <v>35200</v>
      </c>
      <c r="O163" s="15">
        <v>0.1</v>
      </c>
      <c r="P163" s="12">
        <f t="shared" si="6"/>
        <v>3520</v>
      </c>
      <c r="Q163" s="12">
        <f t="shared" si="7"/>
        <v>3520</v>
      </c>
      <c r="R163" s="12"/>
      <c r="S163" s="12"/>
      <c r="T163" s="72">
        <f t="shared" si="8"/>
        <v>3.52</v>
      </c>
    </row>
    <row r="164" spans="1:20" ht="18.75">
      <c r="A164" s="13" t="s">
        <v>171</v>
      </c>
      <c r="B164" s="14">
        <v>2619</v>
      </c>
      <c r="C164" s="14">
        <v>6</v>
      </c>
      <c r="D164" s="12"/>
      <c r="E164" s="12"/>
      <c r="F164" s="12"/>
      <c r="G164" s="12"/>
      <c r="H164" s="12"/>
      <c r="I164" s="12"/>
      <c r="J164" s="12"/>
      <c r="K164" s="27"/>
      <c r="L164" s="12"/>
      <c r="M164" s="12"/>
      <c r="N164" s="12">
        <v>35200</v>
      </c>
      <c r="O164" s="15">
        <v>0.1</v>
      </c>
      <c r="P164" s="12">
        <f t="shared" si="6"/>
        <v>3520</v>
      </c>
      <c r="Q164" s="12">
        <f t="shared" si="7"/>
        <v>3520</v>
      </c>
      <c r="R164" s="12"/>
      <c r="S164" s="12"/>
      <c r="T164" s="72">
        <f t="shared" si="8"/>
        <v>3.52</v>
      </c>
    </row>
    <row r="165" spans="1:20" ht="18.75">
      <c r="A165" s="13" t="s">
        <v>172</v>
      </c>
      <c r="B165" s="14">
        <v>1788</v>
      </c>
      <c r="C165" s="14">
        <v>6</v>
      </c>
      <c r="D165" s="12"/>
      <c r="E165" s="12"/>
      <c r="F165" s="12"/>
      <c r="G165" s="12"/>
      <c r="H165" s="12"/>
      <c r="I165" s="12"/>
      <c r="J165" s="12"/>
      <c r="K165" s="27"/>
      <c r="L165" s="12"/>
      <c r="M165" s="12"/>
      <c r="N165" s="12">
        <v>35200</v>
      </c>
      <c r="O165" s="15">
        <v>0.1</v>
      </c>
      <c r="P165" s="12">
        <f t="shared" si="6"/>
        <v>3520</v>
      </c>
      <c r="Q165" s="12">
        <f t="shared" si="7"/>
        <v>3520</v>
      </c>
      <c r="R165" s="12"/>
      <c r="S165" s="12"/>
      <c r="T165" s="72">
        <f t="shared" si="8"/>
        <v>3.52</v>
      </c>
    </row>
    <row r="166" spans="1:20" ht="18.75">
      <c r="A166" s="13" t="s">
        <v>173</v>
      </c>
      <c r="B166" s="14">
        <v>1643</v>
      </c>
      <c r="C166" s="14">
        <v>6</v>
      </c>
      <c r="D166" s="12"/>
      <c r="E166" s="12"/>
      <c r="F166" s="12"/>
      <c r="G166" s="12"/>
      <c r="H166" s="12"/>
      <c r="I166" s="12"/>
      <c r="J166" s="12"/>
      <c r="K166" s="27"/>
      <c r="L166" s="12"/>
      <c r="M166" s="12"/>
      <c r="N166" s="12">
        <v>35200</v>
      </c>
      <c r="O166" s="15">
        <v>0.1</v>
      </c>
      <c r="P166" s="12">
        <f t="shared" si="6"/>
        <v>3520</v>
      </c>
      <c r="Q166" s="12">
        <f t="shared" si="7"/>
        <v>3520</v>
      </c>
      <c r="R166" s="12"/>
      <c r="S166" s="12"/>
      <c r="T166" s="72">
        <f t="shared" si="8"/>
        <v>3.52</v>
      </c>
    </row>
    <row r="167" spans="1:20" ht="18.75">
      <c r="A167" s="13" t="s">
        <v>174</v>
      </c>
      <c r="B167" s="14">
        <v>2827</v>
      </c>
      <c r="C167" s="14">
        <v>5</v>
      </c>
      <c r="D167" s="12"/>
      <c r="E167" s="12"/>
      <c r="F167" s="12"/>
      <c r="G167" s="12"/>
      <c r="H167" s="12"/>
      <c r="I167" s="12"/>
      <c r="J167" s="12"/>
      <c r="K167" s="27"/>
      <c r="L167" s="12"/>
      <c r="M167" s="12"/>
      <c r="N167" s="12">
        <v>35200</v>
      </c>
      <c r="O167" s="15">
        <v>0.1</v>
      </c>
      <c r="P167" s="12">
        <f t="shared" si="6"/>
        <v>3520</v>
      </c>
      <c r="Q167" s="12">
        <f t="shared" si="7"/>
        <v>3520</v>
      </c>
      <c r="R167" s="12"/>
      <c r="S167" s="12"/>
      <c r="T167" s="72">
        <f t="shared" si="8"/>
        <v>3.52</v>
      </c>
    </row>
    <row r="168" spans="1:20" ht="18.75">
      <c r="A168" s="13" t="s">
        <v>175</v>
      </c>
      <c r="B168" s="14">
        <v>0</v>
      </c>
      <c r="C168" s="14">
        <v>6</v>
      </c>
      <c r="D168" s="12"/>
      <c r="E168" s="12"/>
      <c r="F168" s="12"/>
      <c r="G168" s="12"/>
      <c r="H168" s="12"/>
      <c r="I168" s="12"/>
      <c r="J168" s="12"/>
      <c r="K168" s="27"/>
      <c r="L168" s="12"/>
      <c r="M168" s="12"/>
      <c r="N168" s="12">
        <v>0</v>
      </c>
      <c r="O168" s="15">
        <v>0.1</v>
      </c>
      <c r="P168" s="12">
        <f t="shared" si="6"/>
        <v>0</v>
      </c>
      <c r="Q168" s="12">
        <f t="shared" si="7"/>
        <v>0</v>
      </c>
      <c r="R168" s="12"/>
      <c r="S168" s="12"/>
      <c r="T168" s="72">
        <f t="shared" si="8"/>
        <v>0</v>
      </c>
    </row>
    <row r="169" spans="1:21" ht="18.75">
      <c r="A169" s="13" t="s">
        <v>78</v>
      </c>
      <c r="B169" s="14">
        <v>5406</v>
      </c>
      <c r="C169" s="14">
        <v>5</v>
      </c>
      <c r="D169" s="12"/>
      <c r="E169" s="12"/>
      <c r="F169" s="12"/>
      <c r="G169" s="12"/>
      <c r="H169" s="12"/>
      <c r="I169" s="12"/>
      <c r="J169" s="12"/>
      <c r="K169" s="27"/>
      <c r="L169" s="12"/>
      <c r="M169" s="12"/>
      <c r="N169" s="12">
        <v>35200</v>
      </c>
      <c r="O169" s="15">
        <v>0.1</v>
      </c>
      <c r="P169" s="12">
        <f t="shared" si="6"/>
        <v>3520</v>
      </c>
      <c r="Q169" s="12">
        <f t="shared" si="7"/>
        <v>3520</v>
      </c>
      <c r="R169" s="12"/>
      <c r="S169" s="12"/>
      <c r="T169" s="72">
        <f t="shared" si="8"/>
        <v>3.52</v>
      </c>
      <c r="U169" s="52">
        <v>84</v>
      </c>
    </row>
    <row r="170" spans="1:20" ht="18.75">
      <c r="A170" s="13" t="s">
        <v>176</v>
      </c>
      <c r="B170" s="14">
        <v>1260</v>
      </c>
      <c r="C170" s="14">
        <v>6</v>
      </c>
      <c r="D170" s="12"/>
      <c r="E170" s="12"/>
      <c r="F170" s="12"/>
      <c r="G170" s="12"/>
      <c r="H170" s="12"/>
      <c r="I170" s="12"/>
      <c r="J170" s="12"/>
      <c r="K170" s="27"/>
      <c r="L170" s="12"/>
      <c r="M170" s="12"/>
      <c r="N170" s="12">
        <v>35200</v>
      </c>
      <c r="O170" s="15">
        <v>0.1</v>
      </c>
      <c r="P170" s="12">
        <f t="shared" si="6"/>
        <v>3520</v>
      </c>
      <c r="Q170" s="12">
        <f t="shared" si="7"/>
        <v>3520</v>
      </c>
      <c r="R170" s="12"/>
      <c r="S170" s="12"/>
      <c r="T170" s="72">
        <f t="shared" si="8"/>
        <v>3.52</v>
      </c>
    </row>
    <row r="171" spans="1:20" ht="18.75">
      <c r="A171" s="16" t="s">
        <v>177</v>
      </c>
      <c r="B171" s="17">
        <v>2849</v>
      </c>
      <c r="C171" s="17">
        <v>5</v>
      </c>
      <c r="D171" s="18"/>
      <c r="E171" s="18"/>
      <c r="F171" s="18"/>
      <c r="G171" s="18"/>
      <c r="H171" s="18"/>
      <c r="I171" s="18"/>
      <c r="J171" s="18"/>
      <c r="K171" s="28"/>
      <c r="L171" s="18"/>
      <c r="M171" s="18"/>
      <c r="N171" s="18">
        <v>35200</v>
      </c>
      <c r="O171" s="19">
        <v>0.1</v>
      </c>
      <c r="P171" s="18">
        <f t="shared" si="6"/>
        <v>3520</v>
      </c>
      <c r="Q171" s="18">
        <f t="shared" si="7"/>
        <v>3520</v>
      </c>
      <c r="R171" s="18"/>
      <c r="S171" s="18"/>
      <c r="T171" s="73">
        <f t="shared" si="8"/>
        <v>3.52</v>
      </c>
    </row>
    <row r="172" spans="1:21" ht="18.75">
      <c r="A172" s="29" t="s">
        <v>79</v>
      </c>
      <c r="B172" s="30">
        <v>25508</v>
      </c>
      <c r="C172" s="30">
        <v>5</v>
      </c>
      <c r="D172" s="12">
        <v>36428</v>
      </c>
      <c r="E172" s="12">
        <f>D172*1.1</f>
        <v>40070.8</v>
      </c>
      <c r="F172" s="12">
        <f>E172*1.06</f>
        <v>42475.048</v>
      </c>
      <c r="G172" s="12">
        <f>F172*1.04</f>
        <v>44174.049920000005</v>
      </c>
      <c r="H172" s="12">
        <v>46674.62</v>
      </c>
      <c r="I172" s="12">
        <f>P5*45.5/12</f>
        <v>67439.26583333334</v>
      </c>
      <c r="J172" s="12">
        <f>I172*12</f>
        <v>809271.1900000001</v>
      </c>
      <c r="K172" s="27">
        <f>J172*30.2%</f>
        <v>244399.89938000002</v>
      </c>
      <c r="L172" s="12">
        <f>J172+K172</f>
        <v>1053671.08938</v>
      </c>
      <c r="M172" s="12">
        <v>35200</v>
      </c>
      <c r="N172" s="12">
        <v>35200.4</v>
      </c>
      <c r="O172" s="15">
        <v>0.3</v>
      </c>
      <c r="P172" s="12">
        <f t="shared" si="6"/>
        <v>10560.12</v>
      </c>
      <c r="Q172" s="12">
        <f t="shared" si="7"/>
        <v>1099431.2093800001</v>
      </c>
      <c r="R172" s="12"/>
      <c r="S172" s="12"/>
      <c r="T172" s="72">
        <f t="shared" si="8"/>
        <v>1099.4312093800002</v>
      </c>
      <c r="U172" s="52">
        <v>85</v>
      </c>
    </row>
    <row r="173" spans="1:21" ht="18.75">
      <c r="A173" s="13" t="s">
        <v>80</v>
      </c>
      <c r="B173" s="14">
        <v>2660</v>
      </c>
      <c r="C173" s="14">
        <v>6</v>
      </c>
      <c r="D173" s="12"/>
      <c r="E173" s="12"/>
      <c r="F173" s="12"/>
      <c r="G173" s="12"/>
      <c r="H173" s="12"/>
      <c r="I173" s="12"/>
      <c r="J173" s="12"/>
      <c r="K173" s="27"/>
      <c r="L173" s="12"/>
      <c r="M173" s="12"/>
      <c r="N173" s="12">
        <v>35200</v>
      </c>
      <c r="O173" s="15">
        <v>0.1</v>
      </c>
      <c r="P173" s="12">
        <f t="shared" si="6"/>
        <v>3520</v>
      </c>
      <c r="Q173" s="12">
        <f t="shared" si="7"/>
        <v>3520</v>
      </c>
      <c r="R173" s="12"/>
      <c r="S173" s="12"/>
      <c r="T173" s="72">
        <f t="shared" si="8"/>
        <v>3.52</v>
      </c>
      <c r="U173" s="52">
        <v>86</v>
      </c>
    </row>
    <row r="174" spans="1:20" ht="18.75">
      <c r="A174" s="13" t="s">
        <v>178</v>
      </c>
      <c r="B174" s="14">
        <v>1541</v>
      </c>
      <c r="C174" s="14">
        <v>6</v>
      </c>
      <c r="D174" s="12"/>
      <c r="E174" s="12"/>
      <c r="F174" s="12"/>
      <c r="G174" s="12"/>
      <c r="H174" s="12"/>
      <c r="I174" s="12"/>
      <c r="J174" s="12"/>
      <c r="K174" s="27"/>
      <c r="L174" s="12"/>
      <c r="M174" s="12"/>
      <c r="N174" s="12">
        <v>35200</v>
      </c>
      <c r="O174" s="15">
        <v>0.1</v>
      </c>
      <c r="P174" s="12">
        <f t="shared" si="6"/>
        <v>3520</v>
      </c>
      <c r="Q174" s="12">
        <f t="shared" si="7"/>
        <v>3520</v>
      </c>
      <c r="R174" s="12"/>
      <c r="S174" s="12"/>
      <c r="T174" s="72">
        <f t="shared" si="8"/>
        <v>3.52</v>
      </c>
    </row>
    <row r="175" spans="1:21" ht="18.75">
      <c r="A175" s="13" t="s">
        <v>81</v>
      </c>
      <c r="B175" s="14">
        <v>2668</v>
      </c>
      <c r="C175" s="14">
        <v>6</v>
      </c>
      <c r="D175" s="12"/>
      <c r="E175" s="12"/>
      <c r="F175" s="12"/>
      <c r="G175" s="12"/>
      <c r="H175" s="12"/>
      <c r="I175" s="12"/>
      <c r="J175" s="12"/>
      <c r="K175" s="27"/>
      <c r="L175" s="12"/>
      <c r="M175" s="12"/>
      <c r="N175" s="12">
        <v>35200</v>
      </c>
      <c r="O175" s="15">
        <v>0.1</v>
      </c>
      <c r="P175" s="12">
        <f t="shared" si="6"/>
        <v>3520</v>
      </c>
      <c r="Q175" s="12">
        <f t="shared" si="7"/>
        <v>3520</v>
      </c>
      <c r="R175" s="12"/>
      <c r="S175" s="12"/>
      <c r="T175" s="72">
        <f t="shared" si="8"/>
        <v>3.52</v>
      </c>
      <c r="U175" s="52">
        <v>87</v>
      </c>
    </row>
    <row r="176" spans="1:20" ht="18.75">
      <c r="A176" s="13" t="s">
        <v>212</v>
      </c>
      <c r="B176" s="14">
        <v>2506</v>
      </c>
      <c r="C176" s="14">
        <v>6</v>
      </c>
      <c r="D176" s="12"/>
      <c r="E176" s="12"/>
      <c r="F176" s="12"/>
      <c r="G176" s="12"/>
      <c r="H176" s="12"/>
      <c r="I176" s="12"/>
      <c r="J176" s="12"/>
      <c r="K176" s="27"/>
      <c r="L176" s="12"/>
      <c r="M176" s="12"/>
      <c r="N176" s="12">
        <v>35200</v>
      </c>
      <c r="O176" s="15">
        <v>0.1</v>
      </c>
      <c r="P176" s="12">
        <f t="shared" si="6"/>
        <v>3520</v>
      </c>
      <c r="Q176" s="12">
        <f t="shared" si="7"/>
        <v>3520</v>
      </c>
      <c r="R176" s="12"/>
      <c r="S176" s="12"/>
      <c r="T176" s="72">
        <f t="shared" si="8"/>
        <v>3.52</v>
      </c>
    </row>
    <row r="177" spans="1:20" ht="18.75">
      <c r="A177" s="16" t="s">
        <v>213</v>
      </c>
      <c r="B177" s="17">
        <v>16133</v>
      </c>
      <c r="C177" s="17">
        <v>3</v>
      </c>
      <c r="D177" s="18"/>
      <c r="E177" s="18"/>
      <c r="F177" s="18"/>
      <c r="G177" s="18"/>
      <c r="H177" s="18"/>
      <c r="I177" s="18"/>
      <c r="J177" s="18"/>
      <c r="K177" s="28"/>
      <c r="L177" s="18"/>
      <c r="M177" s="18"/>
      <c r="N177" s="18">
        <v>0</v>
      </c>
      <c r="O177" s="19">
        <v>0.2</v>
      </c>
      <c r="P177" s="18">
        <f t="shared" si="6"/>
        <v>0</v>
      </c>
      <c r="Q177" s="18">
        <f t="shared" si="7"/>
        <v>0</v>
      </c>
      <c r="R177" s="18"/>
      <c r="S177" s="18"/>
      <c r="T177" s="73">
        <f t="shared" si="8"/>
        <v>0</v>
      </c>
    </row>
    <row r="178" spans="1:21" ht="18.75">
      <c r="A178" s="29" t="s">
        <v>82</v>
      </c>
      <c r="B178" s="30">
        <v>57047</v>
      </c>
      <c r="C178" s="30">
        <v>3</v>
      </c>
      <c r="D178" s="12">
        <v>36428</v>
      </c>
      <c r="E178" s="12">
        <f>D178*1.1</f>
        <v>40070.8</v>
      </c>
      <c r="F178" s="12">
        <f>E178*1.06</f>
        <v>42475.048</v>
      </c>
      <c r="G178" s="12">
        <f>F178*1.04</f>
        <v>44174.049920000005</v>
      </c>
      <c r="H178" s="12">
        <f>G178*1.04</f>
        <v>45941.01191680001</v>
      </c>
      <c r="I178" s="12">
        <f>P5*45.5/12</f>
        <v>67439.26583333334</v>
      </c>
      <c r="J178" s="12">
        <f>I178*12</f>
        <v>809271.1900000001</v>
      </c>
      <c r="K178" s="27">
        <f>J178*30.2%</f>
        <v>244399.89938000002</v>
      </c>
      <c r="L178" s="12">
        <f>J178+K178</f>
        <v>1053671.08938</v>
      </c>
      <c r="M178" s="12">
        <v>35200</v>
      </c>
      <c r="N178" s="12">
        <v>35200.4</v>
      </c>
      <c r="O178" s="15">
        <v>0.6</v>
      </c>
      <c r="P178" s="12">
        <f t="shared" si="6"/>
        <v>21120.24</v>
      </c>
      <c r="Q178" s="12">
        <f t="shared" si="7"/>
        <v>1109991.32938</v>
      </c>
      <c r="R178" s="12"/>
      <c r="S178" s="12"/>
      <c r="T178" s="72">
        <f t="shared" si="8"/>
        <v>1109.99132938</v>
      </c>
      <c r="U178" s="52">
        <v>88</v>
      </c>
    </row>
    <row r="179" spans="1:20" ht="18.75">
      <c r="A179" s="13" t="s">
        <v>179</v>
      </c>
      <c r="B179" s="14">
        <v>2195</v>
      </c>
      <c r="C179" s="14">
        <v>6</v>
      </c>
      <c r="D179" s="12"/>
      <c r="E179" s="12"/>
      <c r="F179" s="12"/>
      <c r="G179" s="12"/>
      <c r="H179" s="12"/>
      <c r="I179" s="12"/>
      <c r="J179" s="12"/>
      <c r="K179" s="27"/>
      <c r="L179" s="12"/>
      <c r="M179" s="12"/>
      <c r="N179" s="12">
        <v>35200</v>
      </c>
      <c r="O179" s="15">
        <v>0.1</v>
      </c>
      <c r="P179" s="12">
        <f t="shared" si="6"/>
        <v>3520</v>
      </c>
      <c r="Q179" s="12">
        <f t="shared" si="7"/>
        <v>3520</v>
      </c>
      <c r="R179" s="12"/>
      <c r="S179" s="12"/>
      <c r="T179" s="72">
        <f t="shared" si="8"/>
        <v>3.52</v>
      </c>
    </row>
    <row r="180" spans="1:21" ht="18.75">
      <c r="A180" s="13" t="s">
        <v>83</v>
      </c>
      <c r="B180" s="14">
        <v>2799</v>
      </c>
      <c r="C180" s="14">
        <v>6</v>
      </c>
      <c r="D180" s="12"/>
      <c r="E180" s="12"/>
      <c r="F180" s="12"/>
      <c r="G180" s="12"/>
      <c r="H180" s="12"/>
      <c r="I180" s="12"/>
      <c r="J180" s="12"/>
      <c r="K180" s="27"/>
      <c r="L180" s="12"/>
      <c r="M180" s="12"/>
      <c r="N180" s="12">
        <v>35200</v>
      </c>
      <c r="O180" s="15">
        <v>0.1</v>
      </c>
      <c r="P180" s="12">
        <f t="shared" si="6"/>
        <v>3520</v>
      </c>
      <c r="Q180" s="12">
        <f t="shared" si="7"/>
        <v>3520</v>
      </c>
      <c r="R180" s="12"/>
      <c r="S180" s="12"/>
      <c r="T180" s="72">
        <f t="shared" si="8"/>
        <v>3.52</v>
      </c>
      <c r="U180" s="52">
        <v>89</v>
      </c>
    </row>
    <row r="181" spans="1:20" ht="18.75">
      <c r="A181" s="13" t="s">
        <v>180</v>
      </c>
      <c r="B181" s="14">
        <v>1027</v>
      </c>
      <c r="C181" s="14">
        <v>6</v>
      </c>
      <c r="D181" s="12"/>
      <c r="E181" s="12"/>
      <c r="F181" s="12"/>
      <c r="G181" s="12"/>
      <c r="H181" s="12"/>
      <c r="I181" s="12"/>
      <c r="J181" s="12"/>
      <c r="K181" s="27"/>
      <c r="L181" s="12"/>
      <c r="M181" s="12"/>
      <c r="N181" s="12">
        <v>35200</v>
      </c>
      <c r="O181" s="15">
        <v>0.1</v>
      </c>
      <c r="P181" s="12">
        <f t="shared" si="6"/>
        <v>3520</v>
      </c>
      <c r="Q181" s="12">
        <f t="shared" si="7"/>
        <v>3520</v>
      </c>
      <c r="R181" s="12"/>
      <c r="S181" s="12"/>
      <c r="T181" s="72">
        <f t="shared" si="8"/>
        <v>3.52</v>
      </c>
    </row>
    <row r="182" spans="1:21" ht="18.75">
      <c r="A182" s="13" t="s">
        <v>84</v>
      </c>
      <c r="B182" s="14">
        <v>3916</v>
      </c>
      <c r="C182" s="14">
        <v>5</v>
      </c>
      <c r="D182" s="12"/>
      <c r="E182" s="12"/>
      <c r="F182" s="12"/>
      <c r="G182" s="12"/>
      <c r="H182" s="12"/>
      <c r="I182" s="12"/>
      <c r="J182" s="12"/>
      <c r="K182" s="27"/>
      <c r="L182" s="12"/>
      <c r="M182" s="12"/>
      <c r="N182" s="12">
        <v>35200</v>
      </c>
      <c r="O182" s="15">
        <v>0.1</v>
      </c>
      <c r="P182" s="12">
        <f t="shared" si="6"/>
        <v>3520</v>
      </c>
      <c r="Q182" s="12">
        <f t="shared" si="7"/>
        <v>3520</v>
      </c>
      <c r="R182" s="12"/>
      <c r="S182" s="12"/>
      <c r="T182" s="72">
        <f t="shared" si="8"/>
        <v>3.52</v>
      </c>
      <c r="U182" s="52">
        <v>90</v>
      </c>
    </row>
    <row r="183" spans="1:20" ht="18.75">
      <c r="A183" s="13" t="s">
        <v>181</v>
      </c>
      <c r="B183" s="14">
        <v>2625</v>
      </c>
      <c r="C183" s="14">
        <v>6</v>
      </c>
      <c r="D183" s="12"/>
      <c r="E183" s="12"/>
      <c r="F183" s="12"/>
      <c r="G183" s="12"/>
      <c r="H183" s="12"/>
      <c r="I183" s="12"/>
      <c r="J183" s="12"/>
      <c r="K183" s="27"/>
      <c r="L183" s="12"/>
      <c r="M183" s="12"/>
      <c r="N183" s="12">
        <v>35200</v>
      </c>
      <c r="O183" s="15">
        <v>0.1</v>
      </c>
      <c r="P183" s="12">
        <f t="shared" si="6"/>
        <v>3520</v>
      </c>
      <c r="Q183" s="12">
        <f t="shared" si="7"/>
        <v>3520</v>
      </c>
      <c r="R183" s="12"/>
      <c r="S183" s="12"/>
      <c r="T183" s="72">
        <f t="shared" si="8"/>
        <v>3.52</v>
      </c>
    </row>
    <row r="184" spans="1:21" ht="18.75">
      <c r="A184" s="13" t="s">
        <v>85</v>
      </c>
      <c r="B184" s="14">
        <v>2280</v>
      </c>
      <c r="C184" s="14">
        <v>6</v>
      </c>
      <c r="D184" s="12"/>
      <c r="E184" s="12"/>
      <c r="F184" s="12"/>
      <c r="G184" s="12"/>
      <c r="H184" s="12"/>
      <c r="I184" s="12"/>
      <c r="J184" s="12"/>
      <c r="K184" s="27"/>
      <c r="L184" s="12"/>
      <c r="M184" s="12"/>
      <c r="N184" s="12">
        <v>35200</v>
      </c>
      <c r="O184" s="15">
        <v>0.1</v>
      </c>
      <c r="P184" s="12">
        <f t="shared" si="6"/>
        <v>3520</v>
      </c>
      <c r="Q184" s="12">
        <f t="shared" si="7"/>
        <v>3520</v>
      </c>
      <c r="R184" s="12"/>
      <c r="S184" s="12"/>
      <c r="T184" s="72">
        <f t="shared" si="8"/>
        <v>3.52</v>
      </c>
      <c r="U184" s="52">
        <v>91</v>
      </c>
    </row>
    <row r="185" spans="1:21" ht="18.75">
      <c r="A185" s="13" t="s">
        <v>86</v>
      </c>
      <c r="B185" s="14">
        <v>1788</v>
      </c>
      <c r="C185" s="14">
        <v>6</v>
      </c>
      <c r="D185" s="12"/>
      <c r="E185" s="12"/>
      <c r="F185" s="12"/>
      <c r="G185" s="12"/>
      <c r="H185" s="12"/>
      <c r="I185" s="12"/>
      <c r="J185" s="12"/>
      <c r="K185" s="27"/>
      <c r="L185" s="12"/>
      <c r="M185" s="12"/>
      <c r="N185" s="12">
        <v>35200</v>
      </c>
      <c r="O185" s="15">
        <v>0.1</v>
      </c>
      <c r="P185" s="12">
        <f t="shared" si="6"/>
        <v>3520</v>
      </c>
      <c r="Q185" s="12">
        <f t="shared" si="7"/>
        <v>3520</v>
      </c>
      <c r="R185" s="12"/>
      <c r="S185" s="12"/>
      <c r="T185" s="72">
        <f t="shared" si="8"/>
        <v>3.52</v>
      </c>
      <c r="U185" s="52">
        <v>92</v>
      </c>
    </row>
    <row r="186" spans="1:21" ht="18.75">
      <c r="A186" s="13" t="s">
        <v>87</v>
      </c>
      <c r="B186" s="14">
        <v>1934</v>
      </c>
      <c r="C186" s="14">
        <v>6</v>
      </c>
      <c r="D186" s="12"/>
      <c r="E186" s="12"/>
      <c r="F186" s="12"/>
      <c r="G186" s="12"/>
      <c r="H186" s="12"/>
      <c r="I186" s="12"/>
      <c r="J186" s="12"/>
      <c r="K186" s="27"/>
      <c r="L186" s="12"/>
      <c r="M186" s="12"/>
      <c r="N186" s="12">
        <v>35200</v>
      </c>
      <c r="O186" s="15">
        <v>0.1</v>
      </c>
      <c r="P186" s="12">
        <f t="shared" si="6"/>
        <v>3520</v>
      </c>
      <c r="Q186" s="12">
        <f t="shared" si="7"/>
        <v>3520</v>
      </c>
      <c r="R186" s="12"/>
      <c r="S186" s="12"/>
      <c r="T186" s="72">
        <f t="shared" si="8"/>
        <v>3.52</v>
      </c>
      <c r="U186" s="52">
        <v>93</v>
      </c>
    </row>
    <row r="187" spans="1:21" ht="18.75">
      <c r="A187" s="13" t="s">
        <v>88</v>
      </c>
      <c r="B187" s="14">
        <v>2720</v>
      </c>
      <c r="C187" s="14">
        <v>6</v>
      </c>
      <c r="D187" s="12"/>
      <c r="E187" s="12"/>
      <c r="F187" s="12"/>
      <c r="G187" s="12"/>
      <c r="H187" s="12"/>
      <c r="I187" s="12"/>
      <c r="J187" s="12"/>
      <c r="K187" s="27"/>
      <c r="L187" s="12"/>
      <c r="M187" s="12"/>
      <c r="N187" s="12">
        <v>35200</v>
      </c>
      <c r="O187" s="15">
        <v>0.1</v>
      </c>
      <c r="P187" s="12">
        <f t="shared" si="6"/>
        <v>3520</v>
      </c>
      <c r="Q187" s="12">
        <f t="shared" si="7"/>
        <v>3520</v>
      </c>
      <c r="R187" s="12"/>
      <c r="S187" s="12"/>
      <c r="T187" s="72">
        <f t="shared" si="8"/>
        <v>3.52</v>
      </c>
      <c r="U187" s="52">
        <v>94</v>
      </c>
    </row>
    <row r="188" spans="1:20" ht="18.75">
      <c r="A188" s="13" t="s">
        <v>182</v>
      </c>
      <c r="B188" s="14">
        <v>1557</v>
      </c>
      <c r="C188" s="14">
        <v>6</v>
      </c>
      <c r="D188" s="12"/>
      <c r="E188" s="12"/>
      <c r="F188" s="12"/>
      <c r="G188" s="12"/>
      <c r="H188" s="12"/>
      <c r="I188" s="12"/>
      <c r="J188" s="12"/>
      <c r="K188" s="27"/>
      <c r="L188" s="12"/>
      <c r="M188" s="12"/>
      <c r="N188" s="12">
        <v>35200</v>
      </c>
      <c r="O188" s="15">
        <v>0.1</v>
      </c>
      <c r="P188" s="12">
        <f t="shared" si="6"/>
        <v>3520</v>
      </c>
      <c r="Q188" s="12">
        <f t="shared" si="7"/>
        <v>3520</v>
      </c>
      <c r="R188" s="12"/>
      <c r="S188" s="12"/>
      <c r="T188" s="72">
        <f t="shared" si="8"/>
        <v>3.52</v>
      </c>
    </row>
    <row r="189" spans="1:21" ht="18.75">
      <c r="A189" s="13" t="s">
        <v>89</v>
      </c>
      <c r="B189" s="14">
        <v>6564</v>
      </c>
      <c r="C189" s="14">
        <v>4</v>
      </c>
      <c r="D189" s="12"/>
      <c r="E189" s="12"/>
      <c r="F189" s="12"/>
      <c r="G189" s="12"/>
      <c r="H189" s="12"/>
      <c r="I189" s="12"/>
      <c r="J189" s="12"/>
      <c r="K189" s="27"/>
      <c r="L189" s="12"/>
      <c r="M189" s="12"/>
      <c r="N189" s="12">
        <v>35200</v>
      </c>
      <c r="O189" s="15">
        <v>0.1</v>
      </c>
      <c r="P189" s="12">
        <f t="shared" si="6"/>
        <v>3520</v>
      </c>
      <c r="Q189" s="12">
        <f t="shared" si="7"/>
        <v>3520</v>
      </c>
      <c r="R189" s="12"/>
      <c r="S189" s="12"/>
      <c r="T189" s="72">
        <f t="shared" si="8"/>
        <v>3.52</v>
      </c>
      <c r="U189" s="52">
        <v>95</v>
      </c>
    </row>
    <row r="190" spans="1:20" ht="18.75">
      <c r="A190" s="13" t="s">
        <v>183</v>
      </c>
      <c r="B190" s="14">
        <v>724</v>
      </c>
      <c r="C190" s="14">
        <v>7</v>
      </c>
      <c r="D190" s="12"/>
      <c r="E190" s="12"/>
      <c r="F190" s="12"/>
      <c r="G190" s="12"/>
      <c r="H190" s="12"/>
      <c r="I190" s="12"/>
      <c r="J190" s="12"/>
      <c r="K190" s="27"/>
      <c r="L190" s="12"/>
      <c r="M190" s="12"/>
      <c r="N190" s="12">
        <v>35200</v>
      </c>
      <c r="O190" s="15">
        <v>0.1</v>
      </c>
      <c r="P190" s="12">
        <f t="shared" si="6"/>
        <v>3520</v>
      </c>
      <c r="Q190" s="12">
        <f t="shared" si="7"/>
        <v>3520</v>
      </c>
      <c r="R190" s="12"/>
      <c r="S190" s="12"/>
      <c r="T190" s="72">
        <f t="shared" si="8"/>
        <v>3.52</v>
      </c>
    </row>
    <row r="191" spans="1:21" ht="18.75">
      <c r="A191" s="16" t="s">
        <v>90</v>
      </c>
      <c r="B191" s="17">
        <v>8097</v>
      </c>
      <c r="C191" s="17">
        <v>3</v>
      </c>
      <c r="D191" s="18"/>
      <c r="E191" s="18"/>
      <c r="F191" s="18"/>
      <c r="G191" s="18"/>
      <c r="H191" s="18"/>
      <c r="I191" s="18"/>
      <c r="J191" s="18"/>
      <c r="K191" s="28"/>
      <c r="L191" s="18"/>
      <c r="M191" s="18"/>
      <c r="N191" s="18">
        <v>35200</v>
      </c>
      <c r="O191" s="19">
        <v>0.1</v>
      </c>
      <c r="P191" s="18">
        <f t="shared" si="6"/>
        <v>3520</v>
      </c>
      <c r="Q191" s="18">
        <f t="shared" si="7"/>
        <v>3520</v>
      </c>
      <c r="R191" s="18"/>
      <c r="S191" s="18"/>
      <c r="T191" s="73">
        <f t="shared" si="8"/>
        <v>3.52</v>
      </c>
      <c r="U191" s="52">
        <v>96</v>
      </c>
    </row>
    <row r="192" spans="1:21" ht="18.75">
      <c r="A192" s="29" t="s">
        <v>91</v>
      </c>
      <c r="B192" s="30">
        <v>45192</v>
      </c>
      <c r="C192" s="30">
        <v>4</v>
      </c>
      <c r="D192" s="12">
        <v>36428</v>
      </c>
      <c r="E192" s="12">
        <f>D192*1.1</f>
        <v>40070.8</v>
      </c>
      <c r="F192" s="12">
        <f>E192*1.06</f>
        <v>42475.048</v>
      </c>
      <c r="G192" s="12">
        <f>F192*1.04</f>
        <v>44174.049920000005</v>
      </c>
      <c r="H192" s="12">
        <f>G192*1.04</f>
        <v>45941.01191680001</v>
      </c>
      <c r="I192" s="12">
        <f>P5*45.5/12</f>
        <v>67439.26583333334</v>
      </c>
      <c r="J192" s="12">
        <f>I192*12</f>
        <v>809271.1900000001</v>
      </c>
      <c r="K192" s="27">
        <f>J192*30.2%</f>
        <v>244399.89938000002</v>
      </c>
      <c r="L192" s="12">
        <f>J192+K192</f>
        <v>1053671.08938</v>
      </c>
      <c r="M192" s="12">
        <v>35200</v>
      </c>
      <c r="N192" s="12">
        <v>35200.4</v>
      </c>
      <c r="O192" s="15">
        <v>0.5</v>
      </c>
      <c r="P192" s="12">
        <f t="shared" si="6"/>
        <v>17600.2</v>
      </c>
      <c r="Q192" s="12">
        <f t="shared" si="7"/>
        <v>1106471.28938</v>
      </c>
      <c r="R192" s="12"/>
      <c r="S192" s="12"/>
      <c r="T192" s="72">
        <f t="shared" si="8"/>
        <v>1106.47128938</v>
      </c>
      <c r="U192" s="52">
        <v>97</v>
      </c>
    </row>
    <row r="193" spans="1:20" ht="18.75">
      <c r="A193" s="13" t="s">
        <v>184</v>
      </c>
      <c r="B193" s="14">
        <v>2331</v>
      </c>
      <c r="C193" s="14">
        <v>6</v>
      </c>
      <c r="D193" s="12"/>
      <c r="E193" s="12"/>
      <c r="F193" s="12"/>
      <c r="G193" s="12"/>
      <c r="H193" s="12"/>
      <c r="I193" s="12"/>
      <c r="J193" s="12"/>
      <c r="K193" s="27"/>
      <c r="L193" s="12"/>
      <c r="M193" s="12"/>
      <c r="N193" s="12">
        <v>35200</v>
      </c>
      <c r="O193" s="15">
        <v>0.1</v>
      </c>
      <c r="P193" s="12">
        <f t="shared" si="6"/>
        <v>3520</v>
      </c>
      <c r="Q193" s="12">
        <f t="shared" si="7"/>
        <v>3520</v>
      </c>
      <c r="R193" s="12"/>
      <c r="S193" s="12"/>
      <c r="T193" s="72">
        <f t="shared" si="8"/>
        <v>3.52</v>
      </c>
    </row>
    <row r="194" spans="1:20" ht="18.75">
      <c r="A194" s="13" t="s">
        <v>185</v>
      </c>
      <c r="B194" s="14">
        <v>1525</v>
      </c>
      <c r="C194" s="14">
        <v>6</v>
      </c>
      <c r="D194" s="12"/>
      <c r="E194" s="12"/>
      <c r="F194" s="12"/>
      <c r="G194" s="12"/>
      <c r="H194" s="12"/>
      <c r="I194" s="12"/>
      <c r="J194" s="12"/>
      <c r="K194" s="27"/>
      <c r="L194" s="12"/>
      <c r="M194" s="12"/>
      <c r="N194" s="12">
        <v>35200</v>
      </c>
      <c r="O194" s="15">
        <v>0.1</v>
      </c>
      <c r="P194" s="12">
        <f t="shared" si="6"/>
        <v>3520</v>
      </c>
      <c r="Q194" s="12">
        <f t="shared" si="7"/>
        <v>3520</v>
      </c>
      <c r="R194" s="12"/>
      <c r="S194" s="12"/>
      <c r="T194" s="72">
        <f t="shared" si="8"/>
        <v>3.52</v>
      </c>
    </row>
    <row r="195" spans="1:20" ht="18.75">
      <c r="A195" s="13" t="s">
        <v>186</v>
      </c>
      <c r="B195" s="14">
        <v>1006</v>
      </c>
      <c r="C195" s="14">
        <v>6</v>
      </c>
      <c r="D195" s="12"/>
      <c r="E195" s="12"/>
      <c r="F195" s="12"/>
      <c r="G195" s="12"/>
      <c r="H195" s="12"/>
      <c r="I195" s="12"/>
      <c r="J195" s="12"/>
      <c r="K195" s="27"/>
      <c r="L195" s="12"/>
      <c r="M195" s="12"/>
      <c r="N195" s="12">
        <v>35200</v>
      </c>
      <c r="O195" s="15">
        <v>0.1</v>
      </c>
      <c r="P195" s="12">
        <f t="shared" si="6"/>
        <v>3520</v>
      </c>
      <c r="Q195" s="12">
        <f t="shared" si="7"/>
        <v>3520</v>
      </c>
      <c r="R195" s="12"/>
      <c r="S195" s="12"/>
      <c r="T195" s="72">
        <f t="shared" si="8"/>
        <v>3.52</v>
      </c>
    </row>
    <row r="196" spans="1:20" ht="18.75">
      <c r="A196" s="13" t="s">
        <v>187</v>
      </c>
      <c r="B196" s="14">
        <v>1873</v>
      </c>
      <c r="C196" s="14">
        <v>6</v>
      </c>
      <c r="D196" s="12"/>
      <c r="E196" s="12"/>
      <c r="F196" s="12"/>
      <c r="G196" s="12"/>
      <c r="H196" s="12"/>
      <c r="I196" s="12"/>
      <c r="J196" s="12"/>
      <c r="K196" s="27"/>
      <c r="L196" s="12"/>
      <c r="M196" s="12"/>
      <c r="N196" s="12">
        <v>35200</v>
      </c>
      <c r="O196" s="15">
        <v>0.1</v>
      </c>
      <c r="P196" s="12">
        <f t="shared" si="6"/>
        <v>3520</v>
      </c>
      <c r="Q196" s="12">
        <f t="shared" si="7"/>
        <v>3520</v>
      </c>
      <c r="R196" s="12"/>
      <c r="S196" s="12"/>
      <c r="T196" s="72">
        <f t="shared" si="8"/>
        <v>3.52</v>
      </c>
    </row>
    <row r="197" spans="1:21" ht="18.75">
      <c r="A197" s="13" t="s">
        <v>92</v>
      </c>
      <c r="B197" s="14">
        <v>2456</v>
      </c>
      <c r="C197" s="14">
        <v>6</v>
      </c>
      <c r="D197" s="12"/>
      <c r="E197" s="12"/>
      <c r="F197" s="12"/>
      <c r="G197" s="12"/>
      <c r="H197" s="12"/>
      <c r="I197" s="12"/>
      <c r="J197" s="12"/>
      <c r="K197" s="27"/>
      <c r="L197" s="12"/>
      <c r="M197" s="12"/>
      <c r="N197" s="12">
        <v>35200</v>
      </c>
      <c r="O197" s="15">
        <v>0.1</v>
      </c>
      <c r="P197" s="12">
        <f t="shared" si="6"/>
        <v>3520</v>
      </c>
      <c r="Q197" s="12">
        <f t="shared" si="7"/>
        <v>3520</v>
      </c>
      <c r="R197" s="12"/>
      <c r="S197" s="12"/>
      <c r="T197" s="72">
        <f t="shared" si="8"/>
        <v>3.52</v>
      </c>
      <c r="U197" s="52">
        <v>98</v>
      </c>
    </row>
    <row r="198" spans="1:20" ht="18.75">
      <c r="A198" s="16" t="s">
        <v>188</v>
      </c>
      <c r="B198" s="17">
        <v>743</v>
      </c>
      <c r="C198" s="17">
        <v>7</v>
      </c>
      <c r="D198" s="18"/>
      <c r="E198" s="18"/>
      <c r="F198" s="18"/>
      <c r="G198" s="18"/>
      <c r="H198" s="18"/>
      <c r="I198" s="18"/>
      <c r="J198" s="18"/>
      <c r="K198" s="28"/>
      <c r="L198" s="18"/>
      <c r="M198" s="18"/>
      <c r="N198" s="18">
        <v>35200</v>
      </c>
      <c r="O198" s="19">
        <v>0.1</v>
      </c>
      <c r="P198" s="18">
        <f t="shared" si="6"/>
        <v>3520</v>
      </c>
      <c r="Q198" s="18">
        <f t="shared" si="7"/>
        <v>3520</v>
      </c>
      <c r="R198" s="18"/>
      <c r="S198" s="18"/>
      <c r="T198" s="73">
        <f t="shared" si="8"/>
        <v>3.52</v>
      </c>
    </row>
    <row r="199" spans="1:21" ht="18.75">
      <c r="A199" s="35" t="s">
        <v>93</v>
      </c>
      <c r="B199" s="30">
        <v>133109</v>
      </c>
      <c r="C199" s="30">
        <v>2</v>
      </c>
      <c r="D199" s="12">
        <v>37055</v>
      </c>
      <c r="E199" s="12">
        <f>D199*1.1</f>
        <v>40760.5</v>
      </c>
      <c r="F199" s="12">
        <f>E199*1.06</f>
        <v>43206.130000000005</v>
      </c>
      <c r="G199" s="12">
        <f>F199*1.04</f>
        <v>44934.37520000001</v>
      </c>
      <c r="H199" s="12">
        <f>G199*1.04</f>
        <v>46731.75020800001</v>
      </c>
      <c r="I199" s="12">
        <f>P5*45.5/12</f>
        <v>67439.26583333334</v>
      </c>
      <c r="J199" s="12">
        <f>I199*12</f>
        <v>809271.1900000001</v>
      </c>
      <c r="K199" s="27">
        <f>J199*30.2%</f>
        <v>244399.89938000002</v>
      </c>
      <c r="L199" s="12">
        <f>J199+K199</f>
        <v>1053671.08938</v>
      </c>
      <c r="M199" s="12">
        <v>35200</v>
      </c>
      <c r="N199" s="12">
        <v>35200.4</v>
      </c>
      <c r="O199" s="15">
        <v>1</v>
      </c>
      <c r="P199" s="12">
        <f t="shared" si="6"/>
        <v>35200.4</v>
      </c>
      <c r="Q199" s="36">
        <f t="shared" si="7"/>
        <v>1124071.48938</v>
      </c>
      <c r="R199" s="12"/>
      <c r="S199" s="12"/>
      <c r="T199" s="72">
        <f t="shared" si="8"/>
        <v>1124.07148938</v>
      </c>
      <c r="U199" s="52">
        <v>99</v>
      </c>
    </row>
    <row r="200" spans="1:20" ht="18.75">
      <c r="A200" s="37" t="s">
        <v>214</v>
      </c>
      <c r="B200" s="14">
        <v>4507</v>
      </c>
      <c r="C200" s="14">
        <v>5</v>
      </c>
      <c r="D200" s="12"/>
      <c r="E200" s="12"/>
      <c r="F200" s="12"/>
      <c r="G200" s="12"/>
      <c r="H200" s="12"/>
      <c r="I200" s="12"/>
      <c r="J200" s="12"/>
      <c r="K200" s="27"/>
      <c r="L200" s="12"/>
      <c r="M200" s="12"/>
      <c r="N200" s="12">
        <v>35200</v>
      </c>
      <c r="O200" s="15">
        <v>0.1</v>
      </c>
      <c r="P200" s="12">
        <f t="shared" si="6"/>
        <v>3520</v>
      </c>
      <c r="Q200" s="12">
        <f t="shared" si="7"/>
        <v>3520</v>
      </c>
      <c r="R200" s="12"/>
      <c r="S200" s="12"/>
      <c r="T200" s="72">
        <f t="shared" si="8"/>
        <v>3.52</v>
      </c>
    </row>
    <row r="201" spans="1:20" ht="18.75">
      <c r="A201" s="37" t="s">
        <v>189</v>
      </c>
      <c r="B201" s="14">
        <v>1919</v>
      </c>
      <c r="C201" s="14">
        <v>6</v>
      </c>
      <c r="D201" s="12"/>
      <c r="E201" s="12"/>
      <c r="F201" s="12"/>
      <c r="G201" s="12"/>
      <c r="H201" s="12"/>
      <c r="I201" s="12"/>
      <c r="J201" s="12"/>
      <c r="K201" s="27"/>
      <c r="L201" s="12"/>
      <c r="M201" s="12"/>
      <c r="N201" s="12">
        <v>35200</v>
      </c>
      <c r="O201" s="15">
        <v>0.1</v>
      </c>
      <c r="P201" s="12">
        <f t="shared" si="6"/>
        <v>3520</v>
      </c>
      <c r="Q201" s="12">
        <f t="shared" si="7"/>
        <v>3520</v>
      </c>
      <c r="R201" s="12"/>
      <c r="S201" s="12"/>
      <c r="T201" s="72">
        <f t="shared" si="8"/>
        <v>3.52</v>
      </c>
    </row>
    <row r="202" spans="1:21" ht="18.75">
      <c r="A202" s="37" t="s">
        <v>94</v>
      </c>
      <c r="B202" s="14">
        <v>8833</v>
      </c>
      <c r="C202" s="14">
        <v>4</v>
      </c>
      <c r="D202" s="12"/>
      <c r="E202" s="12"/>
      <c r="F202" s="12"/>
      <c r="G202" s="12"/>
      <c r="H202" s="12"/>
      <c r="I202" s="12"/>
      <c r="J202" s="12"/>
      <c r="K202" s="27"/>
      <c r="L202" s="12"/>
      <c r="M202" s="12"/>
      <c r="N202" s="12">
        <v>35200</v>
      </c>
      <c r="O202" s="15">
        <v>0.1</v>
      </c>
      <c r="P202" s="12">
        <f t="shared" si="6"/>
        <v>3520</v>
      </c>
      <c r="Q202" s="12">
        <f t="shared" si="7"/>
        <v>3520</v>
      </c>
      <c r="R202" s="12"/>
      <c r="S202" s="12"/>
      <c r="T202" s="72">
        <f t="shared" si="8"/>
        <v>3.52</v>
      </c>
      <c r="U202" s="52">
        <v>100</v>
      </c>
    </row>
    <row r="203" spans="1:21" ht="18.75">
      <c r="A203" s="37" t="s">
        <v>95</v>
      </c>
      <c r="B203" s="14">
        <v>22949</v>
      </c>
      <c r="C203" s="14">
        <v>2</v>
      </c>
      <c r="D203" s="12"/>
      <c r="E203" s="12"/>
      <c r="F203" s="12"/>
      <c r="G203" s="12"/>
      <c r="H203" s="12"/>
      <c r="I203" s="12"/>
      <c r="J203" s="12"/>
      <c r="K203" s="27"/>
      <c r="L203" s="12"/>
      <c r="M203" s="12"/>
      <c r="N203" s="12">
        <v>35200</v>
      </c>
      <c r="O203" s="15">
        <v>0.3</v>
      </c>
      <c r="P203" s="12">
        <f t="shared" si="6"/>
        <v>10560</v>
      </c>
      <c r="Q203" s="12">
        <f t="shared" si="7"/>
        <v>10560</v>
      </c>
      <c r="R203" s="12"/>
      <c r="S203" s="12"/>
      <c r="T203" s="72">
        <f t="shared" si="8"/>
        <v>10.56</v>
      </c>
      <c r="U203" s="52">
        <v>101</v>
      </c>
    </row>
    <row r="204" spans="1:20" ht="18.75">
      <c r="A204" s="37" t="s">
        <v>190</v>
      </c>
      <c r="B204" s="14">
        <v>3354</v>
      </c>
      <c r="C204" s="14">
        <v>5</v>
      </c>
      <c r="D204" s="12"/>
      <c r="E204" s="12"/>
      <c r="F204" s="12"/>
      <c r="G204" s="12"/>
      <c r="H204" s="12"/>
      <c r="I204" s="12"/>
      <c r="J204" s="12"/>
      <c r="K204" s="27"/>
      <c r="L204" s="12"/>
      <c r="M204" s="12"/>
      <c r="N204" s="12">
        <v>35200</v>
      </c>
      <c r="O204" s="15">
        <v>0.1</v>
      </c>
      <c r="P204" s="12">
        <f t="shared" si="6"/>
        <v>3520</v>
      </c>
      <c r="Q204" s="12">
        <f t="shared" si="7"/>
        <v>3520</v>
      </c>
      <c r="R204" s="12"/>
      <c r="S204" s="12"/>
      <c r="T204" s="72">
        <f t="shared" si="8"/>
        <v>3.52</v>
      </c>
    </row>
    <row r="205" spans="1:20" ht="18.75">
      <c r="A205" s="37" t="s">
        <v>215</v>
      </c>
      <c r="B205" s="14">
        <v>3060</v>
      </c>
      <c r="C205" s="14">
        <v>5</v>
      </c>
      <c r="D205" s="12"/>
      <c r="E205" s="12"/>
      <c r="F205" s="12"/>
      <c r="G205" s="12"/>
      <c r="H205" s="12"/>
      <c r="I205" s="12"/>
      <c r="J205" s="12"/>
      <c r="K205" s="27"/>
      <c r="L205" s="12"/>
      <c r="M205" s="12"/>
      <c r="N205" s="12">
        <v>35200</v>
      </c>
      <c r="O205" s="15">
        <v>0.1</v>
      </c>
      <c r="P205" s="12">
        <f t="shared" si="6"/>
        <v>3520</v>
      </c>
      <c r="Q205" s="12">
        <f t="shared" si="7"/>
        <v>3520</v>
      </c>
      <c r="R205" s="12"/>
      <c r="S205" s="12"/>
      <c r="T205" s="72">
        <f t="shared" si="8"/>
        <v>3.52</v>
      </c>
    </row>
    <row r="206" spans="1:21" ht="18.75">
      <c r="A206" s="37" t="s">
        <v>96</v>
      </c>
      <c r="B206" s="14">
        <v>27029</v>
      </c>
      <c r="C206" s="14">
        <v>3</v>
      </c>
      <c r="D206" s="12"/>
      <c r="E206" s="12"/>
      <c r="F206" s="12"/>
      <c r="G206" s="12"/>
      <c r="H206" s="12"/>
      <c r="I206" s="12"/>
      <c r="J206" s="12"/>
      <c r="K206" s="27"/>
      <c r="L206" s="12"/>
      <c r="M206" s="12"/>
      <c r="N206" s="12">
        <v>35200</v>
      </c>
      <c r="O206" s="15">
        <v>0.3</v>
      </c>
      <c r="P206" s="12">
        <f t="shared" si="6"/>
        <v>10560</v>
      </c>
      <c r="Q206" s="12">
        <f t="shared" si="7"/>
        <v>10560</v>
      </c>
      <c r="R206" s="12"/>
      <c r="S206" s="12"/>
      <c r="T206" s="72">
        <f t="shared" si="8"/>
        <v>10.56</v>
      </c>
      <c r="U206" s="52">
        <v>102</v>
      </c>
    </row>
    <row r="207" spans="1:20" ht="18.75">
      <c r="A207" s="37" t="s">
        <v>191</v>
      </c>
      <c r="B207" s="14">
        <v>1620</v>
      </c>
      <c r="C207" s="14">
        <v>6</v>
      </c>
      <c r="D207" s="12"/>
      <c r="E207" s="12"/>
      <c r="F207" s="12"/>
      <c r="G207" s="12"/>
      <c r="H207" s="12"/>
      <c r="I207" s="12"/>
      <c r="J207" s="12"/>
      <c r="K207" s="27"/>
      <c r="L207" s="12"/>
      <c r="M207" s="12"/>
      <c r="N207" s="12">
        <v>35200</v>
      </c>
      <c r="O207" s="15">
        <v>0.1</v>
      </c>
      <c r="P207" s="12">
        <f t="shared" si="6"/>
        <v>3520</v>
      </c>
      <c r="Q207" s="12">
        <f t="shared" si="7"/>
        <v>3520</v>
      </c>
      <c r="R207" s="12"/>
      <c r="S207" s="12"/>
      <c r="T207" s="72">
        <f t="shared" si="8"/>
        <v>3.52</v>
      </c>
    </row>
    <row r="208" spans="1:20" ht="18.75">
      <c r="A208" s="37" t="s">
        <v>216</v>
      </c>
      <c r="B208" s="14">
        <v>11490</v>
      </c>
      <c r="C208" s="14">
        <v>3</v>
      </c>
      <c r="D208" s="12"/>
      <c r="E208" s="12"/>
      <c r="F208" s="12"/>
      <c r="G208" s="12"/>
      <c r="H208" s="12"/>
      <c r="I208" s="12"/>
      <c r="J208" s="12"/>
      <c r="K208" s="27"/>
      <c r="L208" s="12"/>
      <c r="M208" s="12"/>
      <c r="N208" s="12">
        <v>35200</v>
      </c>
      <c r="O208" s="15">
        <v>0.2</v>
      </c>
      <c r="P208" s="12">
        <f t="shared" si="6"/>
        <v>7040</v>
      </c>
      <c r="Q208" s="12">
        <f t="shared" si="7"/>
        <v>7040</v>
      </c>
      <c r="R208" s="12"/>
      <c r="S208" s="12"/>
      <c r="T208" s="72">
        <f t="shared" si="8"/>
        <v>7.04</v>
      </c>
    </row>
    <row r="209" spans="1:21" ht="18.75">
      <c r="A209" s="37" t="s">
        <v>221</v>
      </c>
      <c r="B209" s="14">
        <v>6083</v>
      </c>
      <c r="C209" s="14">
        <v>5</v>
      </c>
      <c r="D209" s="12"/>
      <c r="E209" s="12"/>
      <c r="F209" s="12"/>
      <c r="G209" s="12"/>
      <c r="H209" s="12"/>
      <c r="I209" s="12"/>
      <c r="J209" s="12"/>
      <c r="K209" s="27"/>
      <c r="L209" s="12"/>
      <c r="M209" s="12"/>
      <c r="N209" s="12">
        <v>35200</v>
      </c>
      <c r="O209" s="15">
        <v>0.1</v>
      </c>
      <c r="P209" s="12">
        <f t="shared" si="6"/>
        <v>3520</v>
      </c>
      <c r="Q209" s="12">
        <f t="shared" si="7"/>
        <v>3520</v>
      </c>
      <c r="R209" s="12"/>
      <c r="S209" s="12"/>
      <c r="T209" s="72">
        <f t="shared" si="8"/>
        <v>3.52</v>
      </c>
      <c r="U209" s="52">
        <v>103</v>
      </c>
    </row>
    <row r="210" spans="1:20" ht="18.75">
      <c r="A210" s="37" t="s">
        <v>217</v>
      </c>
      <c r="B210" s="14">
        <v>4979</v>
      </c>
      <c r="C210" s="14">
        <v>4</v>
      </c>
      <c r="D210" s="12"/>
      <c r="E210" s="12"/>
      <c r="F210" s="12"/>
      <c r="G210" s="12"/>
      <c r="H210" s="12"/>
      <c r="I210" s="12"/>
      <c r="J210" s="12"/>
      <c r="K210" s="27"/>
      <c r="L210" s="12"/>
      <c r="M210" s="12"/>
      <c r="N210" s="12">
        <v>35200</v>
      </c>
      <c r="O210" s="15">
        <v>0.1</v>
      </c>
      <c r="P210" s="12">
        <f aca="true" t="shared" si="9" ref="P210:P222">N210*O210</f>
        <v>3520</v>
      </c>
      <c r="Q210" s="12">
        <f aca="true" t="shared" si="10" ref="Q210:Q222">L210+M210+P210</f>
        <v>3520</v>
      </c>
      <c r="R210" s="12"/>
      <c r="S210" s="12"/>
      <c r="T210" s="72">
        <f aca="true" t="shared" si="11" ref="T210:T223">Q210/1000</f>
        <v>3.52</v>
      </c>
    </row>
    <row r="211" spans="1:20" ht="18.75">
      <c r="A211" s="38" t="s">
        <v>192</v>
      </c>
      <c r="B211" s="17">
        <v>560</v>
      </c>
      <c r="C211" s="17">
        <v>7</v>
      </c>
      <c r="D211" s="18"/>
      <c r="E211" s="18"/>
      <c r="F211" s="18"/>
      <c r="G211" s="18"/>
      <c r="H211" s="18"/>
      <c r="I211" s="18"/>
      <c r="J211" s="18"/>
      <c r="K211" s="28"/>
      <c r="L211" s="18"/>
      <c r="M211" s="18"/>
      <c r="N211" s="18">
        <v>35200</v>
      </c>
      <c r="O211" s="19">
        <v>0.1</v>
      </c>
      <c r="P211" s="18">
        <f t="shared" si="9"/>
        <v>3520</v>
      </c>
      <c r="Q211" s="18">
        <f t="shared" si="10"/>
        <v>3520</v>
      </c>
      <c r="R211" s="18"/>
      <c r="S211" s="18"/>
      <c r="T211" s="73">
        <f t="shared" si="11"/>
        <v>3.52</v>
      </c>
    </row>
    <row r="212" spans="1:21" ht="18.75">
      <c r="A212" s="35" t="s">
        <v>97</v>
      </c>
      <c r="B212" s="30">
        <v>66266</v>
      </c>
      <c r="C212" s="30">
        <v>3</v>
      </c>
      <c r="D212" s="12">
        <v>36428</v>
      </c>
      <c r="E212" s="12">
        <f>D212*1.1</f>
        <v>40070.8</v>
      </c>
      <c r="F212" s="12">
        <f>E212*1.06</f>
        <v>42475.048</v>
      </c>
      <c r="G212" s="12">
        <f>F212*1.04</f>
        <v>44174.049920000005</v>
      </c>
      <c r="H212" s="12">
        <v>47524</v>
      </c>
      <c r="I212" s="12">
        <f>P5*45.5/12</f>
        <v>67439.26583333334</v>
      </c>
      <c r="J212" s="12">
        <f>I212*12</f>
        <v>809271.1900000001</v>
      </c>
      <c r="K212" s="27">
        <f>J212*30.2%</f>
        <v>244399.89938000002</v>
      </c>
      <c r="L212" s="12">
        <f>J212+K212</f>
        <v>1053671.08938</v>
      </c>
      <c r="M212" s="12">
        <v>35200</v>
      </c>
      <c r="N212" s="12">
        <v>35200.4</v>
      </c>
      <c r="O212" s="15">
        <v>0.7</v>
      </c>
      <c r="P212" s="12">
        <f t="shared" si="9"/>
        <v>24640.28</v>
      </c>
      <c r="Q212" s="12">
        <f t="shared" si="10"/>
        <v>1113511.36938</v>
      </c>
      <c r="R212" s="12"/>
      <c r="S212" s="12"/>
      <c r="T212" s="72">
        <f t="shared" si="11"/>
        <v>1113.5113693800001</v>
      </c>
      <c r="U212" s="52">
        <v>104</v>
      </c>
    </row>
    <row r="213" spans="1:20" ht="18.75">
      <c r="A213" s="37" t="s">
        <v>125</v>
      </c>
      <c r="B213" s="14">
        <v>1522</v>
      </c>
      <c r="C213" s="14">
        <v>6</v>
      </c>
      <c r="D213" s="12"/>
      <c r="E213" s="12"/>
      <c r="F213" s="12"/>
      <c r="G213" s="12"/>
      <c r="H213" s="12"/>
      <c r="I213" s="12"/>
      <c r="J213" s="12"/>
      <c r="K213" s="27"/>
      <c r="L213" s="12"/>
      <c r="M213" s="12"/>
      <c r="N213" s="12">
        <v>35200</v>
      </c>
      <c r="O213" s="15">
        <v>0.1</v>
      </c>
      <c r="P213" s="12">
        <f t="shared" si="9"/>
        <v>3520</v>
      </c>
      <c r="Q213" s="12">
        <f t="shared" si="10"/>
        <v>3520</v>
      </c>
      <c r="R213" s="12"/>
      <c r="S213" s="12"/>
      <c r="T213" s="72">
        <f t="shared" si="11"/>
        <v>3.52</v>
      </c>
    </row>
    <row r="214" spans="1:20" ht="18.75">
      <c r="A214" s="37" t="s">
        <v>193</v>
      </c>
      <c r="B214" s="14">
        <v>988</v>
      </c>
      <c r="C214" s="14">
        <v>6</v>
      </c>
      <c r="D214" s="12"/>
      <c r="E214" s="12"/>
      <c r="F214" s="12"/>
      <c r="G214" s="12"/>
      <c r="H214" s="12"/>
      <c r="I214" s="12"/>
      <c r="J214" s="12"/>
      <c r="K214" s="27"/>
      <c r="L214" s="12"/>
      <c r="M214" s="12"/>
      <c r="N214" s="12">
        <v>35200</v>
      </c>
      <c r="O214" s="15">
        <v>0.1</v>
      </c>
      <c r="P214" s="12">
        <f t="shared" si="9"/>
        <v>3520</v>
      </c>
      <c r="Q214" s="12">
        <f t="shared" si="10"/>
        <v>3520</v>
      </c>
      <c r="R214" s="12"/>
      <c r="S214" s="12"/>
      <c r="T214" s="72">
        <f t="shared" si="11"/>
        <v>3.52</v>
      </c>
    </row>
    <row r="215" spans="1:20" ht="18.75">
      <c r="A215" s="37" t="s">
        <v>194</v>
      </c>
      <c r="B215" s="14">
        <v>997</v>
      </c>
      <c r="C215" s="14">
        <v>7</v>
      </c>
      <c r="D215" s="12"/>
      <c r="E215" s="12"/>
      <c r="F215" s="12"/>
      <c r="G215" s="12"/>
      <c r="H215" s="12"/>
      <c r="I215" s="12"/>
      <c r="J215" s="12"/>
      <c r="K215" s="27"/>
      <c r="L215" s="12"/>
      <c r="M215" s="12"/>
      <c r="N215" s="12">
        <v>35200</v>
      </c>
      <c r="O215" s="15">
        <v>0.1</v>
      </c>
      <c r="P215" s="12">
        <f t="shared" si="9"/>
        <v>3520</v>
      </c>
      <c r="Q215" s="12">
        <f t="shared" si="10"/>
        <v>3520</v>
      </c>
      <c r="R215" s="12"/>
      <c r="S215" s="12"/>
      <c r="T215" s="72">
        <f t="shared" si="11"/>
        <v>3.52</v>
      </c>
    </row>
    <row r="216" spans="1:20" ht="18.75">
      <c r="A216" s="37" t="s">
        <v>195</v>
      </c>
      <c r="B216" s="14">
        <v>612</v>
      </c>
      <c r="C216" s="14">
        <v>7</v>
      </c>
      <c r="D216" s="12"/>
      <c r="E216" s="12"/>
      <c r="F216" s="12"/>
      <c r="G216" s="12"/>
      <c r="H216" s="12"/>
      <c r="I216" s="12"/>
      <c r="J216" s="12"/>
      <c r="K216" s="27"/>
      <c r="L216" s="12"/>
      <c r="M216" s="12"/>
      <c r="N216" s="12">
        <v>35200</v>
      </c>
      <c r="O216" s="15">
        <v>0.1</v>
      </c>
      <c r="P216" s="12">
        <f t="shared" si="9"/>
        <v>3520</v>
      </c>
      <c r="Q216" s="12">
        <f t="shared" si="10"/>
        <v>3520</v>
      </c>
      <c r="R216" s="12"/>
      <c r="S216" s="12"/>
      <c r="T216" s="72">
        <f t="shared" si="11"/>
        <v>3.52</v>
      </c>
    </row>
    <row r="217" spans="1:20" ht="18.75">
      <c r="A217" s="37" t="s">
        <v>196</v>
      </c>
      <c r="B217" s="14">
        <v>990</v>
      </c>
      <c r="C217" s="14">
        <v>7</v>
      </c>
      <c r="D217" s="12"/>
      <c r="E217" s="12"/>
      <c r="F217" s="12"/>
      <c r="G217" s="12"/>
      <c r="H217" s="12"/>
      <c r="I217" s="12"/>
      <c r="J217" s="12"/>
      <c r="K217" s="27"/>
      <c r="L217" s="12"/>
      <c r="M217" s="12"/>
      <c r="N217" s="12">
        <v>35200</v>
      </c>
      <c r="O217" s="15">
        <v>0.1</v>
      </c>
      <c r="P217" s="12">
        <f t="shared" si="9"/>
        <v>3520</v>
      </c>
      <c r="Q217" s="12">
        <f t="shared" si="10"/>
        <v>3520</v>
      </c>
      <c r="R217" s="12"/>
      <c r="S217" s="12"/>
      <c r="T217" s="72">
        <f t="shared" si="11"/>
        <v>3.52</v>
      </c>
    </row>
    <row r="218" spans="1:20" ht="18.75">
      <c r="A218" s="37" t="s">
        <v>197</v>
      </c>
      <c r="B218" s="14">
        <v>463</v>
      </c>
      <c r="C218" s="14">
        <v>7</v>
      </c>
      <c r="D218" s="12"/>
      <c r="E218" s="12"/>
      <c r="F218" s="12"/>
      <c r="G218" s="12"/>
      <c r="H218" s="12"/>
      <c r="I218" s="12"/>
      <c r="J218" s="12"/>
      <c r="K218" s="27"/>
      <c r="L218" s="12"/>
      <c r="M218" s="12"/>
      <c r="N218" s="12">
        <v>35200</v>
      </c>
      <c r="O218" s="15">
        <v>0.1</v>
      </c>
      <c r="P218" s="12">
        <f t="shared" si="9"/>
        <v>3520</v>
      </c>
      <c r="Q218" s="12">
        <f t="shared" si="10"/>
        <v>3520</v>
      </c>
      <c r="R218" s="12"/>
      <c r="S218" s="12"/>
      <c r="T218" s="72">
        <f t="shared" si="11"/>
        <v>3.52</v>
      </c>
    </row>
    <row r="219" spans="1:20" ht="18.75">
      <c r="A219" s="37" t="s">
        <v>218</v>
      </c>
      <c r="B219" s="14">
        <v>56597</v>
      </c>
      <c r="C219" s="14">
        <v>1</v>
      </c>
      <c r="D219" s="12"/>
      <c r="E219" s="12"/>
      <c r="F219" s="12"/>
      <c r="G219" s="12"/>
      <c r="H219" s="12"/>
      <c r="I219" s="12"/>
      <c r="J219" s="12"/>
      <c r="K219" s="27"/>
      <c r="L219" s="12"/>
      <c r="M219" s="12"/>
      <c r="N219" s="12">
        <v>0</v>
      </c>
      <c r="O219" s="15">
        <v>0.6</v>
      </c>
      <c r="P219" s="12">
        <f t="shared" si="9"/>
        <v>0</v>
      </c>
      <c r="Q219" s="12">
        <f t="shared" si="10"/>
        <v>0</v>
      </c>
      <c r="R219" s="12"/>
      <c r="S219" s="12"/>
      <c r="T219" s="72">
        <f t="shared" si="11"/>
        <v>0</v>
      </c>
    </row>
    <row r="220" spans="1:20" ht="18.75">
      <c r="A220" s="37" t="s">
        <v>198</v>
      </c>
      <c r="B220" s="14">
        <v>1695</v>
      </c>
      <c r="C220" s="14">
        <v>6</v>
      </c>
      <c r="D220" s="12"/>
      <c r="E220" s="12"/>
      <c r="F220" s="12"/>
      <c r="G220" s="12"/>
      <c r="H220" s="12"/>
      <c r="I220" s="12"/>
      <c r="J220" s="12"/>
      <c r="K220" s="27"/>
      <c r="L220" s="12"/>
      <c r="M220" s="12"/>
      <c r="N220" s="12">
        <v>35200</v>
      </c>
      <c r="O220" s="15">
        <v>0.1</v>
      </c>
      <c r="P220" s="12">
        <f t="shared" si="9"/>
        <v>3520</v>
      </c>
      <c r="Q220" s="12">
        <f t="shared" si="10"/>
        <v>3520</v>
      </c>
      <c r="R220" s="12"/>
      <c r="S220" s="12"/>
      <c r="T220" s="72">
        <f t="shared" si="11"/>
        <v>3.52</v>
      </c>
    </row>
    <row r="221" spans="1:20" ht="18.75">
      <c r="A221" s="38" t="s">
        <v>199</v>
      </c>
      <c r="B221" s="17">
        <v>2402</v>
      </c>
      <c r="C221" s="17">
        <v>6</v>
      </c>
      <c r="D221" s="18"/>
      <c r="E221" s="18"/>
      <c r="F221" s="18"/>
      <c r="G221" s="18"/>
      <c r="H221" s="18"/>
      <c r="I221" s="18"/>
      <c r="J221" s="18"/>
      <c r="K221" s="28"/>
      <c r="L221" s="18"/>
      <c r="M221" s="18"/>
      <c r="N221" s="18">
        <v>35200</v>
      </c>
      <c r="O221" s="19">
        <v>0.1</v>
      </c>
      <c r="P221" s="18">
        <f t="shared" si="9"/>
        <v>3520</v>
      </c>
      <c r="Q221" s="18">
        <f t="shared" si="10"/>
        <v>3520</v>
      </c>
      <c r="R221" s="18"/>
      <c r="S221" s="18"/>
      <c r="T221" s="73">
        <f t="shared" si="11"/>
        <v>3.52</v>
      </c>
    </row>
    <row r="222" spans="1:21" ht="18.75">
      <c r="A222" s="39" t="s">
        <v>98</v>
      </c>
      <c r="B222" s="40">
        <v>64121</v>
      </c>
      <c r="C222" s="40">
        <v>3</v>
      </c>
      <c r="D222" s="12">
        <v>36428</v>
      </c>
      <c r="E222" s="12">
        <f>D222*1.1</f>
        <v>40070.8</v>
      </c>
      <c r="F222" s="12">
        <f>E222*1.06</f>
        <v>42475.048</v>
      </c>
      <c r="G222" s="12">
        <f>F222*1.04</f>
        <v>44174.049920000005</v>
      </c>
      <c r="H222" s="12">
        <f>G222*1.04</f>
        <v>45941.01191680001</v>
      </c>
      <c r="I222" s="12">
        <f>P5*45.5/12</f>
        <v>67439.26583333334</v>
      </c>
      <c r="J222" s="12">
        <f>I222*12</f>
        <v>809271.1900000001</v>
      </c>
      <c r="K222" s="12">
        <f>J222*30.2%</f>
        <v>244399.89938000002</v>
      </c>
      <c r="L222" s="12">
        <f>J222+K222</f>
        <v>1053671.08938</v>
      </c>
      <c r="M222" s="12">
        <v>35200</v>
      </c>
      <c r="N222" s="12">
        <v>35200</v>
      </c>
      <c r="O222" s="15">
        <v>0.7</v>
      </c>
      <c r="P222" s="12">
        <f t="shared" si="9"/>
        <v>24640</v>
      </c>
      <c r="Q222" s="12">
        <f t="shared" si="10"/>
        <v>1113511.08938</v>
      </c>
      <c r="R222" s="12"/>
      <c r="S222" s="12"/>
      <c r="T222" s="73">
        <f t="shared" si="11"/>
        <v>1113.51108938</v>
      </c>
      <c r="U222" s="52">
        <v>105</v>
      </c>
    </row>
    <row r="223" spans="1:22" ht="20.25">
      <c r="A223" s="79" t="s">
        <v>99</v>
      </c>
      <c r="B223" s="40"/>
      <c r="C223" s="40"/>
      <c r="D223" s="36">
        <f>SUM(D17:D222)</f>
        <v>661350</v>
      </c>
      <c r="E223" s="36">
        <f>D223*1.1</f>
        <v>727485.0000000001</v>
      </c>
      <c r="F223" s="36">
        <f aca="true" t="shared" si="12" ref="F223:N223">SUM(F17:F222)</f>
        <v>771134.0999999999</v>
      </c>
      <c r="G223" s="36">
        <f t="shared" si="12"/>
        <v>801979.4640000003</v>
      </c>
      <c r="H223" s="36">
        <f>SUM(H17:H222)</f>
        <v>837958.2268096003</v>
      </c>
      <c r="I223" s="36">
        <f>SUM(I17:I222)</f>
        <v>1213906.7850000004</v>
      </c>
      <c r="J223" s="36">
        <f t="shared" si="12"/>
        <v>14566881.419999998</v>
      </c>
      <c r="K223" s="36">
        <f t="shared" si="12"/>
        <v>4399198.188839999</v>
      </c>
      <c r="L223" s="36">
        <f t="shared" si="12"/>
        <v>18966079.60884</v>
      </c>
      <c r="M223" s="36">
        <f t="shared" si="12"/>
        <v>633600</v>
      </c>
      <c r="N223" s="36">
        <f t="shared" si="12"/>
        <v>6688006.800000002</v>
      </c>
      <c r="O223" s="41" t="s">
        <v>100</v>
      </c>
      <c r="P223" s="36">
        <f>SUM(P17:P222)</f>
        <v>1302405.0399999998</v>
      </c>
      <c r="Q223" s="36">
        <v>20902078</v>
      </c>
      <c r="R223" s="42"/>
      <c r="S223" s="42"/>
      <c r="T223" s="80">
        <f t="shared" si="11"/>
        <v>20902.078</v>
      </c>
      <c r="V223" s="85"/>
    </row>
    <row r="224" spans="1:10" ht="18.75">
      <c r="A224" s="43"/>
      <c r="H224" s="75"/>
      <c r="I224" s="44"/>
      <c r="J224" s="75"/>
    </row>
    <row r="225" spans="1:10" ht="15.75">
      <c r="A225" s="46"/>
      <c r="B225" s="45"/>
      <c r="C225" s="45"/>
      <c r="H225" s="75"/>
      <c r="I225" s="75"/>
      <c r="J225" s="75"/>
    </row>
    <row r="226" spans="1:3" ht="15.75" customHeight="1">
      <c r="A226" s="46"/>
      <c r="B226" s="45"/>
      <c r="C226" s="45"/>
    </row>
    <row r="227" ht="12.75">
      <c r="M227" s="83"/>
    </row>
    <row r="230" spans="4:6" ht="12.75">
      <c r="D230" s="52">
        <v>61087274</v>
      </c>
      <c r="E230" s="52">
        <f>SUM(C230:D230)</f>
        <v>61087274</v>
      </c>
      <c r="F230" s="52" t="s">
        <v>223</v>
      </c>
    </row>
  </sheetData>
  <sheetProtection/>
  <mergeCells count="19">
    <mergeCell ref="A12:Q12"/>
    <mergeCell ref="A13:Q13"/>
    <mergeCell ref="M14:M15"/>
    <mergeCell ref="K14:K15"/>
    <mergeCell ref="A14:A15"/>
    <mergeCell ref="B14:B15"/>
    <mergeCell ref="C14:C15"/>
    <mergeCell ref="E14:E15"/>
    <mergeCell ref="G14:G15"/>
    <mergeCell ref="Q14:Q15"/>
    <mergeCell ref="D14:D15"/>
    <mergeCell ref="L14:L15"/>
    <mergeCell ref="F14:F15"/>
    <mergeCell ref="N14:N15"/>
    <mergeCell ref="O14:O15"/>
    <mergeCell ref="P14:P15"/>
    <mergeCell ref="H14:H15"/>
    <mergeCell ref="I14:I15"/>
    <mergeCell ref="J14:J15"/>
  </mergeCells>
  <printOptions/>
  <pageMargins left="0.7086614173228347" right="0.5118110236220472" top="0.5511811023622047" bottom="0.5511811023622047" header="0.31496062992125984" footer="0.31496062992125984"/>
  <pageSetup fitToHeight="3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1"/>
  <sheetViews>
    <sheetView view="pageBreakPreview" zoomScale="90" zoomScaleSheetLayoutView="90" zoomScalePageLayoutView="0" workbookViewId="0" topLeftCell="A9">
      <selection activeCell="M32" sqref="M32"/>
    </sheetView>
  </sheetViews>
  <sheetFormatPr defaultColWidth="9.00390625" defaultRowHeight="12.75"/>
  <cols>
    <col min="1" max="1" width="52.375" style="52" customWidth="1"/>
    <col min="2" max="2" width="16.875" style="55" customWidth="1"/>
    <col min="3" max="3" width="12.75390625" style="55" customWidth="1"/>
    <col min="4" max="8" width="21.25390625" style="52" hidden="1" customWidth="1"/>
    <col min="9" max="9" width="21.25390625" style="52" customWidth="1"/>
    <col min="10" max="10" width="17.625" style="52" customWidth="1"/>
    <col min="11" max="11" width="17.00390625" style="52" customWidth="1"/>
    <col min="12" max="12" width="15.875" style="52" customWidth="1"/>
    <col min="13" max="13" width="18.25390625" style="52" customWidth="1"/>
    <col min="14" max="14" width="16.75390625" style="52" customWidth="1"/>
    <col min="15" max="15" width="10.75390625" style="53" customWidth="1"/>
    <col min="16" max="16" width="13.125" style="52" customWidth="1"/>
    <col min="17" max="17" width="22.75390625" style="52" customWidth="1"/>
    <col min="18" max="19" width="15.25390625" style="52" hidden="1" customWidth="1"/>
    <col min="20" max="20" width="12.125" style="55" hidden="1" customWidth="1"/>
    <col min="21" max="21" width="0" style="52" hidden="1" customWidth="1"/>
    <col min="22" max="22" width="11.625" style="52" bestFit="1" customWidth="1"/>
    <col min="23" max="23" width="16.875" style="52" customWidth="1"/>
    <col min="24" max="24" width="18.25390625" style="52" customWidth="1"/>
    <col min="25" max="25" width="18.125" style="52" customWidth="1"/>
    <col min="26" max="16384" width="9.125" style="52" customWidth="1"/>
  </cols>
  <sheetData>
    <row r="1" spans="1:3" ht="15.75" hidden="1">
      <c r="A1" s="50"/>
      <c r="B1" s="51"/>
      <c r="C1" s="51"/>
    </row>
    <row r="2" spans="1:3" ht="15.75" hidden="1">
      <c r="A2" s="50"/>
      <c r="B2" s="51"/>
      <c r="C2" s="51"/>
    </row>
    <row r="3" spans="1:17" ht="15.75" customHeight="1" hidden="1">
      <c r="A3" s="58"/>
      <c r="B3" s="51"/>
      <c r="C3" s="51"/>
      <c r="O3" s="53">
        <v>2022</v>
      </c>
      <c r="P3" s="52">
        <v>13035.17</v>
      </c>
      <c r="Q3" s="52" t="s">
        <v>228</v>
      </c>
    </row>
    <row r="4" spans="1:17" ht="15.75" hidden="1">
      <c r="A4" s="50"/>
      <c r="B4" s="51"/>
      <c r="C4" s="51"/>
      <c r="O4" s="53">
        <v>2023</v>
      </c>
      <c r="P4" s="52">
        <v>14776.67</v>
      </c>
      <c r="Q4" s="52" t="s">
        <v>230</v>
      </c>
    </row>
    <row r="5" spans="1:16" ht="15.75" hidden="1">
      <c r="A5" s="50"/>
      <c r="B5" s="51"/>
      <c r="C5" s="51"/>
      <c r="O5" s="53">
        <v>2024</v>
      </c>
      <c r="P5" s="52">
        <v>17786.18</v>
      </c>
    </row>
    <row r="6" spans="15:16" ht="12.75" hidden="1">
      <c r="O6" s="53">
        <v>2025</v>
      </c>
      <c r="P6" s="52">
        <v>17786.18</v>
      </c>
    </row>
    <row r="7" spans="1:3" ht="18.75" customHeight="1" hidden="1">
      <c r="A7" s="1"/>
      <c r="B7" s="1"/>
      <c r="C7" s="1"/>
    </row>
    <row r="8" spans="1:9" ht="18.75" customHeight="1" hidden="1">
      <c r="A8" s="1"/>
      <c r="B8" s="1"/>
      <c r="C8" s="1"/>
      <c r="D8" s="2"/>
      <c r="E8" s="2"/>
      <c r="F8" s="2"/>
      <c r="G8" s="2"/>
      <c r="H8" s="2"/>
      <c r="I8" s="2"/>
    </row>
    <row r="9" spans="1:23" ht="18.75">
      <c r="A9" s="1"/>
      <c r="B9" s="1"/>
      <c r="C9" s="1"/>
      <c r="D9" s="2"/>
      <c r="E9" s="2"/>
      <c r="F9" s="2"/>
      <c r="G9" s="2"/>
      <c r="H9" s="2"/>
      <c r="I9" s="2"/>
      <c r="Q9" s="48" t="s">
        <v>239</v>
      </c>
      <c r="V9" s="56"/>
      <c r="W9" s="57"/>
    </row>
    <row r="10" spans="1:23" ht="18.75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0"/>
      <c r="Q10" s="49" t="s">
        <v>237</v>
      </c>
      <c r="R10" s="60"/>
      <c r="S10" s="60"/>
      <c r="V10" s="56"/>
      <c r="W10" s="57"/>
    </row>
    <row r="11" spans="1:23" ht="18.75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0"/>
      <c r="Q11" s="49"/>
      <c r="R11" s="60"/>
      <c r="S11" s="60"/>
      <c r="V11" s="56"/>
      <c r="W11" s="57"/>
    </row>
    <row r="12" spans="1:23" ht="47.25" customHeight="1">
      <c r="A12" s="88" t="s">
        <v>238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60"/>
      <c r="S12" s="60"/>
      <c r="V12" s="56"/>
      <c r="W12" s="57"/>
    </row>
    <row r="13" spans="1:19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84"/>
      <c r="S13" s="84"/>
    </row>
    <row r="15" spans="1:20" ht="12.75" customHeight="1">
      <c r="A15" s="97" t="s">
        <v>0</v>
      </c>
      <c r="B15" s="99" t="s">
        <v>231</v>
      </c>
      <c r="C15" s="99" t="s">
        <v>121</v>
      </c>
      <c r="D15" s="89" t="s">
        <v>101</v>
      </c>
      <c r="E15" s="89" t="s">
        <v>105</v>
      </c>
      <c r="F15" s="89" t="s">
        <v>220</v>
      </c>
      <c r="G15" s="89" t="s">
        <v>224</v>
      </c>
      <c r="H15" s="89" t="s">
        <v>226</v>
      </c>
      <c r="I15" s="89" t="s">
        <v>232</v>
      </c>
      <c r="J15" s="89" t="s">
        <v>1</v>
      </c>
      <c r="K15" s="89" t="s">
        <v>2</v>
      </c>
      <c r="L15" s="89" t="s">
        <v>3</v>
      </c>
      <c r="M15" s="89" t="s">
        <v>4</v>
      </c>
      <c r="N15" s="89" t="s">
        <v>5</v>
      </c>
      <c r="O15" s="91" t="s">
        <v>6</v>
      </c>
      <c r="P15" s="93"/>
      <c r="Q15" s="89" t="s">
        <v>7</v>
      </c>
      <c r="R15" s="63"/>
      <c r="S15" s="63"/>
      <c r="T15" s="64"/>
    </row>
    <row r="16" spans="1:20" ht="108.75" customHeight="1">
      <c r="A16" s="98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2"/>
      <c r="P16" s="93"/>
      <c r="Q16" s="90"/>
      <c r="R16" s="65"/>
      <c r="S16" s="65"/>
      <c r="T16" s="7"/>
    </row>
    <row r="17" spans="1:20" ht="15.75" customHeight="1">
      <c r="A17" s="66"/>
      <c r="B17" s="67"/>
      <c r="C17" s="67"/>
      <c r="D17" s="3" t="s">
        <v>8</v>
      </c>
      <c r="E17" s="3"/>
      <c r="F17" s="3"/>
      <c r="G17" s="3"/>
      <c r="H17" s="3"/>
      <c r="I17" s="3"/>
      <c r="J17" s="3" t="s">
        <v>8</v>
      </c>
      <c r="K17" s="3" t="s">
        <v>8</v>
      </c>
      <c r="L17" s="4" t="s">
        <v>9</v>
      </c>
      <c r="M17" s="4" t="s">
        <v>10</v>
      </c>
      <c r="N17" s="4" t="s">
        <v>11</v>
      </c>
      <c r="O17" s="5" t="s">
        <v>12</v>
      </c>
      <c r="P17" s="5" t="s">
        <v>13</v>
      </c>
      <c r="Q17" s="3" t="s">
        <v>8</v>
      </c>
      <c r="R17" s="7"/>
      <c r="S17" s="7"/>
      <c r="T17" s="7"/>
    </row>
    <row r="18" spans="1:25" ht="18.75">
      <c r="A18" s="47" t="s">
        <v>14</v>
      </c>
      <c r="B18" s="30">
        <v>50977</v>
      </c>
      <c r="C18" s="30">
        <v>4</v>
      </c>
      <c r="D18" s="12">
        <v>36428</v>
      </c>
      <c r="E18" s="12">
        <f>D18*1.1</f>
        <v>40070.8</v>
      </c>
      <c r="F18" s="12">
        <f>E18*1.06</f>
        <v>42475.048</v>
      </c>
      <c r="G18" s="12">
        <f>F18*1.04</f>
        <v>44174.049920000005</v>
      </c>
      <c r="H18" s="12">
        <v>47524</v>
      </c>
      <c r="I18" s="12">
        <f>P5*45.5/12</f>
        <v>67439.26583333334</v>
      </c>
      <c r="J18" s="12">
        <f>I18*12</f>
        <v>809271.1900000001</v>
      </c>
      <c r="K18" s="12">
        <f>J18*30.2%</f>
        <v>244399.89938000002</v>
      </c>
      <c r="L18" s="12">
        <f>J18+K18</f>
        <v>1053671.08938</v>
      </c>
      <c r="M18" s="12">
        <v>35200</v>
      </c>
      <c r="N18" s="12">
        <v>35200.4</v>
      </c>
      <c r="O18" s="15">
        <v>0.6</v>
      </c>
      <c r="P18" s="12">
        <f>N18*O18</f>
        <v>21120.24</v>
      </c>
      <c r="Q18" s="12">
        <f>L18+M18+P18</f>
        <v>1109991.32938</v>
      </c>
      <c r="R18" s="12"/>
      <c r="S18" s="12"/>
      <c r="T18" s="72">
        <f>Q18/1000</f>
        <v>1109.99132938</v>
      </c>
      <c r="U18" s="52">
        <v>1</v>
      </c>
      <c r="W18" s="86"/>
      <c r="Y18" s="87"/>
    </row>
    <row r="19" spans="1:20" ht="18.75">
      <c r="A19" s="13" t="s">
        <v>123</v>
      </c>
      <c r="B19" s="14">
        <v>15960</v>
      </c>
      <c r="C19" s="14"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0</v>
      </c>
      <c r="O19" s="15">
        <v>0.2</v>
      </c>
      <c r="P19" s="12">
        <f aca="true" t="shared" si="0" ref="P19:P82">N19*O19</f>
        <v>0</v>
      </c>
      <c r="Q19" s="12">
        <f aca="true" t="shared" si="1" ref="Q19:Q82">L19+M19+P19</f>
        <v>0</v>
      </c>
      <c r="R19" s="12"/>
      <c r="S19" s="12"/>
      <c r="T19" s="72">
        <f aca="true" t="shared" si="2" ref="T19:T82">Q19/1000</f>
        <v>0</v>
      </c>
    </row>
    <row r="20" spans="1:20" ht="18.75">
      <c r="A20" s="13" t="s">
        <v>124</v>
      </c>
      <c r="B20" s="14">
        <v>1698</v>
      </c>
      <c r="C20" s="14">
        <v>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35200</v>
      </c>
      <c r="O20" s="15">
        <v>0.1</v>
      </c>
      <c r="P20" s="12">
        <f t="shared" si="0"/>
        <v>3520</v>
      </c>
      <c r="Q20" s="12">
        <f t="shared" si="1"/>
        <v>3520</v>
      </c>
      <c r="R20" s="12"/>
      <c r="S20" s="12"/>
      <c r="T20" s="72">
        <f t="shared" si="2"/>
        <v>3.52</v>
      </c>
    </row>
    <row r="21" spans="1:20" ht="18.75">
      <c r="A21" s="13" t="s">
        <v>125</v>
      </c>
      <c r="B21" s="14">
        <v>3393</v>
      </c>
      <c r="C21" s="14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35200</v>
      </c>
      <c r="O21" s="15">
        <v>0.1</v>
      </c>
      <c r="P21" s="12">
        <f t="shared" si="0"/>
        <v>3520</v>
      </c>
      <c r="Q21" s="12">
        <f t="shared" si="1"/>
        <v>3520</v>
      </c>
      <c r="R21" s="12"/>
      <c r="S21" s="12"/>
      <c r="T21" s="72">
        <f t="shared" si="2"/>
        <v>3.52</v>
      </c>
    </row>
    <row r="22" spans="1:21" ht="18.75">
      <c r="A22" s="13" t="s">
        <v>15</v>
      </c>
      <c r="B22" s="14">
        <v>20169</v>
      </c>
      <c r="C22" s="14"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35200</v>
      </c>
      <c r="O22" s="15">
        <v>0.3</v>
      </c>
      <c r="P22" s="12">
        <f t="shared" si="0"/>
        <v>10560</v>
      </c>
      <c r="Q22" s="12">
        <f t="shared" si="1"/>
        <v>10560</v>
      </c>
      <c r="R22" s="12"/>
      <c r="S22" s="12"/>
      <c r="T22" s="72">
        <f t="shared" si="2"/>
        <v>10.56</v>
      </c>
      <c r="U22" s="52">
        <v>2</v>
      </c>
    </row>
    <row r="23" spans="1:21" ht="18.75">
      <c r="A23" s="13" t="s">
        <v>16</v>
      </c>
      <c r="B23" s="14">
        <v>5369</v>
      </c>
      <c r="C23" s="14">
        <v>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v>35200</v>
      </c>
      <c r="O23" s="15">
        <v>0.1</v>
      </c>
      <c r="P23" s="12">
        <f t="shared" si="0"/>
        <v>3520</v>
      </c>
      <c r="Q23" s="12">
        <f t="shared" si="1"/>
        <v>3520</v>
      </c>
      <c r="R23" s="12"/>
      <c r="S23" s="12"/>
      <c r="T23" s="72">
        <f t="shared" si="2"/>
        <v>3.52</v>
      </c>
      <c r="U23" s="52">
        <v>3</v>
      </c>
    </row>
    <row r="24" spans="1:20" ht="18.75">
      <c r="A24" s="13" t="s">
        <v>126</v>
      </c>
      <c r="B24" s="14">
        <v>0</v>
      </c>
      <c r="C24" s="14">
        <v>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v>0</v>
      </c>
      <c r="O24" s="15">
        <v>0.1</v>
      </c>
      <c r="P24" s="12">
        <f t="shared" si="0"/>
        <v>0</v>
      </c>
      <c r="Q24" s="12">
        <f t="shared" si="1"/>
        <v>0</v>
      </c>
      <c r="R24" s="12"/>
      <c r="S24" s="12"/>
      <c r="T24" s="72">
        <f t="shared" si="2"/>
        <v>0</v>
      </c>
    </row>
    <row r="25" spans="1:20" ht="18.75">
      <c r="A25" s="13" t="s">
        <v>110</v>
      </c>
      <c r="B25" s="14">
        <v>2234</v>
      </c>
      <c r="C25" s="14">
        <v>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35200</v>
      </c>
      <c r="O25" s="15">
        <v>0.1</v>
      </c>
      <c r="P25" s="12">
        <f t="shared" si="0"/>
        <v>3520</v>
      </c>
      <c r="Q25" s="12">
        <f t="shared" si="1"/>
        <v>3520</v>
      </c>
      <c r="R25" s="12"/>
      <c r="S25" s="12"/>
      <c r="T25" s="72">
        <f t="shared" si="2"/>
        <v>3.52</v>
      </c>
    </row>
    <row r="26" spans="1:20" ht="18.75">
      <c r="A26" s="13" t="s">
        <v>127</v>
      </c>
      <c r="B26" s="14">
        <v>0</v>
      </c>
      <c r="C26" s="14">
        <v>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v>0</v>
      </c>
      <c r="O26" s="15">
        <v>0.1</v>
      </c>
      <c r="P26" s="12">
        <f t="shared" si="0"/>
        <v>0</v>
      </c>
      <c r="Q26" s="12">
        <f t="shared" si="1"/>
        <v>0</v>
      </c>
      <c r="R26" s="12"/>
      <c r="S26" s="12"/>
      <c r="T26" s="72">
        <f t="shared" si="2"/>
        <v>0</v>
      </c>
    </row>
    <row r="27" spans="1:20" ht="18.75">
      <c r="A27" s="16" t="s">
        <v>128</v>
      </c>
      <c r="B27" s="17">
        <v>2154</v>
      </c>
      <c r="C27" s="17">
        <v>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v>35200</v>
      </c>
      <c r="O27" s="19">
        <v>0.1</v>
      </c>
      <c r="P27" s="18">
        <f t="shared" si="0"/>
        <v>3520</v>
      </c>
      <c r="Q27" s="18">
        <f t="shared" si="1"/>
        <v>3520</v>
      </c>
      <c r="R27" s="18"/>
      <c r="S27" s="18"/>
      <c r="T27" s="73">
        <f t="shared" si="2"/>
        <v>3.52</v>
      </c>
    </row>
    <row r="28" spans="1:21" ht="18.75">
      <c r="A28" s="29" t="s">
        <v>112</v>
      </c>
      <c r="B28" s="30">
        <v>50211</v>
      </c>
      <c r="C28" s="30">
        <v>3</v>
      </c>
      <c r="D28" s="12">
        <v>36428</v>
      </c>
      <c r="E28" s="12">
        <f>D28*1.1</f>
        <v>40070.8</v>
      </c>
      <c r="F28" s="12">
        <f>E28*1.06</f>
        <v>42475.048</v>
      </c>
      <c r="G28" s="12">
        <f>F28*1.04</f>
        <v>44174.049920000005</v>
      </c>
      <c r="H28" s="12">
        <f>G28*1.04</f>
        <v>45941.01191680001</v>
      </c>
      <c r="I28" s="12">
        <f>P5*45.5/12</f>
        <v>67439.26583333334</v>
      </c>
      <c r="J28" s="12">
        <f>I28*12</f>
        <v>809271.1900000001</v>
      </c>
      <c r="K28" s="12">
        <f>J28*30.2%</f>
        <v>244399.89938000002</v>
      </c>
      <c r="L28" s="12">
        <f>J28+K28</f>
        <v>1053671.08938</v>
      </c>
      <c r="M28" s="12">
        <v>35200</v>
      </c>
      <c r="N28" s="12">
        <v>35200.4</v>
      </c>
      <c r="O28" s="15">
        <v>0.6</v>
      </c>
      <c r="P28" s="12">
        <f t="shared" si="0"/>
        <v>21120.24</v>
      </c>
      <c r="Q28" s="12">
        <f t="shared" si="1"/>
        <v>1109991.32938</v>
      </c>
      <c r="R28" s="12"/>
      <c r="S28" s="12"/>
      <c r="T28" s="72">
        <f t="shared" si="2"/>
        <v>1109.99132938</v>
      </c>
      <c r="U28" s="52">
        <v>4</v>
      </c>
    </row>
    <row r="29" spans="1:21" ht="18.75">
      <c r="A29" s="13" t="s">
        <v>17</v>
      </c>
      <c r="B29" s="14">
        <v>7539</v>
      </c>
      <c r="C29" s="14">
        <v>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35200</v>
      </c>
      <c r="O29" s="15">
        <v>0.1</v>
      </c>
      <c r="P29" s="12">
        <f t="shared" si="0"/>
        <v>3520</v>
      </c>
      <c r="Q29" s="12">
        <f t="shared" si="1"/>
        <v>3520</v>
      </c>
      <c r="R29" s="12"/>
      <c r="S29" s="12"/>
      <c r="T29" s="72">
        <f t="shared" si="2"/>
        <v>3.52</v>
      </c>
      <c r="U29" s="52">
        <v>5</v>
      </c>
    </row>
    <row r="30" spans="1:21" ht="18.75">
      <c r="A30" s="13" t="s">
        <v>18</v>
      </c>
      <c r="B30" s="14">
        <v>0</v>
      </c>
      <c r="C30" s="14">
        <v>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5">
        <v>0.1</v>
      </c>
      <c r="P30" s="12">
        <f t="shared" si="0"/>
        <v>0</v>
      </c>
      <c r="Q30" s="12">
        <f t="shared" si="1"/>
        <v>0</v>
      </c>
      <c r="R30" s="12"/>
      <c r="S30" s="12"/>
      <c r="T30" s="72">
        <f t="shared" si="2"/>
        <v>0</v>
      </c>
      <c r="U30" s="52">
        <v>6</v>
      </c>
    </row>
    <row r="31" spans="1:21" ht="18.75">
      <c r="A31" s="13" t="s">
        <v>19</v>
      </c>
      <c r="B31" s="14">
        <v>9323</v>
      </c>
      <c r="C31" s="14">
        <v>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35200</v>
      </c>
      <c r="O31" s="15">
        <v>0.1</v>
      </c>
      <c r="P31" s="12">
        <f t="shared" si="0"/>
        <v>3520</v>
      </c>
      <c r="Q31" s="12">
        <f t="shared" si="1"/>
        <v>3520</v>
      </c>
      <c r="R31" s="12"/>
      <c r="S31" s="12"/>
      <c r="T31" s="72">
        <f t="shared" si="2"/>
        <v>3.52</v>
      </c>
      <c r="U31" s="52">
        <v>7</v>
      </c>
    </row>
    <row r="32" spans="1:21" ht="18.75">
      <c r="A32" s="13" t="s">
        <v>20</v>
      </c>
      <c r="B32" s="14">
        <v>0</v>
      </c>
      <c r="C32" s="14">
        <v>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0</v>
      </c>
      <c r="O32" s="15">
        <v>0.1</v>
      </c>
      <c r="P32" s="12">
        <f t="shared" si="0"/>
        <v>0</v>
      </c>
      <c r="Q32" s="12">
        <f t="shared" si="1"/>
        <v>0</v>
      </c>
      <c r="R32" s="12"/>
      <c r="S32" s="12"/>
      <c r="T32" s="72">
        <f t="shared" si="2"/>
        <v>0</v>
      </c>
      <c r="U32" s="52">
        <v>8</v>
      </c>
    </row>
    <row r="33" spans="1:21" ht="18.75">
      <c r="A33" s="13" t="s">
        <v>111</v>
      </c>
      <c r="B33" s="14">
        <v>0</v>
      </c>
      <c r="C33" s="14">
        <v>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0</v>
      </c>
      <c r="O33" s="15">
        <v>0.1</v>
      </c>
      <c r="P33" s="12">
        <f t="shared" si="0"/>
        <v>0</v>
      </c>
      <c r="Q33" s="12">
        <f t="shared" si="1"/>
        <v>0</v>
      </c>
      <c r="R33" s="12"/>
      <c r="S33" s="12"/>
      <c r="T33" s="72">
        <f t="shared" si="2"/>
        <v>0</v>
      </c>
      <c r="U33" s="52">
        <v>9</v>
      </c>
    </row>
    <row r="34" spans="1:21" ht="18.75">
      <c r="A34" s="13" t="s">
        <v>21</v>
      </c>
      <c r="B34" s="14">
        <v>0</v>
      </c>
      <c r="C34" s="14">
        <v>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0</v>
      </c>
      <c r="O34" s="15">
        <v>0.1</v>
      </c>
      <c r="P34" s="12">
        <f t="shared" si="0"/>
        <v>0</v>
      </c>
      <c r="Q34" s="12">
        <f t="shared" si="1"/>
        <v>0</v>
      </c>
      <c r="R34" s="12"/>
      <c r="S34" s="12"/>
      <c r="T34" s="72">
        <f t="shared" si="2"/>
        <v>0</v>
      </c>
      <c r="U34" s="52">
        <v>10</v>
      </c>
    </row>
    <row r="35" spans="1:21" ht="18.75">
      <c r="A35" s="13" t="s">
        <v>22</v>
      </c>
      <c r="B35" s="14">
        <v>6194</v>
      </c>
      <c r="C35" s="14">
        <v>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35200</v>
      </c>
      <c r="O35" s="15">
        <v>0.1</v>
      </c>
      <c r="P35" s="12">
        <f t="shared" si="0"/>
        <v>3520</v>
      </c>
      <c r="Q35" s="12">
        <f t="shared" si="1"/>
        <v>3520</v>
      </c>
      <c r="R35" s="12"/>
      <c r="S35" s="12"/>
      <c r="T35" s="72">
        <f t="shared" si="2"/>
        <v>3.52</v>
      </c>
      <c r="U35" s="52">
        <v>11</v>
      </c>
    </row>
    <row r="36" spans="1:21" ht="18.75">
      <c r="A36" s="13" t="s">
        <v>23</v>
      </c>
      <c r="B36" s="14">
        <v>0</v>
      </c>
      <c r="C36" s="14">
        <v>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v>0</v>
      </c>
      <c r="O36" s="15">
        <v>0.1</v>
      </c>
      <c r="P36" s="12">
        <f t="shared" si="0"/>
        <v>0</v>
      </c>
      <c r="Q36" s="12">
        <f t="shared" si="1"/>
        <v>0</v>
      </c>
      <c r="R36" s="12"/>
      <c r="S36" s="12"/>
      <c r="T36" s="72">
        <f t="shared" si="2"/>
        <v>0</v>
      </c>
      <c r="U36" s="52">
        <v>12</v>
      </c>
    </row>
    <row r="37" spans="1:21" ht="18.75">
      <c r="A37" s="13" t="s">
        <v>24</v>
      </c>
      <c r="B37" s="14">
        <v>0</v>
      </c>
      <c r="C37" s="14">
        <v>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0</v>
      </c>
      <c r="O37" s="15">
        <v>0.1</v>
      </c>
      <c r="P37" s="12">
        <f t="shared" si="0"/>
        <v>0</v>
      </c>
      <c r="Q37" s="12">
        <f t="shared" si="1"/>
        <v>0</v>
      </c>
      <c r="R37" s="12"/>
      <c r="S37" s="12"/>
      <c r="T37" s="72">
        <f t="shared" si="2"/>
        <v>0</v>
      </c>
      <c r="U37" s="52">
        <v>13</v>
      </c>
    </row>
    <row r="38" spans="1:21" ht="18.75">
      <c r="A38" s="13" t="s">
        <v>113</v>
      </c>
      <c r="B38" s="14">
        <v>8482</v>
      </c>
      <c r="C38" s="14">
        <v>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35200</v>
      </c>
      <c r="O38" s="15">
        <v>0.1</v>
      </c>
      <c r="P38" s="12">
        <f t="shared" si="0"/>
        <v>3520</v>
      </c>
      <c r="Q38" s="12">
        <f t="shared" si="1"/>
        <v>3520</v>
      </c>
      <c r="R38" s="12"/>
      <c r="S38" s="12"/>
      <c r="T38" s="72">
        <f t="shared" si="2"/>
        <v>3.52</v>
      </c>
      <c r="U38" s="52">
        <v>14</v>
      </c>
    </row>
    <row r="39" spans="1:21" ht="18.75">
      <c r="A39" s="13" t="s">
        <v>25</v>
      </c>
      <c r="B39" s="14">
        <v>0</v>
      </c>
      <c r="C39" s="14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0</v>
      </c>
      <c r="O39" s="15">
        <v>0.1</v>
      </c>
      <c r="P39" s="12">
        <f t="shared" si="0"/>
        <v>0</v>
      </c>
      <c r="Q39" s="12">
        <f t="shared" si="1"/>
        <v>0</v>
      </c>
      <c r="R39" s="12"/>
      <c r="S39" s="12"/>
      <c r="T39" s="72">
        <f t="shared" si="2"/>
        <v>0</v>
      </c>
      <c r="U39" s="52">
        <v>15</v>
      </c>
    </row>
    <row r="40" spans="1:21" ht="18.75">
      <c r="A40" s="13" t="s">
        <v>26</v>
      </c>
      <c r="B40" s="14">
        <v>5230</v>
      </c>
      <c r="C40" s="14">
        <v>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35200</v>
      </c>
      <c r="O40" s="15">
        <v>0.1</v>
      </c>
      <c r="P40" s="12">
        <f t="shared" si="0"/>
        <v>3520</v>
      </c>
      <c r="Q40" s="12">
        <f t="shared" si="1"/>
        <v>3520</v>
      </c>
      <c r="R40" s="12"/>
      <c r="S40" s="12"/>
      <c r="T40" s="72">
        <f t="shared" si="2"/>
        <v>3.52</v>
      </c>
      <c r="U40" s="52">
        <v>16</v>
      </c>
    </row>
    <row r="41" spans="1:21" ht="18.75">
      <c r="A41" s="13" t="s">
        <v>27</v>
      </c>
      <c r="B41" s="14">
        <v>1676</v>
      </c>
      <c r="C41" s="14">
        <v>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v>35200</v>
      </c>
      <c r="O41" s="15">
        <v>0.1</v>
      </c>
      <c r="P41" s="12">
        <f t="shared" si="0"/>
        <v>3520</v>
      </c>
      <c r="Q41" s="12">
        <f t="shared" si="1"/>
        <v>3520</v>
      </c>
      <c r="R41" s="12"/>
      <c r="S41" s="12"/>
      <c r="T41" s="72">
        <f t="shared" si="2"/>
        <v>3.52</v>
      </c>
      <c r="U41" s="52">
        <v>17</v>
      </c>
    </row>
    <row r="42" spans="1:21" ht="18.75">
      <c r="A42" s="13" t="s">
        <v>28</v>
      </c>
      <c r="B42" s="14">
        <v>0</v>
      </c>
      <c r="C42" s="14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0</v>
      </c>
      <c r="O42" s="15">
        <v>0.1</v>
      </c>
      <c r="P42" s="12">
        <f t="shared" si="0"/>
        <v>0</v>
      </c>
      <c r="Q42" s="12">
        <f t="shared" si="1"/>
        <v>0</v>
      </c>
      <c r="R42" s="12"/>
      <c r="S42" s="12"/>
      <c r="T42" s="72">
        <f t="shared" si="2"/>
        <v>0</v>
      </c>
      <c r="U42" s="52">
        <v>18</v>
      </c>
    </row>
    <row r="43" spans="1:21" ht="18.75">
      <c r="A43" s="16" t="s">
        <v>29</v>
      </c>
      <c r="B43" s="17">
        <v>0</v>
      </c>
      <c r="C43" s="17">
        <v>6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9">
        <v>0.1</v>
      </c>
      <c r="P43" s="18">
        <f t="shared" si="0"/>
        <v>0</v>
      </c>
      <c r="Q43" s="18">
        <f t="shared" si="1"/>
        <v>0</v>
      </c>
      <c r="R43" s="18"/>
      <c r="S43" s="18"/>
      <c r="T43" s="73">
        <f t="shared" si="2"/>
        <v>0</v>
      </c>
      <c r="U43" s="52">
        <v>19</v>
      </c>
    </row>
    <row r="44" spans="1:21" ht="18.75">
      <c r="A44" s="29" t="s">
        <v>30</v>
      </c>
      <c r="B44" s="30">
        <v>79417</v>
      </c>
      <c r="C44" s="30">
        <v>3</v>
      </c>
      <c r="D44" s="12">
        <v>37055</v>
      </c>
      <c r="E44" s="12">
        <f>D44*1.1</f>
        <v>40760.5</v>
      </c>
      <c r="F44" s="31">
        <f>E44*1.06</f>
        <v>43206.130000000005</v>
      </c>
      <c r="G44" s="12">
        <f>F44*1.04</f>
        <v>44934.37520000001</v>
      </c>
      <c r="H44" s="12">
        <f>G44*1.04</f>
        <v>46731.75020800001</v>
      </c>
      <c r="I44" s="12">
        <f>P5*45.5/12</f>
        <v>67439.26583333334</v>
      </c>
      <c r="J44" s="12">
        <f>I44*12</f>
        <v>809271.1900000001</v>
      </c>
      <c r="K44" s="27">
        <f>J44*30.2%</f>
        <v>244399.89938000002</v>
      </c>
      <c r="L44" s="12">
        <f>J44+K44</f>
        <v>1053671.08938</v>
      </c>
      <c r="M44" s="12">
        <v>35200</v>
      </c>
      <c r="N44" s="12">
        <v>35200.4</v>
      </c>
      <c r="O44" s="15">
        <v>0.8</v>
      </c>
      <c r="P44" s="12">
        <f t="shared" si="0"/>
        <v>28160.320000000003</v>
      </c>
      <c r="Q44" s="12">
        <f t="shared" si="1"/>
        <v>1117031.40938</v>
      </c>
      <c r="R44" s="12"/>
      <c r="S44" s="12"/>
      <c r="T44" s="72">
        <f t="shared" si="2"/>
        <v>1117.03140938</v>
      </c>
      <c r="U44" s="52">
        <v>20</v>
      </c>
    </row>
    <row r="45" spans="1:21" ht="18.75">
      <c r="A45" s="13" t="s">
        <v>31</v>
      </c>
      <c r="B45" s="14">
        <v>1170</v>
      </c>
      <c r="C45" s="14">
        <v>6</v>
      </c>
      <c r="D45" s="12"/>
      <c r="E45" s="12"/>
      <c r="F45" s="12"/>
      <c r="G45" s="12"/>
      <c r="H45" s="12"/>
      <c r="I45" s="12"/>
      <c r="J45" s="12"/>
      <c r="K45" s="27"/>
      <c r="L45" s="12"/>
      <c r="M45" s="12"/>
      <c r="N45" s="12">
        <v>35200</v>
      </c>
      <c r="O45" s="15">
        <v>0.1</v>
      </c>
      <c r="P45" s="12">
        <f t="shared" si="0"/>
        <v>3520</v>
      </c>
      <c r="Q45" s="12">
        <f t="shared" si="1"/>
        <v>3520</v>
      </c>
      <c r="R45" s="12"/>
      <c r="S45" s="12"/>
      <c r="T45" s="72">
        <f t="shared" si="2"/>
        <v>3.52</v>
      </c>
      <c r="U45" s="52">
        <v>21</v>
      </c>
    </row>
    <row r="46" spans="1:21" ht="18.75">
      <c r="A46" s="13" t="s">
        <v>32</v>
      </c>
      <c r="B46" s="14">
        <v>1575</v>
      </c>
      <c r="C46" s="14">
        <v>6</v>
      </c>
      <c r="D46" s="12"/>
      <c r="E46" s="12"/>
      <c r="F46" s="12"/>
      <c r="G46" s="12"/>
      <c r="H46" s="12"/>
      <c r="I46" s="12"/>
      <c r="J46" s="12"/>
      <c r="K46" s="27"/>
      <c r="L46" s="12"/>
      <c r="M46" s="12"/>
      <c r="N46" s="12">
        <v>35200</v>
      </c>
      <c r="O46" s="15">
        <v>0.1</v>
      </c>
      <c r="P46" s="12">
        <f t="shared" si="0"/>
        <v>3520</v>
      </c>
      <c r="Q46" s="12">
        <f t="shared" si="1"/>
        <v>3520</v>
      </c>
      <c r="R46" s="12"/>
      <c r="S46" s="12"/>
      <c r="T46" s="72">
        <f t="shared" si="2"/>
        <v>3.52</v>
      </c>
      <c r="U46" s="52">
        <v>22</v>
      </c>
    </row>
    <row r="47" spans="1:21" ht="18.75">
      <c r="A47" s="13" t="s">
        <v>102</v>
      </c>
      <c r="B47" s="14">
        <v>1427</v>
      </c>
      <c r="C47" s="14">
        <v>6</v>
      </c>
      <c r="D47" s="12"/>
      <c r="E47" s="12"/>
      <c r="F47" s="12"/>
      <c r="G47" s="12"/>
      <c r="H47" s="12"/>
      <c r="I47" s="12"/>
      <c r="J47" s="12"/>
      <c r="K47" s="27"/>
      <c r="L47" s="12"/>
      <c r="M47" s="12"/>
      <c r="N47" s="12">
        <v>35200</v>
      </c>
      <c r="O47" s="15">
        <v>0.1</v>
      </c>
      <c r="P47" s="12">
        <f t="shared" si="0"/>
        <v>3520</v>
      </c>
      <c r="Q47" s="12">
        <f t="shared" si="1"/>
        <v>3520</v>
      </c>
      <c r="R47" s="12"/>
      <c r="S47" s="12"/>
      <c r="T47" s="72">
        <f t="shared" si="2"/>
        <v>3.52</v>
      </c>
      <c r="U47" s="52">
        <v>23</v>
      </c>
    </row>
    <row r="48" spans="1:21" ht="18.75">
      <c r="A48" s="13" t="s">
        <v>33</v>
      </c>
      <c r="B48" s="14">
        <v>1829</v>
      </c>
      <c r="C48" s="14">
        <v>6</v>
      </c>
      <c r="D48" s="12"/>
      <c r="E48" s="12"/>
      <c r="F48" s="12"/>
      <c r="G48" s="12"/>
      <c r="H48" s="12"/>
      <c r="I48" s="12"/>
      <c r="J48" s="12"/>
      <c r="K48" s="27"/>
      <c r="L48" s="12"/>
      <c r="M48" s="12"/>
      <c r="N48" s="12">
        <v>35200</v>
      </c>
      <c r="O48" s="15">
        <v>0.1</v>
      </c>
      <c r="P48" s="12">
        <f t="shared" si="0"/>
        <v>3520</v>
      </c>
      <c r="Q48" s="12">
        <f t="shared" si="1"/>
        <v>3520</v>
      </c>
      <c r="R48" s="12"/>
      <c r="S48" s="12"/>
      <c r="T48" s="72">
        <f t="shared" si="2"/>
        <v>3.52</v>
      </c>
      <c r="U48" s="52">
        <v>24</v>
      </c>
    </row>
    <row r="49" spans="1:20" ht="18.75">
      <c r="A49" s="13" t="s">
        <v>129</v>
      </c>
      <c r="B49" s="14">
        <v>2709</v>
      </c>
      <c r="C49" s="14">
        <v>6</v>
      </c>
      <c r="D49" s="12"/>
      <c r="E49" s="12"/>
      <c r="F49" s="12"/>
      <c r="G49" s="12"/>
      <c r="H49" s="12"/>
      <c r="I49" s="12"/>
      <c r="J49" s="12"/>
      <c r="K49" s="27"/>
      <c r="L49" s="12"/>
      <c r="M49" s="12"/>
      <c r="N49" s="12">
        <v>35200</v>
      </c>
      <c r="O49" s="15">
        <v>0.1</v>
      </c>
      <c r="P49" s="12">
        <f t="shared" si="0"/>
        <v>3520</v>
      </c>
      <c r="Q49" s="12">
        <f t="shared" si="1"/>
        <v>3520</v>
      </c>
      <c r="R49" s="12"/>
      <c r="S49" s="12"/>
      <c r="T49" s="72">
        <f t="shared" si="2"/>
        <v>3.52</v>
      </c>
    </row>
    <row r="50" spans="1:21" ht="18.75">
      <c r="A50" s="13" t="s">
        <v>34</v>
      </c>
      <c r="B50" s="14">
        <v>7284</v>
      </c>
      <c r="C50" s="14">
        <v>4</v>
      </c>
      <c r="D50" s="12"/>
      <c r="E50" s="12"/>
      <c r="F50" s="12"/>
      <c r="G50" s="12"/>
      <c r="H50" s="12"/>
      <c r="I50" s="12"/>
      <c r="J50" s="12"/>
      <c r="K50" s="27"/>
      <c r="L50" s="12"/>
      <c r="M50" s="12"/>
      <c r="N50" s="12">
        <v>35200</v>
      </c>
      <c r="O50" s="15">
        <v>0.1</v>
      </c>
      <c r="P50" s="12">
        <f t="shared" si="0"/>
        <v>3520</v>
      </c>
      <c r="Q50" s="12">
        <f t="shared" si="1"/>
        <v>3520</v>
      </c>
      <c r="R50" s="12"/>
      <c r="S50" s="12"/>
      <c r="T50" s="72">
        <f t="shared" si="2"/>
        <v>3.52</v>
      </c>
      <c r="U50" s="52">
        <v>25</v>
      </c>
    </row>
    <row r="51" spans="1:21" ht="18.75">
      <c r="A51" s="13" t="s">
        <v>35</v>
      </c>
      <c r="B51" s="14">
        <v>4560</v>
      </c>
      <c r="C51" s="14">
        <v>5</v>
      </c>
      <c r="D51" s="12"/>
      <c r="E51" s="12"/>
      <c r="F51" s="12"/>
      <c r="G51" s="12"/>
      <c r="H51" s="12"/>
      <c r="I51" s="12"/>
      <c r="J51" s="12"/>
      <c r="K51" s="27"/>
      <c r="L51" s="12"/>
      <c r="M51" s="12"/>
      <c r="N51" s="12">
        <v>35200</v>
      </c>
      <c r="O51" s="15">
        <v>0.1</v>
      </c>
      <c r="P51" s="12">
        <f t="shared" si="0"/>
        <v>3520</v>
      </c>
      <c r="Q51" s="12">
        <f t="shared" si="1"/>
        <v>3520</v>
      </c>
      <c r="R51" s="12"/>
      <c r="S51" s="12"/>
      <c r="T51" s="72">
        <f t="shared" si="2"/>
        <v>3.52</v>
      </c>
      <c r="U51" s="52">
        <v>26</v>
      </c>
    </row>
    <row r="52" spans="1:21" ht="18.75">
      <c r="A52" s="13" t="s">
        <v>36</v>
      </c>
      <c r="B52" s="14">
        <v>1103</v>
      </c>
      <c r="C52" s="14">
        <v>6</v>
      </c>
      <c r="D52" s="12"/>
      <c r="E52" s="12"/>
      <c r="F52" s="12"/>
      <c r="G52" s="12"/>
      <c r="H52" s="12"/>
      <c r="I52" s="12"/>
      <c r="J52" s="12"/>
      <c r="K52" s="27"/>
      <c r="L52" s="12"/>
      <c r="M52" s="12"/>
      <c r="N52" s="12">
        <v>35200</v>
      </c>
      <c r="O52" s="15">
        <v>0.1</v>
      </c>
      <c r="P52" s="12">
        <f t="shared" si="0"/>
        <v>3520</v>
      </c>
      <c r="Q52" s="12">
        <f t="shared" si="1"/>
        <v>3520</v>
      </c>
      <c r="R52" s="12"/>
      <c r="S52" s="12"/>
      <c r="T52" s="72">
        <f t="shared" si="2"/>
        <v>3.52</v>
      </c>
      <c r="U52" s="52">
        <v>27</v>
      </c>
    </row>
    <row r="53" spans="1:20" ht="18.75">
      <c r="A53" s="13" t="s">
        <v>130</v>
      </c>
      <c r="B53" s="14">
        <v>655</v>
      </c>
      <c r="C53" s="14">
        <v>7</v>
      </c>
      <c r="D53" s="12"/>
      <c r="E53" s="12"/>
      <c r="F53" s="12"/>
      <c r="G53" s="12"/>
      <c r="H53" s="12"/>
      <c r="I53" s="12"/>
      <c r="J53" s="12"/>
      <c r="K53" s="27"/>
      <c r="L53" s="12"/>
      <c r="M53" s="12"/>
      <c r="N53" s="12">
        <v>35200</v>
      </c>
      <c r="O53" s="15">
        <v>0.1</v>
      </c>
      <c r="P53" s="12">
        <f t="shared" si="0"/>
        <v>3520</v>
      </c>
      <c r="Q53" s="12">
        <f t="shared" si="1"/>
        <v>3520</v>
      </c>
      <c r="R53" s="12"/>
      <c r="S53" s="12"/>
      <c r="T53" s="72">
        <f t="shared" si="2"/>
        <v>3.52</v>
      </c>
    </row>
    <row r="54" spans="1:21" ht="18.75">
      <c r="A54" s="13" t="s">
        <v>131</v>
      </c>
      <c r="B54" s="14">
        <v>987</v>
      </c>
      <c r="C54" s="14">
        <v>6</v>
      </c>
      <c r="D54" s="12"/>
      <c r="E54" s="12"/>
      <c r="F54" s="12"/>
      <c r="G54" s="12"/>
      <c r="H54" s="12"/>
      <c r="I54" s="12"/>
      <c r="J54" s="12"/>
      <c r="K54" s="27"/>
      <c r="L54" s="12"/>
      <c r="M54" s="12"/>
      <c r="N54" s="12">
        <v>35200</v>
      </c>
      <c r="O54" s="15">
        <v>0.1</v>
      </c>
      <c r="P54" s="12">
        <f t="shared" si="0"/>
        <v>3520</v>
      </c>
      <c r="Q54" s="12">
        <f t="shared" si="1"/>
        <v>3520</v>
      </c>
      <c r="R54" s="12"/>
      <c r="S54" s="12"/>
      <c r="T54" s="72">
        <f t="shared" si="2"/>
        <v>3.52</v>
      </c>
      <c r="U54" s="52">
        <v>28</v>
      </c>
    </row>
    <row r="55" spans="1:20" ht="18.75">
      <c r="A55" s="13" t="s">
        <v>132</v>
      </c>
      <c r="B55" s="14">
        <v>2443</v>
      </c>
      <c r="C55" s="14">
        <v>6</v>
      </c>
      <c r="D55" s="12"/>
      <c r="E55" s="12"/>
      <c r="F55" s="12"/>
      <c r="G55" s="12"/>
      <c r="H55" s="12"/>
      <c r="I55" s="12"/>
      <c r="J55" s="12"/>
      <c r="K55" s="27"/>
      <c r="L55" s="12"/>
      <c r="M55" s="12"/>
      <c r="N55" s="12">
        <v>35200</v>
      </c>
      <c r="O55" s="15">
        <v>0.1</v>
      </c>
      <c r="P55" s="12">
        <f t="shared" si="0"/>
        <v>3520</v>
      </c>
      <c r="Q55" s="12">
        <f t="shared" si="1"/>
        <v>3520</v>
      </c>
      <c r="R55" s="12"/>
      <c r="S55" s="12"/>
      <c r="T55" s="72">
        <f t="shared" si="2"/>
        <v>3.52</v>
      </c>
    </row>
    <row r="56" spans="1:21" ht="18.75">
      <c r="A56" s="13" t="s">
        <v>37</v>
      </c>
      <c r="B56" s="14">
        <v>13062</v>
      </c>
      <c r="C56" s="14">
        <v>3</v>
      </c>
      <c r="D56" s="12"/>
      <c r="E56" s="12"/>
      <c r="F56" s="12"/>
      <c r="G56" s="12"/>
      <c r="H56" s="12"/>
      <c r="I56" s="12"/>
      <c r="J56" s="12"/>
      <c r="K56" s="27"/>
      <c r="L56" s="12"/>
      <c r="M56" s="12"/>
      <c r="N56" s="12">
        <v>35200</v>
      </c>
      <c r="O56" s="15">
        <v>0.2</v>
      </c>
      <c r="P56" s="12">
        <f t="shared" si="0"/>
        <v>7040</v>
      </c>
      <c r="Q56" s="12">
        <f t="shared" si="1"/>
        <v>7040</v>
      </c>
      <c r="R56" s="12"/>
      <c r="S56" s="12"/>
      <c r="T56" s="72">
        <f t="shared" si="2"/>
        <v>7.04</v>
      </c>
      <c r="U56" s="52">
        <v>29</v>
      </c>
    </row>
    <row r="57" spans="1:21" ht="18.75">
      <c r="A57" s="13" t="s">
        <v>109</v>
      </c>
      <c r="B57" s="14">
        <v>1615</v>
      </c>
      <c r="C57" s="14">
        <v>6</v>
      </c>
      <c r="D57" s="12"/>
      <c r="E57" s="12"/>
      <c r="F57" s="12"/>
      <c r="G57" s="12"/>
      <c r="H57" s="12"/>
      <c r="I57" s="12"/>
      <c r="J57" s="12"/>
      <c r="K57" s="27"/>
      <c r="L57" s="12"/>
      <c r="M57" s="12"/>
      <c r="N57" s="12">
        <v>35200</v>
      </c>
      <c r="O57" s="15">
        <v>0.1</v>
      </c>
      <c r="P57" s="12">
        <f t="shared" si="0"/>
        <v>3520</v>
      </c>
      <c r="Q57" s="12">
        <f t="shared" si="1"/>
        <v>3520</v>
      </c>
      <c r="R57" s="12"/>
      <c r="S57" s="12"/>
      <c r="T57" s="72">
        <f t="shared" si="2"/>
        <v>3.52</v>
      </c>
      <c r="U57" s="52">
        <v>30</v>
      </c>
    </row>
    <row r="58" spans="1:21" ht="18.75">
      <c r="A58" s="16" t="s">
        <v>108</v>
      </c>
      <c r="B58" s="17">
        <v>1043</v>
      </c>
      <c r="C58" s="17">
        <v>6</v>
      </c>
      <c r="D58" s="18"/>
      <c r="E58" s="18"/>
      <c r="F58" s="18"/>
      <c r="G58" s="18"/>
      <c r="H58" s="18"/>
      <c r="I58" s="18"/>
      <c r="J58" s="18"/>
      <c r="K58" s="28"/>
      <c r="L58" s="18"/>
      <c r="M58" s="18"/>
      <c r="N58" s="18">
        <v>35200</v>
      </c>
      <c r="O58" s="19">
        <v>0.1</v>
      </c>
      <c r="P58" s="18">
        <f t="shared" si="0"/>
        <v>3520</v>
      </c>
      <c r="Q58" s="18">
        <f t="shared" si="1"/>
        <v>3520</v>
      </c>
      <c r="R58" s="18"/>
      <c r="S58" s="18"/>
      <c r="T58" s="73">
        <f t="shared" si="2"/>
        <v>3.52</v>
      </c>
      <c r="U58" s="52">
        <v>31</v>
      </c>
    </row>
    <row r="59" spans="1:21" ht="18.75">
      <c r="A59" s="29" t="s">
        <v>38</v>
      </c>
      <c r="B59" s="30">
        <v>554288</v>
      </c>
      <c r="C59" s="30">
        <v>1</v>
      </c>
      <c r="D59" s="12">
        <v>37683</v>
      </c>
      <c r="E59" s="12">
        <f>D59*1.1</f>
        <v>41451.3</v>
      </c>
      <c r="F59" s="12">
        <f>E59*1.06</f>
        <v>43938.378000000004</v>
      </c>
      <c r="G59" s="12">
        <f>F59*1.04</f>
        <v>45695.913120000005</v>
      </c>
      <c r="H59" s="12">
        <f>G59*1.04</f>
        <v>47523.74964480001</v>
      </c>
      <c r="I59" s="12">
        <f>P5*45.5/12</f>
        <v>67439.26583333334</v>
      </c>
      <c r="J59" s="12">
        <f>I59*12</f>
        <v>809271.1900000001</v>
      </c>
      <c r="K59" s="27">
        <f>J59*30.2%</f>
        <v>244399.89938000002</v>
      </c>
      <c r="L59" s="12">
        <f>J59+K59</f>
        <v>1053671.08938</v>
      </c>
      <c r="M59" s="12">
        <v>35200</v>
      </c>
      <c r="N59" s="12">
        <v>35200.4</v>
      </c>
      <c r="O59" s="15">
        <v>1</v>
      </c>
      <c r="P59" s="12">
        <f t="shared" si="0"/>
        <v>35200.4</v>
      </c>
      <c r="Q59" s="12">
        <f t="shared" si="1"/>
        <v>1124071.48938</v>
      </c>
      <c r="R59" s="12"/>
      <c r="S59" s="12"/>
      <c r="T59" s="72">
        <f t="shared" si="2"/>
        <v>1124.07148938</v>
      </c>
      <c r="U59" s="52">
        <v>32</v>
      </c>
    </row>
    <row r="60" spans="1:20" ht="18.75">
      <c r="A60" s="13" t="s">
        <v>133</v>
      </c>
      <c r="B60" s="14">
        <v>12964</v>
      </c>
      <c r="C60" s="14">
        <v>3</v>
      </c>
      <c r="D60" s="12"/>
      <c r="E60" s="12"/>
      <c r="F60" s="12"/>
      <c r="G60" s="12"/>
      <c r="H60" s="12"/>
      <c r="I60" s="12"/>
      <c r="J60" s="12"/>
      <c r="K60" s="27"/>
      <c r="L60" s="12"/>
      <c r="M60" s="12"/>
      <c r="N60" s="12">
        <v>35200</v>
      </c>
      <c r="O60" s="15">
        <v>0.2</v>
      </c>
      <c r="P60" s="12">
        <f t="shared" si="0"/>
        <v>7040</v>
      </c>
      <c r="Q60" s="12">
        <f t="shared" si="1"/>
        <v>7040</v>
      </c>
      <c r="R60" s="12"/>
      <c r="S60" s="12"/>
      <c r="T60" s="72">
        <f t="shared" si="2"/>
        <v>7.04</v>
      </c>
    </row>
    <row r="61" spans="1:21" ht="18.75">
      <c r="A61" s="13" t="s">
        <v>39</v>
      </c>
      <c r="B61" s="14">
        <v>32050</v>
      </c>
      <c r="C61" s="14">
        <v>3</v>
      </c>
      <c r="D61" s="12"/>
      <c r="E61" s="12"/>
      <c r="F61" s="12"/>
      <c r="G61" s="12"/>
      <c r="H61" s="12"/>
      <c r="I61" s="12"/>
      <c r="J61" s="12"/>
      <c r="K61" s="27"/>
      <c r="L61" s="12"/>
      <c r="M61" s="12"/>
      <c r="N61" s="12">
        <v>35200</v>
      </c>
      <c r="O61" s="15">
        <v>0.4</v>
      </c>
      <c r="P61" s="12">
        <f t="shared" si="0"/>
        <v>14080</v>
      </c>
      <c r="Q61" s="12">
        <f t="shared" si="1"/>
        <v>14080</v>
      </c>
      <c r="R61" s="12"/>
      <c r="S61" s="12"/>
      <c r="T61" s="72">
        <f t="shared" si="2"/>
        <v>14.08</v>
      </c>
      <c r="U61" s="52">
        <v>33</v>
      </c>
    </row>
    <row r="62" spans="1:21" ht="18.75">
      <c r="A62" s="13" t="s">
        <v>115</v>
      </c>
      <c r="B62" s="14">
        <v>79548</v>
      </c>
      <c r="C62" s="14">
        <v>1</v>
      </c>
      <c r="D62" s="12"/>
      <c r="E62" s="12"/>
      <c r="F62" s="12"/>
      <c r="G62" s="12"/>
      <c r="H62" s="12"/>
      <c r="I62" s="12"/>
      <c r="J62" s="12"/>
      <c r="K62" s="27"/>
      <c r="L62" s="12"/>
      <c r="M62" s="12"/>
      <c r="N62" s="12">
        <v>0</v>
      </c>
      <c r="O62" s="15">
        <v>0.8</v>
      </c>
      <c r="P62" s="12">
        <f t="shared" si="0"/>
        <v>0</v>
      </c>
      <c r="Q62" s="12">
        <f t="shared" si="1"/>
        <v>0</v>
      </c>
      <c r="R62" s="12"/>
      <c r="S62" s="12"/>
      <c r="T62" s="72">
        <f t="shared" si="2"/>
        <v>0</v>
      </c>
      <c r="U62" s="12">
        <v>34</v>
      </c>
    </row>
    <row r="63" spans="1:21" ht="18.75">
      <c r="A63" s="13" t="s">
        <v>40</v>
      </c>
      <c r="B63" s="14">
        <v>8420</v>
      </c>
      <c r="C63" s="14">
        <v>4</v>
      </c>
      <c r="D63" s="12"/>
      <c r="E63" s="12"/>
      <c r="F63" s="12"/>
      <c r="G63" s="12"/>
      <c r="H63" s="12"/>
      <c r="I63" s="12"/>
      <c r="J63" s="12"/>
      <c r="K63" s="27"/>
      <c r="L63" s="12"/>
      <c r="M63" s="12"/>
      <c r="N63" s="12">
        <v>35200</v>
      </c>
      <c r="O63" s="15">
        <v>0.1</v>
      </c>
      <c r="P63" s="12">
        <f t="shared" si="0"/>
        <v>3520</v>
      </c>
      <c r="Q63" s="12">
        <f t="shared" si="1"/>
        <v>3520</v>
      </c>
      <c r="R63" s="12"/>
      <c r="S63" s="12"/>
      <c r="T63" s="72">
        <f t="shared" si="2"/>
        <v>3.52</v>
      </c>
      <c r="U63" s="75">
        <v>35</v>
      </c>
    </row>
    <row r="64" spans="1:21" ht="18.75">
      <c r="A64" s="13" t="s">
        <v>114</v>
      </c>
      <c r="B64" s="14">
        <v>87440</v>
      </c>
      <c r="C64" s="14">
        <v>2</v>
      </c>
      <c r="D64" s="12"/>
      <c r="E64" s="12"/>
      <c r="F64" s="12"/>
      <c r="G64" s="12"/>
      <c r="H64" s="12"/>
      <c r="I64" s="12"/>
      <c r="J64" s="12"/>
      <c r="K64" s="27"/>
      <c r="L64" s="12"/>
      <c r="M64" s="12"/>
      <c r="N64" s="12">
        <v>35200</v>
      </c>
      <c r="O64" s="15">
        <v>0.9</v>
      </c>
      <c r="P64" s="12">
        <f t="shared" si="0"/>
        <v>31680</v>
      </c>
      <c r="Q64" s="12">
        <f t="shared" si="1"/>
        <v>31680</v>
      </c>
      <c r="R64" s="12"/>
      <c r="S64" s="12"/>
      <c r="T64" s="72">
        <f t="shared" si="2"/>
        <v>31.68</v>
      </c>
      <c r="U64" s="75">
        <v>36</v>
      </c>
    </row>
    <row r="65" spans="1:20" ht="18.75">
      <c r="A65" s="13" t="s">
        <v>116</v>
      </c>
      <c r="B65" s="14">
        <v>28766</v>
      </c>
      <c r="C65" s="14">
        <v>2</v>
      </c>
      <c r="D65" s="12"/>
      <c r="E65" s="12"/>
      <c r="F65" s="12"/>
      <c r="G65" s="12"/>
      <c r="H65" s="12"/>
      <c r="I65" s="12"/>
      <c r="J65" s="12"/>
      <c r="K65" s="27"/>
      <c r="L65" s="12"/>
      <c r="M65" s="12"/>
      <c r="N65" s="12">
        <v>35200</v>
      </c>
      <c r="O65" s="15">
        <v>0.3</v>
      </c>
      <c r="P65" s="12">
        <f t="shared" si="0"/>
        <v>10560</v>
      </c>
      <c r="Q65" s="12">
        <f t="shared" si="1"/>
        <v>10560</v>
      </c>
      <c r="R65" s="12"/>
      <c r="S65" s="12"/>
      <c r="T65" s="72">
        <f t="shared" si="2"/>
        <v>10.56</v>
      </c>
    </row>
    <row r="66" spans="1:20" ht="18.75">
      <c r="A66" s="13" t="s">
        <v>117</v>
      </c>
      <c r="B66" s="14">
        <v>13532</v>
      </c>
      <c r="C66" s="14">
        <v>3</v>
      </c>
      <c r="D66" s="12"/>
      <c r="E66" s="12"/>
      <c r="F66" s="12"/>
      <c r="G66" s="12"/>
      <c r="H66" s="12"/>
      <c r="I66" s="12"/>
      <c r="J66" s="12"/>
      <c r="K66" s="27"/>
      <c r="L66" s="12"/>
      <c r="M66" s="12"/>
      <c r="N66" s="12">
        <v>35200</v>
      </c>
      <c r="O66" s="15">
        <v>0.2</v>
      </c>
      <c r="P66" s="12">
        <f t="shared" si="0"/>
        <v>7040</v>
      </c>
      <c r="Q66" s="12">
        <f t="shared" si="1"/>
        <v>7040</v>
      </c>
      <c r="R66" s="12"/>
      <c r="S66" s="12"/>
      <c r="T66" s="72">
        <f t="shared" si="2"/>
        <v>7.04</v>
      </c>
    </row>
    <row r="67" spans="1:20" ht="18.75">
      <c r="A67" s="13" t="s">
        <v>134</v>
      </c>
      <c r="B67" s="14">
        <v>15726</v>
      </c>
      <c r="C67" s="14">
        <v>3</v>
      </c>
      <c r="D67" s="12"/>
      <c r="E67" s="12"/>
      <c r="F67" s="12"/>
      <c r="G67" s="12"/>
      <c r="H67" s="12"/>
      <c r="I67" s="12"/>
      <c r="J67" s="12"/>
      <c r="K67" s="27"/>
      <c r="L67" s="12"/>
      <c r="M67" s="12"/>
      <c r="N67" s="12">
        <v>35200</v>
      </c>
      <c r="O67" s="15">
        <v>0.2</v>
      </c>
      <c r="P67" s="12">
        <f t="shared" si="0"/>
        <v>7040</v>
      </c>
      <c r="Q67" s="12">
        <f t="shared" si="1"/>
        <v>7040</v>
      </c>
      <c r="R67" s="12"/>
      <c r="S67" s="12"/>
      <c r="T67" s="72">
        <f t="shared" si="2"/>
        <v>7.04</v>
      </c>
    </row>
    <row r="68" spans="1:21" ht="18.75">
      <c r="A68" s="13" t="s">
        <v>41</v>
      </c>
      <c r="B68" s="14">
        <v>9884</v>
      </c>
      <c r="C68" s="14">
        <v>3</v>
      </c>
      <c r="D68" s="12"/>
      <c r="E68" s="12"/>
      <c r="F68" s="12"/>
      <c r="G68" s="12"/>
      <c r="H68" s="12"/>
      <c r="I68" s="12"/>
      <c r="J68" s="12"/>
      <c r="K68" s="27"/>
      <c r="L68" s="12"/>
      <c r="M68" s="12"/>
      <c r="N68" s="12">
        <v>35200</v>
      </c>
      <c r="O68" s="15">
        <v>0.1</v>
      </c>
      <c r="P68" s="12">
        <f t="shared" si="0"/>
        <v>3520</v>
      </c>
      <c r="Q68" s="12">
        <f t="shared" si="1"/>
        <v>3520</v>
      </c>
      <c r="R68" s="12"/>
      <c r="S68" s="12"/>
      <c r="T68" s="72">
        <f t="shared" si="2"/>
        <v>3.52</v>
      </c>
      <c r="U68" s="52">
        <v>37</v>
      </c>
    </row>
    <row r="69" spans="1:21" ht="18.75">
      <c r="A69" s="13" t="s">
        <v>42</v>
      </c>
      <c r="B69" s="14">
        <v>10682</v>
      </c>
      <c r="C69" s="14">
        <v>3</v>
      </c>
      <c r="D69" s="12"/>
      <c r="E69" s="12"/>
      <c r="F69" s="12"/>
      <c r="G69" s="12"/>
      <c r="H69" s="12"/>
      <c r="I69" s="12"/>
      <c r="J69" s="12"/>
      <c r="K69" s="27"/>
      <c r="L69" s="12"/>
      <c r="M69" s="12"/>
      <c r="N69" s="12">
        <v>35200</v>
      </c>
      <c r="O69" s="15">
        <v>0.2</v>
      </c>
      <c r="P69" s="12">
        <f t="shared" si="0"/>
        <v>7040</v>
      </c>
      <c r="Q69" s="12">
        <f t="shared" si="1"/>
        <v>7040</v>
      </c>
      <c r="R69" s="12"/>
      <c r="S69" s="12"/>
      <c r="T69" s="72">
        <f t="shared" si="2"/>
        <v>7.04</v>
      </c>
      <c r="U69" s="52">
        <v>38</v>
      </c>
    </row>
    <row r="70" spans="1:20" ht="18.75">
      <c r="A70" s="13" t="s">
        <v>227</v>
      </c>
      <c r="B70" s="14">
        <v>104911</v>
      </c>
      <c r="C70" s="14">
        <v>2</v>
      </c>
      <c r="D70" s="12"/>
      <c r="E70" s="12"/>
      <c r="F70" s="12"/>
      <c r="G70" s="12"/>
      <c r="H70" s="12"/>
      <c r="I70" s="12"/>
      <c r="J70" s="12"/>
      <c r="K70" s="27"/>
      <c r="L70" s="12"/>
      <c r="M70" s="12"/>
      <c r="N70" s="12">
        <v>35200</v>
      </c>
      <c r="O70" s="15">
        <v>1</v>
      </c>
      <c r="P70" s="12">
        <f t="shared" si="0"/>
        <v>35200</v>
      </c>
      <c r="Q70" s="12">
        <f t="shared" si="1"/>
        <v>35200</v>
      </c>
      <c r="R70" s="12"/>
      <c r="S70" s="12"/>
      <c r="T70" s="72">
        <f t="shared" si="2"/>
        <v>35.2</v>
      </c>
    </row>
    <row r="71" spans="1:21" ht="18.75">
      <c r="A71" s="13" t="s">
        <v>103</v>
      </c>
      <c r="B71" s="14">
        <v>24989</v>
      </c>
      <c r="C71" s="14">
        <v>3</v>
      </c>
      <c r="D71" s="12"/>
      <c r="E71" s="12"/>
      <c r="F71" s="12"/>
      <c r="G71" s="12"/>
      <c r="H71" s="12"/>
      <c r="I71" s="12"/>
      <c r="J71" s="12"/>
      <c r="K71" s="27"/>
      <c r="L71" s="12"/>
      <c r="M71" s="12"/>
      <c r="N71" s="12">
        <v>35200</v>
      </c>
      <c r="O71" s="15">
        <v>0.3</v>
      </c>
      <c r="P71" s="12">
        <f t="shared" si="0"/>
        <v>10560</v>
      </c>
      <c r="Q71" s="12">
        <f t="shared" si="1"/>
        <v>10560</v>
      </c>
      <c r="R71" s="12"/>
      <c r="S71" s="12"/>
      <c r="T71" s="72">
        <f t="shared" si="2"/>
        <v>10.56</v>
      </c>
      <c r="U71" s="52">
        <v>39</v>
      </c>
    </row>
    <row r="72" spans="1:21" ht="18.75">
      <c r="A72" s="13" t="s">
        <v>122</v>
      </c>
      <c r="B72" s="14">
        <v>8910</v>
      </c>
      <c r="C72" s="14">
        <v>4</v>
      </c>
      <c r="D72" s="12"/>
      <c r="E72" s="12"/>
      <c r="F72" s="12"/>
      <c r="G72" s="12"/>
      <c r="H72" s="12"/>
      <c r="I72" s="12"/>
      <c r="J72" s="12"/>
      <c r="K72" s="27"/>
      <c r="L72" s="12"/>
      <c r="M72" s="12"/>
      <c r="N72" s="12">
        <v>35200</v>
      </c>
      <c r="O72" s="15">
        <v>0.1</v>
      </c>
      <c r="P72" s="12">
        <f t="shared" si="0"/>
        <v>3520</v>
      </c>
      <c r="Q72" s="12">
        <f t="shared" si="1"/>
        <v>3520</v>
      </c>
      <c r="R72" s="12"/>
      <c r="S72" s="12"/>
      <c r="T72" s="72">
        <f t="shared" si="2"/>
        <v>3.52</v>
      </c>
      <c r="U72" s="52">
        <v>40</v>
      </c>
    </row>
    <row r="73" spans="1:21" ht="18.75">
      <c r="A73" s="13" t="s">
        <v>43</v>
      </c>
      <c r="B73" s="14">
        <v>10084</v>
      </c>
      <c r="C73" s="14">
        <v>4</v>
      </c>
      <c r="D73" s="12"/>
      <c r="E73" s="12"/>
      <c r="F73" s="12"/>
      <c r="G73" s="12"/>
      <c r="H73" s="12"/>
      <c r="I73" s="12"/>
      <c r="J73" s="12"/>
      <c r="K73" s="27"/>
      <c r="L73" s="12"/>
      <c r="M73" s="12"/>
      <c r="N73" s="12">
        <v>35200</v>
      </c>
      <c r="O73" s="15">
        <v>0.2</v>
      </c>
      <c r="P73" s="12">
        <f t="shared" si="0"/>
        <v>7040</v>
      </c>
      <c r="Q73" s="12">
        <f t="shared" si="1"/>
        <v>7040</v>
      </c>
      <c r="R73" s="12"/>
      <c r="S73" s="12"/>
      <c r="T73" s="72">
        <f t="shared" si="2"/>
        <v>7.04</v>
      </c>
      <c r="U73" s="52">
        <v>41</v>
      </c>
    </row>
    <row r="74" spans="1:20" ht="18.75">
      <c r="A74" s="13" t="s">
        <v>200</v>
      </c>
      <c r="B74" s="14">
        <v>14260</v>
      </c>
      <c r="C74" s="14">
        <v>3</v>
      </c>
      <c r="D74" s="12"/>
      <c r="E74" s="12"/>
      <c r="F74" s="12"/>
      <c r="G74" s="12"/>
      <c r="H74" s="12"/>
      <c r="I74" s="12"/>
      <c r="J74" s="12"/>
      <c r="K74" s="27"/>
      <c r="L74" s="12"/>
      <c r="M74" s="12"/>
      <c r="N74" s="12">
        <v>35200</v>
      </c>
      <c r="O74" s="15">
        <v>0.2</v>
      </c>
      <c r="P74" s="12">
        <f t="shared" si="0"/>
        <v>7040</v>
      </c>
      <c r="Q74" s="12">
        <f t="shared" si="1"/>
        <v>7040</v>
      </c>
      <c r="R74" s="12"/>
      <c r="S74" s="12"/>
      <c r="T74" s="72">
        <f t="shared" si="2"/>
        <v>7.04</v>
      </c>
    </row>
    <row r="75" spans="1:21" ht="18.75">
      <c r="A75" s="13" t="s">
        <v>201</v>
      </c>
      <c r="B75" s="14">
        <v>71393</v>
      </c>
      <c r="C75" s="14">
        <v>1</v>
      </c>
      <c r="D75" s="12"/>
      <c r="E75" s="12"/>
      <c r="F75" s="12"/>
      <c r="G75" s="12"/>
      <c r="H75" s="12"/>
      <c r="I75" s="12"/>
      <c r="J75" s="12"/>
      <c r="K75" s="27"/>
      <c r="L75" s="12"/>
      <c r="M75" s="12"/>
      <c r="N75" s="12">
        <v>35200</v>
      </c>
      <c r="O75" s="15">
        <v>0.8</v>
      </c>
      <c r="P75" s="12">
        <f t="shared" si="0"/>
        <v>28160</v>
      </c>
      <c r="Q75" s="12">
        <f t="shared" si="1"/>
        <v>28160</v>
      </c>
      <c r="R75" s="12"/>
      <c r="S75" s="12"/>
      <c r="T75" s="72">
        <f t="shared" si="2"/>
        <v>28.16</v>
      </c>
      <c r="U75" s="52">
        <v>42</v>
      </c>
    </row>
    <row r="76" spans="1:20" ht="18.75">
      <c r="A76" s="13" t="s">
        <v>202</v>
      </c>
      <c r="B76" s="14">
        <v>8053</v>
      </c>
      <c r="C76" s="14">
        <v>4</v>
      </c>
      <c r="D76" s="12"/>
      <c r="E76" s="12"/>
      <c r="F76" s="12"/>
      <c r="G76" s="12"/>
      <c r="H76" s="12"/>
      <c r="I76" s="12"/>
      <c r="J76" s="12"/>
      <c r="K76" s="27"/>
      <c r="L76" s="12"/>
      <c r="M76" s="12"/>
      <c r="N76" s="12">
        <v>35200</v>
      </c>
      <c r="O76" s="15">
        <v>0.1</v>
      </c>
      <c r="P76" s="12">
        <f t="shared" si="0"/>
        <v>3520</v>
      </c>
      <c r="Q76" s="12">
        <f t="shared" si="1"/>
        <v>3520</v>
      </c>
      <c r="R76" s="12"/>
      <c r="S76" s="12"/>
      <c r="T76" s="72">
        <f t="shared" si="2"/>
        <v>3.52</v>
      </c>
    </row>
    <row r="77" spans="1:20" ht="18.75">
      <c r="A77" s="13" t="s">
        <v>135</v>
      </c>
      <c r="B77" s="14">
        <v>7288</v>
      </c>
      <c r="C77" s="14">
        <v>5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35200</v>
      </c>
      <c r="O77" s="15">
        <v>0.1</v>
      </c>
      <c r="P77" s="12">
        <f t="shared" si="0"/>
        <v>3520</v>
      </c>
      <c r="Q77" s="12">
        <f t="shared" si="1"/>
        <v>3520</v>
      </c>
      <c r="R77" s="12"/>
      <c r="S77" s="12"/>
      <c r="T77" s="72">
        <f t="shared" si="2"/>
        <v>3.52</v>
      </c>
    </row>
    <row r="78" spans="1:20" ht="18.75">
      <c r="A78" s="16" t="s">
        <v>136</v>
      </c>
      <c r="B78" s="17">
        <v>5388</v>
      </c>
      <c r="C78" s="17">
        <v>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v>35200</v>
      </c>
      <c r="O78" s="19">
        <v>0.1</v>
      </c>
      <c r="P78" s="18">
        <f t="shared" si="0"/>
        <v>3520</v>
      </c>
      <c r="Q78" s="18">
        <f t="shared" si="1"/>
        <v>3520</v>
      </c>
      <c r="R78" s="18"/>
      <c r="S78" s="18"/>
      <c r="T78" s="73">
        <f t="shared" si="2"/>
        <v>3.52</v>
      </c>
    </row>
    <row r="79" spans="1:21" ht="18.75">
      <c r="A79" s="29" t="s">
        <v>44</v>
      </c>
      <c r="B79" s="30">
        <v>195374</v>
      </c>
      <c r="C79" s="30">
        <v>2</v>
      </c>
      <c r="D79" s="12">
        <v>37683</v>
      </c>
      <c r="E79" s="12">
        <f>D79*1.1</f>
        <v>41451.3</v>
      </c>
      <c r="F79" s="12">
        <f>E79*1.06</f>
        <v>43938.378000000004</v>
      </c>
      <c r="G79" s="12">
        <f>F79*1.04</f>
        <v>45695.913120000005</v>
      </c>
      <c r="H79" s="12">
        <f>G79*1.04</f>
        <v>47523.74964480001</v>
      </c>
      <c r="I79" s="12">
        <f>P5*45.5/12</f>
        <v>67439.26583333334</v>
      </c>
      <c r="J79" s="12">
        <f>I79*12</f>
        <v>809271.1900000001</v>
      </c>
      <c r="K79" s="12">
        <f>J79*30.2%</f>
        <v>244399.89938000002</v>
      </c>
      <c r="L79" s="12">
        <f>J79+K79</f>
        <v>1053671.08938</v>
      </c>
      <c r="M79" s="12">
        <v>35200</v>
      </c>
      <c r="N79" s="12">
        <v>35200.4</v>
      </c>
      <c r="O79" s="15">
        <v>1</v>
      </c>
      <c r="P79" s="12">
        <f t="shared" si="0"/>
        <v>35200.4</v>
      </c>
      <c r="Q79" s="12">
        <f t="shared" si="1"/>
        <v>1124071.48938</v>
      </c>
      <c r="R79" s="12"/>
      <c r="S79" s="12"/>
      <c r="T79" s="72">
        <f t="shared" si="2"/>
        <v>1124.07148938</v>
      </c>
      <c r="U79" s="52">
        <v>43</v>
      </c>
    </row>
    <row r="80" spans="1:20" ht="18.75">
      <c r="A80" s="13" t="s">
        <v>203</v>
      </c>
      <c r="B80" s="14">
        <v>1122</v>
      </c>
      <c r="C80" s="14">
        <v>6</v>
      </c>
      <c r="D80" s="12"/>
      <c r="E80" s="12"/>
      <c r="F80" s="12"/>
      <c r="G80" s="12"/>
      <c r="H80" s="12"/>
      <c r="I80" s="12"/>
      <c r="J80" s="12"/>
      <c r="K80" s="27"/>
      <c r="L80" s="12"/>
      <c r="M80" s="12"/>
      <c r="N80" s="12">
        <v>35200</v>
      </c>
      <c r="O80" s="15">
        <v>0.1</v>
      </c>
      <c r="P80" s="12">
        <f t="shared" si="0"/>
        <v>3520</v>
      </c>
      <c r="Q80" s="12">
        <f t="shared" si="1"/>
        <v>3520</v>
      </c>
      <c r="R80" s="12"/>
      <c r="S80" s="12"/>
      <c r="T80" s="72">
        <f t="shared" si="2"/>
        <v>3.52</v>
      </c>
    </row>
    <row r="81" spans="1:20" ht="18.75">
      <c r="A81" s="13" t="s">
        <v>137</v>
      </c>
      <c r="B81" s="14">
        <v>8569</v>
      </c>
      <c r="C81" s="14">
        <v>4</v>
      </c>
      <c r="D81" s="12"/>
      <c r="E81" s="12"/>
      <c r="F81" s="12"/>
      <c r="G81" s="12"/>
      <c r="H81" s="12"/>
      <c r="I81" s="12"/>
      <c r="J81" s="12"/>
      <c r="K81" s="27"/>
      <c r="L81" s="12"/>
      <c r="M81" s="12"/>
      <c r="N81" s="12">
        <v>35200</v>
      </c>
      <c r="O81" s="15">
        <v>0.1</v>
      </c>
      <c r="P81" s="12">
        <f t="shared" si="0"/>
        <v>3520</v>
      </c>
      <c r="Q81" s="12">
        <f t="shared" si="1"/>
        <v>3520</v>
      </c>
      <c r="R81" s="12"/>
      <c r="S81" s="12"/>
      <c r="T81" s="72">
        <f t="shared" si="2"/>
        <v>3.52</v>
      </c>
    </row>
    <row r="82" spans="1:20" ht="18.75">
      <c r="A82" s="13" t="s">
        <v>219</v>
      </c>
      <c r="B82" s="14">
        <v>13848</v>
      </c>
      <c r="C82" s="14">
        <v>3</v>
      </c>
      <c r="D82" s="12"/>
      <c r="E82" s="12"/>
      <c r="F82" s="12"/>
      <c r="G82" s="12"/>
      <c r="H82" s="12"/>
      <c r="I82" s="12"/>
      <c r="J82" s="12"/>
      <c r="K82" s="27"/>
      <c r="L82" s="12"/>
      <c r="M82" s="12"/>
      <c r="N82" s="12">
        <v>35200</v>
      </c>
      <c r="O82" s="15">
        <v>0.2</v>
      </c>
      <c r="P82" s="12">
        <f t="shared" si="0"/>
        <v>7040</v>
      </c>
      <c r="Q82" s="12">
        <f t="shared" si="1"/>
        <v>7040</v>
      </c>
      <c r="R82" s="12"/>
      <c r="S82" s="12"/>
      <c r="T82" s="72">
        <f t="shared" si="2"/>
        <v>7.04</v>
      </c>
    </row>
    <row r="83" spans="1:20" ht="18.75">
      <c r="A83" s="13" t="s">
        <v>138</v>
      </c>
      <c r="B83" s="14">
        <v>6584</v>
      </c>
      <c r="C83" s="14">
        <v>5</v>
      </c>
      <c r="D83" s="12"/>
      <c r="E83" s="12"/>
      <c r="F83" s="12"/>
      <c r="G83" s="12"/>
      <c r="H83" s="12"/>
      <c r="I83" s="12"/>
      <c r="J83" s="12"/>
      <c r="K83" s="27"/>
      <c r="L83" s="12"/>
      <c r="M83" s="12"/>
      <c r="N83" s="12">
        <v>35200</v>
      </c>
      <c r="O83" s="15">
        <v>0.1</v>
      </c>
      <c r="P83" s="12">
        <f aca="true" t="shared" si="3" ref="P83:P146">N83*O83</f>
        <v>3520</v>
      </c>
      <c r="Q83" s="12">
        <f aca="true" t="shared" si="4" ref="Q83:Q146">L83+M83+P83</f>
        <v>3520</v>
      </c>
      <c r="R83" s="12"/>
      <c r="S83" s="12"/>
      <c r="T83" s="72">
        <f aca="true" t="shared" si="5" ref="T83:T146">Q83/1000</f>
        <v>3.52</v>
      </c>
    </row>
    <row r="84" spans="1:20" ht="18.75">
      <c r="A84" s="13" t="s">
        <v>139</v>
      </c>
      <c r="B84" s="14">
        <v>9935</v>
      </c>
      <c r="C84" s="14">
        <v>3</v>
      </c>
      <c r="D84" s="12"/>
      <c r="E84" s="12"/>
      <c r="F84" s="12"/>
      <c r="G84" s="12"/>
      <c r="H84" s="12"/>
      <c r="I84" s="12"/>
      <c r="J84" s="12"/>
      <c r="K84" s="27"/>
      <c r="L84" s="12"/>
      <c r="M84" s="12"/>
      <c r="N84" s="12">
        <v>35200</v>
      </c>
      <c r="O84" s="15">
        <v>0.1</v>
      </c>
      <c r="P84" s="12">
        <f t="shared" si="3"/>
        <v>3520</v>
      </c>
      <c r="Q84" s="12">
        <f t="shared" si="4"/>
        <v>3520</v>
      </c>
      <c r="R84" s="12"/>
      <c r="S84" s="12"/>
      <c r="T84" s="72">
        <f t="shared" si="5"/>
        <v>3.52</v>
      </c>
    </row>
    <row r="85" spans="1:20" ht="18.75">
      <c r="A85" s="13" t="s">
        <v>140</v>
      </c>
      <c r="B85" s="14">
        <v>14766</v>
      </c>
      <c r="C85" s="14">
        <v>3</v>
      </c>
      <c r="D85" s="12"/>
      <c r="E85" s="12"/>
      <c r="F85" s="12"/>
      <c r="G85" s="12"/>
      <c r="H85" s="12"/>
      <c r="I85" s="12"/>
      <c r="J85" s="12"/>
      <c r="K85" s="27"/>
      <c r="L85" s="12"/>
      <c r="M85" s="12"/>
      <c r="N85" s="12">
        <v>35200</v>
      </c>
      <c r="O85" s="15">
        <v>0.2</v>
      </c>
      <c r="P85" s="12">
        <f t="shared" si="3"/>
        <v>7040</v>
      </c>
      <c r="Q85" s="12">
        <f t="shared" si="4"/>
        <v>7040</v>
      </c>
      <c r="R85" s="12"/>
      <c r="S85" s="12"/>
      <c r="T85" s="72">
        <f t="shared" si="5"/>
        <v>7.04</v>
      </c>
    </row>
    <row r="86" spans="1:20" ht="18.75">
      <c r="A86" s="13" t="s">
        <v>204</v>
      </c>
      <c r="B86" s="14">
        <v>13644</v>
      </c>
      <c r="C86" s="14">
        <v>3</v>
      </c>
      <c r="D86" s="12"/>
      <c r="E86" s="12"/>
      <c r="F86" s="12"/>
      <c r="G86" s="12"/>
      <c r="H86" s="12"/>
      <c r="I86" s="12"/>
      <c r="J86" s="12"/>
      <c r="K86" s="27"/>
      <c r="L86" s="12"/>
      <c r="M86" s="12"/>
      <c r="N86" s="12">
        <v>35200</v>
      </c>
      <c r="O86" s="15">
        <v>0.2</v>
      </c>
      <c r="P86" s="12">
        <f t="shared" si="3"/>
        <v>7040</v>
      </c>
      <c r="Q86" s="12">
        <f t="shared" si="4"/>
        <v>7040</v>
      </c>
      <c r="R86" s="12"/>
      <c r="S86" s="12"/>
      <c r="T86" s="72">
        <f t="shared" si="5"/>
        <v>7.04</v>
      </c>
    </row>
    <row r="87" spans="1:20" ht="18.75">
      <c r="A87" s="13" t="s">
        <v>205</v>
      </c>
      <c r="B87" s="14">
        <v>22155</v>
      </c>
      <c r="C87" s="14">
        <v>2</v>
      </c>
      <c r="D87" s="12"/>
      <c r="E87" s="12"/>
      <c r="F87" s="12"/>
      <c r="G87" s="12"/>
      <c r="H87" s="12"/>
      <c r="I87" s="12"/>
      <c r="J87" s="12"/>
      <c r="K87" s="27"/>
      <c r="L87" s="12"/>
      <c r="M87" s="12"/>
      <c r="N87" s="12">
        <v>35200</v>
      </c>
      <c r="O87" s="15">
        <v>0.3</v>
      </c>
      <c r="P87" s="12">
        <f t="shared" si="3"/>
        <v>10560</v>
      </c>
      <c r="Q87" s="12">
        <f t="shared" si="4"/>
        <v>10560</v>
      </c>
      <c r="R87" s="12"/>
      <c r="S87" s="12"/>
      <c r="T87" s="72">
        <f t="shared" si="5"/>
        <v>10.56</v>
      </c>
    </row>
    <row r="88" spans="1:21" ht="18.75">
      <c r="A88" s="13" t="s">
        <v>45</v>
      </c>
      <c r="B88" s="14">
        <v>17463</v>
      </c>
      <c r="C88" s="14">
        <v>3</v>
      </c>
      <c r="D88" s="12"/>
      <c r="E88" s="12"/>
      <c r="F88" s="12"/>
      <c r="G88" s="12"/>
      <c r="H88" s="12"/>
      <c r="I88" s="12"/>
      <c r="J88" s="12"/>
      <c r="K88" s="27"/>
      <c r="L88" s="12"/>
      <c r="M88" s="12"/>
      <c r="N88" s="12">
        <v>35200</v>
      </c>
      <c r="O88" s="15">
        <v>0.2</v>
      </c>
      <c r="P88" s="12">
        <f t="shared" si="3"/>
        <v>7040</v>
      </c>
      <c r="Q88" s="12">
        <f t="shared" si="4"/>
        <v>7040</v>
      </c>
      <c r="R88" s="12"/>
      <c r="S88" s="12"/>
      <c r="T88" s="72">
        <f t="shared" si="5"/>
        <v>7.04</v>
      </c>
      <c r="U88" s="52">
        <v>44</v>
      </c>
    </row>
    <row r="89" spans="1:20" ht="18.75">
      <c r="A89" s="13" t="s">
        <v>141</v>
      </c>
      <c r="B89" s="14">
        <v>5798</v>
      </c>
      <c r="C89" s="14">
        <v>4</v>
      </c>
      <c r="D89" s="12"/>
      <c r="E89" s="12"/>
      <c r="F89" s="12"/>
      <c r="G89" s="12"/>
      <c r="H89" s="12"/>
      <c r="I89" s="12"/>
      <c r="J89" s="12"/>
      <c r="K89" s="27"/>
      <c r="L89" s="12"/>
      <c r="M89" s="12"/>
      <c r="N89" s="12">
        <v>35200</v>
      </c>
      <c r="O89" s="15">
        <v>0.1</v>
      </c>
      <c r="P89" s="12">
        <f t="shared" si="3"/>
        <v>3520</v>
      </c>
      <c r="Q89" s="12">
        <f t="shared" si="4"/>
        <v>3520</v>
      </c>
      <c r="R89" s="12"/>
      <c r="S89" s="12"/>
      <c r="T89" s="72">
        <f t="shared" si="5"/>
        <v>3.52</v>
      </c>
    </row>
    <row r="90" spans="1:21" ht="18.75">
      <c r="A90" s="16" t="s">
        <v>46</v>
      </c>
      <c r="B90" s="17">
        <v>9718</v>
      </c>
      <c r="C90" s="17">
        <v>4</v>
      </c>
      <c r="D90" s="18"/>
      <c r="E90" s="18"/>
      <c r="F90" s="18"/>
      <c r="G90" s="18"/>
      <c r="H90" s="18"/>
      <c r="I90" s="18"/>
      <c r="J90" s="18"/>
      <c r="K90" s="28"/>
      <c r="L90" s="18"/>
      <c r="M90" s="18"/>
      <c r="N90" s="18">
        <v>35200</v>
      </c>
      <c r="O90" s="19">
        <v>0.1</v>
      </c>
      <c r="P90" s="18">
        <f t="shared" si="3"/>
        <v>3520</v>
      </c>
      <c r="Q90" s="18">
        <f t="shared" si="4"/>
        <v>3520</v>
      </c>
      <c r="R90" s="18"/>
      <c r="S90" s="18"/>
      <c r="T90" s="73">
        <f t="shared" si="5"/>
        <v>3.52</v>
      </c>
      <c r="U90" s="52">
        <v>45</v>
      </c>
    </row>
    <row r="91" spans="1:21" ht="18.75">
      <c r="A91" s="29" t="s">
        <v>47</v>
      </c>
      <c r="B91" s="30">
        <v>261898</v>
      </c>
      <c r="C91" s="30">
        <v>1</v>
      </c>
      <c r="D91" s="12">
        <v>37683</v>
      </c>
      <c r="E91" s="12">
        <f>D91*1.1</f>
        <v>41451.3</v>
      </c>
      <c r="F91" s="12">
        <f>E91*1.06</f>
        <v>43938.378000000004</v>
      </c>
      <c r="G91" s="12">
        <f>F91*1.04</f>
        <v>45695.913120000005</v>
      </c>
      <c r="H91" s="12">
        <f>G91*1.04</f>
        <v>47523.74964480001</v>
      </c>
      <c r="I91" s="12">
        <f>P5*45.5/12</f>
        <v>67439.26583333334</v>
      </c>
      <c r="J91" s="12">
        <f>I91*12</f>
        <v>809271.1900000001</v>
      </c>
      <c r="K91" s="27">
        <f>J91*30.2%</f>
        <v>244399.89938000002</v>
      </c>
      <c r="L91" s="12">
        <f>J91+K91</f>
        <v>1053671.08938</v>
      </c>
      <c r="M91" s="12">
        <v>35200</v>
      </c>
      <c r="N91" s="12">
        <v>35200.4</v>
      </c>
      <c r="O91" s="15">
        <v>1</v>
      </c>
      <c r="P91" s="12">
        <f t="shared" si="3"/>
        <v>35200.4</v>
      </c>
      <c r="Q91" s="12">
        <f t="shared" si="4"/>
        <v>1124071.48938</v>
      </c>
      <c r="R91" s="12"/>
      <c r="S91" s="12"/>
      <c r="T91" s="72">
        <f t="shared" si="5"/>
        <v>1124.07148938</v>
      </c>
      <c r="U91" s="52">
        <v>46</v>
      </c>
    </row>
    <row r="92" spans="1:20" ht="18.75">
      <c r="A92" s="13" t="s">
        <v>142</v>
      </c>
      <c r="B92" s="14">
        <v>8936</v>
      </c>
      <c r="C92" s="14">
        <v>4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>
        <v>35200</v>
      </c>
      <c r="O92" s="15">
        <v>0.1</v>
      </c>
      <c r="P92" s="12">
        <f t="shared" si="3"/>
        <v>3520</v>
      </c>
      <c r="Q92" s="12">
        <f t="shared" si="4"/>
        <v>3520</v>
      </c>
      <c r="R92" s="12"/>
      <c r="S92" s="12"/>
      <c r="T92" s="72">
        <f t="shared" si="5"/>
        <v>3.52</v>
      </c>
    </row>
    <row r="93" spans="1:20" ht="18.75">
      <c r="A93" s="13" t="s">
        <v>143</v>
      </c>
      <c r="B93" s="14">
        <v>9713</v>
      </c>
      <c r="C93" s="14">
        <v>4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>
        <v>35200</v>
      </c>
      <c r="O93" s="15">
        <v>0.1</v>
      </c>
      <c r="P93" s="12">
        <f t="shared" si="3"/>
        <v>3520</v>
      </c>
      <c r="Q93" s="12">
        <f t="shared" si="4"/>
        <v>3520</v>
      </c>
      <c r="R93" s="12"/>
      <c r="S93" s="12"/>
      <c r="T93" s="72">
        <f t="shared" si="5"/>
        <v>3.52</v>
      </c>
    </row>
    <row r="94" spans="1:20" ht="18.75">
      <c r="A94" s="13" t="s">
        <v>144</v>
      </c>
      <c r="B94" s="14">
        <v>6725</v>
      </c>
      <c r="C94" s="14">
        <v>4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v>35200</v>
      </c>
      <c r="O94" s="15">
        <v>0.1</v>
      </c>
      <c r="P94" s="12">
        <f t="shared" si="3"/>
        <v>3520</v>
      </c>
      <c r="Q94" s="12">
        <f t="shared" si="4"/>
        <v>3520</v>
      </c>
      <c r="R94" s="12"/>
      <c r="S94" s="12"/>
      <c r="T94" s="72">
        <f t="shared" si="5"/>
        <v>3.52</v>
      </c>
    </row>
    <row r="95" spans="1:21" ht="18.75">
      <c r="A95" s="13" t="s">
        <v>48</v>
      </c>
      <c r="B95" s="14">
        <v>18066</v>
      </c>
      <c r="C95" s="14">
        <v>3</v>
      </c>
      <c r="D95" s="12"/>
      <c r="E95" s="12"/>
      <c r="F95" s="12"/>
      <c r="G95" s="12"/>
      <c r="H95" s="12"/>
      <c r="I95" s="12"/>
      <c r="J95" s="12"/>
      <c r="K95" s="27"/>
      <c r="L95" s="12"/>
      <c r="M95" s="12"/>
      <c r="N95" s="12">
        <v>35200</v>
      </c>
      <c r="O95" s="15">
        <v>0.2</v>
      </c>
      <c r="P95" s="12">
        <f t="shared" si="3"/>
        <v>7040</v>
      </c>
      <c r="Q95" s="12">
        <f t="shared" si="4"/>
        <v>7040</v>
      </c>
      <c r="R95" s="12"/>
      <c r="S95" s="12"/>
      <c r="T95" s="72">
        <f t="shared" si="5"/>
        <v>7.04</v>
      </c>
      <c r="U95" s="52">
        <v>47</v>
      </c>
    </row>
    <row r="96" spans="1:21" ht="18.75">
      <c r="A96" s="13" t="s">
        <v>49</v>
      </c>
      <c r="B96" s="14">
        <v>25764</v>
      </c>
      <c r="C96" s="14">
        <v>2</v>
      </c>
      <c r="D96" s="12"/>
      <c r="E96" s="12"/>
      <c r="F96" s="12"/>
      <c r="G96" s="12"/>
      <c r="H96" s="12"/>
      <c r="I96" s="12"/>
      <c r="J96" s="12"/>
      <c r="K96" s="27"/>
      <c r="L96" s="12"/>
      <c r="M96" s="12"/>
      <c r="N96" s="12">
        <v>35200</v>
      </c>
      <c r="O96" s="15">
        <v>0.3</v>
      </c>
      <c r="P96" s="12">
        <f t="shared" si="3"/>
        <v>10560</v>
      </c>
      <c r="Q96" s="12">
        <f t="shared" si="4"/>
        <v>10560</v>
      </c>
      <c r="R96" s="12"/>
      <c r="S96" s="12"/>
      <c r="T96" s="72">
        <f t="shared" si="5"/>
        <v>10.56</v>
      </c>
      <c r="U96" s="52">
        <v>48</v>
      </c>
    </row>
    <row r="97" spans="1:21" ht="18.75">
      <c r="A97" s="13" t="s">
        <v>50</v>
      </c>
      <c r="B97" s="14">
        <v>5827</v>
      </c>
      <c r="C97" s="14">
        <v>4</v>
      </c>
      <c r="D97" s="12"/>
      <c r="E97" s="12"/>
      <c r="F97" s="12"/>
      <c r="G97" s="12"/>
      <c r="H97" s="12"/>
      <c r="I97" s="12"/>
      <c r="J97" s="12"/>
      <c r="K97" s="27"/>
      <c r="L97" s="12"/>
      <c r="M97" s="12"/>
      <c r="N97" s="12">
        <v>35200</v>
      </c>
      <c r="O97" s="15">
        <v>0.1</v>
      </c>
      <c r="P97" s="12">
        <f t="shared" si="3"/>
        <v>3520</v>
      </c>
      <c r="Q97" s="12">
        <f t="shared" si="4"/>
        <v>3520</v>
      </c>
      <c r="R97" s="12"/>
      <c r="S97" s="12"/>
      <c r="T97" s="72">
        <f t="shared" si="5"/>
        <v>3.52</v>
      </c>
      <c r="U97" s="52">
        <v>49</v>
      </c>
    </row>
    <row r="98" spans="1:21" ht="18.75">
      <c r="A98" s="13" t="s">
        <v>225</v>
      </c>
      <c r="B98" s="14">
        <v>6410</v>
      </c>
      <c r="C98" s="14">
        <v>4</v>
      </c>
      <c r="D98" s="12"/>
      <c r="E98" s="12"/>
      <c r="F98" s="12"/>
      <c r="G98" s="12"/>
      <c r="H98" s="12"/>
      <c r="I98" s="12"/>
      <c r="J98" s="12"/>
      <c r="K98" s="27"/>
      <c r="L98" s="12"/>
      <c r="M98" s="12"/>
      <c r="N98" s="12">
        <v>35200</v>
      </c>
      <c r="O98" s="15">
        <v>0.1</v>
      </c>
      <c r="P98" s="12">
        <f t="shared" si="3"/>
        <v>3520</v>
      </c>
      <c r="Q98" s="12">
        <f t="shared" si="4"/>
        <v>3520</v>
      </c>
      <c r="R98" s="12"/>
      <c r="S98" s="12"/>
      <c r="T98" s="72">
        <f t="shared" si="5"/>
        <v>3.52</v>
      </c>
      <c r="U98" s="52">
        <v>50</v>
      </c>
    </row>
    <row r="99" spans="1:20" ht="18.75">
      <c r="A99" s="13" t="s">
        <v>222</v>
      </c>
      <c r="B99" s="14">
        <v>6126</v>
      </c>
      <c r="C99" s="14">
        <v>4</v>
      </c>
      <c r="D99" s="12"/>
      <c r="E99" s="12"/>
      <c r="F99" s="12"/>
      <c r="G99" s="12"/>
      <c r="H99" s="12"/>
      <c r="I99" s="12"/>
      <c r="J99" s="12"/>
      <c r="K99" s="27"/>
      <c r="L99" s="12"/>
      <c r="M99" s="12"/>
      <c r="N99" s="12">
        <v>35200</v>
      </c>
      <c r="O99" s="15">
        <v>0.1</v>
      </c>
      <c r="P99" s="12">
        <f t="shared" si="3"/>
        <v>3520</v>
      </c>
      <c r="Q99" s="12">
        <f t="shared" si="4"/>
        <v>3520</v>
      </c>
      <c r="R99" s="12"/>
      <c r="S99" s="12"/>
      <c r="T99" s="72">
        <f t="shared" si="5"/>
        <v>3.52</v>
      </c>
    </row>
    <row r="100" spans="1:21" ht="18.75">
      <c r="A100" s="13" t="s">
        <v>104</v>
      </c>
      <c r="B100" s="14">
        <v>9767</v>
      </c>
      <c r="C100" s="14">
        <v>4</v>
      </c>
      <c r="D100" s="12"/>
      <c r="E100" s="12"/>
      <c r="F100" s="12"/>
      <c r="G100" s="12"/>
      <c r="H100" s="12"/>
      <c r="I100" s="12"/>
      <c r="J100" s="12"/>
      <c r="K100" s="27"/>
      <c r="L100" s="12"/>
      <c r="M100" s="12"/>
      <c r="N100" s="12">
        <v>35200</v>
      </c>
      <c r="O100" s="15">
        <v>0.1</v>
      </c>
      <c r="P100" s="12">
        <f t="shared" si="3"/>
        <v>3520</v>
      </c>
      <c r="Q100" s="12">
        <f t="shared" si="4"/>
        <v>3520</v>
      </c>
      <c r="R100" s="12"/>
      <c r="S100" s="12"/>
      <c r="T100" s="72">
        <f t="shared" si="5"/>
        <v>3.52</v>
      </c>
      <c r="U100" s="52">
        <v>51</v>
      </c>
    </row>
    <row r="101" spans="1:21" ht="18.75">
      <c r="A101" s="13" t="s">
        <v>51</v>
      </c>
      <c r="B101" s="14">
        <v>8190</v>
      </c>
      <c r="C101" s="14">
        <v>4</v>
      </c>
      <c r="D101" s="12"/>
      <c r="E101" s="12"/>
      <c r="F101" s="12"/>
      <c r="G101" s="12"/>
      <c r="H101" s="12"/>
      <c r="I101" s="12"/>
      <c r="J101" s="12"/>
      <c r="K101" s="27"/>
      <c r="L101" s="12"/>
      <c r="M101" s="12"/>
      <c r="N101" s="12">
        <v>35200</v>
      </c>
      <c r="O101" s="15">
        <v>0.1</v>
      </c>
      <c r="P101" s="12">
        <f t="shared" si="3"/>
        <v>3520</v>
      </c>
      <c r="Q101" s="12">
        <f t="shared" si="4"/>
        <v>3520</v>
      </c>
      <c r="R101" s="12"/>
      <c r="S101" s="12"/>
      <c r="T101" s="72">
        <f t="shared" si="5"/>
        <v>3.52</v>
      </c>
      <c r="U101" s="52">
        <v>52</v>
      </c>
    </row>
    <row r="102" spans="1:21" ht="18.75">
      <c r="A102" s="13" t="s">
        <v>52</v>
      </c>
      <c r="B102" s="14">
        <v>12718</v>
      </c>
      <c r="C102" s="14">
        <v>3</v>
      </c>
      <c r="D102" s="12"/>
      <c r="E102" s="12"/>
      <c r="F102" s="12"/>
      <c r="G102" s="12"/>
      <c r="H102" s="12"/>
      <c r="I102" s="12"/>
      <c r="J102" s="12"/>
      <c r="K102" s="27"/>
      <c r="L102" s="12"/>
      <c r="M102" s="12"/>
      <c r="N102" s="12">
        <v>35200</v>
      </c>
      <c r="O102" s="15">
        <v>0.2</v>
      </c>
      <c r="P102" s="12">
        <f t="shared" si="3"/>
        <v>7040</v>
      </c>
      <c r="Q102" s="12">
        <f t="shared" si="4"/>
        <v>7040</v>
      </c>
      <c r="R102" s="12"/>
      <c r="S102" s="12"/>
      <c r="T102" s="72">
        <f t="shared" si="5"/>
        <v>7.04</v>
      </c>
      <c r="U102" s="52">
        <v>53</v>
      </c>
    </row>
    <row r="103" spans="1:21" ht="18.75">
      <c r="A103" s="13" t="s">
        <v>53</v>
      </c>
      <c r="B103" s="14">
        <v>6935</v>
      </c>
      <c r="C103" s="14">
        <v>4</v>
      </c>
      <c r="D103" s="12"/>
      <c r="E103" s="12"/>
      <c r="F103" s="12"/>
      <c r="G103" s="12"/>
      <c r="H103" s="12"/>
      <c r="I103" s="12"/>
      <c r="J103" s="12"/>
      <c r="K103" s="27"/>
      <c r="L103" s="12"/>
      <c r="M103" s="12"/>
      <c r="N103" s="12">
        <v>35200</v>
      </c>
      <c r="O103" s="15">
        <v>0.1</v>
      </c>
      <c r="P103" s="12">
        <f t="shared" si="3"/>
        <v>3520</v>
      </c>
      <c r="Q103" s="12">
        <f t="shared" si="4"/>
        <v>3520</v>
      </c>
      <c r="R103" s="12"/>
      <c r="S103" s="12"/>
      <c r="T103" s="72">
        <f t="shared" si="5"/>
        <v>3.52</v>
      </c>
      <c r="U103" s="52">
        <v>54</v>
      </c>
    </row>
    <row r="104" spans="1:21" ht="18.75">
      <c r="A104" s="13" t="s">
        <v>54</v>
      </c>
      <c r="B104" s="14">
        <v>17275</v>
      </c>
      <c r="C104" s="14">
        <v>3</v>
      </c>
      <c r="D104" s="12"/>
      <c r="E104" s="12"/>
      <c r="F104" s="12"/>
      <c r="G104" s="12"/>
      <c r="H104" s="12"/>
      <c r="I104" s="12"/>
      <c r="J104" s="12"/>
      <c r="K104" s="27"/>
      <c r="L104" s="12"/>
      <c r="M104" s="12"/>
      <c r="N104" s="12">
        <v>35200</v>
      </c>
      <c r="O104" s="15">
        <v>0.2</v>
      </c>
      <c r="P104" s="12">
        <f t="shared" si="3"/>
        <v>7040</v>
      </c>
      <c r="Q104" s="12">
        <f t="shared" si="4"/>
        <v>7040</v>
      </c>
      <c r="R104" s="12"/>
      <c r="S104" s="12"/>
      <c r="T104" s="72">
        <f t="shared" si="5"/>
        <v>7.04</v>
      </c>
      <c r="U104" s="52">
        <v>55</v>
      </c>
    </row>
    <row r="105" spans="1:20" ht="18.75">
      <c r="A105" s="13" t="s">
        <v>145</v>
      </c>
      <c r="B105" s="14">
        <v>10012</v>
      </c>
      <c r="C105" s="14">
        <v>4</v>
      </c>
      <c r="D105" s="12"/>
      <c r="E105" s="12"/>
      <c r="F105" s="12"/>
      <c r="G105" s="12"/>
      <c r="H105" s="12"/>
      <c r="I105" s="12"/>
      <c r="J105" s="12"/>
      <c r="K105" s="27"/>
      <c r="L105" s="12"/>
      <c r="M105" s="12"/>
      <c r="N105" s="12">
        <v>35200</v>
      </c>
      <c r="O105" s="15">
        <v>0.2</v>
      </c>
      <c r="P105" s="12">
        <f t="shared" si="3"/>
        <v>7040</v>
      </c>
      <c r="Q105" s="12">
        <f t="shared" si="4"/>
        <v>7040</v>
      </c>
      <c r="R105" s="12"/>
      <c r="S105" s="12"/>
      <c r="T105" s="72">
        <f t="shared" si="5"/>
        <v>7.04</v>
      </c>
    </row>
    <row r="106" spans="1:20" ht="18.75">
      <c r="A106" s="13" t="s">
        <v>146</v>
      </c>
      <c r="B106" s="14">
        <v>7422</v>
      </c>
      <c r="C106" s="14">
        <v>5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>
        <v>35200</v>
      </c>
      <c r="O106" s="15">
        <v>0.1</v>
      </c>
      <c r="P106" s="12">
        <f t="shared" si="3"/>
        <v>3520</v>
      </c>
      <c r="Q106" s="12">
        <f t="shared" si="4"/>
        <v>3520</v>
      </c>
      <c r="R106" s="12"/>
      <c r="S106" s="12"/>
      <c r="T106" s="72">
        <f t="shared" si="5"/>
        <v>3.52</v>
      </c>
    </row>
    <row r="107" spans="1:20" ht="18.75">
      <c r="A107" s="16" t="s">
        <v>206</v>
      </c>
      <c r="B107" s="17">
        <v>9328</v>
      </c>
      <c r="C107" s="17">
        <v>4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>
        <v>35200</v>
      </c>
      <c r="O107" s="19">
        <v>0.1</v>
      </c>
      <c r="P107" s="18">
        <f t="shared" si="3"/>
        <v>3520</v>
      </c>
      <c r="Q107" s="18">
        <f t="shared" si="4"/>
        <v>3520</v>
      </c>
      <c r="R107" s="18"/>
      <c r="S107" s="18"/>
      <c r="T107" s="73">
        <f t="shared" si="5"/>
        <v>3.52</v>
      </c>
    </row>
    <row r="108" spans="1:21" ht="18.75">
      <c r="A108" s="29" t="s">
        <v>55</v>
      </c>
      <c r="B108" s="30">
        <v>83838</v>
      </c>
      <c r="C108" s="30">
        <v>3</v>
      </c>
      <c r="D108" s="12">
        <v>36428</v>
      </c>
      <c r="E108" s="12">
        <f>D108*1.1</f>
        <v>40070.8</v>
      </c>
      <c r="F108" s="31">
        <f>E108*1.06</f>
        <v>42475.048</v>
      </c>
      <c r="G108" s="12">
        <f>F108*1.04</f>
        <v>44174.049920000005</v>
      </c>
      <c r="H108" s="12">
        <f>G108*1.04</f>
        <v>45941.01191680001</v>
      </c>
      <c r="I108" s="12">
        <f>P5*45.5/12</f>
        <v>67439.26583333334</v>
      </c>
      <c r="J108" s="12">
        <f>I108*12</f>
        <v>809271.1900000001</v>
      </c>
      <c r="K108" s="27">
        <f>J108*30.2%</f>
        <v>244399.89938000002</v>
      </c>
      <c r="L108" s="12">
        <f>J108+K108</f>
        <v>1053671.08938</v>
      </c>
      <c r="M108" s="12">
        <v>35200</v>
      </c>
      <c r="N108" s="12">
        <v>35200.4</v>
      </c>
      <c r="O108" s="15">
        <v>0.9</v>
      </c>
      <c r="P108" s="12">
        <f t="shared" si="3"/>
        <v>31680.36</v>
      </c>
      <c r="Q108" s="12">
        <f t="shared" si="4"/>
        <v>1120551.4493800001</v>
      </c>
      <c r="R108" s="12"/>
      <c r="S108" s="12"/>
      <c r="T108" s="72">
        <f t="shared" si="5"/>
        <v>1120.5514493800001</v>
      </c>
      <c r="U108" s="52">
        <v>56</v>
      </c>
    </row>
    <row r="109" spans="1:21" ht="18.75">
      <c r="A109" s="13" t="s">
        <v>56</v>
      </c>
      <c r="B109" s="14">
        <v>6706</v>
      </c>
      <c r="C109" s="14">
        <v>5</v>
      </c>
      <c r="D109" s="12"/>
      <c r="E109" s="12"/>
      <c r="F109" s="12"/>
      <c r="G109" s="12"/>
      <c r="H109" s="12"/>
      <c r="I109" s="12"/>
      <c r="J109" s="12"/>
      <c r="K109" s="27"/>
      <c r="L109" s="12"/>
      <c r="M109" s="12"/>
      <c r="N109" s="12">
        <v>35200</v>
      </c>
      <c r="O109" s="15">
        <v>0.1</v>
      </c>
      <c r="P109" s="12">
        <f t="shared" si="3"/>
        <v>3520</v>
      </c>
      <c r="Q109" s="12">
        <f t="shared" si="4"/>
        <v>3520</v>
      </c>
      <c r="R109" s="12"/>
      <c r="S109" s="12"/>
      <c r="T109" s="72">
        <f t="shared" si="5"/>
        <v>3.52</v>
      </c>
      <c r="U109" s="52">
        <v>57</v>
      </c>
    </row>
    <row r="110" spans="1:20" ht="18.75">
      <c r="A110" s="13" t="s">
        <v>147</v>
      </c>
      <c r="B110" s="14">
        <v>1250</v>
      </c>
      <c r="C110" s="14">
        <v>6</v>
      </c>
      <c r="D110" s="12"/>
      <c r="E110" s="12"/>
      <c r="F110" s="12"/>
      <c r="G110" s="12"/>
      <c r="H110" s="12"/>
      <c r="I110" s="12"/>
      <c r="J110" s="12"/>
      <c r="K110" s="27"/>
      <c r="L110" s="12"/>
      <c r="M110" s="12"/>
      <c r="N110" s="12">
        <v>35200</v>
      </c>
      <c r="O110" s="15">
        <v>0.1</v>
      </c>
      <c r="P110" s="12">
        <f t="shared" si="3"/>
        <v>3520</v>
      </c>
      <c r="Q110" s="12">
        <f t="shared" si="4"/>
        <v>3520</v>
      </c>
      <c r="R110" s="12"/>
      <c r="S110" s="12"/>
      <c r="T110" s="72">
        <f t="shared" si="5"/>
        <v>3.52</v>
      </c>
    </row>
    <row r="111" spans="1:21" ht="18.75">
      <c r="A111" s="13" t="s">
        <v>118</v>
      </c>
      <c r="B111" s="14">
        <v>9684</v>
      </c>
      <c r="C111" s="14">
        <v>4</v>
      </c>
      <c r="D111" s="12"/>
      <c r="E111" s="12"/>
      <c r="F111" s="12"/>
      <c r="G111" s="12"/>
      <c r="H111" s="12"/>
      <c r="I111" s="12"/>
      <c r="J111" s="12"/>
      <c r="K111" s="27"/>
      <c r="L111" s="12"/>
      <c r="M111" s="12"/>
      <c r="N111" s="12">
        <v>35200</v>
      </c>
      <c r="O111" s="15">
        <v>0.1</v>
      </c>
      <c r="P111" s="12">
        <f t="shared" si="3"/>
        <v>3520</v>
      </c>
      <c r="Q111" s="12">
        <f t="shared" si="4"/>
        <v>3520</v>
      </c>
      <c r="R111" s="12"/>
      <c r="S111" s="12"/>
      <c r="T111" s="72">
        <f t="shared" si="5"/>
        <v>3.52</v>
      </c>
      <c r="U111" s="52">
        <v>58</v>
      </c>
    </row>
    <row r="112" spans="1:21" ht="18.75">
      <c r="A112" s="13" t="s">
        <v>57</v>
      </c>
      <c r="B112" s="14">
        <v>3414</v>
      </c>
      <c r="C112" s="14">
        <v>5</v>
      </c>
      <c r="D112" s="12"/>
      <c r="E112" s="12"/>
      <c r="F112" s="12"/>
      <c r="G112" s="12"/>
      <c r="H112" s="12"/>
      <c r="I112" s="12"/>
      <c r="J112" s="12"/>
      <c r="K112" s="27"/>
      <c r="L112" s="12"/>
      <c r="M112" s="12"/>
      <c r="N112" s="12">
        <v>35200</v>
      </c>
      <c r="O112" s="15">
        <v>0.1</v>
      </c>
      <c r="P112" s="12">
        <f t="shared" si="3"/>
        <v>3520</v>
      </c>
      <c r="Q112" s="12">
        <f t="shared" si="4"/>
        <v>3520</v>
      </c>
      <c r="R112" s="12"/>
      <c r="S112" s="12"/>
      <c r="T112" s="72">
        <f t="shared" si="5"/>
        <v>3.52</v>
      </c>
      <c r="U112" s="52">
        <v>59</v>
      </c>
    </row>
    <row r="113" spans="1:20" ht="18.75">
      <c r="A113" s="13" t="s">
        <v>148</v>
      </c>
      <c r="B113" s="14">
        <v>1168</v>
      </c>
      <c r="C113" s="14">
        <v>6</v>
      </c>
      <c r="D113" s="12"/>
      <c r="E113" s="12"/>
      <c r="F113" s="12"/>
      <c r="G113" s="12"/>
      <c r="H113" s="12"/>
      <c r="I113" s="12"/>
      <c r="J113" s="12"/>
      <c r="K113" s="27"/>
      <c r="L113" s="12"/>
      <c r="M113" s="12"/>
      <c r="N113" s="12">
        <v>35200</v>
      </c>
      <c r="O113" s="15">
        <v>0.1</v>
      </c>
      <c r="P113" s="12">
        <f t="shared" si="3"/>
        <v>3520</v>
      </c>
      <c r="Q113" s="12">
        <f t="shared" si="4"/>
        <v>3520</v>
      </c>
      <c r="R113" s="12"/>
      <c r="S113" s="12"/>
      <c r="T113" s="72">
        <f t="shared" si="5"/>
        <v>3.52</v>
      </c>
    </row>
    <row r="114" spans="1:20" ht="18.75">
      <c r="A114" s="13" t="s">
        <v>149</v>
      </c>
      <c r="B114" s="14">
        <v>1291</v>
      </c>
      <c r="C114" s="14">
        <v>7</v>
      </c>
      <c r="D114" s="12"/>
      <c r="E114" s="12"/>
      <c r="F114" s="12"/>
      <c r="G114" s="12"/>
      <c r="H114" s="12"/>
      <c r="I114" s="12"/>
      <c r="J114" s="12"/>
      <c r="K114" s="27"/>
      <c r="L114" s="12"/>
      <c r="M114" s="12"/>
      <c r="N114" s="12">
        <v>35200</v>
      </c>
      <c r="O114" s="15">
        <v>0.1</v>
      </c>
      <c r="P114" s="12">
        <f t="shared" si="3"/>
        <v>3520</v>
      </c>
      <c r="Q114" s="12">
        <f t="shared" si="4"/>
        <v>3520</v>
      </c>
      <c r="R114" s="12"/>
      <c r="S114" s="12"/>
      <c r="T114" s="72">
        <f t="shared" si="5"/>
        <v>3.52</v>
      </c>
    </row>
    <row r="115" spans="1:21" ht="18.75">
      <c r="A115" s="13" t="s">
        <v>58</v>
      </c>
      <c r="B115" s="14">
        <v>3328</v>
      </c>
      <c r="C115" s="14">
        <v>6</v>
      </c>
      <c r="D115" s="12"/>
      <c r="E115" s="12"/>
      <c r="F115" s="12"/>
      <c r="G115" s="12"/>
      <c r="H115" s="12"/>
      <c r="I115" s="12"/>
      <c r="J115" s="12"/>
      <c r="K115" s="27"/>
      <c r="L115" s="12"/>
      <c r="M115" s="12"/>
      <c r="N115" s="12">
        <v>35200</v>
      </c>
      <c r="O115" s="15">
        <v>0.1</v>
      </c>
      <c r="P115" s="12">
        <f t="shared" si="3"/>
        <v>3520</v>
      </c>
      <c r="Q115" s="12">
        <f t="shared" si="4"/>
        <v>3520</v>
      </c>
      <c r="R115" s="12"/>
      <c r="S115" s="12"/>
      <c r="T115" s="72">
        <f t="shared" si="5"/>
        <v>3.52</v>
      </c>
      <c r="U115" s="52">
        <v>60</v>
      </c>
    </row>
    <row r="116" spans="1:21" ht="18.75">
      <c r="A116" s="13" t="s">
        <v>107</v>
      </c>
      <c r="B116" s="14">
        <v>3965</v>
      </c>
      <c r="C116" s="14">
        <v>6</v>
      </c>
      <c r="D116" s="12"/>
      <c r="E116" s="12"/>
      <c r="F116" s="12"/>
      <c r="G116" s="12"/>
      <c r="H116" s="12"/>
      <c r="I116" s="12"/>
      <c r="J116" s="12"/>
      <c r="K116" s="27"/>
      <c r="L116" s="12"/>
      <c r="M116" s="12"/>
      <c r="N116" s="12">
        <v>35200</v>
      </c>
      <c r="O116" s="15">
        <v>0.1</v>
      </c>
      <c r="P116" s="12">
        <f t="shared" si="3"/>
        <v>3520</v>
      </c>
      <c r="Q116" s="12">
        <f t="shared" si="4"/>
        <v>3520</v>
      </c>
      <c r="R116" s="12"/>
      <c r="S116" s="12"/>
      <c r="T116" s="72">
        <f t="shared" si="5"/>
        <v>3.52</v>
      </c>
      <c r="U116" s="52">
        <v>61</v>
      </c>
    </row>
    <row r="117" spans="1:21" ht="18.75">
      <c r="A117" s="13" t="s">
        <v>59</v>
      </c>
      <c r="B117" s="14">
        <v>2529</v>
      </c>
      <c r="C117" s="14">
        <v>5</v>
      </c>
      <c r="D117" s="12"/>
      <c r="E117" s="12"/>
      <c r="F117" s="12"/>
      <c r="G117" s="12"/>
      <c r="H117" s="12"/>
      <c r="I117" s="12"/>
      <c r="J117" s="12"/>
      <c r="K117" s="27"/>
      <c r="L117" s="12"/>
      <c r="M117" s="12"/>
      <c r="N117" s="12">
        <v>35200</v>
      </c>
      <c r="O117" s="15">
        <v>0.1</v>
      </c>
      <c r="P117" s="12">
        <f t="shared" si="3"/>
        <v>3520</v>
      </c>
      <c r="Q117" s="12">
        <f t="shared" si="4"/>
        <v>3520</v>
      </c>
      <c r="R117" s="12"/>
      <c r="S117" s="12"/>
      <c r="T117" s="72">
        <f t="shared" si="5"/>
        <v>3.52</v>
      </c>
      <c r="U117" s="52">
        <v>62</v>
      </c>
    </row>
    <row r="118" spans="1:21" ht="18.75">
      <c r="A118" s="16" t="s">
        <v>60</v>
      </c>
      <c r="B118" s="17">
        <v>1317</v>
      </c>
      <c r="C118" s="17">
        <v>6</v>
      </c>
      <c r="D118" s="18"/>
      <c r="E118" s="18"/>
      <c r="F118" s="18"/>
      <c r="G118" s="18"/>
      <c r="H118" s="18"/>
      <c r="I118" s="18"/>
      <c r="J118" s="18"/>
      <c r="K118" s="28"/>
      <c r="L118" s="18"/>
      <c r="M118" s="18"/>
      <c r="N118" s="18">
        <v>35200</v>
      </c>
      <c r="O118" s="19">
        <v>0.1</v>
      </c>
      <c r="P118" s="18">
        <f t="shared" si="3"/>
        <v>3520</v>
      </c>
      <c r="Q118" s="18">
        <f t="shared" si="4"/>
        <v>3520</v>
      </c>
      <c r="R118" s="18"/>
      <c r="S118" s="18"/>
      <c r="T118" s="73">
        <f t="shared" si="5"/>
        <v>3.52</v>
      </c>
      <c r="U118" s="52">
        <v>63</v>
      </c>
    </row>
    <row r="119" spans="1:21" ht="18.75">
      <c r="A119" s="29" t="s">
        <v>61</v>
      </c>
      <c r="B119" s="30">
        <v>59877</v>
      </c>
      <c r="C119" s="30">
        <v>3</v>
      </c>
      <c r="D119" s="12">
        <v>36428</v>
      </c>
      <c r="E119" s="12">
        <f>D119*1.1</f>
        <v>40070.8</v>
      </c>
      <c r="F119" s="12">
        <f>E119*1.06</f>
        <v>42475.048</v>
      </c>
      <c r="G119" s="12">
        <f>F119*1.04</f>
        <v>44174.049920000005</v>
      </c>
      <c r="H119" s="12">
        <f>G119*1.04</f>
        <v>45941.01191680001</v>
      </c>
      <c r="I119" s="12">
        <f>P5*45.5/12</f>
        <v>67439.26583333334</v>
      </c>
      <c r="J119" s="12">
        <f>I119*12</f>
        <v>809271.1900000001</v>
      </c>
      <c r="K119" s="27">
        <f>J119*30.2%</f>
        <v>244399.89938000002</v>
      </c>
      <c r="L119" s="12">
        <f>J119+K119</f>
        <v>1053671.08938</v>
      </c>
      <c r="M119" s="12">
        <v>35200</v>
      </c>
      <c r="N119" s="12">
        <v>35200.4</v>
      </c>
      <c r="O119" s="15">
        <v>0.6</v>
      </c>
      <c r="P119" s="12">
        <f t="shared" si="3"/>
        <v>21120.24</v>
      </c>
      <c r="Q119" s="12">
        <f t="shared" si="4"/>
        <v>1109991.32938</v>
      </c>
      <c r="R119" s="12"/>
      <c r="S119" s="12"/>
      <c r="T119" s="72">
        <f t="shared" si="5"/>
        <v>1109.99132938</v>
      </c>
      <c r="U119" s="52">
        <v>64</v>
      </c>
    </row>
    <row r="120" spans="1:20" ht="18.75">
      <c r="A120" s="13" t="s">
        <v>207</v>
      </c>
      <c r="B120" s="14">
        <v>2980</v>
      </c>
      <c r="C120" s="14">
        <v>5</v>
      </c>
      <c r="D120" s="12"/>
      <c r="E120" s="12"/>
      <c r="F120" s="12"/>
      <c r="G120" s="12"/>
      <c r="H120" s="12"/>
      <c r="I120" s="12"/>
      <c r="J120" s="12"/>
      <c r="K120" s="27"/>
      <c r="L120" s="12"/>
      <c r="M120" s="12"/>
      <c r="N120" s="12">
        <v>35200</v>
      </c>
      <c r="O120" s="15">
        <v>0.1</v>
      </c>
      <c r="P120" s="12">
        <f t="shared" si="3"/>
        <v>3520</v>
      </c>
      <c r="Q120" s="12">
        <f t="shared" si="4"/>
        <v>3520</v>
      </c>
      <c r="R120" s="12"/>
      <c r="S120" s="12"/>
      <c r="T120" s="72">
        <f t="shared" si="5"/>
        <v>3.52</v>
      </c>
    </row>
    <row r="121" spans="1:20" ht="18.75">
      <c r="A121" s="13" t="s">
        <v>150</v>
      </c>
      <c r="B121" s="14">
        <v>2882</v>
      </c>
      <c r="C121" s="14">
        <v>6</v>
      </c>
      <c r="D121" s="12"/>
      <c r="E121" s="12"/>
      <c r="F121" s="12"/>
      <c r="G121" s="12"/>
      <c r="H121" s="12"/>
      <c r="I121" s="12"/>
      <c r="J121" s="12"/>
      <c r="K121" s="27"/>
      <c r="L121" s="12"/>
      <c r="M121" s="12"/>
      <c r="N121" s="12">
        <v>35200</v>
      </c>
      <c r="O121" s="15">
        <v>0.1</v>
      </c>
      <c r="P121" s="12">
        <f t="shared" si="3"/>
        <v>3520</v>
      </c>
      <c r="Q121" s="12">
        <f t="shared" si="4"/>
        <v>3520</v>
      </c>
      <c r="R121" s="12"/>
      <c r="S121" s="12"/>
      <c r="T121" s="72">
        <f t="shared" si="5"/>
        <v>3.52</v>
      </c>
    </row>
    <row r="122" spans="1:20" ht="18.75">
      <c r="A122" s="13" t="s">
        <v>151</v>
      </c>
      <c r="B122" s="14">
        <v>904</v>
      </c>
      <c r="C122" s="14">
        <v>6</v>
      </c>
      <c r="D122" s="12"/>
      <c r="E122" s="12"/>
      <c r="F122" s="12"/>
      <c r="G122" s="12"/>
      <c r="H122" s="12"/>
      <c r="I122" s="12"/>
      <c r="J122" s="12"/>
      <c r="K122" s="27"/>
      <c r="L122" s="12"/>
      <c r="M122" s="12"/>
      <c r="N122" s="12">
        <v>35200</v>
      </c>
      <c r="O122" s="15">
        <v>0.1</v>
      </c>
      <c r="P122" s="12">
        <f t="shared" si="3"/>
        <v>3520</v>
      </c>
      <c r="Q122" s="12">
        <f t="shared" si="4"/>
        <v>3520</v>
      </c>
      <c r="R122" s="12"/>
      <c r="S122" s="12"/>
      <c r="T122" s="72">
        <f t="shared" si="5"/>
        <v>3.52</v>
      </c>
    </row>
    <row r="123" spans="1:21" ht="18.75">
      <c r="A123" s="13" t="s">
        <v>62</v>
      </c>
      <c r="B123" s="14">
        <v>1415</v>
      </c>
      <c r="C123" s="14">
        <v>6</v>
      </c>
      <c r="D123" s="12"/>
      <c r="E123" s="12"/>
      <c r="F123" s="12"/>
      <c r="G123" s="12"/>
      <c r="H123" s="12"/>
      <c r="I123" s="12"/>
      <c r="J123" s="12"/>
      <c r="K123" s="27"/>
      <c r="L123" s="12"/>
      <c r="M123" s="12"/>
      <c r="N123" s="12">
        <v>35200</v>
      </c>
      <c r="O123" s="15">
        <v>0.1</v>
      </c>
      <c r="P123" s="12">
        <f t="shared" si="3"/>
        <v>3520</v>
      </c>
      <c r="Q123" s="12">
        <f t="shared" si="4"/>
        <v>3520</v>
      </c>
      <c r="R123" s="12"/>
      <c r="S123" s="12"/>
      <c r="T123" s="72">
        <f t="shared" si="5"/>
        <v>3.52</v>
      </c>
      <c r="U123" s="52">
        <v>65</v>
      </c>
    </row>
    <row r="124" spans="1:20" ht="18.75">
      <c r="A124" s="16" t="s">
        <v>152</v>
      </c>
      <c r="B124" s="17">
        <v>1350</v>
      </c>
      <c r="C124" s="17">
        <v>6</v>
      </c>
      <c r="D124" s="18"/>
      <c r="E124" s="18"/>
      <c r="F124" s="18"/>
      <c r="G124" s="18"/>
      <c r="H124" s="18"/>
      <c r="I124" s="18"/>
      <c r="J124" s="18"/>
      <c r="K124" s="28"/>
      <c r="L124" s="18"/>
      <c r="M124" s="18"/>
      <c r="N124" s="18">
        <v>35200</v>
      </c>
      <c r="O124" s="19">
        <v>0.1</v>
      </c>
      <c r="P124" s="18">
        <f t="shared" si="3"/>
        <v>3520</v>
      </c>
      <c r="Q124" s="18">
        <f t="shared" si="4"/>
        <v>3520</v>
      </c>
      <c r="R124" s="18"/>
      <c r="S124" s="18"/>
      <c r="T124" s="73">
        <f t="shared" si="5"/>
        <v>3.52</v>
      </c>
    </row>
    <row r="125" spans="1:21" ht="18.75">
      <c r="A125" s="29" t="s">
        <v>63</v>
      </c>
      <c r="B125" s="30">
        <v>108460</v>
      </c>
      <c r="C125" s="30">
        <v>2</v>
      </c>
      <c r="D125" s="12">
        <v>37055</v>
      </c>
      <c r="E125" s="12">
        <f>D125*1.1</f>
        <v>40760.5</v>
      </c>
      <c r="F125" s="31">
        <f>E125*1.06</f>
        <v>43206.130000000005</v>
      </c>
      <c r="G125" s="12">
        <f>F125*1.04</f>
        <v>44934.37520000001</v>
      </c>
      <c r="H125" s="12">
        <f>G125*1.04</f>
        <v>46731.75020800001</v>
      </c>
      <c r="I125" s="12">
        <f>P5*45.5/12</f>
        <v>67439.26583333334</v>
      </c>
      <c r="J125" s="12">
        <f>I125*12</f>
        <v>809271.1900000001</v>
      </c>
      <c r="K125" s="27">
        <f>J125*30.2%</f>
        <v>244399.89938000002</v>
      </c>
      <c r="L125" s="12">
        <f>J125+K125</f>
        <v>1053671.08938</v>
      </c>
      <c r="M125" s="12">
        <v>35200</v>
      </c>
      <c r="N125" s="12">
        <v>35200.4</v>
      </c>
      <c r="O125" s="15">
        <v>1</v>
      </c>
      <c r="P125" s="12">
        <f t="shared" si="3"/>
        <v>35200.4</v>
      </c>
      <c r="Q125" s="12">
        <f t="shared" si="4"/>
        <v>1124071.48938</v>
      </c>
      <c r="R125" s="12"/>
      <c r="S125" s="12"/>
      <c r="T125" s="72">
        <f t="shared" si="5"/>
        <v>1124.07148938</v>
      </c>
      <c r="U125" s="52">
        <v>66</v>
      </c>
    </row>
    <row r="126" spans="1:20" ht="18.75">
      <c r="A126" s="13" t="s">
        <v>208</v>
      </c>
      <c r="B126" s="14">
        <v>28128</v>
      </c>
      <c r="C126" s="14">
        <v>2</v>
      </c>
      <c r="D126" s="12"/>
      <c r="E126" s="12"/>
      <c r="F126" s="12"/>
      <c r="G126" s="12"/>
      <c r="H126" s="12"/>
      <c r="I126" s="12"/>
      <c r="J126" s="12"/>
      <c r="K126" s="27"/>
      <c r="L126" s="12"/>
      <c r="M126" s="12"/>
      <c r="N126" s="12">
        <v>35200</v>
      </c>
      <c r="O126" s="15">
        <v>0.3</v>
      </c>
      <c r="P126" s="12">
        <f t="shared" si="3"/>
        <v>10560</v>
      </c>
      <c r="Q126" s="12">
        <f t="shared" si="4"/>
        <v>10560</v>
      </c>
      <c r="R126" s="12"/>
      <c r="S126" s="12"/>
      <c r="T126" s="72">
        <f t="shared" si="5"/>
        <v>10.56</v>
      </c>
    </row>
    <row r="127" spans="1:21" ht="18.75">
      <c r="A127" s="13" t="s">
        <v>64</v>
      </c>
      <c r="B127" s="14">
        <v>13063</v>
      </c>
      <c r="C127" s="14">
        <v>3</v>
      </c>
      <c r="D127" s="12"/>
      <c r="E127" s="12"/>
      <c r="F127" s="12"/>
      <c r="G127" s="12"/>
      <c r="H127" s="12"/>
      <c r="I127" s="12"/>
      <c r="J127" s="12"/>
      <c r="K127" s="27"/>
      <c r="L127" s="12"/>
      <c r="M127" s="12"/>
      <c r="N127" s="12">
        <v>35200</v>
      </c>
      <c r="O127" s="15">
        <v>0.2</v>
      </c>
      <c r="P127" s="12">
        <f t="shared" si="3"/>
        <v>7040</v>
      </c>
      <c r="Q127" s="12">
        <f t="shared" si="4"/>
        <v>7040</v>
      </c>
      <c r="R127" s="12"/>
      <c r="S127" s="12"/>
      <c r="T127" s="72">
        <f t="shared" si="5"/>
        <v>7.04</v>
      </c>
      <c r="U127" s="52">
        <v>67</v>
      </c>
    </row>
    <row r="128" spans="1:21" ht="18.75">
      <c r="A128" s="13" t="s">
        <v>65</v>
      </c>
      <c r="B128" s="14">
        <v>6704</v>
      </c>
      <c r="C128" s="14">
        <v>5</v>
      </c>
      <c r="D128" s="12"/>
      <c r="E128" s="12"/>
      <c r="F128" s="12"/>
      <c r="G128" s="12"/>
      <c r="H128" s="12"/>
      <c r="I128" s="12"/>
      <c r="J128" s="12"/>
      <c r="K128" s="27"/>
      <c r="L128" s="12"/>
      <c r="M128" s="12"/>
      <c r="N128" s="12">
        <v>35200</v>
      </c>
      <c r="O128" s="15">
        <v>0.1</v>
      </c>
      <c r="P128" s="12">
        <f t="shared" si="3"/>
        <v>3520</v>
      </c>
      <c r="Q128" s="12">
        <f t="shared" si="4"/>
        <v>3520</v>
      </c>
      <c r="R128" s="12"/>
      <c r="S128" s="12"/>
      <c r="T128" s="72">
        <f t="shared" si="5"/>
        <v>3.52</v>
      </c>
      <c r="U128" s="52">
        <v>68</v>
      </c>
    </row>
    <row r="129" spans="1:21" ht="18.75">
      <c r="A129" s="13" t="s">
        <v>66</v>
      </c>
      <c r="B129" s="14">
        <v>25402</v>
      </c>
      <c r="C129" s="14">
        <v>2</v>
      </c>
      <c r="D129" s="12"/>
      <c r="E129" s="12"/>
      <c r="F129" s="12"/>
      <c r="G129" s="12"/>
      <c r="H129" s="12"/>
      <c r="I129" s="12"/>
      <c r="J129" s="12"/>
      <c r="K129" s="27"/>
      <c r="L129" s="12"/>
      <c r="M129" s="12"/>
      <c r="N129" s="12">
        <v>35200</v>
      </c>
      <c r="O129" s="15">
        <v>0.3</v>
      </c>
      <c r="P129" s="12">
        <f t="shared" si="3"/>
        <v>10560</v>
      </c>
      <c r="Q129" s="12">
        <f t="shared" si="4"/>
        <v>10560</v>
      </c>
      <c r="R129" s="12"/>
      <c r="S129" s="12"/>
      <c r="T129" s="72">
        <f t="shared" si="5"/>
        <v>10.56</v>
      </c>
      <c r="U129" s="52">
        <v>69</v>
      </c>
    </row>
    <row r="130" spans="1:20" ht="18.75">
      <c r="A130" s="13" t="s">
        <v>209</v>
      </c>
      <c r="B130" s="14">
        <v>3754</v>
      </c>
      <c r="C130" s="14">
        <v>5</v>
      </c>
      <c r="D130" s="12"/>
      <c r="E130" s="12"/>
      <c r="F130" s="12"/>
      <c r="G130" s="12"/>
      <c r="H130" s="12"/>
      <c r="I130" s="12"/>
      <c r="J130" s="12"/>
      <c r="K130" s="27"/>
      <c r="L130" s="12"/>
      <c r="M130" s="12"/>
      <c r="N130" s="12">
        <v>35200</v>
      </c>
      <c r="O130" s="15">
        <v>0.1</v>
      </c>
      <c r="P130" s="12">
        <f t="shared" si="3"/>
        <v>3520</v>
      </c>
      <c r="Q130" s="12">
        <f t="shared" si="4"/>
        <v>3520</v>
      </c>
      <c r="R130" s="12"/>
      <c r="S130" s="12"/>
      <c r="T130" s="72">
        <f t="shared" si="5"/>
        <v>3.52</v>
      </c>
    </row>
    <row r="131" spans="1:20" ht="18.75">
      <c r="A131" s="13" t="s">
        <v>210</v>
      </c>
      <c r="B131" s="14">
        <v>5952</v>
      </c>
      <c r="C131" s="14">
        <v>4</v>
      </c>
      <c r="D131" s="12"/>
      <c r="E131" s="12"/>
      <c r="F131" s="12"/>
      <c r="G131" s="12"/>
      <c r="H131" s="12"/>
      <c r="I131" s="12"/>
      <c r="J131" s="12"/>
      <c r="K131" s="27"/>
      <c r="L131" s="12"/>
      <c r="M131" s="12"/>
      <c r="N131" s="12">
        <v>35200</v>
      </c>
      <c r="O131" s="15">
        <v>0.1</v>
      </c>
      <c r="P131" s="12">
        <f t="shared" si="3"/>
        <v>3520</v>
      </c>
      <c r="Q131" s="12">
        <f t="shared" si="4"/>
        <v>3520</v>
      </c>
      <c r="R131" s="12"/>
      <c r="S131" s="12"/>
      <c r="T131" s="72">
        <f t="shared" si="5"/>
        <v>3.52</v>
      </c>
    </row>
    <row r="132" spans="1:20" ht="18.75">
      <c r="A132" s="13" t="s">
        <v>153</v>
      </c>
      <c r="B132" s="14">
        <v>2763</v>
      </c>
      <c r="C132" s="14">
        <v>6</v>
      </c>
      <c r="D132" s="12"/>
      <c r="E132" s="12"/>
      <c r="F132" s="12"/>
      <c r="G132" s="12"/>
      <c r="H132" s="12"/>
      <c r="I132" s="12"/>
      <c r="J132" s="12"/>
      <c r="K132" s="27"/>
      <c r="L132" s="12"/>
      <c r="M132" s="12"/>
      <c r="N132" s="12">
        <v>35200</v>
      </c>
      <c r="O132" s="15">
        <v>0.1</v>
      </c>
      <c r="P132" s="12">
        <f t="shared" si="3"/>
        <v>3520</v>
      </c>
      <c r="Q132" s="12">
        <f t="shared" si="4"/>
        <v>3520</v>
      </c>
      <c r="R132" s="12"/>
      <c r="S132" s="12"/>
      <c r="T132" s="72">
        <f t="shared" si="5"/>
        <v>3.52</v>
      </c>
    </row>
    <row r="133" spans="1:20" ht="18.75">
      <c r="A133" s="13" t="s">
        <v>211</v>
      </c>
      <c r="B133" s="14">
        <v>4283</v>
      </c>
      <c r="C133" s="14">
        <v>5</v>
      </c>
      <c r="D133" s="12"/>
      <c r="E133" s="12"/>
      <c r="F133" s="12"/>
      <c r="G133" s="12"/>
      <c r="H133" s="12"/>
      <c r="I133" s="12"/>
      <c r="J133" s="12"/>
      <c r="K133" s="27"/>
      <c r="L133" s="12"/>
      <c r="M133" s="12"/>
      <c r="N133" s="12">
        <v>35200</v>
      </c>
      <c r="O133" s="15">
        <v>0.1</v>
      </c>
      <c r="P133" s="12">
        <f t="shared" si="3"/>
        <v>3520</v>
      </c>
      <c r="Q133" s="12">
        <f t="shared" si="4"/>
        <v>3520</v>
      </c>
      <c r="R133" s="12"/>
      <c r="S133" s="12"/>
      <c r="T133" s="72">
        <f t="shared" si="5"/>
        <v>3.52</v>
      </c>
    </row>
    <row r="134" spans="1:20" ht="18.75">
      <c r="A134" s="13" t="s">
        <v>154</v>
      </c>
      <c r="B134" s="14">
        <v>1536</v>
      </c>
      <c r="C134" s="14">
        <v>6</v>
      </c>
      <c r="D134" s="12"/>
      <c r="E134" s="12"/>
      <c r="F134" s="12"/>
      <c r="G134" s="12"/>
      <c r="H134" s="12"/>
      <c r="I134" s="12"/>
      <c r="J134" s="12"/>
      <c r="K134" s="27"/>
      <c r="L134" s="12"/>
      <c r="M134" s="12"/>
      <c r="N134" s="12">
        <v>35200</v>
      </c>
      <c r="O134" s="15">
        <v>0.1</v>
      </c>
      <c r="P134" s="12">
        <f t="shared" si="3"/>
        <v>3520</v>
      </c>
      <c r="Q134" s="12">
        <f t="shared" si="4"/>
        <v>3520</v>
      </c>
      <c r="R134" s="12"/>
      <c r="S134" s="12"/>
      <c r="T134" s="72">
        <f t="shared" si="5"/>
        <v>3.52</v>
      </c>
    </row>
    <row r="135" spans="1:21" ht="18.75">
      <c r="A135" s="13" t="s">
        <v>67</v>
      </c>
      <c r="B135" s="14">
        <v>13918</v>
      </c>
      <c r="C135" s="14">
        <v>3</v>
      </c>
      <c r="D135" s="12"/>
      <c r="E135" s="12"/>
      <c r="F135" s="12"/>
      <c r="G135" s="12"/>
      <c r="H135" s="12"/>
      <c r="I135" s="12"/>
      <c r="J135" s="12"/>
      <c r="K135" s="27"/>
      <c r="L135" s="12"/>
      <c r="M135" s="12"/>
      <c r="N135" s="12">
        <v>35200</v>
      </c>
      <c r="O135" s="15">
        <v>0.2</v>
      </c>
      <c r="P135" s="12">
        <f t="shared" si="3"/>
        <v>7040</v>
      </c>
      <c r="Q135" s="12">
        <f t="shared" si="4"/>
        <v>7040</v>
      </c>
      <c r="R135" s="12"/>
      <c r="S135" s="12"/>
      <c r="T135" s="72">
        <f t="shared" si="5"/>
        <v>7.04</v>
      </c>
      <c r="U135" s="52">
        <v>70</v>
      </c>
    </row>
    <row r="136" spans="1:20" ht="18.75">
      <c r="A136" s="16" t="s">
        <v>155</v>
      </c>
      <c r="B136" s="17">
        <v>2957</v>
      </c>
      <c r="C136" s="17">
        <v>6</v>
      </c>
      <c r="D136" s="18"/>
      <c r="E136" s="18"/>
      <c r="F136" s="18"/>
      <c r="G136" s="18">
        <f>F136*1.04</f>
        <v>0</v>
      </c>
      <c r="H136" s="18"/>
      <c r="I136" s="18"/>
      <c r="J136" s="18"/>
      <c r="K136" s="28"/>
      <c r="L136" s="18"/>
      <c r="M136" s="18"/>
      <c r="N136" s="18">
        <v>35200</v>
      </c>
      <c r="O136" s="19">
        <v>0.1</v>
      </c>
      <c r="P136" s="18">
        <f t="shared" si="3"/>
        <v>3520</v>
      </c>
      <c r="Q136" s="18">
        <f t="shared" si="4"/>
        <v>3520</v>
      </c>
      <c r="R136" s="18"/>
      <c r="S136" s="18"/>
      <c r="T136" s="73">
        <f t="shared" si="5"/>
        <v>3.52</v>
      </c>
    </row>
    <row r="137" spans="1:21" ht="18.75">
      <c r="A137" s="29" t="s">
        <v>68</v>
      </c>
      <c r="B137" s="30">
        <v>27548</v>
      </c>
      <c r="C137" s="30">
        <v>5</v>
      </c>
      <c r="D137" s="12">
        <v>36428</v>
      </c>
      <c r="E137" s="12">
        <f>D137*1.1</f>
        <v>40070.8</v>
      </c>
      <c r="F137" s="31">
        <f>E137*1.06</f>
        <v>42475.048</v>
      </c>
      <c r="G137" s="12">
        <f>F137*1.04</f>
        <v>44174.049920000005</v>
      </c>
      <c r="H137" s="12">
        <f>G137*1.04</f>
        <v>45941.01191680001</v>
      </c>
      <c r="I137" s="12">
        <f>P5*45.5/12</f>
        <v>67439.26583333334</v>
      </c>
      <c r="J137" s="12">
        <f>I137*12</f>
        <v>809271.1900000001</v>
      </c>
      <c r="K137" s="27">
        <f>J137*30.2%</f>
        <v>244399.89938000002</v>
      </c>
      <c r="L137" s="12">
        <f>J137+K137</f>
        <v>1053671.08938</v>
      </c>
      <c r="M137" s="12">
        <v>35200</v>
      </c>
      <c r="N137" s="12">
        <v>35200.4</v>
      </c>
      <c r="O137" s="15">
        <v>0.3</v>
      </c>
      <c r="P137" s="12">
        <f t="shared" si="3"/>
        <v>10560.12</v>
      </c>
      <c r="Q137" s="12">
        <f t="shared" si="4"/>
        <v>1099431.2093800001</v>
      </c>
      <c r="R137" s="12"/>
      <c r="S137" s="12"/>
      <c r="T137" s="72">
        <f t="shared" si="5"/>
        <v>1099.4312093800002</v>
      </c>
      <c r="U137" s="52">
        <v>71</v>
      </c>
    </row>
    <row r="138" spans="1:21" ht="18.75">
      <c r="A138" s="13" t="s">
        <v>69</v>
      </c>
      <c r="B138" s="14">
        <v>3834</v>
      </c>
      <c r="C138" s="14">
        <v>5</v>
      </c>
      <c r="D138" s="12"/>
      <c r="E138" s="12"/>
      <c r="F138" s="12"/>
      <c r="G138" s="12"/>
      <c r="H138" s="12"/>
      <c r="I138" s="12"/>
      <c r="J138" s="12"/>
      <c r="K138" s="27"/>
      <c r="L138" s="12"/>
      <c r="M138" s="12"/>
      <c r="N138" s="12">
        <v>35200</v>
      </c>
      <c r="O138" s="15">
        <v>0.1</v>
      </c>
      <c r="P138" s="12">
        <f t="shared" si="3"/>
        <v>3520</v>
      </c>
      <c r="Q138" s="12">
        <f t="shared" si="4"/>
        <v>3520</v>
      </c>
      <c r="R138" s="12"/>
      <c r="S138" s="12"/>
      <c r="T138" s="72">
        <f t="shared" si="5"/>
        <v>3.52</v>
      </c>
      <c r="U138" s="52">
        <v>72</v>
      </c>
    </row>
    <row r="139" spans="1:21" ht="18.75">
      <c r="A139" s="13" t="s">
        <v>70</v>
      </c>
      <c r="B139" s="14">
        <v>2185</v>
      </c>
      <c r="C139" s="14">
        <v>6</v>
      </c>
      <c r="D139" s="12"/>
      <c r="E139" s="12"/>
      <c r="F139" s="12"/>
      <c r="G139" s="12"/>
      <c r="H139" s="12"/>
      <c r="I139" s="12"/>
      <c r="J139" s="12"/>
      <c r="K139" s="27"/>
      <c r="L139" s="12"/>
      <c r="M139" s="12"/>
      <c r="N139" s="12">
        <v>35200</v>
      </c>
      <c r="O139" s="15">
        <v>0.1</v>
      </c>
      <c r="P139" s="12">
        <f t="shared" si="3"/>
        <v>3520</v>
      </c>
      <c r="Q139" s="12">
        <f t="shared" si="4"/>
        <v>3520</v>
      </c>
      <c r="R139" s="12"/>
      <c r="S139" s="12"/>
      <c r="T139" s="72">
        <f t="shared" si="5"/>
        <v>3.52</v>
      </c>
      <c r="U139" s="52">
        <v>73</v>
      </c>
    </row>
    <row r="140" spans="1:21" ht="18.75">
      <c r="A140" s="13" t="s">
        <v>71</v>
      </c>
      <c r="B140" s="14">
        <v>922</v>
      </c>
      <c r="C140" s="14">
        <v>7</v>
      </c>
      <c r="D140" s="12"/>
      <c r="E140" s="12"/>
      <c r="F140" s="12"/>
      <c r="G140" s="12"/>
      <c r="H140" s="12"/>
      <c r="I140" s="12"/>
      <c r="J140" s="12"/>
      <c r="K140" s="27"/>
      <c r="L140" s="12"/>
      <c r="M140" s="12"/>
      <c r="N140" s="12">
        <v>35200</v>
      </c>
      <c r="O140" s="15">
        <v>0.1</v>
      </c>
      <c r="P140" s="12">
        <f t="shared" si="3"/>
        <v>3520</v>
      </c>
      <c r="Q140" s="12">
        <f t="shared" si="4"/>
        <v>3520</v>
      </c>
      <c r="R140" s="12"/>
      <c r="S140" s="12"/>
      <c r="T140" s="72">
        <f t="shared" si="5"/>
        <v>3.52</v>
      </c>
      <c r="U140" s="12">
        <v>74</v>
      </c>
    </row>
    <row r="141" spans="1:21" ht="18.75">
      <c r="A141" s="16" t="s">
        <v>72</v>
      </c>
      <c r="B141" s="17">
        <v>1399</v>
      </c>
      <c r="C141" s="17">
        <v>6</v>
      </c>
      <c r="D141" s="18"/>
      <c r="E141" s="18"/>
      <c r="F141" s="18"/>
      <c r="G141" s="18"/>
      <c r="H141" s="18"/>
      <c r="I141" s="18"/>
      <c r="J141" s="18"/>
      <c r="K141" s="28"/>
      <c r="L141" s="18"/>
      <c r="M141" s="18"/>
      <c r="N141" s="18">
        <v>35200</v>
      </c>
      <c r="O141" s="19">
        <v>0.1</v>
      </c>
      <c r="P141" s="18">
        <f t="shared" si="3"/>
        <v>3520</v>
      </c>
      <c r="Q141" s="18">
        <f t="shared" si="4"/>
        <v>3520</v>
      </c>
      <c r="R141" s="18"/>
      <c r="S141" s="18"/>
      <c r="T141" s="73">
        <f t="shared" si="5"/>
        <v>3.52</v>
      </c>
      <c r="U141" s="52">
        <v>75</v>
      </c>
    </row>
    <row r="142" spans="1:21" ht="18.75">
      <c r="A142" s="29" t="s">
        <v>73</v>
      </c>
      <c r="B142" s="30">
        <v>85329</v>
      </c>
      <c r="C142" s="30">
        <v>3</v>
      </c>
      <c r="D142" s="12">
        <v>36428</v>
      </c>
      <c r="E142" s="12">
        <f>D142*1.1</f>
        <v>40070.8</v>
      </c>
      <c r="F142" s="12">
        <f>E142*1.06</f>
        <v>42475.048</v>
      </c>
      <c r="G142" s="12">
        <f>F142*1.04</f>
        <v>44174.049920000005</v>
      </c>
      <c r="H142" s="12">
        <f>G142*1.04</f>
        <v>45941.01191680001</v>
      </c>
      <c r="I142" s="12">
        <f>P5*45.5/12</f>
        <v>67439.26583333334</v>
      </c>
      <c r="J142" s="12">
        <f>I142*12</f>
        <v>809271.1900000001</v>
      </c>
      <c r="K142" s="27">
        <f>J142*30.2%</f>
        <v>244399.89938000002</v>
      </c>
      <c r="L142" s="12">
        <f>J142+K142</f>
        <v>1053671.08938</v>
      </c>
      <c r="M142" s="12">
        <v>35200</v>
      </c>
      <c r="N142" s="12">
        <v>35200.4</v>
      </c>
      <c r="O142" s="15">
        <v>0.9</v>
      </c>
      <c r="P142" s="12">
        <f t="shared" si="3"/>
        <v>31680.36</v>
      </c>
      <c r="Q142" s="12">
        <f t="shared" si="4"/>
        <v>1120551.4493800001</v>
      </c>
      <c r="R142" s="12"/>
      <c r="S142" s="12"/>
      <c r="T142" s="72">
        <f t="shared" si="5"/>
        <v>1120.5514493800001</v>
      </c>
      <c r="U142" s="75">
        <v>76</v>
      </c>
    </row>
    <row r="143" spans="1:21" ht="18.75">
      <c r="A143" s="13" t="s">
        <v>119</v>
      </c>
      <c r="B143" s="14">
        <v>16832</v>
      </c>
      <c r="C143" s="14">
        <v>3</v>
      </c>
      <c r="D143" s="12"/>
      <c r="E143" s="12"/>
      <c r="F143" s="12"/>
      <c r="G143" s="12"/>
      <c r="H143" s="12"/>
      <c r="I143" s="12"/>
      <c r="J143" s="12"/>
      <c r="K143" s="27"/>
      <c r="L143" s="12"/>
      <c r="M143" s="12"/>
      <c r="N143" s="12">
        <v>35200</v>
      </c>
      <c r="O143" s="15">
        <v>0.2</v>
      </c>
      <c r="P143" s="12">
        <f t="shared" si="3"/>
        <v>7040</v>
      </c>
      <c r="Q143" s="12">
        <f t="shared" si="4"/>
        <v>7040</v>
      </c>
      <c r="R143" s="12"/>
      <c r="S143" s="12"/>
      <c r="T143" s="72">
        <f t="shared" si="5"/>
        <v>7.04</v>
      </c>
      <c r="U143" s="75">
        <v>77</v>
      </c>
    </row>
    <row r="144" spans="1:21" ht="18.75">
      <c r="A144" s="13" t="s">
        <v>74</v>
      </c>
      <c r="B144" s="14">
        <v>2484</v>
      </c>
      <c r="C144" s="14">
        <v>6</v>
      </c>
      <c r="D144" s="12"/>
      <c r="E144" s="12"/>
      <c r="F144" s="12"/>
      <c r="G144" s="12"/>
      <c r="H144" s="12"/>
      <c r="I144" s="12"/>
      <c r="J144" s="12"/>
      <c r="K144" s="27"/>
      <c r="L144" s="12"/>
      <c r="M144" s="12"/>
      <c r="N144" s="12">
        <v>35200</v>
      </c>
      <c r="O144" s="15">
        <v>0.1</v>
      </c>
      <c r="P144" s="12">
        <f t="shared" si="3"/>
        <v>3520</v>
      </c>
      <c r="Q144" s="12">
        <f t="shared" si="4"/>
        <v>3520</v>
      </c>
      <c r="R144" s="12"/>
      <c r="S144" s="12"/>
      <c r="T144" s="72">
        <f t="shared" si="5"/>
        <v>3.52</v>
      </c>
      <c r="U144" s="75">
        <v>78</v>
      </c>
    </row>
    <row r="145" spans="1:20" ht="18.75">
      <c r="A145" s="13" t="s">
        <v>120</v>
      </c>
      <c r="B145" s="14">
        <v>11212</v>
      </c>
      <c r="C145" s="14">
        <v>3</v>
      </c>
      <c r="D145" s="12"/>
      <c r="E145" s="12"/>
      <c r="F145" s="12"/>
      <c r="G145" s="12"/>
      <c r="H145" s="12"/>
      <c r="I145" s="12"/>
      <c r="J145" s="12"/>
      <c r="K145" s="27"/>
      <c r="L145" s="12"/>
      <c r="M145" s="12"/>
      <c r="N145" s="12">
        <v>35200</v>
      </c>
      <c r="O145" s="15">
        <v>0.2</v>
      </c>
      <c r="P145" s="12">
        <f t="shared" si="3"/>
        <v>7040</v>
      </c>
      <c r="Q145" s="12">
        <f t="shared" si="4"/>
        <v>7040</v>
      </c>
      <c r="R145" s="12"/>
      <c r="S145" s="12"/>
      <c r="T145" s="72">
        <f t="shared" si="5"/>
        <v>7.04</v>
      </c>
    </row>
    <row r="146" spans="1:20" ht="18.75">
      <c r="A146" s="13" t="s">
        <v>156</v>
      </c>
      <c r="B146" s="14">
        <v>8528</v>
      </c>
      <c r="C146" s="14">
        <v>4</v>
      </c>
      <c r="D146" s="12"/>
      <c r="E146" s="12"/>
      <c r="F146" s="12"/>
      <c r="G146" s="12"/>
      <c r="H146" s="12"/>
      <c r="I146" s="12"/>
      <c r="J146" s="12"/>
      <c r="K146" s="27"/>
      <c r="L146" s="12"/>
      <c r="M146" s="12"/>
      <c r="N146" s="12">
        <v>35200</v>
      </c>
      <c r="O146" s="15">
        <v>0.1</v>
      </c>
      <c r="P146" s="12">
        <f t="shared" si="3"/>
        <v>3520</v>
      </c>
      <c r="Q146" s="12">
        <f t="shared" si="4"/>
        <v>3520</v>
      </c>
      <c r="R146" s="12"/>
      <c r="S146" s="12"/>
      <c r="T146" s="72">
        <f t="shared" si="5"/>
        <v>3.52</v>
      </c>
    </row>
    <row r="147" spans="1:21" ht="18.75">
      <c r="A147" s="13" t="s">
        <v>157</v>
      </c>
      <c r="B147" s="14">
        <v>4879</v>
      </c>
      <c r="C147" s="14">
        <v>5</v>
      </c>
      <c r="D147" s="12"/>
      <c r="E147" s="12"/>
      <c r="F147" s="12"/>
      <c r="G147" s="12"/>
      <c r="H147" s="12"/>
      <c r="I147" s="12"/>
      <c r="J147" s="12"/>
      <c r="K147" s="27"/>
      <c r="L147" s="12"/>
      <c r="M147" s="12"/>
      <c r="N147" s="12">
        <v>35200</v>
      </c>
      <c r="O147" s="15">
        <v>0.1</v>
      </c>
      <c r="P147" s="12">
        <f aca="true" t="shared" si="6" ref="P147:P210">N147*O147</f>
        <v>3520</v>
      </c>
      <c r="Q147" s="12">
        <f aca="true" t="shared" si="7" ref="Q147:Q210">L147+M147+P147</f>
        <v>3520</v>
      </c>
      <c r="R147" s="12"/>
      <c r="S147" s="12"/>
      <c r="T147" s="72">
        <f aca="true" t="shared" si="8" ref="T147:T210">Q147/1000</f>
        <v>3.52</v>
      </c>
      <c r="U147" s="52">
        <v>79</v>
      </c>
    </row>
    <row r="148" spans="1:21" ht="18.75">
      <c r="A148" s="13" t="s">
        <v>106</v>
      </c>
      <c r="B148" s="14">
        <v>5972</v>
      </c>
      <c r="C148" s="14">
        <v>5</v>
      </c>
      <c r="D148" s="12"/>
      <c r="E148" s="12"/>
      <c r="F148" s="12"/>
      <c r="G148" s="12"/>
      <c r="H148" s="12"/>
      <c r="I148" s="12"/>
      <c r="J148" s="12"/>
      <c r="K148" s="27"/>
      <c r="L148" s="12"/>
      <c r="M148" s="12"/>
      <c r="N148" s="12">
        <v>35200</v>
      </c>
      <c r="O148" s="15">
        <v>0.1</v>
      </c>
      <c r="P148" s="12">
        <f t="shared" si="6"/>
        <v>3520</v>
      </c>
      <c r="Q148" s="12">
        <f t="shared" si="7"/>
        <v>3520</v>
      </c>
      <c r="R148" s="12"/>
      <c r="S148" s="12"/>
      <c r="T148" s="72">
        <f t="shared" si="8"/>
        <v>3.52</v>
      </c>
      <c r="U148" s="52">
        <v>80</v>
      </c>
    </row>
    <row r="149" spans="1:20" ht="18.75">
      <c r="A149" s="13" t="s">
        <v>158</v>
      </c>
      <c r="B149" s="14">
        <v>2378</v>
      </c>
      <c r="C149" s="14">
        <v>6</v>
      </c>
      <c r="D149" s="12"/>
      <c r="E149" s="12"/>
      <c r="F149" s="12"/>
      <c r="G149" s="12"/>
      <c r="H149" s="12"/>
      <c r="I149" s="12"/>
      <c r="J149" s="12"/>
      <c r="K149" s="27"/>
      <c r="L149" s="12"/>
      <c r="M149" s="12"/>
      <c r="N149" s="12">
        <v>35200</v>
      </c>
      <c r="O149" s="15">
        <v>0.1</v>
      </c>
      <c r="P149" s="12">
        <f t="shared" si="6"/>
        <v>3520</v>
      </c>
      <c r="Q149" s="12">
        <f t="shared" si="7"/>
        <v>3520</v>
      </c>
      <c r="R149" s="12"/>
      <c r="S149" s="12"/>
      <c r="T149" s="72">
        <f t="shared" si="8"/>
        <v>3.52</v>
      </c>
    </row>
    <row r="150" spans="1:20" ht="18.75">
      <c r="A150" s="13" t="s">
        <v>159</v>
      </c>
      <c r="B150" s="14">
        <v>3456</v>
      </c>
      <c r="C150" s="14">
        <v>5</v>
      </c>
      <c r="D150" s="12"/>
      <c r="E150" s="12"/>
      <c r="F150" s="12"/>
      <c r="G150" s="12"/>
      <c r="H150" s="12"/>
      <c r="I150" s="12"/>
      <c r="J150" s="12"/>
      <c r="K150" s="27"/>
      <c r="L150" s="12"/>
      <c r="M150" s="12"/>
      <c r="N150" s="12">
        <v>35200</v>
      </c>
      <c r="O150" s="15">
        <v>0.1</v>
      </c>
      <c r="P150" s="12">
        <f t="shared" si="6"/>
        <v>3520</v>
      </c>
      <c r="Q150" s="12">
        <f t="shared" si="7"/>
        <v>3520</v>
      </c>
      <c r="R150" s="12"/>
      <c r="S150" s="12"/>
      <c r="T150" s="72">
        <f t="shared" si="8"/>
        <v>3.52</v>
      </c>
    </row>
    <row r="151" spans="1:21" ht="18.75">
      <c r="A151" s="13" t="s">
        <v>75</v>
      </c>
      <c r="B151" s="14">
        <v>6232</v>
      </c>
      <c r="C151" s="14">
        <v>5</v>
      </c>
      <c r="D151" s="12"/>
      <c r="E151" s="12"/>
      <c r="F151" s="12"/>
      <c r="G151" s="12"/>
      <c r="H151" s="12"/>
      <c r="I151" s="12"/>
      <c r="J151" s="12"/>
      <c r="K151" s="27"/>
      <c r="L151" s="12"/>
      <c r="M151" s="12"/>
      <c r="N151" s="12">
        <v>35200</v>
      </c>
      <c r="O151" s="15">
        <v>0.1</v>
      </c>
      <c r="P151" s="12">
        <f t="shared" si="6"/>
        <v>3520</v>
      </c>
      <c r="Q151" s="12">
        <f t="shared" si="7"/>
        <v>3520</v>
      </c>
      <c r="R151" s="12"/>
      <c r="S151" s="12"/>
      <c r="T151" s="72">
        <f t="shared" si="8"/>
        <v>3.52</v>
      </c>
      <c r="U151" s="52">
        <v>81</v>
      </c>
    </row>
    <row r="152" spans="1:20" ht="18.75">
      <c r="A152" s="13" t="s">
        <v>160</v>
      </c>
      <c r="B152" s="14">
        <v>2958</v>
      </c>
      <c r="C152" s="14">
        <v>6</v>
      </c>
      <c r="D152" s="12"/>
      <c r="E152" s="12"/>
      <c r="F152" s="12"/>
      <c r="G152" s="12"/>
      <c r="H152" s="12"/>
      <c r="I152" s="12"/>
      <c r="J152" s="12"/>
      <c r="K152" s="27"/>
      <c r="L152" s="12"/>
      <c r="M152" s="12"/>
      <c r="N152" s="12">
        <v>35200</v>
      </c>
      <c r="O152" s="15">
        <v>0.1</v>
      </c>
      <c r="P152" s="12">
        <f t="shared" si="6"/>
        <v>3520</v>
      </c>
      <c r="Q152" s="12">
        <f t="shared" si="7"/>
        <v>3520</v>
      </c>
      <c r="R152" s="12"/>
      <c r="S152" s="12"/>
      <c r="T152" s="72">
        <f t="shared" si="8"/>
        <v>3.52</v>
      </c>
    </row>
    <row r="153" spans="1:21" ht="18.75">
      <c r="A153" s="13" t="s">
        <v>76</v>
      </c>
      <c r="B153" s="14">
        <v>4879</v>
      </c>
      <c r="C153" s="14">
        <v>5</v>
      </c>
      <c r="D153" s="12"/>
      <c r="E153" s="12"/>
      <c r="F153" s="12"/>
      <c r="G153" s="12"/>
      <c r="H153" s="12"/>
      <c r="I153" s="12"/>
      <c r="J153" s="12"/>
      <c r="K153" s="27"/>
      <c r="L153" s="12"/>
      <c r="M153" s="12"/>
      <c r="N153" s="12">
        <v>35200</v>
      </c>
      <c r="O153" s="15">
        <v>0.1</v>
      </c>
      <c r="P153" s="12">
        <f t="shared" si="6"/>
        <v>3520</v>
      </c>
      <c r="Q153" s="12">
        <f t="shared" si="7"/>
        <v>3520</v>
      </c>
      <c r="R153" s="12"/>
      <c r="S153" s="12"/>
      <c r="T153" s="72">
        <f t="shared" si="8"/>
        <v>3.52</v>
      </c>
      <c r="U153" s="52">
        <v>82</v>
      </c>
    </row>
    <row r="154" spans="1:20" ht="18.75" customHeight="1">
      <c r="A154" s="13" t="s">
        <v>161</v>
      </c>
      <c r="B154" s="14">
        <v>3220</v>
      </c>
      <c r="C154" s="14">
        <v>5</v>
      </c>
      <c r="D154" s="12"/>
      <c r="E154" s="12"/>
      <c r="F154" s="12"/>
      <c r="G154" s="12"/>
      <c r="H154" s="12"/>
      <c r="I154" s="12"/>
      <c r="J154" s="12"/>
      <c r="K154" s="27"/>
      <c r="L154" s="12"/>
      <c r="M154" s="12"/>
      <c r="N154" s="12">
        <v>35200</v>
      </c>
      <c r="O154" s="15">
        <v>0.1</v>
      </c>
      <c r="P154" s="12">
        <f t="shared" si="6"/>
        <v>3520</v>
      </c>
      <c r="Q154" s="12">
        <f t="shared" si="7"/>
        <v>3520</v>
      </c>
      <c r="R154" s="12"/>
      <c r="S154" s="12"/>
      <c r="T154" s="72">
        <f t="shared" si="8"/>
        <v>3.52</v>
      </c>
    </row>
    <row r="155" spans="1:20" ht="18.75">
      <c r="A155" s="13" t="s">
        <v>162</v>
      </c>
      <c r="B155" s="14">
        <v>3006</v>
      </c>
      <c r="C155" s="14">
        <v>6</v>
      </c>
      <c r="D155" s="18"/>
      <c r="E155" s="18"/>
      <c r="F155" s="12"/>
      <c r="G155" s="12"/>
      <c r="H155" s="12"/>
      <c r="I155" s="12"/>
      <c r="J155" s="12"/>
      <c r="K155" s="27"/>
      <c r="L155" s="12"/>
      <c r="M155" s="12"/>
      <c r="N155" s="12">
        <v>35200</v>
      </c>
      <c r="O155" s="15">
        <v>0.1</v>
      </c>
      <c r="P155" s="12">
        <f t="shared" si="6"/>
        <v>3520</v>
      </c>
      <c r="Q155" s="12">
        <f t="shared" si="7"/>
        <v>3520</v>
      </c>
      <c r="R155" s="12"/>
      <c r="S155" s="12"/>
      <c r="T155" s="72">
        <f t="shared" si="8"/>
        <v>3.52</v>
      </c>
    </row>
    <row r="156" spans="1:20" ht="18.75">
      <c r="A156" s="13" t="s">
        <v>163</v>
      </c>
      <c r="B156" s="14">
        <v>4040</v>
      </c>
      <c r="C156" s="14">
        <v>5</v>
      </c>
      <c r="D156" s="12"/>
      <c r="E156" s="12"/>
      <c r="F156" s="12"/>
      <c r="G156" s="12"/>
      <c r="H156" s="12"/>
      <c r="I156" s="12"/>
      <c r="J156" s="12"/>
      <c r="K156" s="27"/>
      <c r="L156" s="12"/>
      <c r="M156" s="12"/>
      <c r="N156" s="12">
        <v>35200</v>
      </c>
      <c r="O156" s="15">
        <v>0.1</v>
      </c>
      <c r="P156" s="12">
        <f t="shared" si="6"/>
        <v>3520</v>
      </c>
      <c r="Q156" s="12">
        <f t="shared" si="7"/>
        <v>3520</v>
      </c>
      <c r="R156" s="12"/>
      <c r="S156" s="12"/>
      <c r="T156" s="72">
        <f t="shared" si="8"/>
        <v>3.52</v>
      </c>
    </row>
    <row r="157" spans="1:20" ht="18.75">
      <c r="A157" s="16" t="s">
        <v>164</v>
      </c>
      <c r="B157" s="17">
        <v>5283</v>
      </c>
      <c r="C157" s="17">
        <v>5</v>
      </c>
      <c r="D157" s="18"/>
      <c r="E157" s="18"/>
      <c r="F157" s="18"/>
      <c r="G157" s="18"/>
      <c r="H157" s="18"/>
      <c r="I157" s="18"/>
      <c r="J157" s="18"/>
      <c r="K157" s="28"/>
      <c r="L157" s="18"/>
      <c r="M157" s="18"/>
      <c r="N157" s="18">
        <v>35200</v>
      </c>
      <c r="O157" s="19">
        <v>0.1</v>
      </c>
      <c r="P157" s="18">
        <f t="shared" si="6"/>
        <v>3520</v>
      </c>
      <c r="Q157" s="18">
        <f t="shared" si="7"/>
        <v>3520</v>
      </c>
      <c r="R157" s="18"/>
      <c r="S157" s="18"/>
      <c r="T157" s="73">
        <f t="shared" si="8"/>
        <v>3.52</v>
      </c>
    </row>
    <row r="158" spans="1:21" ht="18.75">
      <c r="A158" s="29" t="s">
        <v>77</v>
      </c>
      <c r="B158" s="30">
        <v>75307</v>
      </c>
      <c r="C158" s="30">
        <v>3</v>
      </c>
      <c r="D158" s="12">
        <v>36428</v>
      </c>
      <c r="E158" s="12">
        <f>D158*1.1</f>
        <v>40070.8</v>
      </c>
      <c r="F158" s="12">
        <f>E158*1.06</f>
        <v>42475.048</v>
      </c>
      <c r="G158" s="12">
        <f>F158*1.04</f>
        <v>44174.049920000005</v>
      </c>
      <c r="H158" s="12">
        <f>G158*1.04</f>
        <v>45941.01191680001</v>
      </c>
      <c r="I158" s="12">
        <f>P5*45.5/12</f>
        <v>67439.26583333334</v>
      </c>
      <c r="J158" s="12">
        <f>I158*12</f>
        <v>809271.1900000001</v>
      </c>
      <c r="K158" s="27">
        <f>J158*30.2%</f>
        <v>244399.89938000002</v>
      </c>
      <c r="L158" s="12">
        <f>J158+K158</f>
        <v>1053671.08938</v>
      </c>
      <c r="M158" s="12">
        <v>35200</v>
      </c>
      <c r="N158" s="12">
        <v>35200.4</v>
      </c>
      <c r="O158" s="15">
        <v>0.8</v>
      </c>
      <c r="P158" s="12">
        <f t="shared" si="6"/>
        <v>28160.320000000003</v>
      </c>
      <c r="Q158" s="12">
        <f t="shared" si="7"/>
        <v>1117031.40938</v>
      </c>
      <c r="R158" s="12"/>
      <c r="S158" s="12"/>
      <c r="T158" s="72">
        <f t="shared" si="8"/>
        <v>1117.03140938</v>
      </c>
      <c r="U158" s="52">
        <v>83</v>
      </c>
    </row>
    <row r="159" spans="1:20" ht="18.75">
      <c r="A159" s="13" t="s">
        <v>165</v>
      </c>
      <c r="B159" s="14">
        <v>1602</v>
      </c>
      <c r="C159" s="14">
        <v>6</v>
      </c>
      <c r="D159" s="12"/>
      <c r="E159" s="12"/>
      <c r="F159" s="12"/>
      <c r="G159" s="12"/>
      <c r="H159" s="12"/>
      <c r="I159" s="12"/>
      <c r="J159" s="12"/>
      <c r="K159" s="27"/>
      <c r="L159" s="12"/>
      <c r="M159" s="12"/>
      <c r="N159" s="12">
        <v>35200</v>
      </c>
      <c r="O159" s="15">
        <v>0.1</v>
      </c>
      <c r="P159" s="12">
        <f t="shared" si="6"/>
        <v>3520</v>
      </c>
      <c r="Q159" s="12">
        <f t="shared" si="7"/>
        <v>3520</v>
      </c>
      <c r="R159" s="12"/>
      <c r="S159" s="12"/>
      <c r="T159" s="72">
        <f t="shared" si="8"/>
        <v>3.52</v>
      </c>
    </row>
    <row r="160" spans="1:20" ht="18.75">
      <c r="A160" s="13" t="s">
        <v>166</v>
      </c>
      <c r="B160" s="14">
        <v>1309</v>
      </c>
      <c r="C160" s="14">
        <v>6</v>
      </c>
      <c r="D160" s="12"/>
      <c r="E160" s="12"/>
      <c r="F160" s="12"/>
      <c r="G160" s="12"/>
      <c r="H160" s="12"/>
      <c r="I160" s="12"/>
      <c r="J160" s="12"/>
      <c r="K160" s="27"/>
      <c r="L160" s="12"/>
      <c r="M160" s="12"/>
      <c r="N160" s="12">
        <v>35200</v>
      </c>
      <c r="O160" s="15">
        <v>0.1</v>
      </c>
      <c r="P160" s="12">
        <f t="shared" si="6"/>
        <v>3520</v>
      </c>
      <c r="Q160" s="12">
        <f t="shared" si="7"/>
        <v>3520</v>
      </c>
      <c r="R160" s="12"/>
      <c r="S160" s="12"/>
      <c r="T160" s="72">
        <f t="shared" si="8"/>
        <v>3.52</v>
      </c>
    </row>
    <row r="161" spans="1:20" ht="18.75">
      <c r="A161" s="13" t="s">
        <v>167</v>
      </c>
      <c r="B161" s="14">
        <v>2891</v>
      </c>
      <c r="C161" s="14">
        <v>5</v>
      </c>
      <c r="D161" s="12"/>
      <c r="E161" s="12"/>
      <c r="F161" s="12"/>
      <c r="G161" s="12"/>
      <c r="H161" s="12"/>
      <c r="I161" s="12"/>
      <c r="J161" s="12"/>
      <c r="K161" s="27"/>
      <c r="L161" s="12"/>
      <c r="M161" s="12"/>
      <c r="N161" s="12">
        <v>35200</v>
      </c>
      <c r="O161" s="15">
        <v>0.1</v>
      </c>
      <c r="P161" s="12">
        <f t="shared" si="6"/>
        <v>3520</v>
      </c>
      <c r="Q161" s="12">
        <f t="shared" si="7"/>
        <v>3520</v>
      </c>
      <c r="R161" s="12"/>
      <c r="S161" s="12"/>
      <c r="T161" s="72">
        <f t="shared" si="8"/>
        <v>3.52</v>
      </c>
    </row>
    <row r="162" spans="1:20" ht="18.75">
      <c r="A162" s="13" t="s">
        <v>168</v>
      </c>
      <c r="B162" s="14">
        <v>4827</v>
      </c>
      <c r="C162" s="14">
        <v>5</v>
      </c>
      <c r="D162" s="12"/>
      <c r="E162" s="12"/>
      <c r="F162" s="12"/>
      <c r="G162" s="12"/>
      <c r="H162" s="12"/>
      <c r="I162" s="12"/>
      <c r="J162" s="12"/>
      <c r="K162" s="27"/>
      <c r="L162" s="12"/>
      <c r="M162" s="12"/>
      <c r="N162" s="12">
        <v>35200</v>
      </c>
      <c r="O162" s="15">
        <v>0.1</v>
      </c>
      <c r="P162" s="12">
        <f t="shared" si="6"/>
        <v>3520</v>
      </c>
      <c r="Q162" s="12">
        <f t="shared" si="7"/>
        <v>3520</v>
      </c>
      <c r="R162" s="12"/>
      <c r="S162" s="12"/>
      <c r="T162" s="72">
        <f t="shared" si="8"/>
        <v>3.52</v>
      </c>
    </row>
    <row r="163" spans="1:20" ht="18.75">
      <c r="A163" s="13" t="s">
        <v>169</v>
      </c>
      <c r="B163" s="14">
        <v>3737</v>
      </c>
      <c r="C163" s="14">
        <v>5</v>
      </c>
      <c r="D163" s="12"/>
      <c r="E163" s="12"/>
      <c r="F163" s="12"/>
      <c r="G163" s="12"/>
      <c r="H163" s="12"/>
      <c r="I163" s="12"/>
      <c r="J163" s="12"/>
      <c r="K163" s="27"/>
      <c r="L163" s="12"/>
      <c r="M163" s="12"/>
      <c r="N163" s="12">
        <v>35200</v>
      </c>
      <c r="O163" s="15">
        <v>0.1</v>
      </c>
      <c r="P163" s="12">
        <f t="shared" si="6"/>
        <v>3520</v>
      </c>
      <c r="Q163" s="12">
        <f t="shared" si="7"/>
        <v>3520</v>
      </c>
      <c r="R163" s="12"/>
      <c r="S163" s="12"/>
      <c r="T163" s="72">
        <f t="shared" si="8"/>
        <v>3.52</v>
      </c>
    </row>
    <row r="164" spans="1:20" ht="18.75">
      <c r="A164" s="13" t="s">
        <v>170</v>
      </c>
      <c r="B164" s="14">
        <v>4422</v>
      </c>
      <c r="C164" s="14">
        <v>6</v>
      </c>
      <c r="D164" s="12"/>
      <c r="E164" s="12"/>
      <c r="F164" s="12"/>
      <c r="G164" s="12"/>
      <c r="H164" s="12"/>
      <c r="I164" s="12"/>
      <c r="J164" s="12"/>
      <c r="K164" s="27"/>
      <c r="L164" s="12"/>
      <c r="M164" s="12"/>
      <c r="N164" s="12">
        <v>35200</v>
      </c>
      <c r="O164" s="15">
        <v>0.1</v>
      </c>
      <c r="P164" s="12">
        <f t="shared" si="6"/>
        <v>3520</v>
      </c>
      <c r="Q164" s="12">
        <f t="shared" si="7"/>
        <v>3520</v>
      </c>
      <c r="R164" s="12"/>
      <c r="S164" s="12"/>
      <c r="T164" s="72">
        <f t="shared" si="8"/>
        <v>3.52</v>
      </c>
    </row>
    <row r="165" spans="1:20" ht="18.75">
      <c r="A165" s="13" t="s">
        <v>171</v>
      </c>
      <c r="B165" s="14">
        <v>2619</v>
      </c>
      <c r="C165" s="14">
        <v>6</v>
      </c>
      <c r="D165" s="12"/>
      <c r="E165" s="12"/>
      <c r="F165" s="12"/>
      <c r="G165" s="12"/>
      <c r="H165" s="12"/>
      <c r="I165" s="12"/>
      <c r="J165" s="12"/>
      <c r="K165" s="27"/>
      <c r="L165" s="12"/>
      <c r="M165" s="12"/>
      <c r="N165" s="12">
        <v>35200</v>
      </c>
      <c r="O165" s="15">
        <v>0.1</v>
      </c>
      <c r="P165" s="12">
        <f t="shared" si="6"/>
        <v>3520</v>
      </c>
      <c r="Q165" s="12">
        <f t="shared" si="7"/>
        <v>3520</v>
      </c>
      <c r="R165" s="12"/>
      <c r="S165" s="12"/>
      <c r="T165" s="72">
        <f t="shared" si="8"/>
        <v>3.52</v>
      </c>
    </row>
    <row r="166" spans="1:20" ht="18.75">
      <c r="A166" s="13" t="s">
        <v>172</v>
      </c>
      <c r="B166" s="14">
        <v>1788</v>
      </c>
      <c r="C166" s="14">
        <v>6</v>
      </c>
      <c r="D166" s="12"/>
      <c r="E166" s="12"/>
      <c r="F166" s="12"/>
      <c r="G166" s="12"/>
      <c r="H166" s="12"/>
      <c r="I166" s="12"/>
      <c r="J166" s="12"/>
      <c r="K166" s="27"/>
      <c r="L166" s="12"/>
      <c r="M166" s="12"/>
      <c r="N166" s="12">
        <v>35200</v>
      </c>
      <c r="O166" s="15">
        <v>0.1</v>
      </c>
      <c r="P166" s="12">
        <f t="shared" si="6"/>
        <v>3520</v>
      </c>
      <c r="Q166" s="12">
        <f t="shared" si="7"/>
        <v>3520</v>
      </c>
      <c r="R166" s="12"/>
      <c r="S166" s="12"/>
      <c r="T166" s="72">
        <f t="shared" si="8"/>
        <v>3.52</v>
      </c>
    </row>
    <row r="167" spans="1:20" ht="18.75">
      <c r="A167" s="13" t="s">
        <v>173</v>
      </c>
      <c r="B167" s="14">
        <v>1643</v>
      </c>
      <c r="C167" s="14">
        <v>6</v>
      </c>
      <c r="D167" s="12"/>
      <c r="E167" s="12"/>
      <c r="F167" s="12"/>
      <c r="G167" s="12"/>
      <c r="H167" s="12"/>
      <c r="I167" s="12"/>
      <c r="J167" s="12"/>
      <c r="K167" s="27"/>
      <c r="L167" s="12"/>
      <c r="M167" s="12"/>
      <c r="N167" s="12">
        <v>35200</v>
      </c>
      <c r="O167" s="15">
        <v>0.1</v>
      </c>
      <c r="P167" s="12">
        <f t="shared" si="6"/>
        <v>3520</v>
      </c>
      <c r="Q167" s="12">
        <f t="shared" si="7"/>
        <v>3520</v>
      </c>
      <c r="R167" s="12"/>
      <c r="S167" s="12"/>
      <c r="T167" s="72">
        <f t="shared" si="8"/>
        <v>3.52</v>
      </c>
    </row>
    <row r="168" spans="1:20" ht="18.75">
      <c r="A168" s="13" t="s">
        <v>174</v>
      </c>
      <c r="B168" s="14">
        <v>2827</v>
      </c>
      <c r="C168" s="14">
        <v>5</v>
      </c>
      <c r="D168" s="12"/>
      <c r="E168" s="12"/>
      <c r="F168" s="12"/>
      <c r="G168" s="12"/>
      <c r="H168" s="12"/>
      <c r="I168" s="12"/>
      <c r="J168" s="12"/>
      <c r="K168" s="27"/>
      <c r="L168" s="12"/>
      <c r="M168" s="12"/>
      <c r="N168" s="12">
        <v>35200</v>
      </c>
      <c r="O168" s="15">
        <v>0.1</v>
      </c>
      <c r="P168" s="12">
        <f t="shared" si="6"/>
        <v>3520</v>
      </c>
      <c r="Q168" s="12">
        <f t="shared" si="7"/>
        <v>3520</v>
      </c>
      <c r="R168" s="12"/>
      <c r="S168" s="12"/>
      <c r="T168" s="72">
        <f t="shared" si="8"/>
        <v>3.52</v>
      </c>
    </row>
    <row r="169" spans="1:20" ht="18.75">
      <c r="A169" s="13" t="s">
        <v>175</v>
      </c>
      <c r="B169" s="14">
        <v>0</v>
      </c>
      <c r="C169" s="14">
        <v>6</v>
      </c>
      <c r="D169" s="12"/>
      <c r="E169" s="12"/>
      <c r="F169" s="12"/>
      <c r="G169" s="12"/>
      <c r="H169" s="12"/>
      <c r="I169" s="12"/>
      <c r="J169" s="12"/>
      <c r="K169" s="27"/>
      <c r="L169" s="12"/>
      <c r="M169" s="12"/>
      <c r="N169" s="12">
        <v>0</v>
      </c>
      <c r="O169" s="15">
        <v>0.1</v>
      </c>
      <c r="P169" s="12">
        <f t="shared" si="6"/>
        <v>0</v>
      </c>
      <c r="Q169" s="12">
        <f t="shared" si="7"/>
        <v>0</v>
      </c>
      <c r="R169" s="12"/>
      <c r="S169" s="12"/>
      <c r="T169" s="72">
        <f t="shared" si="8"/>
        <v>0</v>
      </c>
    </row>
    <row r="170" spans="1:21" ht="18.75">
      <c r="A170" s="13" t="s">
        <v>78</v>
      </c>
      <c r="B170" s="14">
        <v>5406</v>
      </c>
      <c r="C170" s="14">
        <v>5</v>
      </c>
      <c r="D170" s="12"/>
      <c r="E170" s="12"/>
      <c r="F170" s="12"/>
      <c r="G170" s="12"/>
      <c r="H170" s="12"/>
      <c r="I170" s="12"/>
      <c r="J170" s="12"/>
      <c r="K170" s="27"/>
      <c r="L170" s="12"/>
      <c r="M170" s="12"/>
      <c r="N170" s="12">
        <v>35200</v>
      </c>
      <c r="O170" s="15">
        <v>0.1</v>
      </c>
      <c r="P170" s="12">
        <f t="shared" si="6"/>
        <v>3520</v>
      </c>
      <c r="Q170" s="12">
        <f t="shared" si="7"/>
        <v>3520</v>
      </c>
      <c r="R170" s="12"/>
      <c r="S170" s="12"/>
      <c r="T170" s="72">
        <f t="shared" si="8"/>
        <v>3.52</v>
      </c>
      <c r="U170" s="52">
        <v>84</v>
      </c>
    </row>
    <row r="171" spans="1:20" ht="18.75">
      <c r="A171" s="13" t="s">
        <v>176</v>
      </c>
      <c r="B171" s="14">
        <v>1260</v>
      </c>
      <c r="C171" s="14">
        <v>6</v>
      </c>
      <c r="D171" s="12"/>
      <c r="E171" s="12"/>
      <c r="F171" s="12"/>
      <c r="G171" s="12"/>
      <c r="H171" s="12"/>
      <c r="I171" s="12"/>
      <c r="J171" s="12"/>
      <c r="K171" s="27"/>
      <c r="L171" s="12"/>
      <c r="M171" s="12"/>
      <c r="N171" s="12">
        <v>35200</v>
      </c>
      <c r="O171" s="15">
        <v>0.1</v>
      </c>
      <c r="P171" s="12">
        <f t="shared" si="6"/>
        <v>3520</v>
      </c>
      <c r="Q171" s="12">
        <f t="shared" si="7"/>
        <v>3520</v>
      </c>
      <c r="R171" s="12"/>
      <c r="S171" s="12"/>
      <c r="T171" s="72">
        <f t="shared" si="8"/>
        <v>3.52</v>
      </c>
    </row>
    <row r="172" spans="1:20" ht="18.75">
      <c r="A172" s="16" t="s">
        <v>177</v>
      </c>
      <c r="B172" s="17">
        <v>2849</v>
      </c>
      <c r="C172" s="17">
        <v>5</v>
      </c>
      <c r="D172" s="18"/>
      <c r="E172" s="18"/>
      <c r="F172" s="18"/>
      <c r="G172" s="18"/>
      <c r="H172" s="18"/>
      <c r="I172" s="18"/>
      <c r="J172" s="18"/>
      <c r="K172" s="28"/>
      <c r="L172" s="18"/>
      <c r="M172" s="18"/>
      <c r="N172" s="18">
        <v>35200</v>
      </c>
      <c r="O172" s="19">
        <v>0.1</v>
      </c>
      <c r="P172" s="18">
        <f t="shared" si="6"/>
        <v>3520</v>
      </c>
      <c r="Q172" s="18">
        <f t="shared" si="7"/>
        <v>3520</v>
      </c>
      <c r="R172" s="18"/>
      <c r="S172" s="18"/>
      <c r="T172" s="73">
        <f t="shared" si="8"/>
        <v>3.52</v>
      </c>
    </row>
    <row r="173" spans="1:21" ht="18.75">
      <c r="A173" s="29" t="s">
        <v>79</v>
      </c>
      <c r="B173" s="30">
        <v>25508</v>
      </c>
      <c r="C173" s="30">
        <v>5</v>
      </c>
      <c r="D173" s="12">
        <v>36428</v>
      </c>
      <c r="E173" s="12">
        <f>D173*1.1</f>
        <v>40070.8</v>
      </c>
      <c r="F173" s="12">
        <f>E173*1.06</f>
        <v>42475.048</v>
      </c>
      <c r="G173" s="12">
        <f>F173*1.04</f>
        <v>44174.049920000005</v>
      </c>
      <c r="H173" s="12">
        <v>46674.62</v>
      </c>
      <c r="I173" s="12">
        <f>P5*45.5/12</f>
        <v>67439.26583333334</v>
      </c>
      <c r="J173" s="12">
        <f>I173*12</f>
        <v>809271.1900000001</v>
      </c>
      <c r="K173" s="27">
        <f>J173*30.2%</f>
        <v>244399.89938000002</v>
      </c>
      <c r="L173" s="12">
        <f>J173+K173</f>
        <v>1053671.08938</v>
      </c>
      <c r="M173" s="12">
        <v>35200</v>
      </c>
      <c r="N173" s="12">
        <v>35200.4</v>
      </c>
      <c r="O173" s="15">
        <v>0.3</v>
      </c>
      <c r="P173" s="12">
        <f t="shared" si="6"/>
        <v>10560.12</v>
      </c>
      <c r="Q173" s="12">
        <f t="shared" si="7"/>
        <v>1099431.2093800001</v>
      </c>
      <c r="R173" s="12"/>
      <c r="S173" s="12"/>
      <c r="T173" s="72">
        <f t="shared" si="8"/>
        <v>1099.4312093800002</v>
      </c>
      <c r="U173" s="52">
        <v>85</v>
      </c>
    </row>
    <row r="174" spans="1:21" ht="18.75">
      <c r="A174" s="13" t="s">
        <v>80</v>
      </c>
      <c r="B174" s="14">
        <v>2660</v>
      </c>
      <c r="C174" s="14">
        <v>6</v>
      </c>
      <c r="D174" s="12"/>
      <c r="E174" s="12"/>
      <c r="F174" s="12"/>
      <c r="G174" s="12"/>
      <c r="H174" s="12"/>
      <c r="I174" s="12"/>
      <c r="J174" s="12"/>
      <c r="K174" s="27"/>
      <c r="L174" s="12"/>
      <c r="M174" s="12"/>
      <c r="N174" s="12">
        <v>35200</v>
      </c>
      <c r="O174" s="15">
        <v>0.1</v>
      </c>
      <c r="P174" s="12">
        <f t="shared" si="6"/>
        <v>3520</v>
      </c>
      <c r="Q174" s="12">
        <f t="shared" si="7"/>
        <v>3520</v>
      </c>
      <c r="R174" s="12"/>
      <c r="S174" s="12"/>
      <c r="T174" s="72">
        <f t="shared" si="8"/>
        <v>3.52</v>
      </c>
      <c r="U174" s="52">
        <v>86</v>
      </c>
    </row>
    <row r="175" spans="1:20" ht="18.75">
      <c r="A175" s="13" t="s">
        <v>178</v>
      </c>
      <c r="B175" s="14">
        <v>1541</v>
      </c>
      <c r="C175" s="14">
        <v>6</v>
      </c>
      <c r="D175" s="12"/>
      <c r="E175" s="12"/>
      <c r="F175" s="12"/>
      <c r="G175" s="12"/>
      <c r="H175" s="12"/>
      <c r="I175" s="12"/>
      <c r="J175" s="12"/>
      <c r="K175" s="27"/>
      <c r="L175" s="12"/>
      <c r="M175" s="12"/>
      <c r="N175" s="12">
        <v>35200</v>
      </c>
      <c r="O175" s="15">
        <v>0.1</v>
      </c>
      <c r="P175" s="12">
        <f t="shared" si="6"/>
        <v>3520</v>
      </c>
      <c r="Q175" s="12">
        <f t="shared" si="7"/>
        <v>3520</v>
      </c>
      <c r="R175" s="12"/>
      <c r="S175" s="12"/>
      <c r="T175" s="72">
        <f t="shared" si="8"/>
        <v>3.52</v>
      </c>
    </row>
    <row r="176" spans="1:21" ht="18.75">
      <c r="A176" s="13" t="s">
        <v>81</v>
      </c>
      <c r="B176" s="14">
        <v>2668</v>
      </c>
      <c r="C176" s="14">
        <v>6</v>
      </c>
      <c r="D176" s="12"/>
      <c r="E176" s="12"/>
      <c r="F176" s="12"/>
      <c r="G176" s="12"/>
      <c r="H176" s="12"/>
      <c r="I176" s="12"/>
      <c r="J176" s="12"/>
      <c r="K176" s="27"/>
      <c r="L176" s="12"/>
      <c r="M176" s="12"/>
      <c r="N176" s="12">
        <v>35200</v>
      </c>
      <c r="O176" s="15">
        <v>0.1</v>
      </c>
      <c r="P176" s="12">
        <f t="shared" si="6"/>
        <v>3520</v>
      </c>
      <c r="Q176" s="12">
        <f t="shared" si="7"/>
        <v>3520</v>
      </c>
      <c r="R176" s="12"/>
      <c r="S176" s="12"/>
      <c r="T176" s="72">
        <f t="shared" si="8"/>
        <v>3.52</v>
      </c>
      <c r="U176" s="52">
        <v>87</v>
      </c>
    </row>
    <row r="177" spans="1:20" ht="18.75">
      <c r="A177" s="13" t="s">
        <v>212</v>
      </c>
      <c r="B177" s="14">
        <v>2506</v>
      </c>
      <c r="C177" s="14">
        <v>6</v>
      </c>
      <c r="D177" s="12"/>
      <c r="E177" s="12"/>
      <c r="F177" s="12"/>
      <c r="G177" s="12"/>
      <c r="H177" s="12"/>
      <c r="I177" s="12"/>
      <c r="J177" s="12"/>
      <c r="K177" s="27"/>
      <c r="L177" s="12"/>
      <c r="M177" s="12"/>
      <c r="N177" s="12">
        <v>35200</v>
      </c>
      <c r="O177" s="15">
        <v>0.1</v>
      </c>
      <c r="P177" s="12">
        <f t="shared" si="6"/>
        <v>3520</v>
      </c>
      <c r="Q177" s="12">
        <f t="shared" si="7"/>
        <v>3520</v>
      </c>
      <c r="R177" s="12"/>
      <c r="S177" s="12"/>
      <c r="T177" s="72">
        <f t="shared" si="8"/>
        <v>3.52</v>
      </c>
    </row>
    <row r="178" spans="1:20" ht="18.75">
      <c r="A178" s="16" t="s">
        <v>213</v>
      </c>
      <c r="B178" s="17">
        <v>16133</v>
      </c>
      <c r="C178" s="17">
        <v>3</v>
      </c>
      <c r="D178" s="18"/>
      <c r="E178" s="18"/>
      <c r="F178" s="18"/>
      <c r="G178" s="18"/>
      <c r="H178" s="18"/>
      <c r="I178" s="18"/>
      <c r="J178" s="18"/>
      <c r="K178" s="28"/>
      <c r="L178" s="18"/>
      <c r="M178" s="18"/>
      <c r="N178" s="18">
        <v>0</v>
      </c>
      <c r="O178" s="19">
        <v>0.2</v>
      </c>
      <c r="P178" s="18">
        <f t="shared" si="6"/>
        <v>0</v>
      </c>
      <c r="Q178" s="18">
        <f t="shared" si="7"/>
        <v>0</v>
      </c>
      <c r="R178" s="18"/>
      <c r="S178" s="18"/>
      <c r="T178" s="73">
        <f t="shared" si="8"/>
        <v>0</v>
      </c>
    </row>
    <row r="179" spans="1:21" ht="18.75">
      <c r="A179" s="29" t="s">
        <v>82</v>
      </c>
      <c r="B179" s="30">
        <v>57047</v>
      </c>
      <c r="C179" s="30">
        <v>3</v>
      </c>
      <c r="D179" s="12">
        <v>36428</v>
      </c>
      <c r="E179" s="12">
        <f>D179*1.1</f>
        <v>40070.8</v>
      </c>
      <c r="F179" s="12">
        <f>E179*1.06</f>
        <v>42475.048</v>
      </c>
      <c r="G179" s="12">
        <f>F179*1.04</f>
        <v>44174.049920000005</v>
      </c>
      <c r="H179" s="12">
        <f>G179*1.04</f>
        <v>45941.01191680001</v>
      </c>
      <c r="I179" s="12">
        <f>P5*45.5/12</f>
        <v>67439.26583333334</v>
      </c>
      <c r="J179" s="12">
        <f>I179*12</f>
        <v>809271.1900000001</v>
      </c>
      <c r="K179" s="27">
        <f>J179*30.2%</f>
        <v>244399.89938000002</v>
      </c>
      <c r="L179" s="12">
        <f>J179+K179</f>
        <v>1053671.08938</v>
      </c>
      <c r="M179" s="12">
        <v>35200</v>
      </c>
      <c r="N179" s="12">
        <v>35200.4</v>
      </c>
      <c r="O179" s="15">
        <v>0.6</v>
      </c>
      <c r="P179" s="12">
        <f t="shared" si="6"/>
        <v>21120.24</v>
      </c>
      <c r="Q179" s="12">
        <f t="shared" si="7"/>
        <v>1109991.32938</v>
      </c>
      <c r="R179" s="12"/>
      <c r="S179" s="12"/>
      <c r="T179" s="72">
        <f t="shared" si="8"/>
        <v>1109.99132938</v>
      </c>
      <c r="U179" s="52">
        <v>88</v>
      </c>
    </row>
    <row r="180" spans="1:20" ht="18.75">
      <c r="A180" s="13" t="s">
        <v>179</v>
      </c>
      <c r="B180" s="14">
        <v>2195</v>
      </c>
      <c r="C180" s="14">
        <v>6</v>
      </c>
      <c r="D180" s="12"/>
      <c r="E180" s="12"/>
      <c r="F180" s="12"/>
      <c r="G180" s="12"/>
      <c r="H180" s="12"/>
      <c r="I180" s="12"/>
      <c r="J180" s="12"/>
      <c r="K180" s="27"/>
      <c r="L180" s="12"/>
      <c r="M180" s="12"/>
      <c r="N180" s="12">
        <v>35200</v>
      </c>
      <c r="O180" s="15">
        <v>0.1</v>
      </c>
      <c r="P180" s="12">
        <f t="shared" si="6"/>
        <v>3520</v>
      </c>
      <c r="Q180" s="12">
        <f t="shared" si="7"/>
        <v>3520</v>
      </c>
      <c r="R180" s="12"/>
      <c r="S180" s="12"/>
      <c r="T180" s="72">
        <f t="shared" si="8"/>
        <v>3.52</v>
      </c>
    </row>
    <row r="181" spans="1:21" ht="18.75">
      <c r="A181" s="13" t="s">
        <v>83</v>
      </c>
      <c r="B181" s="14">
        <v>2799</v>
      </c>
      <c r="C181" s="14">
        <v>6</v>
      </c>
      <c r="D181" s="12"/>
      <c r="E181" s="12"/>
      <c r="F181" s="12"/>
      <c r="G181" s="12"/>
      <c r="H181" s="12"/>
      <c r="I181" s="12"/>
      <c r="J181" s="12"/>
      <c r="K181" s="27"/>
      <c r="L181" s="12"/>
      <c r="M181" s="12"/>
      <c r="N181" s="12">
        <v>35200</v>
      </c>
      <c r="O181" s="15">
        <v>0.1</v>
      </c>
      <c r="P181" s="12">
        <f t="shared" si="6"/>
        <v>3520</v>
      </c>
      <c r="Q181" s="12">
        <f t="shared" si="7"/>
        <v>3520</v>
      </c>
      <c r="R181" s="12"/>
      <c r="S181" s="12"/>
      <c r="T181" s="72">
        <f t="shared" si="8"/>
        <v>3.52</v>
      </c>
      <c r="U181" s="52">
        <v>89</v>
      </c>
    </row>
    <row r="182" spans="1:20" ht="18.75">
      <c r="A182" s="13" t="s">
        <v>180</v>
      </c>
      <c r="B182" s="14">
        <v>1027</v>
      </c>
      <c r="C182" s="14">
        <v>6</v>
      </c>
      <c r="D182" s="12"/>
      <c r="E182" s="12"/>
      <c r="F182" s="12"/>
      <c r="G182" s="12"/>
      <c r="H182" s="12"/>
      <c r="I182" s="12"/>
      <c r="J182" s="12"/>
      <c r="K182" s="27"/>
      <c r="L182" s="12"/>
      <c r="M182" s="12"/>
      <c r="N182" s="12">
        <v>35200</v>
      </c>
      <c r="O182" s="15">
        <v>0.1</v>
      </c>
      <c r="P182" s="12">
        <f t="shared" si="6"/>
        <v>3520</v>
      </c>
      <c r="Q182" s="12">
        <f t="shared" si="7"/>
        <v>3520</v>
      </c>
      <c r="R182" s="12"/>
      <c r="S182" s="12"/>
      <c r="T182" s="72">
        <f t="shared" si="8"/>
        <v>3.52</v>
      </c>
    </row>
    <row r="183" spans="1:21" ht="18.75">
      <c r="A183" s="13" t="s">
        <v>84</v>
      </c>
      <c r="B183" s="14">
        <v>3916</v>
      </c>
      <c r="C183" s="14">
        <v>5</v>
      </c>
      <c r="D183" s="12"/>
      <c r="E183" s="12"/>
      <c r="F183" s="12"/>
      <c r="G183" s="12"/>
      <c r="H183" s="12"/>
      <c r="I183" s="12"/>
      <c r="J183" s="12"/>
      <c r="K183" s="27"/>
      <c r="L183" s="12"/>
      <c r="M183" s="12"/>
      <c r="N183" s="12">
        <v>35200</v>
      </c>
      <c r="O183" s="15">
        <v>0.1</v>
      </c>
      <c r="P183" s="12">
        <f t="shared" si="6"/>
        <v>3520</v>
      </c>
      <c r="Q183" s="12">
        <f t="shared" si="7"/>
        <v>3520</v>
      </c>
      <c r="R183" s="12"/>
      <c r="S183" s="12"/>
      <c r="T183" s="72">
        <f t="shared" si="8"/>
        <v>3.52</v>
      </c>
      <c r="U183" s="52">
        <v>90</v>
      </c>
    </row>
    <row r="184" spans="1:20" ht="18.75">
      <c r="A184" s="13" t="s">
        <v>181</v>
      </c>
      <c r="B184" s="14">
        <v>2625</v>
      </c>
      <c r="C184" s="14">
        <v>6</v>
      </c>
      <c r="D184" s="12"/>
      <c r="E184" s="12"/>
      <c r="F184" s="12"/>
      <c r="G184" s="12"/>
      <c r="H184" s="12"/>
      <c r="I184" s="12"/>
      <c r="J184" s="12"/>
      <c r="K184" s="27"/>
      <c r="L184" s="12"/>
      <c r="M184" s="12"/>
      <c r="N184" s="12">
        <v>35200</v>
      </c>
      <c r="O184" s="15">
        <v>0.1</v>
      </c>
      <c r="P184" s="12">
        <f t="shared" si="6"/>
        <v>3520</v>
      </c>
      <c r="Q184" s="12">
        <f t="shared" si="7"/>
        <v>3520</v>
      </c>
      <c r="R184" s="12"/>
      <c r="S184" s="12"/>
      <c r="T184" s="72">
        <f t="shared" si="8"/>
        <v>3.52</v>
      </c>
    </row>
    <row r="185" spans="1:21" ht="18.75">
      <c r="A185" s="13" t="s">
        <v>85</v>
      </c>
      <c r="B185" s="14">
        <v>2280</v>
      </c>
      <c r="C185" s="14">
        <v>6</v>
      </c>
      <c r="D185" s="12"/>
      <c r="E185" s="12"/>
      <c r="F185" s="12"/>
      <c r="G185" s="12"/>
      <c r="H185" s="12"/>
      <c r="I185" s="12"/>
      <c r="J185" s="12"/>
      <c r="K185" s="27"/>
      <c r="L185" s="12"/>
      <c r="M185" s="12"/>
      <c r="N185" s="12">
        <v>35200</v>
      </c>
      <c r="O185" s="15">
        <v>0.1</v>
      </c>
      <c r="P185" s="12">
        <f t="shared" si="6"/>
        <v>3520</v>
      </c>
      <c r="Q185" s="12">
        <f t="shared" si="7"/>
        <v>3520</v>
      </c>
      <c r="R185" s="12"/>
      <c r="S185" s="12"/>
      <c r="T185" s="72">
        <f t="shared" si="8"/>
        <v>3.52</v>
      </c>
      <c r="U185" s="52">
        <v>91</v>
      </c>
    </row>
    <row r="186" spans="1:21" ht="18.75">
      <c r="A186" s="13" t="s">
        <v>86</v>
      </c>
      <c r="B186" s="14">
        <v>1788</v>
      </c>
      <c r="C186" s="14">
        <v>6</v>
      </c>
      <c r="D186" s="12"/>
      <c r="E186" s="12"/>
      <c r="F186" s="12"/>
      <c r="G186" s="12"/>
      <c r="H186" s="12"/>
      <c r="I186" s="12"/>
      <c r="J186" s="12"/>
      <c r="K186" s="27"/>
      <c r="L186" s="12"/>
      <c r="M186" s="12"/>
      <c r="N186" s="12">
        <v>35200</v>
      </c>
      <c r="O186" s="15">
        <v>0.1</v>
      </c>
      <c r="P186" s="12">
        <f t="shared" si="6"/>
        <v>3520</v>
      </c>
      <c r="Q186" s="12">
        <f t="shared" si="7"/>
        <v>3520</v>
      </c>
      <c r="R186" s="12"/>
      <c r="S186" s="12"/>
      <c r="T186" s="72">
        <f t="shared" si="8"/>
        <v>3.52</v>
      </c>
      <c r="U186" s="52">
        <v>92</v>
      </c>
    </row>
    <row r="187" spans="1:21" ht="18.75">
      <c r="A187" s="13" t="s">
        <v>87</v>
      </c>
      <c r="B187" s="14">
        <v>1934</v>
      </c>
      <c r="C187" s="14">
        <v>6</v>
      </c>
      <c r="D187" s="12"/>
      <c r="E187" s="12"/>
      <c r="F187" s="12"/>
      <c r="G187" s="12"/>
      <c r="H187" s="12"/>
      <c r="I187" s="12"/>
      <c r="J187" s="12"/>
      <c r="K187" s="27"/>
      <c r="L187" s="12"/>
      <c r="M187" s="12"/>
      <c r="N187" s="12">
        <v>35200</v>
      </c>
      <c r="O187" s="15">
        <v>0.1</v>
      </c>
      <c r="P187" s="12">
        <f t="shared" si="6"/>
        <v>3520</v>
      </c>
      <c r="Q187" s="12">
        <f t="shared" si="7"/>
        <v>3520</v>
      </c>
      <c r="R187" s="12"/>
      <c r="S187" s="12"/>
      <c r="T187" s="72">
        <f t="shared" si="8"/>
        <v>3.52</v>
      </c>
      <c r="U187" s="52">
        <v>93</v>
      </c>
    </row>
    <row r="188" spans="1:21" ht="18.75">
      <c r="A188" s="13" t="s">
        <v>88</v>
      </c>
      <c r="B188" s="14">
        <v>2720</v>
      </c>
      <c r="C188" s="14">
        <v>6</v>
      </c>
      <c r="D188" s="12"/>
      <c r="E188" s="12"/>
      <c r="F188" s="12"/>
      <c r="G188" s="12"/>
      <c r="H188" s="12"/>
      <c r="I188" s="12"/>
      <c r="J188" s="12"/>
      <c r="K188" s="27"/>
      <c r="L188" s="12"/>
      <c r="M188" s="12"/>
      <c r="N188" s="12">
        <v>35200</v>
      </c>
      <c r="O188" s="15">
        <v>0.1</v>
      </c>
      <c r="P188" s="12">
        <f t="shared" si="6"/>
        <v>3520</v>
      </c>
      <c r="Q188" s="12">
        <f t="shared" si="7"/>
        <v>3520</v>
      </c>
      <c r="R188" s="12"/>
      <c r="S188" s="12"/>
      <c r="T188" s="72">
        <f t="shared" si="8"/>
        <v>3.52</v>
      </c>
      <c r="U188" s="52">
        <v>94</v>
      </c>
    </row>
    <row r="189" spans="1:20" ht="18.75">
      <c r="A189" s="13" t="s">
        <v>182</v>
      </c>
      <c r="B189" s="14">
        <v>1557</v>
      </c>
      <c r="C189" s="14">
        <v>6</v>
      </c>
      <c r="D189" s="12"/>
      <c r="E189" s="12"/>
      <c r="F189" s="12"/>
      <c r="G189" s="12"/>
      <c r="H189" s="12"/>
      <c r="I189" s="12"/>
      <c r="J189" s="12"/>
      <c r="K189" s="27"/>
      <c r="L189" s="12"/>
      <c r="M189" s="12"/>
      <c r="N189" s="12">
        <v>35200</v>
      </c>
      <c r="O189" s="15">
        <v>0.1</v>
      </c>
      <c r="P189" s="12">
        <f t="shared" si="6"/>
        <v>3520</v>
      </c>
      <c r="Q189" s="12">
        <f t="shared" si="7"/>
        <v>3520</v>
      </c>
      <c r="R189" s="12"/>
      <c r="S189" s="12"/>
      <c r="T189" s="72">
        <f t="shared" si="8"/>
        <v>3.52</v>
      </c>
    </row>
    <row r="190" spans="1:21" ht="18.75">
      <c r="A190" s="13" t="s">
        <v>89</v>
      </c>
      <c r="B190" s="14">
        <v>6564</v>
      </c>
      <c r="C190" s="14">
        <v>4</v>
      </c>
      <c r="D190" s="12"/>
      <c r="E190" s="12"/>
      <c r="F190" s="12"/>
      <c r="G190" s="12"/>
      <c r="H190" s="12"/>
      <c r="I190" s="12"/>
      <c r="J190" s="12"/>
      <c r="K190" s="27"/>
      <c r="L190" s="12"/>
      <c r="M190" s="12"/>
      <c r="N190" s="12">
        <v>35200</v>
      </c>
      <c r="O190" s="15">
        <v>0.1</v>
      </c>
      <c r="P190" s="12">
        <f t="shared" si="6"/>
        <v>3520</v>
      </c>
      <c r="Q190" s="12">
        <f t="shared" si="7"/>
        <v>3520</v>
      </c>
      <c r="R190" s="12"/>
      <c r="S190" s="12"/>
      <c r="T190" s="72">
        <f t="shared" si="8"/>
        <v>3.52</v>
      </c>
      <c r="U190" s="52">
        <v>95</v>
      </c>
    </row>
    <row r="191" spans="1:20" ht="18.75">
      <c r="A191" s="13" t="s">
        <v>183</v>
      </c>
      <c r="B191" s="14">
        <v>724</v>
      </c>
      <c r="C191" s="14">
        <v>7</v>
      </c>
      <c r="D191" s="12"/>
      <c r="E191" s="12"/>
      <c r="F191" s="12"/>
      <c r="G191" s="12"/>
      <c r="H191" s="12"/>
      <c r="I191" s="12"/>
      <c r="J191" s="12"/>
      <c r="K191" s="27"/>
      <c r="L191" s="12"/>
      <c r="M191" s="12"/>
      <c r="N191" s="12">
        <v>35200</v>
      </c>
      <c r="O191" s="15">
        <v>0.1</v>
      </c>
      <c r="P191" s="12">
        <f t="shared" si="6"/>
        <v>3520</v>
      </c>
      <c r="Q191" s="12">
        <f t="shared" si="7"/>
        <v>3520</v>
      </c>
      <c r="R191" s="12"/>
      <c r="S191" s="12"/>
      <c r="T191" s="72">
        <f t="shared" si="8"/>
        <v>3.52</v>
      </c>
    </row>
    <row r="192" spans="1:21" ht="18.75">
      <c r="A192" s="16" t="s">
        <v>90</v>
      </c>
      <c r="B192" s="17">
        <v>8097</v>
      </c>
      <c r="C192" s="17">
        <v>3</v>
      </c>
      <c r="D192" s="18"/>
      <c r="E192" s="18"/>
      <c r="F192" s="18"/>
      <c r="G192" s="18"/>
      <c r="H192" s="18"/>
      <c r="I192" s="18"/>
      <c r="J192" s="18"/>
      <c r="K192" s="28"/>
      <c r="L192" s="18"/>
      <c r="M192" s="18"/>
      <c r="N192" s="18">
        <v>35200</v>
      </c>
      <c r="O192" s="19">
        <v>0.1</v>
      </c>
      <c r="P192" s="18">
        <f t="shared" si="6"/>
        <v>3520</v>
      </c>
      <c r="Q192" s="18">
        <f t="shared" si="7"/>
        <v>3520</v>
      </c>
      <c r="R192" s="18"/>
      <c r="S192" s="18"/>
      <c r="T192" s="73">
        <f t="shared" si="8"/>
        <v>3.52</v>
      </c>
      <c r="U192" s="52">
        <v>96</v>
      </c>
    </row>
    <row r="193" spans="1:21" ht="18.75">
      <c r="A193" s="29" t="s">
        <v>91</v>
      </c>
      <c r="B193" s="30">
        <v>45192</v>
      </c>
      <c r="C193" s="30">
        <v>4</v>
      </c>
      <c r="D193" s="12">
        <v>36428</v>
      </c>
      <c r="E193" s="12">
        <f>D193*1.1</f>
        <v>40070.8</v>
      </c>
      <c r="F193" s="12">
        <f>E193*1.06</f>
        <v>42475.048</v>
      </c>
      <c r="G193" s="12">
        <f>F193*1.04</f>
        <v>44174.049920000005</v>
      </c>
      <c r="H193" s="12">
        <f>G193*1.04</f>
        <v>45941.01191680001</v>
      </c>
      <c r="I193" s="12">
        <f>P5*45.5/12</f>
        <v>67439.26583333334</v>
      </c>
      <c r="J193" s="12">
        <f>I193*12</f>
        <v>809271.1900000001</v>
      </c>
      <c r="K193" s="27">
        <f>J193*30.2%</f>
        <v>244399.89938000002</v>
      </c>
      <c r="L193" s="12">
        <f>J193+K193</f>
        <v>1053671.08938</v>
      </c>
      <c r="M193" s="12">
        <v>35200</v>
      </c>
      <c r="N193" s="12">
        <v>35200.4</v>
      </c>
      <c r="O193" s="15">
        <v>0.5</v>
      </c>
      <c r="P193" s="12">
        <f t="shared" si="6"/>
        <v>17600.2</v>
      </c>
      <c r="Q193" s="12">
        <f t="shared" si="7"/>
        <v>1106471.28938</v>
      </c>
      <c r="R193" s="12"/>
      <c r="S193" s="12"/>
      <c r="T193" s="72">
        <f t="shared" si="8"/>
        <v>1106.47128938</v>
      </c>
      <c r="U193" s="52">
        <v>97</v>
      </c>
    </row>
    <row r="194" spans="1:20" ht="18.75">
      <c r="A194" s="13" t="s">
        <v>184</v>
      </c>
      <c r="B194" s="14">
        <v>2331</v>
      </c>
      <c r="C194" s="14">
        <v>6</v>
      </c>
      <c r="D194" s="12"/>
      <c r="E194" s="12"/>
      <c r="F194" s="12"/>
      <c r="G194" s="12"/>
      <c r="H194" s="12"/>
      <c r="I194" s="12"/>
      <c r="J194" s="12"/>
      <c r="K194" s="27"/>
      <c r="L194" s="12"/>
      <c r="M194" s="12"/>
      <c r="N194" s="12">
        <v>35200</v>
      </c>
      <c r="O194" s="15">
        <v>0.1</v>
      </c>
      <c r="P194" s="12">
        <f t="shared" si="6"/>
        <v>3520</v>
      </c>
      <c r="Q194" s="12">
        <f t="shared" si="7"/>
        <v>3520</v>
      </c>
      <c r="R194" s="12"/>
      <c r="S194" s="12"/>
      <c r="T194" s="72">
        <f t="shared" si="8"/>
        <v>3.52</v>
      </c>
    </row>
    <row r="195" spans="1:20" ht="18.75">
      <c r="A195" s="13" t="s">
        <v>185</v>
      </c>
      <c r="B195" s="14">
        <v>1525</v>
      </c>
      <c r="C195" s="14">
        <v>6</v>
      </c>
      <c r="D195" s="12"/>
      <c r="E195" s="12"/>
      <c r="F195" s="12"/>
      <c r="G195" s="12"/>
      <c r="H195" s="12"/>
      <c r="I195" s="12"/>
      <c r="J195" s="12"/>
      <c r="K195" s="27"/>
      <c r="L195" s="12"/>
      <c r="M195" s="12"/>
      <c r="N195" s="12">
        <v>35200</v>
      </c>
      <c r="O195" s="15">
        <v>0.1</v>
      </c>
      <c r="P195" s="12">
        <f t="shared" si="6"/>
        <v>3520</v>
      </c>
      <c r="Q195" s="12">
        <f t="shared" si="7"/>
        <v>3520</v>
      </c>
      <c r="R195" s="12"/>
      <c r="S195" s="12"/>
      <c r="T195" s="72">
        <f t="shared" si="8"/>
        <v>3.52</v>
      </c>
    </row>
    <row r="196" spans="1:20" ht="18.75">
      <c r="A196" s="13" t="s">
        <v>186</v>
      </c>
      <c r="B196" s="14">
        <v>1006</v>
      </c>
      <c r="C196" s="14">
        <v>6</v>
      </c>
      <c r="D196" s="12"/>
      <c r="E196" s="12"/>
      <c r="F196" s="12"/>
      <c r="G196" s="12"/>
      <c r="H196" s="12"/>
      <c r="I196" s="12"/>
      <c r="J196" s="12"/>
      <c r="K196" s="27"/>
      <c r="L196" s="12"/>
      <c r="M196" s="12"/>
      <c r="N196" s="12">
        <v>35200</v>
      </c>
      <c r="O196" s="15">
        <v>0.1</v>
      </c>
      <c r="P196" s="12">
        <f t="shared" si="6"/>
        <v>3520</v>
      </c>
      <c r="Q196" s="12">
        <f t="shared" si="7"/>
        <v>3520</v>
      </c>
      <c r="R196" s="12"/>
      <c r="S196" s="12"/>
      <c r="T196" s="72">
        <f t="shared" si="8"/>
        <v>3.52</v>
      </c>
    </row>
    <row r="197" spans="1:20" ht="18.75">
      <c r="A197" s="13" t="s">
        <v>187</v>
      </c>
      <c r="B197" s="14">
        <v>1873</v>
      </c>
      <c r="C197" s="14">
        <v>6</v>
      </c>
      <c r="D197" s="12"/>
      <c r="E197" s="12"/>
      <c r="F197" s="12"/>
      <c r="G197" s="12"/>
      <c r="H197" s="12"/>
      <c r="I197" s="12"/>
      <c r="J197" s="12"/>
      <c r="K197" s="27"/>
      <c r="L197" s="12"/>
      <c r="M197" s="12"/>
      <c r="N197" s="12">
        <v>35200</v>
      </c>
      <c r="O197" s="15">
        <v>0.1</v>
      </c>
      <c r="P197" s="12">
        <f t="shared" si="6"/>
        <v>3520</v>
      </c>
      <c r="Q197" s="12">
        <f t="shared" si="7"/>
        <v>3520</v>
      </c>
      <c r="R197" s="12"/>
      <c r="S197" s="12"/>
      <c r="T197" s="72">
        <f t="shared" si="8"/>
        <v>3.52</v>
      </c>
    </row>
    <row r="198" spans="1:21" ht="18.75">
      <c r="A198" s="13" t="s">
        <v>92</v>
      </c>
      <c r="B198" s="14">
        <v>2456</v>
      </c>
      <c r="C198" s="14">
        <v>6</v>
      </c>
      <c r="D198" s="12"/>
      <c r="E198" s="12"/>
      <c r="F198" s="12"/>
      <c r="G198" s="12"/>
      <c r="H198" s="12"/>
      <c r="I198" s="12"/>
      <c r="J198" s="12"/>
      <c r="K198" s="27"/>
      <c r="L198" s="12"/>
      <c r="M198" s="12"/>
      <c r="N198" s="12">
        <v>35200</v>
      </c>
      <c r="O198" s="15">
        <v>0.1</v>
      </c>
      <c r="P198" s="12">
        <f t="shared" si="6"/>
        <v>3520</v>
      </c>
      <c r="Q198" s="12">
        <f t="shared" si="7"/>
        <v>3520</v>
      </c>
      <c r="R198" s="12"/>
      <c r="S198" s="12"/>
      <c r="T198" s="72">
        <f t="shared" si="8"/>
        <v>3.52</v>
      </c>
      <c r="U198" s="52">
        <v>98</v>
      </c>
    </row>
    <row r="199" spans="1:20" ht="18.75">
      <c r="A199" s="16" t="s">
        <v>188</v>
      </c>
      <c r="B199" s="17">
        <v>743</v>
      </c>
      <c r="C199" s="17">
        <v>7</v>
      </c>
      <c r="D199" s="18"/>
      <c r="E199" s="18"/>
      <c r="F199" s="18"/>
      <c r="G199" s="18"/>
      <c r="H199" s="18"/>
      <c r="I199" s="18"/>
      <c r="J199" s="18"/>
      <c r="K199" s="28"/>
      <c r="L199" s="18"/>
      <c r="M199" s="18"/>
      <c r="N199" s="18">
        <v>35200</v>
      </c>
      <c r="O199" s="19">
        <v>0.1</v>
      </c>
      <c r="P199" s="18">
        <f t="shared" si="6"/>
        <v>3520</v>
      </c>
      <c r="Q199" s="18">
        <f t="shared" si="7"/>
        <v>3520</v>
      </c>
      <c r="R199" s="18"/>
      <c r="S199" s="18"/>
      <c r="T199" s="73">
        <f t="shared" si="8"/>
        <v>3.52</v>
      </c>
    </row>
    <row r="200" spans="1:21" ht="18.75">
      <c r="A200" s="35" t="s">
        <v>93</v>
      </c>
      <c r="B200" s="30">
        <v>133109</v>
      </c>
      <c r="C200" s="30">
        <v>2</v>
      </c>
      <c r="D200" s="12">
        <v>37055</v>
      </c>
      <c r="E200" s="12">
        <f>D200*1.1</f>
        <v>40760.5</v>
      </c>
      <c r="F200" s="12">
        <f>E200*1.06</f>
        <v>43206.130000000005</v>
      </c>
      <c r="G200" s="12">
        <f>F200*1.04</f>
        <v>44934.37520000001</v>
      </c>
      <c r="H200" s="12">
        <f>G200*1.04</f>
        <v>46731.75020800001</v>
      </c>
      <c r="I200" s="12">
        <f>P5*45.5/12</f>
        <v>67439.26583333334</v>
      </c>
      <c r="J200" s="12">
        <f>I200*12</f>
        <v>809271.1900000001</v>
      </c>
      <c r="K200" s="27">
        <f>J200*30.2%</f>
        <v>244399.89938000002</v>
      </c>
      <c r="L200" s="12">
        <f>J200+K200</f>
        <v>1053671.08938</v>
      </c>
      <c r="M200" s="12">
        <v>35200</v>
      </c>
      <c r="N200" s="12">
        <v>35200.4</v>
      </c>
      <c r="O200" s="15">
        <v>1</v>
      </c>
      <c r="P200" s="12">
        <f t="shared" si="6"/>
        <v>35200.4</v>
      </c>
      <c r="Q200" s="36">
        <f t="shared" si="7"/>
        <v>1124071.48938</v>
      </c>
      <c r="R200" s="12"/>
      <c r="S200" s="12"/>
      <c r="T200" s="72">
        <f t="shared" si="8"/>
        <v>1124.07148938</v>
      </c>
      <c r="U200" s="52">
        <v>99</v>
      </c>
    </row>
    <row r="201" spans="1:20" ht="18.75">
      <c r="A201" s="37" t="s">
        <v>214</v>
      </c>
      <c r="B201" s="14">
        <v>4507</v>
      </c>
      <c r="C201" s="14">
        <v>5</v>
      </c>
      <c r="D201" s="12"/>
      <c r="E201" s="12"/>
      <c r="F201" s="12"/>
      <c r="G201" s="12"/>
      <c r="H201" s="12"/>
      <c r="I201" s="12"/>
      <c r="J201" s="12"/>
      <c r="K201" s="27"/>
      <c r="L201" s="12"/>
      <c r="M201" s="12"/>
      <c r="N201" s="12">
        <v>35200</v>
      </c>
      <c r="O201" s="15">
        <v>0.1</v>
      </c>
      <c r="P201" s="12">
        <f t="shared" si="6"/>
        <v>3520</v>
      </c>
      <c r="Q201" s="12">
        <f t="shared" si="7"/>
        <v>3520</v>
      </c>
      <c r="R201" s="12"/>
      <c r="S201" s="12"/>
      <c r="T201" s="72">
        <f t="shared" si="8"/>
        <v>3.52</v>
      </c>
    </row>
    <row r="202" spans="1:20" ht="18.75">
      <c r="A202" s="37" t="s">
        <v>189</v>
      </c>
      <c r="B202" s="14">
        <v>1919</v>
      </c>
      <c r="C202" s="14">
        <v>6</v>
      </c>
      <c r="D202" s="12"/>
      <c r="E202" s="12"/>
      <c r="F202" s="12"/>
      <c r="G202" s="12"/>
      <c r="H202" s="12"/>
      <c r="I202" s="12"/>
      <c r="J202" s="12"/>
      <c r="K202" s="27"/>
      <c r="L202" s="12"/>
      <c r="M202" s="12"/>
      <c r="N202" s="12">
        <v>35200</v>
      </c>
      <c r="O202" s="15">
        <v>0.1</v>
      </c>
      <c r="P202" s="12">
        <f t="shared" si="6"/>
        <v>3520</v>
      </c>
      <c r="Q202" s="12">
        <f t="shared" si="7"/>
        <v>3520</v>
      </c>
      <c r="R202" s="12"/>
      <c r="S202" s="12"/>
      <c r="T202" s="72">
        <f t="shared" si="8"/>
        <v>3.52</v>
      </c>
    </row>
    <row r="203" spans="1:21" ht="18.75">
      <c r="A203" s="37" t="s">
        <v>94</v>
      </c>
      <c r="B203" s="14">
        <v>8833</v>
      </c>
      <c r="C203" s="14">
        <v>4</v>
      </c>
      <c r="D203" s="12"/>
      <c r="E203" s="12"/>
      <c r="F203" s="12"/>
      <c r="G203" s="12"/>
      <c r="H203" s="12"/>
      <c r="I203" s="12"/>
      <c r="J203" s="12"/>
      <c r="K203" s="27"/>
      <c r="L203" s="12"/>
      <c r="M203" s="12"/>
      <c r="N203" s="12">
        <v>35200</v>
      </c>
      <c r="O203" s="15">
        <v>0.1</v>
      </c>
      <c r="P203" s="12">
        <f t="shared" si="6"/>
        <v>3520</v>
      </c>
      <c r="Q203" s="12">
        <f t="shared" si="7"/>
        <v>3520</v>
      </c>
      <c r="R203" s="12"/>
      <c r="S203" s="12"/>
      <c r="T203" s="72">
        <f t="shared" si="8"/>
        <v>3.52</v>
      </c>
      <c r="U203" s="52">
        <v>100</v>
      </c>
    </row>
    <row r="204" spans="1:21" ht="18.75">
      <c r="A204" s="37" t="s">
        <v>95</v>
      </c>
      <c r="B204" s="14">
        <v>22949</v>
      </c>
      <c r="C204" s="14">
        <v>2</v>
      </c>
      <c r="D204" s="12"/>
      <c r="E204" s="12"/>
      <c r="F204" s="12"/>
      <c r="G204" s="12"/>
      <c r="H204" s="12"/>
      <c r="I204" s="12"/>
      <c r="J204" s="12"/>
      <c r="K204" s="27"/>
      <c r="L204" s="12"/>
      <c r="M204" s="12"/>
      <c r="N204" s="12">
        <v>35200</v>
      </c>
      <c r="O204" s="15">
        <v>0.3</v>
      </c>
      <c r="P204" s="12">
        <f t="shared" si="6"/>
        <v>10560</v>
      </c>
      <c r="Q204" s="12">
        <f t="shared" si="7"/>
        <v>10560</v>
      </c>
      <c r="R204" s="12"/>
      <c r="S204" s="12"/>
      <c r="T204" s="72">
        <f t="shared" si="8"/>
        <v>10.56</v>
      </c>
      <c r="U204" s="52">
        <v>101</v>
      </c>
    </row>
    <row r="205" spans="1:20" ht="18.75">
      <c r="A205" s="37" t="s">
        <v>190</v>
      </c>
      <c r="B205" s="14">
        <v>3354</v>
      </c>
      <c r="C205" s="14">
        <v>5</v>
      </c>
      <c r="D205" s="12"/>
      <c r="E205" s="12"/>
      <c r="F205" s="12"/>
      <c r="G205" s="12"/>
      <c r="H205" s="12"/>
      <c r="I205" s="12"/>
      <c r="J205" s="12"/>
      <c r="K205" s="27"/>
      <c r="L205" s="12"/>
      <c r="M205" s="12"/>
      <c r="N205" s="12">
        <v>35200</v>
      </c>
      <c r="O205" s="15">
        <v>0.1</v>
      </c>
      <c r="P205" s="12">
        <f t="shared" si="6"/>
        <v>3520</v>
      </c>
      <c r="Q205" s="12">
        <f t="shared" si="7"/>
        <v>3520</v>
      </c>
      <c r="R205" s="12"/>
      <c r="S205" s="12"/>
      <c r="T205" s="72">
        <f t="shared" si="8"/>
        <v>3.52</v>
      </c>
    </row>
    <row r="206" spans="1:20" ht="18.75">
      <c r="A206" s="37" t="s">
        <v>215</v>
      </c>
      <c r="B206" s="14">
        <v>3060</v>
      </c>
      <c r="C206" s="14">
        <v>5</v>
      </c>
      <c r="D206" s="12"/>
      <c r="E206" s="12"/>
      <c r="F206" s="12"/>
      <c r="G206" s="12"/>
      <c r="H206" s="12"/>
      <c r="I206" s="12"/>
      <c r="J206" s="12"/>
      <c r="K206" s="27"/>
      <c r="L206" s="12"/>
      <c r="M206" s="12"/>
      <c r="N206" s="12">
        <v>35200</v>
      </c>
      <c r="O206" s="15">
        <v>0.1</v>
      </c>
      <c r="P206" s="12">
        <f t="shared" si="6"/>
        <v>3520</v>
      </c>
      <c r="Q206" s="12">
        <f t="shared" si="7"/>
        <v>3520</v>
      </c>
      <c r="R206" s="12"/>
      <c r="S206" s="12"/>
      <c r="T206" s="72">
        <f t="shared" si="8"/>
        <v>3.52</v>
      </c>
    </row>
    <row r="207" spans="1:21" ht="18.75">
      <c r="A207" s="37" t="s">
        <v>96</v>
      </c>
      <c r="B207" s="14">
        <v>27029</v>
      </c>
      <c r="C207" s="14">
        <v>3</v>
      </c>
      <c r="D207" s="12"/>
      <c r="E207" s="12"/>
      <c r="F207" s="12"/>
      <c r="G207" s="12"/>
      <c r="H207" s="12"/>
      <c r="I207" s="12"/>
      <c r="J207" s="12"/>
      <c r="K207" s="27"/>
      <c r="L207" s="12"/>
      <c r="M207" s="12"/>
      <c r="N207" s="12">
        <v>35200</v>
      </c>
      <c r="O207" s="15">
        <v>0.3</v>
      </c>
      <c r="P207" s="12">
        <f t="shared" si="6"/>
        <v>10560</v>
      </c>
      <c r="Q207" s="12">
        <f t="shared" si="7"/>
        <v>10560</v>
      </c>
      <c r="R207" s="12"/>
      <c r="S207" s="12"/>
      <c r="T207" s="72">
        <f t="shared" si="8"/>
        <v>10.56</v>
      </c>
      <c r="U207" s="52">
        <v>102</v>
      </c>
    </row>
    <row r="208" spans="1:20" ht="18.75">
      <c r="A208" s="37" t="s">
        <v>191</v>
      </c>
      <c r="B208" s="14">
        <v>1620</v>
      </c>
      <c r="C208" s="14">
        <v>6</v>
      </c>
      <c r="D208" s="12"/>
      <c r="E208" s="12"/>
      <c r="F208" s="12"/>
      <c r="G208" s="12"/>
      <c r="H208" s="12"/>
      <c r="I208" s="12"/>
      <c r="J208" s="12"/>
      <c r="K208" s="27"/>
      <c r="L208" s="12"/>
      <c r="M208" s="12"/>
      <c r="N208" s="12">
        <v>35200</v>
      </c>
      <c r="O208" s="15">
        <v>0.1</v>
      </c>
      <c r="P208" s="12">
        <f t="shared" si="6"/>
        <v>3520</v>
      </c>
      <c r="Q208" s="12">
        <f t="shared" si="7"/>
        <v>3520</v>
      </c>
      <c r="R208" s="12"/>
      <c r="S208" s="12"/>
      <c r="T208" s="72">
        <f t="shared" si="8"/>
        <v>3.52</v>
      </c>
    </row>
    <row r="209" spans="1:20" ht="18.75">
      <c r="A209" s="37" t="s">
        <v>216</v>
      </c>
      <c r="B209" s="14">
        <v>11490</v>
      </c>
      <c r="C209" s="14">
        <v>3</v>
      </c>
      <c r="D209" s="12"/>
      <c r="E209" s="12"/>
      <c r="F209" s="12"/>
      <c r="G209" s="12"/>
      <c r="H209" s="12"/>
      <c r="I209" s="12"/>
      <c r="J209" s="12"/>
      <c r="K209" s="27"/>
      <c r="L209" s="12"/>
      <c r="M209" s="12"/>
      <c r="N209" s="12">
        <v>35200</v>
      </c>
      <c r="O209" s="15">
        <v>0.2</v>
      </c>
      <c r="P209" s="12">
        <f t="shared" si="6"/>
        <v>7040</v>
      </c>
      <c r="Q209" s="12">
        <f t="shared" si="7"/>
        <v>7040</v>
      </c>
      <c r="R209" s="12"/>
      <c r="S209" s="12"/>
      <c r="T209" s="72">
        <f t="shared" si="8"/>
        <v>7.04</v>
      </c>
    </row>
    <row r="210" spans="1:21" ht="18.75">
      <c r="A210" s="37" t="s">
        <v>221</v>
      </c>
      <c r="B210" s="14">
        <v>6083</v>
      </c>
      <c r="C210" s="14">
        <v>5</v>
      </c>
      <c r="D210" s="12"/>
      <c r="E210" s="12"/>
      <c r="F210" s="12"/>
      <c r="G210" s="12"/>
      <c r="H210" s="12"/>
      <c r="I210" s="12"/>
      <c r="J210" s="12"/>
      <c r="K210" s="27"/>
      <c r="L210" s="12"/>
      <c r="M210" s="12"/>
      <c r="N210" s="12">
        <v>35200</v>
      </c>
      <c r="O210" s="15">
        <v>0.1</v>
      </c>
      <c r="P210" s="12">
        <f t="shared" si="6"/>
        <v>3520</v>
      </c>
      <c r="Q210" s="12">
        <f t="shared" si="7"/>
        <v>3520</v>
      </c>
      <c r="R210" s="12"/>
      <c r="S210" s="12"/>
      <c r="T210" s="72">
        <f t="shared" si="8"/>
        <v>3.52</v>
      </c>
      <c r="U210" s="52">
        <v>103</v>
      </c>
    </row>
    <row r="211" spans="1:20" ht="18.75">
      <c r="A211" s="37" t="s">
        <v>217</v>
      </c>
      <c r="B211" s="14">
        <v>4979</v>
      </c>
      <c r="C211" s="14">
        <v>4</v>
      </c>
      <c r="D211" s="12"/>
      <c r="E211" s="12"/>
      <c r="F211" s="12"/>
      <c r="G211" s="12"/>
      <c r="H211" s="12"/>
      <c r="I211" s="12"/>
      <c r="J211" s="12"/>
      <c r="K211" s="27"/>
      <c r="L211" s="12"/>
      <c r="M211" s="12"/>
      <c r="N211" s="12">
        <v>35200</v>
      </c>
      <c r="O211" s="15">
        <v>0.1</v>
      </c>
      <c r="P211" s="12">
        <f aca="true" t="shared" si="9" ref="P211:P223">N211*O211</f>
        <v>3520</v>
      </c>
      <c r="Q211" s="12">
        <f aca="true" t="shared" si="10" ref="Q211:Q223">L211+M211+P211</f>
        <v>3520</v>
      </c>
      <c r="R211" s="12"/>
      <c r="S211" s="12"/>
      <c r="T211" s="72">
        <f aca="true" t="shared" si="11" ref="T211:T224">Q211/1000</f>
        <v>3.52</v>
      </c>
    </row>
    <row r="212" spans="1:20" ht="18.75">
      <c r="A212" s="38" t="s">
        <v>192</v>
      </c>
      <c r="B212" s="17">
        <v>560</v>
      </c>
      <c r="C212" s="17">
        <v>7</v>
      </c>
      <c r="D212" s="18"/>
      <c r="E212" s="18"/>
      <c r="F212" s="18"/>
      <c r="G212" s="18"/>
      <c r="H212" s="18"/>
      <c r="I212" s="18"/>
      <c r="J212" s="18"/>
      <c r="K212" s="28"/>
      <c r="L212" s="18"/>
      <c r="M212" s="18"/>
      <c r="N212" s="18">
        <v>35200</v>
      </c>
      <c r="O212" s="19">
        <v>0.1</v>
      </c>
      <c r="P212" s="18">
        <f t="shared" si="9"/>
        <v>3520</v>
      </c>
      <c r="Q212" s="18">
        <f t="shared" si="10"/>
        <v>3520</v>
      </c>
      <c r="R212" s="18"/>
      <c r="S212" s="18"/>
      <c r="T212" s="73">
        <f t="shared" si="11"/>
        <v>3.52</v>
      </c>
    </row>
    <row r="213" spans="1:21" ht="18.75">
      <c r="A213" s="35" t="s">
        <v>97</v>
      </c>
      <c r="B213" s="30">
        <v>66266</v>
      </c>
      <c r="C213" s="30">
        <v>3</v>
      </c>
      <c r="D213" s="12">
        <v>36428</v>
      </c>
      <c r="E213" s="12">
        <f>D213*1.1</f>
        <v>40070.8</v>
      </c>
      <c r="F213" s="12">
        <f>E213*1.06</f>
        <v>42475.048</v>
      </c>
      <c r="G213" s="12">
        <f>F213*1.04</f>
        <v>44174.049920000005</v>
      </c>
      <c r="H213" s="12">
        <v>47524</v>
      </c>
      <c r="I213" s="12">
        <f>P5*45.5/12</f>
        <v>67439.26583333334</v>
      </c>
      <c r="J213" s="12">
        <f>I213*12</f>
        <v>809271.1900000001</v>
      </c>
      <c r="K213" s="27">
        <f>J213*30.2%</f>
        <v>244399.89938000002</v>
      </c>
      <c r="L213" s="12">
        <f>J213+K213</f>
        <v>1053671.08938</v>
      </c>
      <c r="M213" s="12">
        <v>35200</v>
      </c>
      <c r="N213" s="12">
        <v>35200.4</v>
      </c>
      <c r="O213" s="15">
        <v>0.7</v>
      </c>
      <c r="P213" s="12">
        <f t="shared" si="9"/>
        <v>24640.28</v>
      </c>
      <c r="Q213" s="12">
        <f t="shared" si="10"/>
        <v>1113511.36938</v>
      </c>
      <c r="R213" s="12"/>
      <c r="S213" s="12"/>
      <c r="T213" s="72">
        <f t="shared" si="11"/>
        <v>1113.5113693800001</v>
      </c>
      <c r="U213" s="52">
        <v>104</v>
      </c>
    </row>
    <row r="214" spans="1:20" ht="18.75">
      <c r="A214" s="37" t="s">
        <v>125</v>
      </c>
      <c r="B214" s="14">
        <v>1522</v>
      </c>
      <c r="C214" s="14">
        <v>6</v>
      </c>
      <c r="D214" s="12"/>
      <c r="E214" s="12"/>
      <c r="F214" s="12"/>
      <c r="G214" s="12"/>
      <c r="H214" s="12"/>
      <c r="I214" s="12"/>
      <c r="J214" s="12"/>
      <c r="K214" s="27"/>
      <c r="L214" s="12"/>
      <c r="M214" s="12"/>
      <c r="N214" s="12">
        <v>35200</v>
      </c>
      <c r="O214" s="15">
        <v>0.1</v>
      </c>
      <c r="P214" s="12">
        <f t="shared" si="9"/>
        <v>3520</v>
      </c>
      <c r="Q214" s="12">
        <f t="shared" si="10"/>
        <v>3520</v>
      </c>
      <c r="R214" s="12"/>
      <c r="S214" s="12"/>
      <c r="T214" s="72">
        <f t="shared" si="11"/>
        <v>3.52</v>
      </c>
    </row>
    <row r="215" spans="1:20" ht="18.75">
      <c r="A215" s="37" t="s">
        <v>193</v>
      </c>
      <c r="B215" s="14">
        <v>988</v>
      </c>
      <c r="C215" s="14">
        <v>6</v>
      </c>
      <c r="D215" s="12"/>
      <c r="E215" s="12"/>
      <c r="F215" s="12"/>
      <c r="G215" s="12"/>
      <c r="H215" s="12"/>
      <c r="I215" s="12"/>
      <c r="J215" s="12"/>
      <c r="K215" s="27"/>
      <c r="L215" s="12"/>
      <c r="M215" s="12"/>
      <c r="N215" s="12">
        <v>35200</v>
      </c>
      <c r="O215" s="15">
        <v>0.1</v>
      </c>
      <c r="P215" s="12">
        <f t="shared" si="9"/>
        <v>3520</v>
      </c>
      <c r="Q215" s="12">
        <f t="shared" si="10"/>
        <v>3520</v>
      </c>
      <c r="R215" s="12"/>
      <c r="S215" s="12"/>
      <c r="T215" s="72">
        <f t="shared" si="11"/>
        <v>3.52</v>
      </c>
    </row>
    <row r="216" spans="1:20" ht="18.75">
      <c r="A216" s="37" t="s">
        <v>194</v>
      </c>
      <c r="B216" s="14">
        <v>997</v>
      </c>
      <c r="C216" s="14">
        <v>7</v>
      </c>
      <c r="D216" s="12"/>
      <c r="E216" s="12"/>
      <c r="F216" s="12"/>
      <c r="G216" s="12"/>
      <c r="H216" s="12"/>
      <c r="I216" s="12"/>
      <c r="J216" s="12"/>
      <c r="K216" s="27"/>
      <c r="L216" s="12"/>
      <c r="M216" s="12"/>
      <c r="N216" s="12">
        <v>35200</v>
      </c>
      <c r="O216" s="15">
        <v>0.1</v>
      </c>
      <c r="P216" s="12">
        <f t="shared" si="9"/>
        <v>3520</v>
      </c>
      <c r="Q216" s="12">
        <f t="shared" si="10"/>
        <v>3520</v>
      </c>
      <c r="R216" s="12"/>
      <c r="S216" s="12"/>
      <c r="T216" s="72">
        <f t="shared" si="11"/>
        <v>3.52</v>
      </c>
    </row>
    <row r="217" spans="1:20" ht="18.75">
      <c r="A217" s="37" t="s">
        <v>195</v>
      </c>
      <c r="B217" s="14">
        <v>612</v>
      </c>
      <c r="C217" s="14">
        <v>7</v>
      </c>
      <c r="D217" s="12"/>
      <c r="E217" s="12"/>
      <c r="F217" s="12"/>
      <c r="G217" s="12"/>
      <c r="H217" s="12"/>
      <c r="I217" s="12"/>
      <c r="J217" s="12"/>
      <c r="K217" s="27"/>
      <c r="L217" s="12"/>
      <c r="M217" s="12"/>
      <c r="N217" s="12">
        <v>35200</v>
      </c>
      <c r="O217" s="15">
        <v>0.1</v>
      </c>
      <c r="P217" s="12">
        <f t="shared" si="9"/>
        <v>3520</v>
      </c>
      <c r="Q217" s="12">
        <f t="shared" si="10"/>
        <v>3520</v>
      </c>
      <c r="R217" s="12"/>
      <c r="S217" s="12"/>
      <c r="T217" s="72">
        <f t="shared" si="11"/>
        <v>3.52</v>
      </c>
    </row>
    <row r="218" spans="1:20" ht="18.75">
      <c r="A218" s="37" t="s">
        <v>196</v>
      </c>
      <c r="B218" s="14">
        <v>990</v>
      </c>
      <c r="C218" s="14">
        <v>7</v>
      </c>
      <c r="D218" s="12"/>
      <c r="E218" s="12"/>
      <c r="F218" s="12"/>
      <c r="G218" s="12"/>
      <c r="H218" s="12"/>
      <c r="I218" s="12"/>
      <c r="J218" s="12"/>
      <c r="K218" s="27"/>
      <c r="L218" s="12"/>
      <c r="M218" s="12"/>
      <c r="N218" s="12">
        <v>35200</v>
      </c>
      <c r="O218" s="15">
        <v>0.1</v>
      </c>
      <c r="P218" s="12">
        <f t="shared" si="9"/>
        <v>3520</v>
      </c>
      <c r="Q218" s="12">
        <f t="shared" si="10"/>
        <v>3520</v>
      </c>
      <c r="R218" s="12"/>
      <c r="S218" s="12"/>
      <c r="T218" s="72">
        <f t="shared" si="11"/>
        <v>3.52</v>
      </c>
    </row>
    <row r="219" spans="1:20" ht="18.75">
      <c r="A219" s="37" t="s">
        <v>197</v>
      </c>
      <c r="B219" s="14">
        <v>463</v>
      </c>
      <c r="C219" s="14">
        <v>7</v>
      </c>
      <c r="D219" s="12"/>
      <c r="E219" s="12"/>
      <c r="F219" s="12"/>
      <c r="G219" s="12"/>
      <c r="H219" s="12"/>
      <c r="I219" s="12"/>
      <c r="J219" s="12"/>
      <c r="K219" s="27"/>
      <c r="L219" s="12"/>
      <c r="M219" s="12"/>
      <c r="N219" s="12">
        <v>35200</v>
      </c>
      <c r="O219" s="15">
        <v>0.1</v>
      </c>
      <c r="P219" s="12">
        <f t="shared" si="9"/>
        <v>3520</v>
      </c>
      <c r="Q219" s="12">
        <f t="shared" si="10"/>
        <v>3520</v>
      </c>
      <c r="R219" s="12"/>
      <c r="S219" s="12"/>
      <c r="T219" s="72">
        <f t="shared" si="11"/>
        <v>3.52</v>
      </c>
    </row>
    <row r="220" spans="1:20" ht="18.75">
      <c r="A220" s="37" t="s">
        <v>218</v>
      </c>
      <c r="B220" s="14">
        <v>56597</v>
      </c>
      <c r="C220" s="14">
        <v>1</v>
      </c>
      <c r="D220" s="12"/>
      <c r="E220" s="12"/>
      <c r="F220" s="12"/>
      <c r="G220" s="12"/>
      <c r="H220" s="12"/>
      <c r="I220" s="12"/>
      <c r="J220" s="12"/>
      <c r="K220" s="27"/>
      <c r="L220" s="12"/>
      <c r="M220" s="12"/>
      <c r="N220" s="12">
        <v>0</v>
      </c>
      <c r="O220" s="15">
        <v>0.6</v>
      </c>
      <c r="P220" s="12">
        <f t="shared" si="9"/>
        <v>0</v>
      </c>
      <c r="Q220" s="12">
        <f t="shared" si="10"/>
        <v>0</v>
      </c>
      <c r="R220" s="12"/>
      <c r="S220" s="12"/>
      <c r="T220" s="72">
        <f t="shared" si="11"/>
        <v>0</v>
      </c>
    </row>
    <row r="221" spans="1:20" ht="18.75">
      <c r="A221" s="37" t="s">
        <v>198</v>
      </c>
      <c r="B221" s="14">
        <v>1695</v>
      </c>
      <c r="C221" s="14">
        <v>6</v>
      </c>
      <c r="D221" s="12"/>
      <c r="E221" s="12"/>
      <c r="F221" s="12"/>
      <c r="G221" s="12"/>
      <c r="H221" s="12"/>
      <c r="I221" s="12"/>
      <c r="J221" s="12"/>
      <c r="K221" s="27"/>
      <c r="L221" s="12"/>
      <c r="M221" s="12"/>
      <c r="N221" s="12">
        <v>35200</v>
      </c>
      <c r="O221" s="15">
        <v>0.1</v>
      </c>
      <c r="P221" s="12">
        <f t="shared" si="9"/>
        <v>3520</v>
      </c>
      <c r="Q221" s="12">
        <f t="shared" si="10"/>
        <v>3520</v>
      </c>
      <c r="R221" s="12"/>
      <c r="S221" s="12"/>
      <c r="T221" s="72">
        <f t="shared" si="11"/>
        <v>3.52</v>
      </c>
    </row>
    <row r="222" spans="1:20" ht="18.75">
      <c r="A222" s="38" t="s">
        <v>199</v>
      </c>
      <c r="B222" s="17">
        <v>2402</v>
      </c>
      <c r="C222" s="17">
        <v>6</v>
      </c>
      <c r="D222" s="18"/>
      <c r="E222" s="18"/>
      <c r="F222" s="18"/>
      <c r="G222" s="18"/>
      <c r="H222" s="18"/>
      <c r="I222" s="18"/>
      <c r="J222" s="18"/>
      <c r="K222" s="28"/>
      <c r="L222" s="18"/>
      <c r="M222" s="18"/>
      <c r="N222" s="18">
        <v>35200</v>
      </c>
      <c r="O222" s="19">
        <v>0.1</v>
      </c>
      <c r="P222" s="18">
        <f t="shared" si="9"/>
        <v>3520</v>
      </c>
      <c r="Q222" s="18">
        <f t="shared" si="10"/>
        <v>3520</v>
      </c>
      <c r="R222" s="18"/>
      <c r="S222" s="18"/>
      <c r="T222" s="73">
        <f t="shared" si="11"/>
        <v>3.52</v>
      </c>
    </row>
    <row r="223" spans="1:21" ht="18.75">
      <c r="A223" s="39" t="s">
        <v>98</v>
      </c>
      <c r="B223" s="40">
        <v>64121</v>
      </c>
      <c r="C223" s="40">
        <v>3</v>
      </c>
      <c r="D223" s="12">
        <v>36428</v>
      </c>
      <c r="E223" s="12">
        <f>D223*1.1</f>
        <v>40070.8</v>
      </c>
      <c r="F223" s="12">
        <f>E223*1.06</f>
        <v>42475.048</v>
      </c>
      <c r="G223" s="12">
        <f>F223*1.04</f>
        <v>44174.049920000005</v>
      </c>
      <c r="H223" s="12">
        <f>G223*1.04</f>
        <v>45941.01191680001</v>
      </c>
      <c r="I223" s="12">
        <f>P5*45.5/12</f>
        <v>67439.26583333334</v>
      </c>
      <c r="J223" s="12">
        <f>I223*12</f>
        <v>809271.1900000001</v>
      </c>
      <c r="K223" s="12">
        <f>J223*30.2%</f>
        <v>244399.89938000002</v>
      </c>
      <c r="L223" s="12">
        <f>J223+K223</f>
        <v>1053671.08938</v>
      </c>
      <c r="M223" s="12">
        <v>35200</v>
      </c>
      <c r="N223" s="12">
        <v>35200</v>
      </c>
      <c r="O223" s="15">
        <v>0.7</v>
      </c>
      <c r="P223" s="12">
        <f t="shared" si="9"/>
        <v>24640</v>
      </c>
      <c r="Q223" s="12">
        <f t="shared" si="10"/>
        <v>1113511.08938</v>
      </c>
      <c r="R223" s="12"/>
      <c r="S223" s="12"/>
      <c r="T223" s="73">
        <f t="shared" si="11"/>
        <v>1113.51108938</v>
      </c>
      <c r="U223" s="52">
        <v>105</v>
      </c>
    </row>
    <row r="224" spans="1:22" ht="20.25">
      <c r="A224" s="79" t="s">
        <v>99</v>
      </c>
      <c r="B224" s="40"/>
      <c r="C224" s="40"/>
      <c r="D224" s="36">
        <f>SUM(D18:D223)</f>
        <v>661350</v>
      </c>
      <c r="E224" s="36">
        <f>D224*1.1</f>
        <v>727485.0000000001</v>
      </c>
      <c r="F224" s="36">
        <f aca="true" t="shared" si="12" ref="F224:N224">SUM(F18:F223)</f>
        <v>771134.0999999999</v>
      </c>
      <c r="G224" s="36">
        <f t="shared" si="12"/>
        <v>801979.4640000003</v>
      </c>
      <c r="H224" s="36">
        <f>SUM(H18:H223)</f>
        <v>837958.2268096003</v>
      </c>
      <c r="I224" s="36">
        <f>SUM(I18:I223)</f>
        <v>1213906.7850000004</v>
      </c>
      <c r="J224" s="36">
        <f t="shared" si="12"/>
        <v>14566881.419999998</v>
      </c>
      <c r="K224" s="36">
        <f t="shared" si="12"/>
        <v>4399198.188839999</v>
      </c>
      <c r="L224" s="36">
        <f t="shared" si="12"/>
        <v>18966079.60884</v>
      </c>
      <c r="M224" s="36">
        <f t="shared" si="12"/>
        <v>633600</v>
      </c>
      <c r="N224" s="36">
        <f t="shared" si="12"/>
        <v>6688006.800000002</v>
      </c>
      <c r="O224" s="41" t="s">
        <v>100</v>
      </c>
      <c r="P224" s="36">
        <f>SUM(P18:P223)</f>
        <v>1302405.0399999998</v>
      </c>
      <c r="Q224" s="36">
        <v>20902078</v>
      </c>
      <c r="R224" s="42"/>
      <c r="S224" s="42"/>
      <c r="T224" s="80">
        <f t="shared" si="11"/>
        <v>20902.078</v>
      </c>
      <c r="V224" s="85"/>
    </row>
    <row r="225" spans="1:10" ht="18.75">
      <c r="A225" s="43"/>
      <c r="H225" s="75"/>
      <c r="I225" s="44"/>
      <c r="J225" s="75"/>
    </row>
    <row r="226" spans="1:10" ht="15.75">
      <c r="A226" s="46"/>
      <c r="B226" s="45"/>
      <c r="C226" s="45"/>
      <c r="H226" s="75"/>
      <c r="I226" s="75"/>
      <c r="J226" s="75"/>
    </row>
    <row r="227" spans="1:3" ht="15.75" customHeight="1">
      <c r="A227" s="46"/>
      <c r="B227" s="45"/>
      <c r="C227" s="45"/>
    </row>
    <row r="228" ht="12.75">
      <c r="M228" s="83"/>
    </row>
    <row r="231" spans="4:6" ht="12.75">
      <c r="D231" s="52">
        <v>61087274</v>
      </c>
      <c r="E231" s="52">
        <f>SUM(C231:D231)</f>
        <v>61087274</v>
      </c>
      <c r="F231" s="52" t="s">
        <v>223</v>
      </c>
    </row>
  </sheetData>
  <sheetProtection/>
  <mergeCells count="19">
    <mergeCell ref="A12:Q12"/>
    <mergeCell ref="H15:H16"/>
    <mergeCell ref="I15:I16"/>
    <mergeCell ref="J15:J16"/>
    <mergeCell ref="K15:K16"/>
    <mergeCell ref="A15:A16"/>
    <mergeCell ref="B15:B16"/>
    <mergeCell ref="C15:C16"/>
    <mergeCell ref="A13:Q13"/>
    <mergeCell ref="E15:E16"/>
    <mergeCell ref="Q15:Q16"/>
    <mergeCell ref="D15:D16"/>
    <mergeCell ref="L15:L16"/>
    <mergeCell ref="F15:F16"/>
    <mergeCell ref="N15:N16"/>
    <mergeCell ref="O15:O16"/>
    <mergeCell ref="P15:P16"/>
    <mergeCell ref="G15:G16"/>
    <mergeCell ref="M15:M16"/>
  </mergeCells>
  <printOptions/>
  <pageMargins left="0.7086614173228347" right="0.5118110236220472" top="0.5511811023622047" bottom="0.5511811023622047" header="0.31496062992125984" footer="0.31496062992125984"/>
  <pageSetup fitToHeight="3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Старостина Рузанна Левоновна</cp:lastModifiedBy>
  <cp:lastPrinted>2023-08-16T07:53:44Z</cp:lastPrinted>
  <dcterms:created xsi:type="dcterms:W3CDTF">2013-10-25T10:02:48Z</dcterms:created>
  <dcterms:modified xsi:type="dcterms:W3CDTF">2023-08-24T09:59:06Z</dcterms:modified>
  <cp:category/>
  <cp:version/>
  <cp:contentType/>
  <cp:contentStatus/>
</cp:coreProperties>
</file>