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795" windowHeight="12090"/>
  </bookViews>
  <sheets>
    <sheet name="в тысячах рублей" sheetId="4" r:id="rId1"/>
  </sheets>
  <calcPr calcId="145621"/>
</workbook>
</file>

<file path=xl/calcChain.xml><?xml version="1.0" encoding="utf-8"?>
<calcChain xmlns="http://schemas.openxmlformats.org/spreadsheetml/2006/main">
  <c r="C25" i="4" l="1"/>
  <c r="Q23" i="4"/>
  <c r="P23" i="4"/>
  <c r="O22" i="4"/>
  <c r="N22" i="4" s="1"/>
  <c r="O21" i="4"/>
  <c r="N21" i="4" s="1"/>
  <c r="O20" i="4"/>
  <c r="N20" i="4"/>
  <c r="O19" i="4"/>
  <c r="N19" i="4" s="1"/>
  <c r="O18" i="4"/>
  <c r="N18" i="4"/>
  <c r="O17" i="4"/>
  <c r="N17" i="4" s="1"/>
  <c r="O16" i="4"/>
  <c r="N16" i="4" s="1"/>
  <c r="O15" i="4"/>
  <c r="N15" i="4" s="1"/>
  <c r="O14" i="4"/>
  <c r="N14" i="4" s="1"/>
  <c r="O13" i="4"/>
  <c r="N13" i="4" s="1"/>
  <c r="O12" i="4"/>
  <c r="N12" i="4" s="1"/>
  <c r="O11" i="4"/>
  <c r="N11" i="4" s="1"/>
  <c r="O10" i="4"/>
  <c r="N10" i="4" s="1"/>
  <c r="O9" i="4"/>
  <c r="N9" i="4" s="1"/>
  <c r="O8" i="4"/>
  <c r="N8" i="4"/>
  <c r="O7" i="4"/>
  <c r="N7" i="4" s="1"/>
  <c r="O6" i="4"/>
  <c r="N6" i="4" s="1"/>
  <c r="O5" i="4"/>
  <c r="N5" i="4" s="1"/>
  <c r="O23" i="4" l="1"/>
  <c r="N23" i="4" s="1"/>
  <c r="U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23" i="4" l="1"/>
  <c r="T20" i="4"/>
  <c r="S19" i="4" l="1"/>
  <c r="T19" i="4" s="1"/>
  <c r="X21" i="4"/>
  <c r="X7" i="4"/>
  <c r="K9" i="4" l="1"/>
  <c r="C23" i="4" l="1"/>
  <c r="L5" i="4" l="1"/>
  <c r="L6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S13" i="4" l="1"/>
  <c r="T13" i="4" s="1"/>
  <c r="S11" i="4"/>
  <c r="T11" i="4" s="1"/>
  <c r="S22" i="4"/>
  <c r="T22" i="4" s="1"/>
  <c r="S21" i="4"/>
  <c r="T21" i="4" s="1"/>
  <c r="S18" i="4"/>
  <c r="T18" i="4" s="1"/>
  <c r="S17" i="4"/>
  <c r="T17" i="4" s="1"/>
  <c r="S16" i="4"/>
  <c r="T16" i="4" s="1"/>
  <c r="S15" i="4"/>
  <c r="T15" i="4" s="1"/>
  <c r="S14" i="4"/>
  <c r="T14" i="4" s="1"/>
  <c r="S12" i="4"/>
  <c r="T12" i="4" s="1"/>
  <c r="S10" i="4"/>
  <c r="T10" i="4" s="1"/>
  <c r="S9" i="4"/>
  <c r="T9" i="4" s="1"/>
  <c r="S8" i="4"/>
  <c r="T8" i="4" s="1"/>
  <c r="S7" i="4"/>
  <c r="T7" i="4" s="1"/>
  <c r="S6" i="4"/>
  <c r="T6" i="4" s="1"/>
  <c r="S5" i="4"/>
  <c r="T5" i="4" s="1"/>
  <c r="L23" i="4" l="1"/>
  <c r="G23" i="4" l="1"/>
  <c r="X6" i="4" l="1"/>
  <c r="X9" i="4"/>
  <c r="X10" i="4"/>
  <c r="X11" i="4"/>
  <c r="X12" i="4"/>
  <c r="X13" i="4"/>
  <c r="X14" i="4"/>
  <c r="X15" i="4"/>
  <c r="X16" i="4"/>
  <c r="X17" i="4"/>
  <c r="X18" i="4"/>
  <c r="X19" i="4"/>
  <c r="X20" i="4"/>
  <c r="X22" i="4"/>
  <c r="X5" i="4"/>
  <c r="K6" i="4"/>
  <c r="K7" i="4"/>
  <c r="K8" i="4"/>
  <c r="K10" i="4"/>
  <c r="K11" i="4"/>
  <c r="K12" i="4"/>
  <c r="K13" i="4"/>
  <c r="K14" i="4"/>
  <c r="K15" i="4"/>
  <c r="K16" i="4"/>
  <c r="K17" i="4"/>
  <c r="K18" i="4"/>
  <c r="K20" i="4"/>
  <c r="K21" i="4"/>
  <c r="K22" i="4"/>
  <c r="K5" i="4"/>
  <c r="E23" i="4"/>
  <c r="X23" i="4" l="1"/>
  <c r="S23" i="4"/>
  <c r="T23" i="4" s="1"/>
  <c r="AC23" i="4"/>
  <c r="Z23" i="4" s="1"/>
  <c r="K23" i="4"/>
  <c r="AD23" i="4" l="1"/>
  <c r="AB23" i="4"/>
  <c r="AA23" i="4"/>
  <c r="AH22" i="4"/>
  <c r="AI22" i="4" s="1"/>
  <c r="AE22" i="4"/>
  <c r="AH21" i="4"/>
  <c r="AI21" i="4" s="1"/>
  <c r="AE21" i="4"/>
  <c r="AH20" i="4"/>
  <c r="AI20" i="4" s="1"/>
  <c r="AE20" i="4"/>
  <c r="AH19" i="4"/>
  <c r="AI19" i="4" s="1"/>
  <c r="AE19" i="4"/>
  <c r="AH18" i="4"/>
  <c r="AI18" i="4" s="1"/>
  <c r="AE18" i="4"/>
  <c r="AH17" i="4"/>
  <c r="AI17" i="4" s="1"/>
  <c r="AE17" i="4"/>
  <c r="AH16" i="4"/>
  <c r="AI16" i="4" s="1"/>
  <c r="AE16" i="4"/>
  <c r="AH15" i="4"/>
  <c r="AI15" i="4" s="1"/>
  <c r="AE15" i="4"/>
  <c r="AH14" i="4"/>
  <c r="AI14" i="4" s="1"/>
  <c r="AE14" i="4"/>
  <c r="AH13" i="4"/>
  <c r="AI13" i="4" s="1"/>
  <c r="AE13" i="4"/>
  <c r="AH12" i="4"/>
  <c r="AI12" i="4" s="1"/>
  <c r="AE12" i="4"/>
  <c r="AH11" i="4"/>
  <c r="AI11" i="4" s="1"/>
  <c r="AE11" i="4"/>
  <c r="AH10" i="4"/>
  <c r="AI10" i="4" s="1"/>
  <c r="AE10" i="4"/>
  <c r="AH9" i="4"/>
  <c r="AI9" i="4" s="1"/>
  <c r="AE9" i="4"/>
  <c r="AH8" i="4"/>
  <c r="AI8" i="4" s="1"/>
  <c r="AE8" i="4"/>
  <c r="AH7" i="4"/>
  <c r="AI7" i="4" s="1"/>
  <c r="AE7" i="4"/>
  <c r="AH6" i="4"/>
  <c r="AI6" i="4" s="1"/>
  <c r="AE6" i="4"/>
  <c r="AH5" i="4"/>
  <c r="AE5" i="4"/>
  <c r="AH23" i="4" l="1"/>
  <c r="AE23" i="4"/>
  <c r="AI5" i="4"/>
  <c r="AI23" i="4" s="1"/>
</calcChain>
</file>

<file path=xl/sharedStrings.xml><?xml version="1.0" encoding="utf-8"?>
<sst xmlns="http://schemas.openxmlformats.org/spreadsheetml/2006/main" count="66" uniqueCount="65">
  <si>
    <t>№
п/п</t>
  </si>
  <si>
    <t>число детей, имеющих право на жилье в 2023 году
(человек)</t>
  </si>
  <si>
    <t>на утвержденные ассигнования по состоянию на 01.01.2023</t>
  </si>
  <si>
    <t>уточненная численность детей (согласно утвержденным спискам)</t>
  </si>
  <si>
    <t>утверждено ассигнований на 2023 год 
(тыс.руб.)</t>
  </si>
  <si>
    <t>в том числе</t>
  </si>
  <si>
    <t>за счет средств федерального бюджета</t>
  </si>
  <si>
    <t>за счет средств областного бюджета</t>
  </si>
  <si>
    <t>расчет потребности в средствах на 2023 год</t>
  </si>
  <si>
    <t>норма площади, кв.м.</t>
  </si>
  <si>
    <t>итого ожидаемое исполнение на 2023 год</t>
  </si>
  <si>
    <t>стоимость 1 кв.м. в i-м месторасположении жилья, установленная НПА МО</t>
  </si>
  <si>
    <t>итого</t>
  </si>
  <si>
    <t>отклонение 
(минус- к снятию, плюс - доп.потребность)
тыс.руб.</t>
  </si>
  <si>
    <t>Волховский муниципальный район</t>
  </si>
  <si>
    <t>Всеволожский муниципальный район</t>
  </si>
  <si>
    <t>Выборгский район</t>
  </si>
  <si>
    <t>Бокситогорский 
муниципальный район</t>
  </si>
  <si>
    <t>Волосовский 
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</si>
  <si>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</si>
  <si>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</si>
  <si>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</si>
  <si>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</si>
  <si>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</si>
  <si>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</si>
  <si>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</si>
  <si>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</si>
  <si>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</si>
  <si>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</si>
  <si>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</si>
  <si>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</si>
  <si>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</si>
  <si>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 xml:space="preserve">утверждено ассигнований на 2023 год 
(тыс.руб.)
дополнительно </t>
  </si>
  <si>
    <t>остаток потребности</t>
  </si>
  <si>
    <t xml:space="preserve">Утверждено в бюджете на 2022 </t>
  </si>
  <si>
    <t xml:space="preserve">дополнителльн
было  </t>
  </si>
  <si>
    <t>Всего потребность в средствах на 2026 год, тыс.руб.</t>
  </si>
  <si>
    <t>РАСЧЕТ производимый в июле 2023 года на 2024-2026гг.</t>
  </si>
  <si>
    <t>право возникло, но не реализовано до 2024г</t>
  </si>
  <si>
    <t>право возникло, но не реализовано до 2025г</t>
  </si>
  <si>
    <t>Итого 2024г.</t>
  </si>
  <si>
    <t>ИТОГО</t>
  </si>
  <si>
    <t>норма площади</t>
  </si>
  <si>
    <t>количество дете-сирот, право возникло в 2024</t>
  </si>
  <si>
    <t>количество детей-сирот, право возникло 2024-2025</t>
  </si>
  <si>
    <t>количество дете-сирот, право возникло в 2025-2026</t>
  </si>
  <si>
    <t>Стоимость одного кв м площади за 2 кв.2023 (по списку 2025 года)</t>
  </si>
  <si>
    <t>ОБ+ФБ_R_2025</t>
  </si>
  <si>
    <t xml:space="preserve">в т.ч. ОБ без кода R2025 </t>
  </si>
  <si>
    <t>ФБ_R_2025</t>
  </si>
  <si>
    <t>ОБ R_2025</t>
  </si>
  <si>
    <t xml:space="preserve">в т.ч. ОБ без кода R2024 </t>
  </si>
  <si>
    <t>ОБ+ФБ_R_2024</t>
  </si>
  <si>
    <t>ФБ_R_2024</t>
  </si>
  <si>
    <t>ОБ R_2024</t>
  </si>
  <si>
    <t xml:space="preserve"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а также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а также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до фактического обеспечения их жилыми помещениями на 2024 год и на плановый период 2025 и 2026 годов
</t>
  </si>
  <si>
    <t xml:space="preserve">Наименование муниципального образования </t>
  </si>
  <si>
    <t>2024 год</t>
  </si>
  <si>
    <t>Всего потребность в средствах, тыс.руб.</t>
  </si>
  <si>
    <r>
      <t xml:space="preserve">Всего потребность в средствах 
</t>
    </r>
    <r>
      <rPr>
        <b/>
        <sz val="10"/>
        <rFont val="Times New Roman"/>
        <family val="1"/>
        <charset val="204"/>
      </rPr>
      <t xml:space="preserve">(право возникло, но не реализовано),
тыс.руб. </t>
    </r>
  </si>
  <si>
    <t>Всего потребность, руб.</t>
  </si>
  <si>
    <r>
      <t xml:space="preserve">Стоимость одного кв м площади за  2 кв </t>
    </r>
    <r>
      <rPr>
        <b/>
        <sz val="10"/>
        <rFont val="Times New Roman"/>
        <family val="1"/>
        <charset val="204"/>
      </rPr>
      <t xml:space="preserve">2023 </t>
    </r>
    <r>
      <rPr>
        <sz val="10"/>
        <rFont val="Times New Roman"/>
        <family val="1"/>
        <charset val="204"/>
      </rPr>
      <t>г,</t>
    </r>
  </si>
  <si>
    <r>
      <t xml:space="preserve">Стоимость одного кв м площади за  2 кв </t>
    </r>
    <r>
      <rPr>
        <b/>
        <sz val="10"/>
        <rFont val="Times New Roman"/>
        <family val="1"/>
        <charset val="204"/>
      </rPr>
      <t xml:space="preserve">2023 </t>
    </r>
    <r>
      <rPr>
        <sz val="10"/>
        <rFont val="Times New Roman"/>
        <family val="1"/>
        <charset val="204"/>
      </rPr>
      <t>г,(для списков - право возникло, но не реализовано)</t>
    </r>
  </si>
  <si>
    <t>2025 год</t>
  </si>
  <si>
    <t>Приложение 37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</si>
</sst>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_(* #,##0_);_(* \(#,##0\);_(* \-??_);_(@_)"/>
    <numFmt numFmtId="166" formatCode="_(* #,##0.0_);_(* \(#,##0.0\);_(* \-??_);_(@_)"/>
    <numFmt numFmtId="167" formatCode="_(* #,##0.00_);_(* \(#,##0.00\);_(* \-??_);_(@_)"/>
    <numFmt numFmtId="168" formatCode="_-* #,##0.0\ _₽_-;\-* #,##0.0\ _₽_-;_-* &quot;-&quot;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4" fillId="0" borderId="1" xfId="2" applyNumberFormat="1" applyFont="1" applyFill="1" applyBorder="1" applyAlignment="1" applyProtection="1">
      <alignment horizontal="left" vertical="top" wrapText="1"/>
    </xf>
    <xf numFmtId="43" fontId="5" fillId="0" borderId="1" xfId="1" applyFont="1" applyFill="1" applyBorder="1" applyAlignment="1" applyProtection="1">
      <alignment horizontal="right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/>
    </xf>
    <xf numFmtId="168" fontId="6" fillId="0" borderId="0" xfId="2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wrapText="1"/>
    </xf>
    <xf numFmtId="167" fontId="4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 applyProtection="1">
      <alignment horizontal="right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/>
    <xf numFmtId="0" fontId="7" fillId="0" borderId="0" xfId="0" applyFont="1" applyFill="1"/>
    <xf numFmtId="0" fontId="5" fillId="0" borderId="0" xfId="0" applyFont="1" applyFill="1"/>
    <xf numFmtId="4" fontId="4" fillId="0" borderId="0" xfId="2" applyNumberFormat="1" applyFont="1" applyFill="1" applyBorder="1" applyAlignment="1" applyProtection="1"/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/>
    <xf numFmtId="43" fontId="5" fillId="0" borderId="1" xfId="1" applyFont="1" applyFill="1" applyBorder="1" applyAlignment="1" applyProtection="1"/>
    <xf numFmtId="167" fontId="5" fillId="0" borderId="1" xfId="1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164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 applyProtection="1">
      <alignment horizontal="center" vertical="center" wrapText="1"/>
    </xf>
    <xf numFmtId="166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6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4" fillId="0" borderId="7" xfId="2" applyNumberFormat="1" applyFont="1" applyFill="1" applyBorder="1" applyAlignment="1" applyProtection="1"/>
    <xf numFmtId="0" fontId="5" fillId="0" borderId="7" xfId="0" applyFont="1" applyFill="1" applyBorder="1" applyAlignment="1"/>
  </cellXfs>
  <cellStyles count="3">
    <cellStyle name="Обычный" xfId="0" builtinId="0"/>
    <cellStyle name="Обычный 1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"/>
  <sheetViews>
    <sheetView tabSelected="1" topLeftCell="L1" zoomScale="118" zoomScaleNormal="118" workbookViewId="0">
      <selection activeCell="P5" sqref="P5"/>
    </sheetView>
  </sheetViews>
  <sheetFormatPr defaultRowHeight="15" x14ac:dyDescent="0.25"/>
  <cols>
    <col min="1" max="1" width="4.140625" style="21" customWidth="1"/>
    <col min="2" max="2" width="16.140625" style="21" customWidth="1"/>
    <col min="3" max="3" width="10.28515625" style="19" customWidth="1"/>
    <col min="4" max="4" width="11.28515625" style="19" customWidth="1"/>
    <col min="5" max="5" width="10.28515625" style="19" customWidth="1"/>
    <col min="6" max="6" width="11.42578125" style="19" customWidth="1"/>
    <col min="7" max="7" width="10.28515625" style="19" customWidth="1"/>
    <col min="8" max="8" width="11.5703125" style="19" customWidth="1"/>
    <col min="9" max="9" width="6.28515625" style="22" customWidth="1"/>
    <col min="10" max="10" width="13.140625" style="22" customWidth="1"/>
    <col min="11" max="11" width="15" style="4" customWidth="1"/>
    <col min="12" max="12" width="17.5703125" style="4" customWidth="1"/>
    <col min="13" max="13" width="15.42578125" style="21" customWidth="1"/>
    <col min="14" max="14" width="21" style="21" customWidth="1"/>
    <col min="15" max="15" width="15.5703125" style="21" customWidth="1"/>
    <col min="16" max="16" width="15.42578125" style="21" customWidth="1"/>
    <col min="17" max="17" width="16.42578125" style="21" bestFit="1" customWidth="1"/>
    <col min="18" max="18" width="17.5703125" style="4" customWidth="1"/>
    <col min="19" max="19" width="18" style="4" customWidth="1"/>
    <col min="20" max="20" width="14.140625" style="4" customWidth="1"/>
    <col min="21" max="21" width="17.5703125" style="4" customWidth="1"/>
    <col min="22" max="22" width="15.5703125" style="4" customWidth="1"/>
    <col min="23" max="23" width="16" style="4" customWidth="1"/>
    <col min="24" max="24" width="15.5703125" style="4" customWidth="1"/>
    <col min="25" max="25" width="14" style="4" hidden="1" customWidth="1"/>
    <col min="26" max="26" width="14.5703125" style="4" hidden="1" customWidth="1"/>
    <col min="27" max="27" width="13.140625" style="21" hidden="1" customWidth="1"/>
    <col min="28" max="28" width="16" style="21" hidden="1" customWidth="1"/>
    <col min="29" max="29" width="12.28515625" style="21" hidden="1" customWidth="1"/>
    <col min="30" max="30" width="11" style="21" hidden="1" customWidth="1"/>
    <col min="31" max="31" width="12.28515625" style="21" hidden="1" customWidth="1"/>
    <col min="32" max="32" width="12.140625" style="21" hidden="1" customWidth="1"/>
    <col min="33" max="33" width="5.7109375" style="21" hidden="1" customWidth="1"/>
    <col min="34" max="34" width="13.5703125" style="21" hidden="1" customWidth="1"/>
    <col min="35" max="35" width="12.85546875" style="21" hidden="1" customWidth="1"/>
    <col min="36" max="36" width="17.28515625" style="21" hidden="1" customWidth="1"/>
    <col min="37" max="37" width="18.7109375" style="21" hidden="1" customWidth="1"/>
    <col min="38" max="16384" width="9.140625" style="21"/>
  </cols>
  <sheetData>
    <row r="1" spans="1:37" ht="15.75" customHeight="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R1" s="21"/>
      <c r="S1" s="21"/>
      <c r="T1" s="21"/>
      <c r="U1" s="21"/>
      <c r="V1" s="21"/>
      <c r="W1" s="21"/>
      <c r="X1" s="36" t="s">
        <v>64</v>
      </c>
      <c r="Y1" s="21"/>
      <c r="Z1" s="21"/>
    </row>
    <row r="2" spans="1:37" ht="132.75" customHeight="1" x14ac:dyDescent="0.25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4" customHeight="1" x14ac:dyDescent="0.25">
      <c r="A3" s="39" t="s">
        <v>0</v>
      </c>
      <c r="B3" s="39" t="s">
        <v>56</v>
      </c>
      <c r="C3" s="50" t="s">
        <v>37</v>
      </c>
      <c r="D3" s="50"/>
      <c r="E3" s="50"/>
      <c r="F3" s="50"/>
      <c r="G3" s="50"/>
      <c r="H3" s="50"/>
      <c r="I3" s="50"/>
      <c r="J3" s="50"/>
      <c r="K3" s="51" t="s">
        <v>57</v>
      </c>
      <c r="L3" s="51"/>
      <c r="M3" s="51"/>
      <c r="N3" s="51"/>
      <c r="O3" s="51"/>
      <c r="P3" s="51"/>
      <c r="Q3" s="51"/>
      <c r="R3" s="52" t="s">
        <v>63</v>
      </c>
      <c r="S3" s="53"/>
      <c r="T3" s="53"/>
      <c r="U3" s="53"/>
      <c r="V3" s="53"/>
      <c r="W3" s="54"/>
      <c r="X3" s="48" t="s">
        <v>36</v>
      </c>
      <c r="Y3" s="48" t="s">
        <v>34</v>
      </c>
      <c r="Z3" s="48" t="s">
        <v>35</v>
      </c>
      <c r="AA3" s="41" t="s">
        <v>1</v>
      </c>
      <c r="AB3" s="42"/>
      <c r="AC3" s="43" t="s">
        <v>4</v>
      </c>
      <c r="AD3" s="45" t="s">
        <v>5</v>
      </c>
      <c r="AE3" s="46"/>
      <c r="AF3" s="45" t="s">
        <v>8</v>
      </c>
      <c r="AG3" s="47"/>
      <c r="AH3" s="47"/>
      <c r="AI3" s="46"/>
      <c r="AJ3" s="43" t="s">
        <v>32</v>
      </c>
      <c r="AK3" s="43" t="s">
        <v>33</v>
      </c>
    </row>
    <row r="4" spans="1:37" s="24" customFormat="1" ht="123.75" customHeight="1" x14ac:dyDescent="0.25">
      <c r="A4" s="40"/>
      <c r="B4" s="40"/>
      <c r="C4" s="8" t="s">
        <v>43</v>
      </c>
      <c r="D4" s="8" t="s">
        <v>38</v>
      </c>
      <c r="E4" s="8" t="s">
        <v>44</v>
      </c>
      <c r="F4" s="8" t="s">
        <v>39</v>
      </c>
      <c r="G4" s="8" t="s">
        <v>45</v>
      </c>
      <c r="H4" s="23" t="s">
        <v>61</v>
      </c>
      <c r="I4" s="7" t="s">
        <v>42</v>
      </c>
      <c r="J4" s="23" t="s">
        <v>62</v>
      </c>
      <c r="K4" s="7" t="s">
        <v>58</v>
      </c>
      <c r="L4" s="7" t="s">
        <v>59</v>
      </c>
      <c r="M4" s="7" t="s">
        <v>60</v>
      </c>
      <c r="N4" s="7" t="s">
        <v>51</v>
      </c>
      <c r="O4" s="7" t="s">
        <v>52</v>
      </c>
      <c r="P4" s="7" t="s">
        <v>53</v>
      </c>
      <c r="Q4" s="7" t="s">
        <v>54</v>
      </c>
      <c r="R4" s="23" t="s">
        <v>46</v>
      </c>
      <c r="S4" s="7" t="s">
        <v>58</v>
      </c>
      <c r="T4" s="7" t="s">
        <v>48</v>
      </c>
      <c r="U4" s="7" t="s">
        <v>47</v>
      </c>
      <c r="V4" s="7" t="s">
        <v>49</v>
      </c>
      <c r="W4" s="7" t="s">
        <v>50</v>
      </c>
      <c r="X4" s="49"/>
      <c r="Y4" s="49"/>
      <c r="Z4" s="49"/>
      <c r="AA4" s="9" t="s">
        <v>2</v>
      </c>
      <c r="AB4" s="9" t="s">
        <v>3</v>
      </c>
      <c r="AC4" s="44"/>
      <c r="AD4" s="9" t="s">
        <v>6</v>
      </c>
      <c r="AE4" s="9" t="s">
        <v>7</v>
      </c>
      <c r="AF4" s="9" t="s">
        <v>11</v>
      </c>
      <c r="AG4" s="9" t="s">
        <v>9</v>
      </c>
      <c r="AH4" s="9" t="s">
        <v>10</v>
      </c>
      <c r="AI4" s="9" t="s">
        <v>13</v>
      </c>
      <c r="AJ4" s="44"/>
      <c r="AK4" s="44"/>
    </row>
    <row r="5" spans="1:37" ht="15.75" customHeight="1" x14ac:dyDescent="0.25">
      <c r="A5" s="25">
        <v>1</v>
      </c>
      <c r="B5" s="1" t="s">
        <v>17</v>
      </c>
      <c r="C5" s="8">
        <v>5</v>
      </c>
      <c r="D5" s="8"/>
      <c r="E5" s="8">
        <v>7</v>
      </c>
      <c r="F5" s="8"/>
      <c r="G5" s="8">
        <v>13</v>
      </c>
      <c r="H5" s="10">
        <v>82831.13</v>
      </c>
      <c r="I5" s="6">
        <v>33</v>
      </c>
      <c r="J5" s="6">
        <v>82831.13</v>
      </c>
      <c r="K5" s="6">
        <f t="shared" ref="K5:K18" si="0">SUM(C5*H5*I5)</f>
        <v>13667136.450000001</v>
      </c>
      <c r="L5" s="6">
        <f t="shared" ref="L5:L18" si="1">SUM(D5*I5*J5)</f>
        <v>0</v>
      </c>
      <c r="M5" s="6">
        <v>13667136.5</v>
      </c>
      <c r="N5" s="26">
        <f>SUM(M5-O5)</f>
        <v>12420830.25</v>
      </c>
      <c r="O5" s="2">
        <f>SUM(P5+Q5)</f>
        <v>1246306.25</v>
      </c>
      <c r="P5" s="2">
        <v>635616.18999999994</v>
      </c>
      <c r="Q5" s="27">
        <v>610690.06000000006</v>
      </c>
      <c r="R5" s="10">
        <v>82831.13</v>
      </c>
      <c r="S5" s="6">
        <f t="shared" ref="S5:S10" si="2">SUM(E5*I5*R5)</f>
        <v>19133991.030000001</v>
      </c>
      <c r="T5" s="6">
        <f>SUM(S5-U5)</f>
        <v>17884625.560000002</v>
      </c>
      <c r="U5" s="28">
        <v>1249365.47</v>
      </c>
      <c r="V5" s="2">
        <v>612188.69000000006</v>
      </c>
      <c r="W5" s="2">
        <f t="shared" ref="W5:W22" si="3">SUM(U5-V5)</f>
        <v>637176.77999999991</v>
      </c>
      <c r="X5" s="6">
        <f>SUM(G5*H5*I5)</f>
        <v>35534554.769999996</v>
      </c>
      <c r="Y5" s="6">
        <v>16609652.41</v>
      </c>
      <c r="Z5" s="6"/>
      <c r="AA5" s="8">
        <v>15</v>
      </c>
      <c r="AB5" s="8">
        <v>21</v>
      </c>
      <c r="AC5" s="11">
        <v>21998.298480000001</v>
      </c>
      <c r="AD5" s="11">
        <v>635.61618999999996</v>
      </c>
      <c r="AE5" s="11">
        <f>SUM(AC5-AD5)</f>
        <v>21362.682290000001</v>
      </c>
      <c r="AF5" s="29">
        <v>39.847999999999999</v>
      </c>
      <c r="AG5" s="25">
        <v>33</v>
      </c>
      <c r="AH5" s="29">
        <f t="shared" ref="AH5:AH10" si="4">SUM(AF5*AG5)*AB5</f>
        <v>27614.663999999997</v>
      </c>
      <c r="AI5" s="29">
        <f t="shared" ref="AI5:AI10" si="5">SUM(AH5-AC5)</f>
        <v>5616.3655199999957</v>
      </c>
      <c r="AJ5" s="30"/>
      <c r="AK5" s="31"/>
    </row>
    <row r="6" spans="1:37" ht="13.5" customHeight="1" x14ac:dyDescent="0.25">
      <c r="A6" s="25">
        <v>2</v>
      </c>
      <c r="B6" s="1" t="s">
        <v>18</v>
      </c>
      <c r="C6" s="8">
        <v>30</v>
      </c>
      <c r="D6" s="8"/>
      <c r="E6" s="8">
        <v>5</v>
      </c>
      <c r="F6" s="8"/>
      <c r="G6" s="8">
        <v>24</v>
      </c>
      <c r="H6" s="10">
        <v>70881.22</v>
      </c>
      <c r="I6" s="6">
        <v>33</v>
      </c>
      <c r="J6" s="10">
        <v>70881.22</v>
      </c>
      <c r="K6" s="6">
        <f t="shared" si="0"/>
        <v>70172407.799999997</v>
      </c>
      <c r="L6" s="6">
        <f t="shared" si="1"/>
        <v>0</v>
      </c>
      <c r="M6" s="6">
        <v>70172407.799999997</v>
      </c>
      <c r="N6" s="26">
        <f>SUM(M6-O6)</f>
        <v>66652056.82</v>
      </c>
      <c r="O6" s="2">
        <f t="shared" ref="O6" si="6">SUM(P6+Q6)</f>
        <v>3520350.98</v>
      </c>
      <c r="P6" s="2">
        <v>1795379</v>
      </c>
      <c r="Q6" s="27">
        <v>1724971.98</v>
      </c>
      <c r="R6" s="10">
        <v>70881.22</v>
      </c>
      <c r="S6" s="6">
        <f t="shared" si="2"/>
        <v>11695401.300000001</v>
      </c>
      <c r="T6" s="6">
        <f>SUM(S6-U6)</f>
        <v>8166409.8300000001</v>
      </c>
      <c r="U6" s="28">
        <v>3528991.47</v>
      </c>
      <c r="V6" s="2">
        <v>1729205.01</v>
      </c>
      <c r="W6" s="2">
        <f t="shared" si="3"/>
        <v>1799786.4600000002</v>
      </c>
      <c r="X6" s="6">
        <f>SUM(G6*H6*I6)</f>
        <v>56137926.240000002</v>
      </c>
      <c r="Y6" s="6">
        <v>42313858.009999998</v>
      </c>
      <c r="Z6" s="6"/>
      <c r="AA6" s="8">
        <v>32</v>
      </c>
      <c r="AB6" s="8">
        <v>32</v>
      </c>
      <c r="AC6" s="11">
        <v>48172.916120000002</v>
      </c>
      <c r="AD6" s="11">
        <v>1795.3789999999999</v>
      </c>
      <c r="AE6" s="11">
        <f t="shared" ref="AE6:AE22" si="7">SUM(AC6-AD6)</f>
        <v>46377.537120000001</v>
      </c>
      <c r="AF6" s="29">
        <v>64.764349999999993</v>
      </c>
      <c r="AG6" s="25">
        <v>33</v>
      </c>
      <c r="AH6" s="29">
        <f t="shared" si="4"/>
        <v>68391.153599999991</v>
      </c>
      <c r="AI6" s="29">
        <f t="shared" si="5"/>
        <v>20218.237479999989</v>
      </c>
      <c r="AJ6" s="30"/>
      <c r="AK6" s="31"/>
    </row>
    <row r="7" spans="1:37" ht="13.5" customHeight="1" x14ac:dyDescent="0.25">
      <c r="A7" s="25">
        <v>3</v>
      </c>
      <c r="B7" s="1" t="s">
        <v>14</v>
      </c>
      <c r="C7" s="8">
        <v>0</v>
      </c>
      <c r="D7" s="8">
        <v>7</v>
      </c>
      <c r="E7" s="8">
        <v>21</v>
      </c>
      <c r="F7" s="8"/>
      <c r="G7" s="8">
        <v>30</v>
      </c>
      <c r="H7" s="12">
        <v>99149.83</v>
      </c>
      <c r="I7" s="6">
        <v>33</v>
      </c>
      <c r="J7" s="10">
        <v>99149.83</v>
      </c>
      <c r="K7" s="6">
        <f t="shared" si="0"/>
        <v>0</v>
      </c>
      <c r="L7" s="6">
        <f t="shared" si="1"/>
        <v>22903610.73</v>
      </c>
      <c r="M7" s="31">
        <v>22903610.699999999</v>
      </c>
      <c r="N7" s="26">
        <f t="shared" ref="N7" si="8">SUM(M7-O7)</f>
        <v>20123549.84</v>
      </c>
      <c r="O7" s="2">
        <f>SUM(P7+Q7)</f>
        <v>2780060.8600000003</v>
      </c>
      <c r="P7" s="2">
        <v>1417831.04</v>
      </c>
      <c r="Q7" s="27">
        <v>1362229.82</v>
      </c>
      <c r="R7" s="10">
        <v>83696.5</v>
      </c>
      <c r="S7" s="6">
        <f t="shared" si="2"/>
        <v>58001674.5</v>
      </c>
      <c r="T7" s="6">
        <f t="shared" ref="T7:T23" si="9">SUM(S7-U7)</f>
        <v>55214789.859999999</v>
      </c>
      <c r="U7" s="28">
        <v>2786884.64</v>
      </c>
      <c r="V7" s="2">
        <v>1365572.69</v>
      </c>
      <c r="W7" s="2">
        <f t="shared" si="3"/>
        <v>1421311.9500000002</v>
      </c>
      <c r="X7" s="6">
        <f>SUM(G7*H7*I7)</f>
        <v>98158331.700000003</v>
      </c>
      <c r="Y7" s="6">
        <v>35160247.280000001</v>
      </c>
      <c r="Z7" s="6"/>
      <c r="AA7" s="8">
        <v>73</v>
      </c>
      <c r="AB7" s="8">
        <v>70</v>
      </c>
      <c r="AC7" s="11">
        <v>133348.85131</v>
      </c>
      <c r="AD7" s="11">
        <v>1417.83104</v>
      </c>
      <c r="AE7" s="11">
        <f t="shared" si="7"/>
        <v>131931.02027000001</v>
      </c>
      <c r="AF7" s="29">
        <v>90.144480000000001</v>
      </c>
      <c r="AG7" s="25">
        <v>33</v>
      </c>
      <c r="AH7" s="29">
        <f t="shared" si="4"/>
        <v>208233.7488</v>
      </c>
      <c r="AI7" s="29">
        <f t="shared" si="5"/>
        <v>74884.897490000003</v>
      </c>
      <c r="AJ7" s="30"/>
      <c r="AK7" s="31"/>
    </row>
    <row r="8" spans="1:37" ht="13.5" customHeight="1" x14ac:dyDescent="0.25">
      <c r="A8" s="25">
        <v>4</v>
      </c>
      <c r="B8" s="1" t="s">
        <v>15</v>
      </c>
      <c r="C8" s="8">
        <v>0</v>
      </c>
      <c r="D8" s="8">
        <v>74</v>
      </c>
      <c r="E8" s="8">
        <v>27</v>
      </c>
      <c r="F8" s="8"/>
      <c r="G8" s="8">
        <v>30</v>
      </c>
      <c r="H8" s="12">
        <v>166689.74</v>
      </c>
      <c r="I8" s="6">
        <v>33</v>
      </c>
      <c r="J8" s="6">
        <v>166689.74</v>
      </c>
      <c r="K8" s="6">
        <f t="shared" si="0"/>
        <v>0</v>
      </c>
      <c r="L8" s="6">
        <f t="shared" si="1"/>
        <v>407056345.07999998</v>
      </c>
      <c r="M8" s="31">
        <v>407056345.10000002</v>
      </c>
      <c r="N8" s="26">
        <f>SUM(M8-O8)</f>
        <v>400742120.19</v>
      </c>
      <c r="O8" s="2">
        <f t="shared" ref="O8:O22" si="10">SUM(P8+Q8)</f>
        <v>6314224.9100000001</v>
      </c>
      <c r="P8" s="2">
        <v>3220254.7</v>
      </c>
      <c r="Q8" s="27">
        <v>3093970.21</v>
      </c>
      <c r="R8" s="10">
        <v>166689.74</v>
      </c>
      <c r="S8" s="6">
        <f t="shared" si="2"/>
        <v>148520558.34</v>
      </c>
      <c r="T8" s="6">
        <f t="shared" si="9"/>
        <v>142190836.72</v>
      </c>
      <c r="U8" s="28">
        <v>6329721.6200000001</v>
      </c>
      <c r="V8" s="2">
        <v>3101562.71</v>
      </c>
      <c r="W8" s="2">
        <f t="shared" si="3"/>
        <v>3228158.91</v>
      </c>
      <c r="X8" s="6">
        <v>164570475.90000001</v>
      </c>
      <c r="Y8" s="6">
        <v>83515460.399999991</v>
      </c>
      <c r="Z8" s="6"/>
      <c r="AA8" s="8">
        <v>28</v>
      </c>
      <c r="AB8" s="8">
        <v>89</v>
      </c>
      <c r="AC8" s="11">
        <v>103757.22251000001</v>
      </c>
      <c r="AD8" s="11">
        <v>3220.2547</v>
      </c>
      <c r="AE8" s="11">
        <f t="shared" si="7"/>
        <v>100536.96781</v>
      </c>
      <c r="AF8" s="29">
        <v>177.6799</v>
      </c>
      <c r="AG8" s="25">
        <v>33</v>
      </c>
      <c r="AH8" s="29">
        <f t="shared" si="4"/>
        <v>521845.86629999999</v>
      </c>
      <c r="AI8" s="29">
        <f t="shared" si="5"/>
        <v>418088.64379</v>
      </c>
      <c r="AJ8" s="30"/>
      <c r="AK8" s="31"/>
    </row>
    <row r="9" spans="1:37" ht="13.5" customHeight="1" x14ac:dyDescent="0.25">
      <c r="A9" s="25">
        <v>5</v>
      </c>
      <c r="B9" s="1" t="s">
        <v>16</v>
      </c>
      <c r="C9" s="8">
        <v>0</v>
      </c>
      <c r="D9" s="8">
        <v>36</v>
      </c>
      <c r="E9" s="8">
        <v>30</v>
      </c>
      <c r="F9" s="8"/>
      <c r="G9" s="8">
        <v>32</v>
      </c>
      <c r="H9" s="12">
        <v>125101.4</v>
      </c>
      <c r="I9" s="6">
        <v>33</v>
      </c>
      <c r="J9" s="10">
        <v>123429.09</v>
      </c>
      <c r="K9" s="6">
        <f t="shared" si="0"/>
        <v>0</v>
      </c>
      <c r="L9" s="6">
        <f t="shared" si="1"/>
        <v>146633758.91999999</v>
      </c>
      <c r="M9" s="31">
        <v>146633758.90000001</v>
      </c>
      <c r="N9" s="26">
        <f t="shared" ref="N9:N23" si="11">SUM(M9-O9)</f>
        <v>141302193.52000001</v>
      </c>
      <c r="O9" s="2">
        <f t="shared" si="10"/>
        <v>5331565.38</v>
      </c>
      <c r="P9" s="2">
        <v>2719098.34</v>
      </c>
      <c r="Q9" s="27">
        <v>2612467.04</v>
      </c>
      <c r="R9" s="10">
        <v>119716.96</v>
      </c>
      <c r="S9" s="6">
        <f t="shared" si="2"/>
        <v>118519790.40000001</v>
      </c>
      <c r="T9" s="6">
        <f t="shared" si="9"/>
        <v>113175139.82000001</v>
      </c>
      <c r="U9" s="28">
        <v>5344650.58</v>
      </c>
      <c r="V9" s="2">
        <v>2618877.9500000002</v>
      </c>
      <c r="W9" s="2">
        <f t="shared" si="3"/>
        <v>2725772.63</v>
      </c>
      <c r="X9" s="6">
        <f t="shared" ref="X9:X22" si="12">SUM(G9*H9*I9)</f>
        <v>132107078.39999999</v>
      </c>
      <c r="Y9" s="6">
        <v>86095242.930000007</v>
      </c>
      <c r="Z9" s="6"/>
      <c r="AA9" s="8">
        <v>25</v>
      </c>
      <c r="AB9" s="8">
        <v>36</v>
      </c>
      <c r="AC9" s="11">
        <v>65448.247009999999</v>
      </c>
      <c r="AD9" s="11">
        <v>2719.09834</v>
      </c>
      <c r="AE9" s="11">
        <f t="shared" si="7"/>
        <v>62729.148670000002</v>
      </c>
      <c r="AF9" s="29">
        <v>112.07818</v>
      </c>
      <c r="AG9" s="25">
        <v>33</v>
      </c>
      <c r="AH9" s="29">
        <f t="shared" si="4"/>
        <v>133148.87784</v>
      </c>
      <c r="AI9" s="29">
        <f t="shared" si="5"/>
        <v>67700.630830000009</v>
      </c>
      <c r="AJ9" s="30"/>
      <c r="AK9" s="31"/>
    </row>
    <row r="10" spans="1:37" ht="13.5" customHeight="1" x14ac:dyDescent="0.25">
      <c r="A10" s="25">
        <v>6</v>
      </c>
      <c r="B10" s="1" t="s">
        <v>19</v>
      </c>
      <c r="C10" s="8">
        <v>5</v>
      </c>
      <c r="D10" s="8">
        <v>1</v>
      </c>
      <c r="E10" s="8">
        <v>38</v>
      </c>
      <c r="F10" s="8"/>
      <c r="G10" s="8">
        <v>27</v>
      </c>
      <c r="H10" s="10">
        <v>131607.34</v>
      </c>
      <c r="I10" s="6">
        <v>33</v>
      </c>
      <c r="J10" s="10">
        <v>154607</v>
      </c>
      <c r="K10" s="6">
        <f t="shared" si="0"/>
        <v>21715211.099999998</v>
      </c>
      <c r="L10" s="6">
        <f t="shared" si="1"/>
        <v>5102031</v>
      </c>
      <c r="M10" s="31">
        <v>26817242.100000001</v>
      </c>
      <c r="N10" s="26">
        <f t="shared" si="11"/>
        <v>20315670.600000001</v>
      </c>
      <c r="O10" s="2">
        <f t="shared" si="10"/>
        <v>6501571.5</v>
      </c>
      <c r="P10" s="2">
        <v>3315801.46</v>
      </c>
      <c r="Q10" s="27">
        <v>3185770.04</v>
      </c>
      <c r="R10" s="6">
        <v>117377.84</v>
      </c>
      <c r="S10" s="6">
        <f t="shared" si="2"/>
        <v>147191811.35999998</v>
      </c>
      <c r="T10" s="6">
        <f t="shared" si="9"/>
        <v>140674283.31999999</v>
      </c>
      <c r="U10" s="28">
        <v>6517528.04</v>
      </c>
      <c r="V10" s="2">
        <v>3193587.81</v>
      </c>
      <c r="W10" s="2">
        <f t="shared" si="3"/>
        <v>3323940.23</v>
      </c>
      <c r="X10" s="6">
        <f t="shared" si="12"/>
        <v>117262139.94</v>
      </c>
      <c r="Y10" s="6">
        <v>78147503.900000006</v>
      </c>
      <c r="Z10" s="6"/>
      <c r="AA10" s="8">
        <v>36</v>
      </c>
      <c r="AB10" s="8">
        <v>39</v>
      </c>
      <c r="AC10" s="11">
        <v>98346.704440000001</v>
      </c>
      <c r="AD10" s="11">
        <v>3315.8014600000001</v>
      </c>
      <c r="AE10" s="11">
        <f t="shared" si="7"/>
        <v>95030.902979999999</v>
      </c>
      <c r="AF10" s="29">
        <v>113.93849</v>
      </c>
      <c r="AG10" s="25">
        <v>33</v>
      </c>
      <c r="AH10" s="29">
        <f t="shared" si="4"/>
        <v>146638.83663000001</v>
      </c>
      <c r="AI10" s="29">
        <f t="shared" si="5"/>
        <v>48292.132190000004</v>
      </c>
      <c r="AJ10" s="30"/>
      <c r="AK10" s="31"/>
    </row>
    <row r="11" spans="1:37" ht="13.5" customHeight="1" x14ac:dyDescent="0.25">
      <c r="A11" s="25">
        <v>7</v>
      </c>
      <c r="B11" s="1" t="s">
        <v>20</v>
      </c>
      <c r="C11" s="8">
        <v>0</v>
      </c>
      <c r="D11" s="8">
        <v>19</v>
      </c>
      <c r="E11" s="8">
        <v>22</v>
      </c>
      <c r="F11" s="8">
        <v>14</v>
      </c>
      <c r="G11" s="8">
        <v>12</v>
      </c>
      <c r="H11" s="10">
        <v>109587.32</v>
      </c>
      <c r="I11" s="6">
        <v>33</v>
      </c>
      <c r="J11" s="10">
        <v>102559.29</v>
      </c>
      <c r="K11" s="6">
        <f t="shared" si="0"/>
        <v>0</v>
      </c>
      <c r="L11" s="6">
        <f t="shared" si="1"/>
        <v>64304674.829999998</v>
      </c>
      <c r="M11" s="31">
        <v>64304674.799999997</v>
      </c>
      <c r="N11" s="26">
        <f t="shared" si="11"/>
        <v>62379277.879999995</v>
      </c>
      <c r="O11" s="2">
        <f t="shared" si="10"/>
        <v>1925396.92</v>
      </c>
      <c r="P11" s="2">
        <v>981952.43</v>
      </c>
      <c r="Q11" s="27">
        <v>943444.49</v>
      </c>
      <c r="R11" s="10">
        <v>103851.32</v>
      </c>
      <c r="S11" s="6">
        <f>SUM(E11+F11)*I11*R11</f>
        <v>123375368.16000001</v>
      </c>
      <c r="T11" s="6">
        <f t="shared" si="9"/>
        <v>121445244.91000001</v>
      </c>
      <c r="U11" s="28">
        <v>1930123.25</v>
      </c>
      <c r="V11" s="2">
        <v>945759.68</v>
      </c>
      <c r="W11" s="2">
        <f t="shared" si="3"/>
        <v>984363.57</v>
      </c>
      <c r="X11" s="6">
        <f t="shared" si="12"/>
        <v>43396578.720000006</v>
      </c>
      <c r="Y11" s="6">
        <v>34271268.18</v>
      </c>
      <c r="Z11" s="6"/>
      <c r="AA11" s="8">
        <v>17</v>
      </c>
      <c r="AB11" s="8">
        <v>43</v>
      </c>
      <c r="AC11" s="11">
        <v>37671.965450000003</v>
      </c>
      <c r="AD11" s="11">
        <v>981.95243000000005</v>
      </c>
      <c r="AE11" s="11">
        <f t="shared" si="7"/>
        <v>36690.013020000006</v>
      </c>
      <c r="AF11" s="29">
        <v>102.69323</v>
      </c>
      <c r="AG11" s="25">
        <v>33</v>
      </c>
      <c r="AH11" s="29">
        <f t="shared" ref="AH11:AH22" si="13">SUM(AF11*AG11)*AB11</f>
        <v>145721.69336999999</v>
      </c>
      <c r="AI11" s="29">
        <f t="shared" ref="AI11:AI22" si="14">SUM(AH11-AC11)</f>
        <v>108049.72791999999</v>
      </c>
      <c r="AJ11" s="30"/>
      <c r="AK11" s="31"/>
    </row>
    <row r="12" spans="1:37" ht="13.5" customHeight="1" x14ac:dyDescent="0.25">
      <c r="A12" s="25">
        <v>8</v>
      </c>
      <c r="B12" s="1" t="s">
        <v>21</v>
      </c>
      <c r="C12" s="8">
        <v>0</v>
      </c>
      <c r="D12" s="8">
        <v>27</v>
      </c>
      <c r="E12" s="8">
        <v>25</v>
      </c>
      <c r="F12" s="8"/>
      <c r="G12" s="8">
        <v>9</v>
      </c>
      <c r="H12" s="10">
        <v>66268</v>
      </c>
      <c r="I12" s="6">
        <v>33</v>
      </c>
      <c r="J12" s="10">
        <v>66268</v>
      </c>
      <c r="K12" s="6">
        <f t="shared" si="0"/>
        <v>0</v>
      </c>
      <c r="L12" s="6">
        <f t="shared" si="1"/>
        <v>59044788</v>
      </c>
      <c r="M12" s="31">
        <v>59044788</v>
      </c>
      <c r="N12" s="26">
        <f t="shared" si="11"/>
        <v>57396717.020000003</v>
      </c>
      <c r="O12" s="2">
        <f t="shared" si="10"/>
        <v>1648070.98</v>
      </c>
      <c r="P12" s="2">
        <v>840516.2</v>
      </c>
      <c r="Q12" s="27">
        <v>807554.78</v>
      </c>
      <c r="R12" s="10">
        <v>66268</v>
      </c>
      <c r="S12" s="6">
        <f>SUM(E12*I12*R12)</f>
        <v>54671100</v>
      </c>
      <c r="T12" s="6">
        <f t="shared" si="9"/>
        <v>53018983.289999999</v>
      </c>
      <c r="U12" s="28">
        <v>1652116.71</v>
      </c>
      <c r="V12" s="2">
        <v>809536.5</v>
      </c>
      <c r="W12" s="2">
        <f t="shared" si="3"/>
        <v>842580.21</v>
      </c>
      <c r="X12" s="6">
        <f t="shared" si="12"/>
        <v>19681596</v>
      </c>
      <c r="Y12" s="6">
        <v>19809455.100000001</v>
      </c>
      <c r="Z12" s="6"/>
      <c r="AA12" s="8">
        <v>15</v>
      </c>
      <c r="AB12" s="8">
        <v>20</v>
      </c>
      <c r="AC12" s="11">
        <v>24154.150890000001</v>
      </c>
      <c r="AD12" s="11">
        <v>840.51620000000003</v>
      </c>
      <c r="AE12" s="11">
        <f t="shared" si="7"/>
        <v>23313.634689999999</v>
      </c>
      <c r="AF12" s="29">
        <v>64.766000000000005</v>
      </c>
      <c r="AG12" s="25">
        <v>33</v>
      </c>
      <c r="AH12" s="29">
        <f t="shared" si="13"/>
        <v>42745.560000000005</v>
      </c>
      <c r="AI12" s="29">
        <f t="shared" si="14"/>
        <v>18591.409110000004</v>
      </c>
      <c r="AJ12" s="30"/>
      <c r="AK12" s="31"/>
    </row>
    <row r="13" spans="1:37" ht="13.5" customHeight="1" x14ac:dyDescent="0.25">
      <c r="A13" s="25">
        <v>9</v>
      </c>
      <c r="B13" s="1" t="s">
        <v>22</v>
      </c>
      <c r="C13" s="8">
        <v>0</v>
      </c>
      <c r="D13" s="8">
        <v>3</v>
      </c>
      <c r="E13" s="8">
        <v>19</v>
      </c>
      <c r="F13" s="8">
        <v>5</v>
      </c>
      <c r="G13" s="8">
        <v>7</v>
      </c>
      <c r="H13" s="12">
        <v>112855.65</v>
      </c>
      <c r="I13" s="6">
        <v>33</v>
      </c>
      <c r="J13" s="10">
        <v>123620.48</v>
      </c>
      <c r="K13" s="6">
        <f t="shared" si="0"/>
        <v>0</v>
      </c>
      <c r="L13" s="6">
        <f t="shared" si="1"/>
        <v>12238427.52</v>
      </c>
      <c r="M13" s="31">
        <v>12238427.5</v>
      </c>
      <c r="N13" s="26">
        <f t="shared" si="11"/>
        <v>10278628.560000001</v>
      </c>
      <c r="O13" s="2">
        <f t="shared" si="10"/>
        <v>1959798.94</v>
      </c>
      <c r="P13" s="2">
        <v>999497.46</v>
      </c>
      <c r="Q13" s="27">
        <v>960301.48</v>
      </c>
      <c r="R13" s="6">
        <v>123620.48</v>
      </c>
      <c r="S13" s="6">
        <f>SUM(E13+F13)*I13*R13</f>
        <v>97907420.159999996</v>
      </c>
      <c r="T13" s="6">
        <f t="shared" si="9"/>
        <v>95942810.439999998</v>
      </c>
      <c r="U13" s="28">
        <v>1964609.72</v>
      </c>
      <c r="V13" s="2">
        <v>962658.03</v>
      </c>
      <c r="W13" s="2">
        <f t="shared" si="3"/>
        <v>1001951.69</v>
      </c>
      <c r="X13" s="6">
        <f t="shared" si="12"/>
        <v>26069655.149999999</v>
      </c>
      <c r="Y13" s="6">
        <v>27655755.350000001</v>
      </c>
      <c r="Z13" s="6"/>
      <c r="AA13" s="8">
        <v>20</v>
      </c>
      <c r="AB13" s="8">
        <v>32</v>
      </c>
      <c r="AC13" s="11">
        <v>52250.077689999998</v>
      </c>
      <c r="AD13" s="11">
        <v>999.49746000000005</v>
      </c>
      <c r="AE13" s="11">
        <f t="shared" si="7"/>
        <v>51250.58023</v>
      </c>
      <c r="AF13" s="29">
        <v>107.79</v>
      </c>
      <c r="AG13" s="25">
        <v>33</v>
      </c>
      <c r="AH13" s="29">
        <f t="shared" si="13"/>
        <v>113826.24000000001</v>
      </c>
      <c r="AI13" s="29">
        <f t="shared" si="14"/>
        <v>61576.162310000007</v>
      </c>
      <c r="AJ13" s="30"/>
      <c r="AK13" s="31"/>
    </row>
    <row r="14" spans="1:37" ht="13.5" customHeight="1" x14ac:dyDescent="0.25">
      <c r="A14" s="25">
        <v>10</v>
      </c>
      <c r="B14" s="1" t="s">
        <v>23</v>
      </c>
      <c r="C14" s="8">
        <v>0</v>
      </c>
      <c r="D14" s="8">
        <v>7</v>
      </c>
      <c r="E14" s="8">
        <v>10</v>
      </c>
      <c r="F14" s="8"/>
      <c r="G14" s="8">
        <v>9</v>
      </c>
      <c r="H14" s="10">
        <v>56749.54</v>
      </c>
      <c r="I14" s="6">
        <v>33</v>
      </c>
      <c r="J14" s="10">
        <v>56749.54</v>
      </c>
      <c r="K14" s="6">
        <f t="shared" si="0"/>
        <v>0</v>
      </c>
      <c r="L14" s="6">
        <f t="shared" si="1"/>
        <v>13109143.74</v>
      </c>
      <c r="M14" s="31">
        <v>13109143.699999999</v>
      </c>
      <c r="N14" s="26">
        <f t="shared" si="11"/>
        <v>12655919.41</v>
      </c>
      <c r="O14" s="2">
        <f t="shared" si="10"/>
        <v>453224.29000000004</v>
      </c>
      <c r="P14" s="2">
        <v>231144.39</v>
      </c>
      <c r="Q14" s="27">
        <v>222079.9</v>
      </c>
      <c r="R14" s="10">
        <v>56749.54</v>
      </c>
      <c r="S14" s="6">
        <f t="shared" ref="S14:S19" si="15">SUM(E14*I14*R14)</f>
        <v>18727348.199999999</v>
      </c>
      <c r="T14" s="6">
        <f t="shared" si="9"/>
        <v>18273011.509999998</v>
      </c>
      <c r="U14" s="28">
        <v>454336.69</v>
      </c>
      <c r="V14" s="2">
        <v>222624.88</v>
      </c>
      <c r="W14" s="2">
        <f t="shared" si="3"/>
        <v>231711.81</v>
      </c>
      <c r="X14" s="6">
        <f t="shared" si="12"/>
        <v>16854613.379999999</v>
      </c>
      <c r="Y14" s="6">
        <v>5447638.4400000004</v>
      </c>
      <c r="Z14" s="6"/>
      <c r="AA14" s="8">
        <v>2</v>
      </c>
      <c r="AB14" s="8">
        <v>5</v>
      </c>
      <c r="AC14" s="11">
        <v>2794.98342</v>
      </c>
      <c r="AD14" s="11">
        <v>231.14438999999999</v>
      </c>
      <c r="AE14" s="11">
        <f t="shared" si="7"/>
        <v>2563.8390300000001</v>
      </c>
      <c r="AF14" s="29">
        <v>55.912140000000001</v>
      </c>
      <c r="AG14" s="25">
        <v>33</v>
      </c>
      <c r="AH14" s="29">
        <f t="shared" si="13"/>
        <v>9225.5030999999999</v>
      </c>
      <c r="AI14" s="29">
        <f t="shared" si="14"/>
        <v>6430.5196799999994</v>
      </c>
      <c r="AJ14" s="30"/>
      <c r="AK14" s="31"/>
    </row>
    <row r="15" spans="1:37" ht="13.5" customHeight="1" x14ac:dyDescent="0.25">
      <c r="A15" s="25">
        <v>11</v>
      </c>
      <c r="B15" s="1" t="s">
        <v>24</v>
      </c>
      <c r="C15" s="8">
        <v>11</v>
      </c>
      <c r="D15" s="8"/>
      <c r="E15" s="8">
        <v>11</v>
      </c>
      <c r="F15" s="8"/>
      <c r="G15" s="8">
        <v>7</v>
      </c>
      <c r="H15" s="10">
        <v>129902.54</v>
      </c>
      <c r="I15" s="6">
        <v>33</v>
      </c>
      <c r="J15" s="10">
        <v>129902</v>
      </c>
      <c r="K15" s="6">
        <f t="shared" si="0"/>
        <v>47154622.019999996</v>
      </c>
      <c r="L15" s="6">
        <f t="shared" si="1"/>
        <v>0</v>
      </c>
      <c r="M15" s="31">
        <v>47154622</v>
      </c>
      <c r="N15" s="26">
        <f t="shared" si="11"/>
        <v>45759329.630000003</v>
      </c>
      <c r="O15" s="2">
        <f t="shared" si="10"/>
        <v>1395292.37</v>
      </c>
      <c r="P15" s="2">
        <v>711599.11</v>
      </c>
      <c r="Q15" s="27">
        <v>683693.26</v>
      </c>
      <c r="R15" s="6">
        <v>129902.254</v>
      </c>
      <c r="S15" s="6">
        <f t="shared" si="15"/>
        <v>47154518.202</v>
      </c>
      <c r="T15" s="6">
        <f t="shared" si="9"/>
        <v>45755800.912</v>
      </c>
      <c r="U15" s="28">
        <v>1398717.29</v>
      </c>
      <c r="V15" s="2">
        <v>685371.03</v>
      </c>
      <c r="W15" s="2">
        <f t="shared" si="3"/>
        <v>713346.26</v>
      </c>
      <c r="X15" s="6">
        <f t="shared" si="12"/>
        <v>30007486.739999998</v>
      </c>
      <c r="Y15" s="6">
        <v>16771129.040000001</v>
      </c>
      <c r="Z15" s="6"/>
      <c r="AA15" s="8">
        <v>12</v>
      </c>
      <c r="AB15" s="8">
        <v>24</v>
      </c>
      <c r="AC15" s="11">
        <v>37507.155789999997</v>
      </c>
      <c r="AD15" s="11">
        <v>711.59911</v>
      </c>
      <c r="AE15" s="11">
        <f t="shared" si="7"/>
        <v>36795.556679999994</v>
      </c>
      <c r="AF15" s="29">
        <v>129.9</v>
      </c>
      <c r="AG15" s="25">
        <v>33</v>
      </c>
      <c r="AH15" s="29">
        <f t="shared" si="13"/>
        <v>102880.79999999999</v>
      </c>
      <c r="AI15" s="29">
        <f t="shared" si="14"/>
        <v>65373.644209999991</v>
      </c>
      <c r="AJ15" s="30"/>
      <c r="AK15" s="31"/>
    </row>
    <row r="16" spans="1:37" ht="13.5" customHeight="1" x14ac:dyDescent="0.25">
      <c r="A16" s="25">
        <v>12</v>
      </c>
      <c r="B16" s="1" t="s">
        <v>25</v>
      </c>
      <c r="C16" s="8">
        <v>0</v>
      </c>
      <c r="D16" s="8">
        <v>63</v>
      </c>
      <c r="E16" s="8">
        <v>20</v>
      </c>
      <c r="F16" s="8"/>
      <c r="G16" s="8">
        <v>22</v>
      </c>
      <c r="H16" s="12">
        <v>105092</v>
      </c>
      <c r="I16" s="6">
        <v>33</v>
      </c>
      <c r="J16" s="12">
        <v>105092</v>
      </c>
      <c r="K16" s="6">
        <f t="shared" si="0"/>
        <v>0</v>
      </c>
      <c r="L16" s="6">
        <f t="shared" si="1"/>
        <v>218486268</v>
      </c>
      <c r="M16" s="31">
        <v>218486268</v>
      </c>
      <c r="N16" s="26">
        <f t="shared" si="11"/>
        <v>217437793.97999999</v>
      </c>
      <c r="O16" s="2">
        <f t="shared" si="10"/>
        <v>1048474.02</v>
      </c>
      <c r="P16" s="2">
        <v>534721.75</v>
      </c>
      <c r="Q16" s="27">
        <v>513752.27</v>
      </c>
      <c r="R16" s="12">
        <v>105092</v>
      </c>
      <c r="S16" s="6">
        <f t="shared" si="15"/>
        <v>69360720</v>
      </c>
      <c r="T16" s="6">
        <f t="shared" si="9"/>
        <v>68309672.359999999</v>
      </c>
      <c r="U16" s="28">
        <v>1051047.6399999999</v>
      </c>
      <c r="V16" s="2">
        <v>515013</v>
      </c>
      <c r="W16" s="2">
        <f t="shared" si="3"/>
        <v>536034.6399999999</v>
      </c>
      <c r="X16" s="6">
        <f t="shared" si="12"/>
        <v>76296792</v>
      </c>
      <c r="Y16" s="6">
        <v>14658494.859999999</v>
      </c>
      <c r="Z16" s="6"/>
      <c r="AA16" s="8">
        <v>16</v>
      </c>
      <c r="AB16" s="8">
        <v>52</v>
      </c>
      <c r="AC16" s="11">
        <v>33091.341590000004</v>
      </c>
      <c r="AD16" s="11">
        <v>534.72175000000004</v>
      </c>
      <c r="AE16" s="11">
        <f t="shared" si="7"/>
        <v>32556.619840000003</v>
      </c>
      <c r="AF16" s="29">
        <v>98.156000000000006</v>
      </c>
      <c r="AG16" s="25">
        <v>33</v>
      </c>
      <c r="AH16" s="29">
        <f t="shared" si="13"/>
        <v>168435.696</v>
      </c>
      <c r="AI16" s="29">
        <f t="shared" si="14"/>
        <v>135344.35441</v>
      </c>
      <c r="AJ16" s="8"/>
      <c r="AK16" s="31"/>
    </row>
    <row r="17" spans="1:37" ht="13.5" customHeight="1" x14ac:dyDescent="0.25">
      <c r="A17" s="25">
        <v>13</v>
      </c>
      <c r="B17" s="1" t="s">
        <v>26</v>
      </c>
      <c r="C17" s="8">
        <v>0</v>
      </c>
      <c r="D17" s="8">
        <v>4</v>
      </c>
      <c r="E17" s="8">
        <v>15</v>
      </c>
      <c r="F17" s="8"/>
      <c r="G17" s="8">
        <v>3</v>
      </c>
      <c r="H17" s="10">
        <v>54885</v>
      </c>
      <c r="I17" s="6">
        <v>33</v>
      </c>
      <c r="J17" s="6">
        <v>54885</v>
      </c>
      <c r="K17" s="6">
        <f t="shared" si="0"/>
        <v>0</v>
      </c>
      <c r="L17" s="6">
        <f t="shared" si="1"/>
        <v>7244820</v>
      </c>
      <c r="M17" s="31">
        <v>7244820</v>
      </c>
      <c r="N17" s="26">
        <f t="shared" si="11"/>
        <v>6345255.6299999999</v>
      </c>
      <c r="O17" s="2">
        <f t="shared" si="10"/>
        <v>899564.37</v>
      </c>
      <c r="P17" s="2">
        <v>458777.83</v>
      </c>
      <c r="Q17" s="27">
        <v>440786.54</v>
      </c>
      <c r="R17" s="6">
        <v>54885</v>
      </c>
      <c r="S17" s="6">
        <f t="shared" si="15"/>
        <v>27168075</v>
      </c>
      <c r="T17" s="6">
        <f t="shared" si="9"/>
        <v>26266302.620000001</v>
      </c>
      <c r="U17" s="28">
        <v>901772.38</v>
      </c>
      <c r="V17" s="2">
        <v>441868.22</v>
      </c>
      <c r="W17" s="2">
        <f t="shared" si="3"/>
        <v>459904.16000000003</v>
      </c>
      <c r="X17" s="6">
        <f t="shared" si="12"/>
        <v>5433615</v>
      </c>
      <c r="Y17" s="6">
        <v>10812562.370000001</v>
      </c>
      <c r="Z17" s="6"/>
      <c r="AA17" s="8">
        <v>13</v>
      </c>
      <c r="AB17" s="8">
        <v>19</v>
      </c>
      <c r="AC17" s="11">
        <v>12279.70485</v>
      </c>
      <c r="AD17" s="11">
        <v>458.77782999999999</v>
      </c>
      <c r="AE17" s="11">
        <f t="shared" si="7"/>
        <v>11820.927019999999</v>
      </c>
      <c r="AF17" s="29">
        <v>54.273000000000003</v>
      </c>
      <c r="AG17" s="25">
        <v>33</v>
      </c>
      <c r="AH17" s="29">
        <f t="shared" si="13"/>
        <v>34029.171000000002</v>
      </c>
      <c r="AI17" s="29">
        <f t="shared" si="14"/>
        <v>21749.46615</v>
      </c>
      <c r="AJ17" s="30"/>
      <c r="AK17" s="31"/>
    </row>
    <row r="18" spans="1:37" ht="13.5" customHeight="1" x14ac:dyDescent="0.25">
      <c r="A18" s="25">
        <v>14</v>
      </c>
      <c r="B18" s="1" t="s">
        <v>27</v>
      </c>
      <c r="C18" s="8">
        <v>0</v>
      </c>
      <c r="D18" s="8">
        <v>13</v>
      </c>
      <c r="E18" s="8">
        <v>16</v>
      </c>
      <c r="F18" s="8"/>
      <c r="G18" s="8">
        <v>6</v>
      </c>
      <c r="H18" s="10">
        <v>108934.42</v>
      </c>
      <c r="I18" s="6">
        <v>33</v>
      </c>
      <c r="J18" s="6">
        <v>106995.84</v>
      </c>
      <c r="K18" s="6">
        <f t="shared" si="0"/>
        <v>0</v>
      </c>
      <c r="L18" s="6">
        <f t="shared" si="1"/>
        <v>45901215.359999999</v>
      </c>
      <c r="M18" s="31">
        <v>45901215.399999999</v>
      </c>
      <c r="N18" s="26">
        <f t="shared" si="11"/>
        <v>44860141.949999996</v>
      </c>
      <c r="O18" s="2">
        <f t="shared" si="10"/>
        <v>1041073.45</v>
      </c>
      <c r="P18" s="2">
        <v>530947.46</v>
      </c>
      <c r="Q18" s="27">
        <v>510125.99</v>
      </c>
      <c r="R18" s="6">
        <v>106966.54</v>
      </c>
      <c r="S18" s="6">
        <f t="shared" si="15"/>
        <v>56478333.119999997</v>
      </c>
      <c r="T18" s="6">
        <f t="shared" si="9"/>
        <v>55434704.219999999</v>
      </c>
      <c r="U18" s="28">
        <v>1043628.9</v>
      </c>
      <c r="V18" s="2">
        <v>511377.82</v>
      </c>
      <c r="W18" s="2">
        <f t="shared" si="3"/>
        <v>532251.08000000007</v>
      </c>
      <c r="X18" s="6">
        <f t="shared" si="12"/>
        <v>21569015.16</v>
      </c>
      <c r="Y18" s="6">
        <v>12513457.93</v>
      </c>
      <c r="Z18" s="6"/>
      <c r="AA18" s="8">
        <v>11</v>
      </c>
      <c r="AB18" s="8">
        <v>17</v>
      </c>
      <c r="AC18" s="11">
        <v>22941.513190000001</v>
      </c>
      <c r="AD18" s="11">
        <v>530.94745999999998</v>
      </c>
      <c r="AE18" s="11">
        <f t="shared" si="7"/>
        <v>22410.565730000002</v>
      </c>
      <c r="AF18" s="29">
        <v>109.41385</v>
      </c>
      <c r="AG18" s="25">
        <v>33</v>
      </c>
      <c r="AH18" s="29">
        <f t="shared" si="13"/>
        <v>61381.169849999998</v>
      </c>
      <c r="AI18" s="29">
        <f t="shared" si="14"/>
        <v>38439.656659999993</v>
      </c>
      <c r="AJ18" s="30"/>
      <c r="AK18" s="31"/>
    </row>
    <row r="19" spans="1:37" ht="13.5" customHeight="1" x14ac:dyDescent="0.25">
      <c r="A19" s="25">
        <v>15</v>
      </c>
      <c r="B19" s="1" t="s">
        <v>28</v>
      </c>
      <c r="C19" s="8">
        <v>4</v>
      </c>
      <c r="D19" s="8">
        <v>7</v>
      </c>
      <c r="E19" s="8">
        <v>25</v>
      </c>
      <c r="F19" s="8"/>
      <c r="G19" s="8">
        <v>10</v>
      </c>
      <c r="H19" s="10">
        <v>39377</v>
      </c>
      <c r="I19" s="6">
        <v>33</v>
      </c>
      <c r="J19" s="6">
        <v>39377</v>
      </c>
      <c r="K19" s="6">
        <v>5582131.7000000002</v>
      </c>
      <c r="L19" s="6">
        <f>SUM(D19*I19*J19)</f>
        <v>9096087</v>
      </c>
      <c r="M19" s="31">
        <v>14678218.699999999</v>
      </c>
      <c r="N19" s="26">
        <f t="shared" si="11"/>
        <v>14160250.799999999</v>
      </c>
      <c r="O19" s="2">
        <f t="shared" si="10"/>
        <v>517967.9</v>
      </c>
      <c r="P19" s="2">
        <v>264163.63</v>
      </c>
      <c r="Q19" s="27">
        <v>253804.27</v>
      </c>
      <c r="R19" s="10">
        <v>39377</v>
      </c>
      <c r="S19" s="6">
        <f t="shared" si="15"/>
        <v>32486025</v>
      </c>
      <c r="T19" s="6">
        <f t="shared" si="9"/>
        <v>31966785.719999999</v>
      </c>
      <c r="U19" s="28">
        <v>519239.28</v>
      </c>
      <c r="V19" s="2">
        <v>254427.1</v>
      </c>
      <c r="W19" s="2">
        <f t="shared" si="3"/>
        <v>264812.18000000005</v>
      </c>
      <c r="X19" s="6">
        <f t="shared" si="12"/>
        <v>12994410</v>
      </c>
      <c r="Y19" s="6">
        <v>6225849.54</v>
      </c>
      <c r="Z19" s="6"/>
      <c r="AA19" s="8">
        <v>14</v>
      </c>
      <c r="AB19" s="8">
        <v>18</v>
      </c>
      <c r="AC19" s="11">
        <v>10501.01138</v>
      </c>
      <c r="AD19" s="11">
        <v>264.16363000000001</v>
      </c>
      <c r="AE19" s="11">
        <f t="shared" si="7"/>
        <v>10236.847750000001</v>
      </c>
      <c r="AF19" s="29">
        <v>37.546999999999997</v>
      </c>
      <c r="AG19" s="25">
        <v>33</v>
      </c>
      <c r="AH19" s="29">
        <f t="shared" si="13"/>
        <v>22302.917999999998</v>
      </c>
      <c r="AI19" s="29">
        <f t="shared" si="14"/>
        <v>11801.906619999998</v>
      </c>
      <c r="AJ19" s="30"/>
      <c r="AK19" s="31"/>
    </row>
    <row r="20" spans="1:37" ht="13.5" customHeight="1" x14ac:dyDescent="0.25">
      <c r="A20" s="25">
        <v>16</v>
      </c>
      <c r="B20" s="1" t="s">
        <v>29</v>
      </c>
      <c r="C20" s="8">
        <v>9</v>
      </c>
      <c r="D20" s="8"/>
      <c r="E20" s="8">
        <v>6</v>
      </c>
      <c r="F20" s="8">
        <v>2</v>
      </c>
      <c r="G20" s="8">
        <v>6</v>
      </c>
      <c r="H20" s="12">
        <v>66993</v>
      </c>
      <c r="I20" s="6">
        <v>33</v>
      </c>
      <c r="J20" s="12">
        <v>66993</v>
      </c>
      <c r="K20" s="6">
        <f>SUM(C20*H20*I20)</f>
        <v>19896921</v>
      </c>
      <c r="L20" s="6">
        <f>SUM(D20*I20*J20)</f>
        <v>0</v>
      </c>
      <c r="M20" s="31">
        <v>19896921</v>
      </c>
      <c r="N20" s="26">
        <f t="shared" si="11"/>
        <v>18314058.940000001</v>
      </c>
      <c r="O20" s="2">
        <f t="shared" si="10"/>
        <v>1582862.06</v>
      </c>
      <c r="P20" s="2">
        <v>807259.65</v>
      </c>
      <c r="Q20" s="27">
        <v>775602.41</v>
      </c>
      <c r="R20" s="12">
        <v>66993</v>
      </c>
      <c r="S20" s="6">
        <v>17958771.600000001</v>
      </c>
      <c r="T20" s="6">
        <f t="shared" si="9"/>
        <v>16372024.250000002</v>
      </c>
      <c r="U20" s="28">
        <v>1586747.35</v>
      </c>
      <c r="V20" s="2">
        <v>777505.71</v>
      </c>
      <c r="W20" s="2">
        <f t="shared" si="3"/>
        <v>809241.64000000013</v>
      </c>
      <c r="X20" s="6">
        <f t="shared" si="12"/>
        <v>13264614</v>
      </c>
      <c r="Y20" s="6">
        <v>20799351.010000002</v>
      </c>
      <c r="Z20" s="6"/>
      <c r="AA20" s="8">
        <v>44</v>
      </c>
      <c r="AB20" s="8">
        <v>32</v>
      </c>
      <c r="AC20" s="11">
        <v>61573.733569999997</v>
      </c>
      <c r="AD20" s="11">
        <v>807.25964999999997</v>
      </c>
      <c r="AE20" s="11">
        <f t="shared" si="7"/>
        <v>60766.473919999997</v>
      </c>
      <c r="AF20" s="29">
        <v>68.656999999999996</v>
      </c>
      <c r="AG20" s="25">
        <v>33</v>
      </c>
      <c r="AH20" s="29">
        <f t="shared" si="13"/>
        <v>72501.792000000001</v>
      </c>
      <c r="AI20" s="29">
        <f t="shared" si="14"/>
        <v>10928.058430000005</v>
      </c>
      <c r="AJ20" s="30"/>
      <c r="AK20" s="31"/>
    </row>
    <row r="21" spans="1:37" ht="13.5" customHeight="1" x14ac:dyDescent="0.25">
      <c r="A21" s="25">
        <v>17</v>
      </c>
      <c r="B21" s="1" t="s">
        <v>30</v>
      </c>
      <c r="C21" s="8">
        <v>0</v>
      </c>
      <c r="D21" s="8">
        <v>25</v>
      </c>
      <c r="E21" s="8">
        <v>23</v>
      </c>
      <c r="F21" s="8"/>
      <c r="G21" s="8">
        <v>28</v>
      </c>
      <c r="H21" s="12">
        <v>100788.61</v>
      </c>
      <c r="I21" s="6">
        <v>33</v>
      </c>
      <c r="J21" s="10">
        <v>105042.64</v>
      </c>
      <c r="K21" s="6">
        <f>SUM(C21*H21*I21)</f>
        <v>0</v>
      </c>
      <c r="L21" s="6">
        <f>SUM(D21*I21*J21)</f>
        <v>86660178</v>
      </c>
      <c r="M21" s="31">
        <v>86660178</v>
      </c>
      <c r="N21" s="26">
        <f t="shared" si="11"/>
        <v>81007673.819999993</v>
      </c>
      <c r="O21" s="2">
        <f t="shared" si="10"/>
        <v>5652504.1799999997</v>
      </c>
      <c r="P21" s="2">
        <v>2882777.13</v>
      </c>
      <c r="Q21" s="27">
        <v>2769727.05</v>
      </c>
      <c r="R21" s="6">
        <v>110637.06</v>
      </c>
      <c r="S21" s="6">
        <f>SUM(E21*I21*R21)</f>
        <v>83973528.539999992</v>
      </c>
      <c r="T21" s="6">
        <f t="shared" si="9"/>
        <v>78307151.549999997</v>
      </c>
      <c r="U21" s="28">
        <v>5666376.9900000002</v>
      </c>
      <c r="V21" s="2">
        <v>2776523.87</v>
      </c>
      <c r="W21" s="2">
        <f t="shared" si="3"/>
        <v>2889853.12</v>
      </c>
      <c r="X21" s="6">
        <f t="shared" si="12"/>
        <v>93128675.640000001</v>
      </c>
      <c r="Y21" s="6">
        <v>67941897.920000002</v>
      </c>
      <c r="Z21" s="6"/>
      <c r="AA21" s="8">
        <v>33</v>
      </c>
      <c r="AB21" s="8">
        <v>37</v>
      </c>
      <c r="AC21" s="11">
        <v>79555.642510000005</v>
      </c>
      <c r="AD21" s="11">
        <v>2882.7771299999999</v>
      </c>
      <c r="AE21" s="11">
        <f t="shared" si="7"/>
        <v>76672.865380000003</v>
      </c>
      <c r="AF21" s="29">
        <v>96.657240000000002</v>
      </c>
      <c r="AG21" s="25">
        <v>33</v>
      </c>
      <c r="AH21" s="29">
        <f t="shared" si="13"/>
        <v>118018.49004</v>
      </c>
      <c r="AI21" s="29">
        <f t="shared" si="14"/>
        <v>38462.847529999999</v>
      </c>
      <c r="AJ21" s="30"/>
      <c r="AK21" s="31"/>
    </row>
    <row r="22" spans="1:37" ht="13.5" customHeight="1" x14ac:dyDescent="0.25">
      <c r="A22" s="25">
        <v>18</v>
      </c>
      <c r="B22" s="1" t="s">
        <v>31</v>
      </c>
      <c r="C22" s="8">
        <v>0</v>
      </c>
      <c r="D22" s="8">
        <v>4</v>
      </c>
      <c r="E22" s="8">
        <v>12</v>
      </c>
      <c r="F22" s="8"/>
      <c r="G22" s="8">
        <v>3</v>
      </c>
      <c r="H22" s="12">
        <v>162132.74</v>
      </c>
      <c r="I22" s="6">
        <v>33</v>
      </c>
      <c r="J22" s="10">
        <v>162132.74</v>
      </c>
      <c r="K22" s="6">
        <f>SUM(C22*H22*I22)</f>
        <v>0</v>
      </c>
      <c r="L22" s="6">
        <f>SUM(D22*I22*J22)</f>
        <v>21401521.68</v>
      </c>
      <c r="M22" s="31">
        <v>21401521.699999999</v>
      </c>
      <c r="N22" s="26">
        <f t="shared" si="11"/>
        <v>20410811.449999999</v>
      </c>
      <c r="O22" s="2">
        <f t="shared" si="10"/>
        <v>990710.25</v>
      </c>
      <c r="P22" s="2">
        <v>505262.23</v>
      </c>
      <c r="Q22" s="27">
        <v>485448.02</v>
      </c>
      <c r="R22" s="12">
        <v>162132.74</v>
      </c>
      <c r="S22" s="6">
        <f>SUM(E22*I22*R22)</f>
        <v>64204565.039999999</v>
      </c>
      <c r="T22" s="6">
        <f t="shared" si="9"/>
        <v>63211423.060000002</v>
      </c>
      <c r="U22" s="28">
        <v>993141.98</v>
      </c>
      <c r="V22" s="2">
        <v>486639.3</v>
      </c>
      <c r="W22" s="2">
        <f t="shared" si="3"/>
        <v>506502.68</v>
      </c>
      <c r="X22" s="6">
        <f t="shared" si="12"/>
        <v>16051141.26</v>
      </c>
      <c r="Y22" s="6">
        <v>15016653.75</v>
      </c>
      <c r="Z22" s="6"/>
      <c r="AA22" s="8">
        <v>13</v>
      </c>
      <c r="AB22" s="8">
        <v>15</v>
      </c>
      <c r="AC22" s="11">
        <v>51977.783799999997</v>
      </c>
      <c r="AD22" s="11">
        <v>505.26222999999999</v>
      </c>
      <c r="AE22" s="11">
        <f t="shared" si="7"/>
        <v>51472.521569999997</v>
      </c>
      <c r="AF22" s="29">
        <v>161.04132000000001</v>
      </c>
      <c r="AG22" s="25">
        <v>33</v>
      </c>
      <c r="AH22" s="29">
        <f t="shared" si="13"/>
        <v>79715.453400000013</v>
      </c>
      <c r="AI22" s="29">
        <f t="shared" si="14"/>
        <v>27737.669600000016</v>
      </c>
      <c r="AJ22" s="30"/>
      <c r="AK22" s="31"/>
    </row>
    <row r="23" spans="1:37" ht="15.75" x14ac:dyDescent="0.25">
      <c r="A23" s="32" t="s">
        <v>12</v>
      </c>
      <c r="B23" s="32"/>
      <c r="C23" s="8">
        <f>SUM(C5:C22)</f>
        <v>64</v>
      </c>
      <c r="D23" s="8">
        <v>290</v>
      </c>
      <c r="E23" s="8">
        <f>SUM(E5:E22)</f>
        <v>332</v>
      </c>
      <c r="F23" s="8">
        <v>21</v>
      </c>
      <c r="G23" s="8">
        <f>SUM(G5:G22)</f>
        <v>278</v>
      </c>
      <c r="H23" s="13"/>
      <c r="I23" s="14"/>
      <c r="J23" s="14"/>
      <c r="K23" s="3">
        <f>SUM(K5:K22)</f>
        <v>178188430.06999999</v>
      </c>
      <c r="L23" s="3">
        <f>SUM(L5:L22)</f>
        <v>1119182869.8600001</v>
      </c>
      <c r="M23" s="3">
        <v>1297371299.9000001</v>
      </c>
      <c r="N23" s="3">
        <f t="shared" si="11"/>
        <v>1252562280.2900002</v>
      </c>
      <c r="O23" s="3">
        <f t="shared" ref="O23:P23" si="16">SUM(O5:O22)</f>
        <v>44809019.609999999</v>
      </c>
      <c r="P23" s="3">
        <f t="shared" si="16"/>
        <v>22852599.999999996</v>
      </c>
      <c r="Q23" s="3">
        <f>SUM(Q5:Q22)</f>
        <v>21956419.609999996</v>
      </c>
      <c r="R23" s="3"/>
      <c r="S23" s="3">
        <f>SUM(S5:S22)</f>
        <v>1196528999.9520001</v>
      </c>
      <c r="T23" s="15">
        <f t="shared" si="9"/>
        <v>1151609999.9520001</v>
      </c>
      <c r="U23" s="16">
        <f>SUM(U5:U22)</f>
        <v>44919000</v>
      </c>
      <c r="V23" s="16">
        <v>22010300</v>
      </c>
      <c r="W23" s="17">
        <f>SUM(W5:W22)</f>
        <v>22908700.000000004</v>
      </c>
      <c r="X23" s="3">
        <f>SUM(X5:X22)</f>
        <v>978518700</v>
      </c>
      <c r="Y23" s="3">
        <v>593765478.42000008</v>
      </c>
      <c r="Z23" s="3">
        <f>SUM(AC23-Y23)</f>
        <v>-592868107.11600006</v>
      </c>
      <c r="AA23" s="25">
        <f>SUM(AA5:AA22)</f>
        <v>419</v>
      </c>
      <c r="AB23" s="25">
        <f>SUM(AB5:AB22)</f>
        <v>601</v>
      </c>
      <c r="AC23" s="33">
        <f>SUM(AC5:AC22)</f>
        <v>897371.30399999989</v>
      </c>
      <c r="AD23" s="33">
        <f t="shared" ref="AD23:AI23" si="17">SUM(AD5:AD22)</f>
        <v>22852.6</v>
      </c>
      <c r="AE23" s="34">
        <f t="shared" si="17"/>
        <v>874518.70400000003</v>
      </c>
      <c r="AF23" s="35"/>
      <c r="AG23" s="35"/>
      <c r="AH23" s="35">
        <f t="shared" si="17"/>
        <v>2076657.6339300002</v>
      </c>
      <c r="AI23" s="35">
        <f t="shared" si="17"/>
        <v>1179286.32993</v>
      </c>
      <c r="AJ23" s="35">
        <v>300000</v>
      </c>
      <c r="AK23" s="31"/>
    </row>
    <row r="24" spans="1:37" ht="15.75" x14ac:dyDescent="0.25">
      <c r="A24" s="20"/>
      <c r="B24" s="20"/>
      <c r="C24" s="18"/>
      <c r="D24" s="18"/>
      <c r="E24" s="18"/>
      <c r="F24" s="18"/>
      <c r="G24" s="18"/>
      <c r="I24" s="19"/>
      <c r="J24" s="19"/>
      <c r="K24" s="55"/>
      <c r="L24" s="56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7" ht="15" customHeight="1" x14ac:dyDescent="0.25">
      <c r="A25" s="20" t="s">
        <v>40</v>
      </c>
      <c r="C25" s="4">
        <f>SUM(C5:D22)</f>
        <v>354</v>
      </c>
      <c r="L25" s="21"/>
      <c r="R25" s="21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7" ht="15.75" x14ac:dyDescent="0.25">
      <c r="A26" s="20" t="s">
        <v>41</v>
      </c>
      <c r="B26" s="20"/>
      <c r="C26" s="4">
        <v>985</v>
      </c>
      <c r="L26" s="5"/>
      <c r="R26" s="5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7" ht="15.75" x14ac:dyDescent="0.25">
      <c r="A27" s="20"/>
      <c r="B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7" ht="15.75" x14ac:dyDescent="0.25">
      <c r="A28" s="20"/>
      <c r="B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7" x14ac:dyDescent="0.25">
      <c r="C29" s="4"/>
      <c r="D29" s="4"/>
      <c r="E29" s="4"/>
      <c r="F29" s="4"/>
      <c r="G29" s="4"/>
      <c r="H29" s="4"/>
    </row>
  </sheetData>
  <mergeCells count="16">
    <mergeCell ref="K24:L24"/>
    <mergeCell ref="Y3:Y4"/>
    <mergeCell ref="AJ3:AJ4"/>
    <mergeCell ref="AK3:AK4"/>
    <mergeCell ref="A2:AI2"/>
    <mergeCell ref="A3:A4"/>
    <mergeCell ref="B3:B4"/>
    <mergeCell ref="AA3:AB3"/>
    <mergeCell ref="AC3:AC4"/>
    <mergeCell ref="AD3:AE3"/>
    <mergeCell ref="AF3:AI3"/>
    <mergeCell ref="Z3:Z4"/>
    <mergeCell ref="C3:J3"/>
    <mergeCell ref="K3:Q3"/>
    <mergeCell ref="R3:W3"/>
    <mergeCell ref="X3:X4"/>
  </mergeCells>
  <pageMargins left="0.11811023622047245" right="0.11811023622047245" top="0.74803149606299213" bottom="0.35433070866141736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тысячах рублей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ГОРИНОВА</dc:creator>
  <cp:lastModifiedBy>Старостина Рузанна Левоновна</cp:lastModifiedBy>
  <cp:lastPrinted>2023-08-18T07:44:04Z</cp:lastPrinted>
  <dcterms:created xsi:type="dcterms:W3CDTF">2023-01-13T09:43:36Z</dcterms:created>
  <dcterms:modified xsi:type="dcterms:W3CDTF">2023-08-24T09:56:24Z</dcterms:modified>
</cp:coreProperties>
</file>