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8190"/>
  </bookViews>
  <sheets>
    <sheet name="КВРы" sheetId="2" r:id="rId1"/>
  </sheets>
  <definedNames>
    <definedName name="_xlnm.Print_Area" localSheetId="0">КВРы!$A$1:$N$31</definedName>
  </definedNames>
  <calcPr calcId="145621"/>
</workbook>
</file>

<file path=xl/calcChain.xml><?xml version="1.0" encoding="utf-8"?>
<calcChain xmlns="http://schemas.openxmlformats.org/spreadsheetml/2006/main">
  <c r="F12" i="2" l="1"/>
  <c r="I12" i="2"/>
  <c r="H8" i="2" l="1"/>
  <c r="E8" i="2"/>
  <c r="N8" i="2" l="1"/>
  <c r="M8" i="2"/>
  <c r="K8" i="2"/>
  <c r="J8" i="2"/>
  <c r="G8" i="2"/>
  <c r="E9" i="2" l="1"/>
  <c r="E10" i="2"/>
  <c r="E11" i="2"/>
  <c r="E13" i="2"/>
  <c r="E14" i="2"/>
  <c r="E15" i="2"/>
  <c r="E16" i="2"/>
  <c r="E18" i="2"/>
  <c r="E21" i="2"/>
  <c r="E22" i="2"/>
  <c r="E23" i="2"/>
  <c r="E24" i="2"/>
  <c r="E26" i="2"/>
  <c r="E27" i="2"/>
  <c r="E29" i="2"/>
  <c r="E17" i="2" l="1"/>
  <c r="E19" i="2"/>
  <c r="N28" i="2" l="1"/>
  <c r="J28" i="2"/>
  <c r="H28" i="2"/>
  <c r="K28" i="2"/>
  <c r="F25" i="2"/>
  <c r="M26" i="2"/>
  <c r="K26" i="2"/>
  <c r="D25" i="2"/>
  <c r="C25" i="2"/>
  <c r="N24" i="2"/>
  <c r="M24" i="2"/>
  <c r="K24" i="2"/>
  <c r="J24" i="2"/>
  <c r="H24" i="2"/>
  <c r="G24" i="2"/>
  <c r="N23" i="2"/>
  <c r="M23" i="2"/>
  <c r="J23" i="2"/>
  <c r="H23" i="2"/>
  <c r="G23" i="2"/>
  <c r="K23" i="2"/>
  <c r="K22" i="2"/>
  <c r="J22" i="2"/>
  <c r="H22" i="2"/>
  <c r="G22" i="2"/>
  <c r="K21" i="2"/>
  <c r="H21" i="2"/>
  <c r="G21" i="2"/>
  <c r="F20" i="2"/>
  <c r="D20" i="2"/>
  <c r="C20" i="2"/>
  <c r="G19" i="2"/>
  <c r="K18" i="2"/>
  <c r="J18" i="2"/>
  <c r="H18" i="2"/>
  <c r="G18" i="2"/>
  <c r="K17" i="2"/>
  <c r="H17" i="2"/>
  <c r="G17" i="2"/>
  <c r="M16" i="2"/>
  <c r="J16" i="2"/>
  <c r="K16" i="2"/>
  <c r="G16" i="2"/>
  <c r="H16" i="2"/>
  <c r="M15" i="2"/>
  <c r="K15" i="2"/>
  <c r="J15" i="2"/>
  <c r="J14" i="2"/>
  <c r="H14" i="2"/>
  <c r="G14" i="2"/>
  <c r="N13" i="2"/>
  <c r="K13" i="2"/>
  <c r="J13" i="2"/>
  <c r="H13" i="2"/>
  <c r="G13" i="2"/>
  <c r="D12" i="2"/>
  <c r="C12" i="2"/>
  <c r="N11" i="2"/>
  <c r="K11" i="2"/>
  <c r="J11" i="2"/>
  <c r="H11" i="2"/>
  <c r="G11" i="2"/>
  <c r="H10" i="2"/>
  <c r="G10" i="2"/>
  <c r="H9" i="2"/>
  <c r="E20" i="2" l="1"/>
  <c r="E25" i="2"/>
  <c r="C7" i="2"/>
  <c r="E12" i="2"/>
  <c r="D7" i="2"/>
  <c r="L25" i="2"/>
  <c r="J27" i="2"/>
  <c r="H20" i="2"/>
  <c r="H12" i="2"/>
  <c r="H27" i="2"/>
  <c r="G27" i="2"/>
  <c r="M28" i="2"/>
  <c r="N26" i="2"/>
  <c r="N15" i="2"/>
  <c r="N14" i="2"/>
  <c r="K14" i="2"/>
  <c r="K29" i="2"/>
  <c r="J29" i="2"/>
  <c r="J19" i="2"/>
  <c r="G25" i="2"/>
  <c r="H25" i="2"/>
  <c r="G15" i="2"/>
  <c r="N16" i="2"/>
  <c r="G20" i="2"/>
  <c r="G26" i="2"/>
  <c r="F7" i="2"/>
  <c r="H15" i="2"/>
  <c r="I25" i="2"/>
  <c r="H26" i="2"/>
  <c r="G28" i="2"/>
  <c r="G29" i="2"/>
  <c r="L12" i="2"/>
  <c r="I20" i="2"/>
  <c r="J26" i="2"/>
  <c r="H29" i="2"/>
  <c r="G9" i="2"/>
  <c r="M11" i="2"/>
  <c r="G12" i="2"/>
  <c r="M13" i="2"/>
  <c r="M14" i="2"/>
  <c r="J17" i="2"/>
  <c r="J21" i="2"/>
  <c r="I7" i="2" l="1"/>
  <c r="E7" i="2"/>
  <c r="H7" i="2"/>
  <c r="G7" i="2"/>
  <c r="M27" i="2"/>
  <c r="K12" i="2"/>
  <c r="N12" i="2"/>
  <c r="J12" i="2"/>
  <c r="N25" i="2"/>
  <c r="M25" i="2"/>
  <c r="L20" i="2"/>
  <c r="N21" i="2"/>
  <c r="M21" i="2"/>
  <c r="N18" i="2"/>
  <c r="M18" i="2"/>
  <c r="N17" i="2"/>
  <c r="M17" i="2"/>
  <c r="M19" i="2"/>
  <c r="N29" i="2"/>
  <c r="M29" i="2"/>
  <c r="K10" i="2"/>
  <c r="J10" i="2"/>
  <c r="K25" i="2"/>
  <c r="J25" i="2"/>
  <c r="K9" i="2"/>
  <c r="J9" i="2"/>
  <c r="K20" i="2"/>
  <c r="J20" i="2"/>
  <c r="N22" i="2"/>
  <c r="M22" i="2"/>
  <c r="K7" i="2" l="1"/>
  <c r="I31" i="2"/>
  <c r="J7" i="2"/>
  <c r="M12" i="2"/>
  <c r="N9" i="2"/>
  <c r="M9" i="2"/>
  <c r="L7" i="2"/>
  <c r="N20" i="2"/>
  <c r="M20" i="2"/>
  <c r="N10" i="2"/>
  <c r="M10" i="2"/>
  <c r="L31" i="2" l="1"/>
  <c r="M7" i="2"/>
  <c r="N7" i="2"/>
</calcChain>
</file>

<file path=xl/sharedStrings.xml><?xml version="1.0" encoding="utf-8"?>
<sst xmlns="http://schemas.openxmlformats.org/spreadsheetml/2006/main" count="81" uniqueCount="74">
  <si>
    <t>КВР</t>
  </si>
  <si>
    <t>Наименование КВР</t>
  </si>
  <si>
    <t>ИТОГО: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</si>
  <si>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</si>
  <si>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</si>
  <si>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</si>
  <si>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</si>
  <si>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</si>
  <si>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</si>
  <si>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</si>
  <si>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</si>
  <si>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</si>
  <si>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511</t>
  </si>
  <si>
    <t>Дотации на выравнивание бюджетной обеспеченности</t>
  </si>
  <si>
    <t>512</t>
  </si>
  <si>
    <t>Иные дотации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</si>
  <si>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</si>
  <si>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</si>
  <si>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</si>
  <si>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</si>
  <si>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530</t>
  </si>
  <si>
    <t>Субвенции</t>
  </si>
  <si>
    <t>540</t>
  </si>
  <si>
    <t>Иные межбюджетные трансферты</t>
  </si>
  <si>
    <t>600</t>
  </si>
  <si>
    <t>700</t>
  </si>
  <si>
    <t>Обслуживание государственного (муниципального) долга</t>
  </si>
  <si>
    <t>800</t>
  </si>
  <si>
    <t>870</t>
  </si>
  <si>
    <t>Резервные средства</t>
  </si>
  <si>
    <t>отклонение</t>
  </si>
  <si>
    <t>%% к предыдущему году</t>
  </si>
  <si>
    <t>условно утвержденные расходы</t>
  </si>
  <si>
    <t>1</t>
  </si>
  <si>
    <t>2</t>
  </si>
  <si>
    <t>3</t>
  </si>
  <si>
    <t>4</t>
  </si>
  <si>
    <t>9</t>
  </si>
  <si>
    <t>12</t>
  </si>
  <si>
    <t>13=12-9</t>
  </si>
  <si>
    <t>14=12/9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</si>
  <si>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</si>
  <si>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</si>
  <si>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570</t>
  </si>
  <si>
    <t>Межбюджетные трансферты бюджету Пенсионного фонда Российской Федерации</t>
  </si>
  <si>
    <t>2023 год</t>
  </si>
  <si>
    <t>2025 год</t>
  </si>
  <si>
    <t>Межбюджетные трансферты, в том числе:</t>
  </si>
  <si>
    <t>Субсидии бюджетным и автономным учреждениям на иные цели</t>
  </si>
  <si>
    <t xml:space="preserve">Прочие  </t>
  </si>
  <si>
    <t>Субсидии государственным корпорациям (компаниям), публично-правовым компаниям</t>
  </si>
  <si>
    <t>820</t>
  </si>
  <si>
    <t xml:space="preserve">Прочие </t>
  </si>
  <si>
    <t xml:space="preserve">Субсидии бюджетным и автономным учреждениям на финансовое обеспечение государственного задания </t>
  </si>
  <si>
    <t>Предоставление субсидий бюджетным, автономным учреждениям и иным некоммерческим организациям, в том числе:</t>
  </si>
  <si>
    <t>Иные бюджетные ассигнования, в том числе:</t>
  </si>
  <si>
    <t>611, 614, 621, 624</t>
  </si>
  <si>
    <t>612, 622</t>
  </si>
  <si>
    <t>Проект</t>
  </si>
  <si>
    <t xml:space="preserve">Факт
</t>
  </si>
  <si>
    <t>5=4/5</t>
  </si>
  <si>
    <t>6</t>
  </si>
  <si>
    <t>7=6-4</t>
  </si>
  <si>
    <t>8=6/4</t>
  </si>
  <si>
    <t>10=9-6</t>
  </si>
  <si>
    <t>11=9/6</t>
  </si>
  <si>
    <t>тыс. руб.</t>
  </si>
  <si>
    <t>Расходы областного бюджета Ленинградской области в разрезе групп видов расходов</t>
  </si>
  <si>
    <t>2024 год</t>
  </si>
  <si>
    <t>Приложение 11 к пояснительной записке 2024 года</t>
  </si>
  <si>
    <t xml:space="preserve">2022 год </t>
  </si>
  <si>
    <t xml:space="preserve">Уточненный план на 01.08.2023 </t>
  </si>
  <si>
    <t>2026 год</t>
  </si>
  <si>
    <t>без условно утвержденных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</si>
</sst>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Border="1" applyAlignment="1" applyProtection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 applyProtection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3" xfId="0" applyNumberFormat="1" applyFont="1" applyFill="1" applyBorder="1" applyAlignment="1" applyProtection="1">
      <alignment horizontal="left"/>
    </xf>
    <xf numFmtId="164" fontId="8" fillId="2" borderId="3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8" fillId="2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/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10" fillId="0" borderId="0" xfId="0" applyFont="1" applyFill="1"/>
    <xf numFmtId="49" fontId="8" fillId="0" borderId="3" xfId="0" applyNumberFormat="1" applyFont="1" applyFill="1" applyBorder="1" applyAlignment="1" applyProtection="1">
      <alignment horizont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8" fillId="2" borderId="3" xfId="0" applyNumberFormat="1" applyFont="1" applyFill="1" applyBorder="1" applyAlignment="1" applyProtection="1">
      <alignment horizontal="center" vertical="center" wrapText="1"/>
    </xf>
    <xf numFmtId="164" fontId="9" fillId="2" borderId="3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36"/>
  <sheetViews>
    <sheetView showGridLines="0" tabSelected="1" view="pageBreakPreview" zoomScale="120" zoomScaleNormal="120" zoomScaleSheetLayoutView="120" workbookViewId="0">
      <selection activeCell="H26" sqref="H26"/>
    </sheetView>
  </sheetViews>
  <sheetFormatPr defaultColWidth="9.140625" defaultRowHeight="12.75" outlineLevelRow="1" x14ac:dyDescent="0.2"/>
  <cols>
    <col min="1" max="1" width="7.85546875" style="3" customWidth="1"/>
    <col min="2" max="2" width="41.85546875" style="3" customWidth="1"/>
    <col min="3" max="3" width="12.85546875" style="4" customWidth="1"/>
    <col min="4" max="4" width="12.85546875" style="3" customWidth="1"/>
    <col min="5" max="5" width="7.42578125" style="3" customWidth="1"/>
    <col min="6" max="7" width="12.85546875" style="3" customWidth="1"/>
    <col min="8" max="8" width="7.42578125" style="3" customWidth="1"/>
    <col min="9" max="10" width="12.85546875" style="3" customWidth="1"/>
    <col min="11" max="11" width="7.42578125" style="3" customWidth="1"/>
    <col min="12" max="13" width="12.85546875" style="3" customWidth="1"/>
    <col min="14" max="14" width="7.42578125" style="3" customWidth="1"/>
    <col min="15" max="15" width="9.140625" style="3" customWidth="1"/>
    <col min="16" max="16384" width="9.140625" style="3"/>
  </cols>
  <sheetData>
    <row r="1" spans="1:15" ht="15.75" x14ac:dyDescent="0.25">
      <c r="N1" s="2" t="s">
        <v>69</v>
      </c>
    </row>
    <row r="2" spans="1:15" ht="14.25" x14ac:dyDescent="0.2">
      <c r="A2" s="1" t="s">
        <v>67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">
      <c r="A3" s="7" t="s">
        <v>66</v>
      </c>
    </row>
    <row r="4" spans="1:15" s="9" customFormat="1" x14ac:dyDescent="0.2">
      <c r="A4" s="38" t="s">
        <v>0</v>
      </c>
      <c r="B4" s="38" t="s">
        <v>1</v>
      </c>
      <c r="C4" s="8" t="s">
        <v>70</v>
      </c>
      <c r="D4" s="39" t="s">
        <v>45</v>
      </c>
      <c r="E4" s="41"/>
      <c r="F4" s="39" t="s">
        <v>68</v>
      </c>
      <c r="G4" s="40"/>
      <c r="H4" s="41"/>
      <c r="I4" s="39" t="s">
        <v>46</v>
      </c>
      <c r="J4" s="40"/>
      <c r="K4" s="41"/>
      <c r="L4" s="42" t="s">
        <v>72</v>
      </c>
      <c r="M4" s="42"/>
      <c r="N4" s="42"/>
    </row>
    <row r="5" spans="1:15" ht="48" x14ac:dyDescent="0.2">
      <c r="A5" s="38"/>
      <c r="B5" s="38"/>
      <c r="C5" s="10" t="s">
        <v>59</v>
      </c>
      <c r="D5" s="10" t="s">
        <v>71</v>
      </c>
      <c r="E5" s="10" t="s">
        <v>31</v>
      </c>
      <c r="F5" s="11" t="s">
        <v>58</v>
      </c>
      <c r="G5" s="10" t="s">
        <v>30</v>
      </c>
      <c r="H5" s="10" t="s">
        <v>31</v>
      </c>
      <c r="I5" s="11" t="s">
        <v>58</v>
      </c>
      <c r="J5" s="10" t="s">
        <v>30</v>
      </c>
      <c r="K5" s="10" t="s">
        <v>31</v>
      </c>
      <c r="L5" s="11" t="s">
        <v>58</v>
      </c>
      <c r="M5" s="10" t="s">
        <v>30</v>
      </c>
      <c r="N5" s="10" t="s">
        <v>31</v>
      </c>
    </row>
    <row r="6" spans="1:15" s="9" customFormat="1" ht="14.25" customHeight="1" x14ac:dyDescent="0.2">
      <c r="A6" s="12" t="s">
        <v>33</v>
      </c>
      <c r="B6" s="12" t="s">
        <v>34</v>
      </c>
      <c r="C6" s="12" t="s">
        <v>35</v>
      </c>
      <c r="D6" s="12" t="s">
        <v>36</v>
      </c>
      <c r="E6" s="12" t="s">
        <v>60</v>
      </c>
      <c r="F6" s="13" t="s">
        <v>61</v>
      </c>
      <c r="G6" s="12" t="s">
        <v>62</v>
      </c>
      <c r="H6" s="12" t="s">
        <v>63</v>
      </c>
      <c r="I6" s="13" t="s">
        <v>37</v>
      </c>
      <c r="J6" s="12" t="s">
        <v>64</v>
      </c>
      <c r="K6" s="12" t="s">
        <v>65</v>
      </c>
      <c r="L6" s="13" t="s">
        <v>38</v>
      </c>
      <c r="M6" s="12" t="s">
        <v>39</v>
      </c>
      <c r="N6" s="12" t="s">
        <v>40</v>
      </c>
    </row>
    <row r="7" spans="1:15" x14ac:dyDescent="0.2">
      <c r="A7" s="14" t="s">
        <v>2</v>
      </c>
      <c r="B7" s="15"/>
      <c r="C7" s="16">
        <f>C8+C9+C10+C11+C12+C20+C24+C25</f>
        <v>196774255.19999999</v>
      </c>
      <c r="D7" s="16">
        <f>D8+D9+D10+D11+D12+D20+D24+D25</f>
        <v>201591651.20000002</v>
      </c>
      <c r="E7" s="16">
        <f t="shared" ref="E7:E27" si="0">D7/C7*100</f>
        <v>102.44818408541488</v>
      </c>
      <c r="F7" s="16">
        <f t="shared" ref="F7" si="1">F8+F9+F10+F11+F12+F20+F24+F25</f>
        <v>223651055.69999999</v>
      </c>
      <c r="G7" s="16">
        <f>G8+G9+G10+G11+G12+G20+G24+G25</f>
        <v>22059404.499999978</v>
      </c>
      <c r="H7" s="16">
        <f t="shared" ref="H7:H29" si="2">F7/D7*100</f>
        <v>110.94261809389852</v>
      </c>
      <c r="I7" s="16">
        <f>I8+I9+I10+I11+I12+I20+I24+I25+I30</f>
        <v>219474367.59999996</v>
      </c>
      <c r="J7" s="16">
        <f>J8+J9+J10+J11+J12+J20+J24+J25</f>
        <v>-14574817.300000001</v>
      </c>
      <c r="K7" s="16">
        <f t="shared" ref="K7:K29" si="3">I7/F7*100</f>
        <v>98.132497927663479</v>
      </c>
      <c r="L7" s="16">
        <f>L8+L9+L10+L11+L12+L20+L24+L25+L30</f>
        <v>198713247.29999998</v>
      </c>
      <c r="M7" s="16">
        <f>M8+M9+M10+M11+M12+M20+M24+M25</f>
        <v>-21326976.999999996</v>
      </c>
      <c r="N7" s="16">
        <f>L7/G7*100</f>
        <v>900.80966283564089</v>
      </c>
    </row>
    <row r="8" spans="1:15" s="30" customFormat="1" ht="51.75" customHeight="1" x14ac:dyDescent="0.2">
      <c r="A8" s="19" t="s">
        <v>3</v>
      </c>
      <c r="B8" s="20" t="s">
        <v>4</v>
      </c>
      <c r="C8" s="29">
        <v>11885385.4</v>
      </c>
      <c r="D8" s="27">
        <v>13482157.5</v>
      </c>
      <c r="E8" s="27">
        <f>D8/C8*100</f>
        <v>113.43475239767993</v>
      </c>
      <c r="F8" s="35">
        <v>14945288.800000001</v>
      </c>
      <c r="G8" s="27">
        <f t="shared" ref="G8:G29" si="4">F8-D8</f>
        <v>1463131.3000000007</v>
      </c>
      <c r="H8" s="27">
        <f>F8/D8*100</f>
        <v>110.85235282261019</v>
      </c>
      <c r="I8" s="35">
        <v>14948335</v>
      </c>
      <c r="J8" s="27">
        <f>I8-F8</f>
        <v>3046.1999999992549</v>
      </c>
      <c r="K8" s="27">
        <f t="shared" si="3"/>
        <v>100.020382342829</v>
      </c>
      <c r="L8" s="35">
        <v>14646566.4</v>
      </c>
      <c r="M8" s="27">
        <f>L8-I8</f>
        <v>-301768.59999999963</v>
      </c>
      <c r="N8" s="27">
        <f>L8/I8*100</f>
        <v>97.981256106449322</v>
      </c>
    </row>
    <row r="9" spans="1:15" s="30" customFormat="1" ht="21" x14ac:dyDescent="0.2">
      <c r="A9" s="19" t="s">
        <v>5</v>
      </c>
      <c r="B9" s="20" t="s">
        <v>6</v>
      </c>
      <c r="C9" s="27">
        <v>20076625.699999999</v>
      </c>
      <c r="D9" s="27">
        <v>22721131.100000001</v>
      </c>
      <c r="E9" s="27">
        <f t="shared" si="0"/>
        <v>113.17206107996525</v>
      </c>
      <c r="F9" s="35">
        <v>21385408.899999999</v>
      </c>
      <c r="G9" s="27">
        <f t="shared" si="4"/>
        <v>-1335722.200000003</v>
      </c>
      <c r="H9" s="27">
        <f t="shared" si="2"/>
        <v>94.121233691574432</v>
      </c>
      <c r="I9" s="35">
        <v>26692294.600000001</v>
      </c>
      <c r="J9" s="27">
        <f>I9-F9</f>
        <v>5306885.700000003</v>
      </c>
      <c r="K9" s="27">
        <f t="shared" si="3"/>
        <v>124.81545115557739</v>
      </c>
      <c r="L9" s="35">
        <v>17799066.899999999</v>
      </c>
      <c r="M9" s="27">
        <f t="shared" ref="M9:M11" si="5">L9-I9</f>
        <v>-8893227.700000003</v>
      </c>
      <c r="N9" s="27">
        <f t="shared" ref="N9:N29" si="6">L9/I9*100</f>
        <v>66.68241590589966</v>
      </c>
    </row>
    <row r="10" spans="1:15" s="30" customFormat="1" ht="20.25" customHeight="1" x14ac:dyDescent="0.2">
      <c r="A10" s="19" t="s">
        <v>7</v>
      </c>
      <c r="B10" s="20" t="s">
        <v>8</v>
      </c>
      <c r="C10" s="27">
        <v>28526694.199999999</v>
      </c>
      <c r="D10" s="27">
        <v>27597449.600000001</v>
      </c>
      <c r="E10" s="27">
        <f t="shared" si="0"/>
        <v>96.742543690884446</v>
      </c>
      <c r="F10" s="35">
        <v>25465427</v>
      </c>
      <c r="G10" s="27">
        <f t="shared" si="4"/>
        <v>-2132022.6000000015</v>
      </c>
      <c r="H10" s="27">
        <f t="shared" si="2"/>
        <v>92.27456655994763</v>
      </c>
      <c r="I10" s="35">
        <v>25277468.300000001</v>
      </c>
      <c r="J10" s="27">
        <f>I10-F10</f>
        <v>-187958.69999999925</v>
      </c>
      <c r="K10" s="27">
        <f t="shared" si="3"/>
        <v>99.261906348556423</v>
      </c>
      <c r="L10" s="35">
        <v>21743002</v>
      </c>
      <c r="M10" s="27">
        <f t="shared" si="5"/>
        <v>-3534466.3000000007</v>
      </c>
      <c r="N10" s="27">
        <f t="shared" si="6"/>
        <v>86.017324765075472</v>
      </c>
    </row>
    <row r="11" spans="1:15" s="30" customFormat="1" ht="21" x14ac:dyDescent="0.2">
      <c r="A11" s="19" t="s">
        <v>9</v>
      </c>
      <c r="B11" s="20" t="s">
        <v>10</v>
      </c>
      <c r="C11" s="27">
        <v>13006893.699999999</v>
      </c>
      <c r="D11" s="27">
        <v>13454968.9</v>
      </c>
      <c r="E11" s="27">
        <f t="shared" si="0"/>
        <v>103.44490552728973</v>
      </c>
      <c r="F11" s="35">
        <v>13789330.199999999</v>
      </c>
      <c r="G11" s="27">
        <f t="shared" si="4"/>
        <v>334361.29999999888</v>
      </c>
      <c r="H11" s="27">
        <f t="shared" si="2"/>
        <v>102.48503956036643</v>
      </c>
      <c r="I11" s="35">
        <v>9217506.0999999996</v>
      </c>
      <c r="J11" s="27">
        <f>I11-F11</f>
        <v>-4571824.0999999996</v>
      </c>
      <c r="K11" s="27">
        <f t="shared" si="3"/>
        <v>66.845205432820805</v>
      </c>
      <c r="L11" s="35">
        <v>7382407.7000000002</v>
      </c>
      <c r="M11" s="27">
        <f t="shared" si="5"/>
        <v>-1835098.3999999994</v>
      </c>
      <c r="N11" s="27">
        <f t="shared" si="6"/>
        <v>80.091161534463211</v>
      </c>
    </row>
    <row r="12" spans="1:15" s="30" customFormat="1" x14ac:dyDescent="0.2">
      <c r="A12" s="19" t="s">
        <v>11</v>
      </c>
      <c r="B12" s="20" t="s">
        <v>47</v>
      </c>
      <c r="C12" s="27">
        <f>SUM(C13:C19)</f>
        <v>69952816.5</v>
      </c>
      <c r="D12" s="27">
        <f>SUM(D13:D19)</f>
        <v>70254246.400000006</v>
      </c>
      <c r="E12" s="27">
        <f t="shared" si="0"/>
        <v>100.43090459409881</v>
      </c>
      <c r="F12" s="35">
        <f>SUM(F13:F19)</f>
        <v>78896472.599999994</v>
      </c>
      <c r="G12" s="27">
        <f t="shared" si="4"/>
        <v>8642226.1999999881</v>
      </c>
      <c r="H12" s="27">
        <f t="shared" si="2"/>
        <v>112.30135777244632</v>
      </c>
      <c r="I12" s="35">
        <f>SUM(I13:I19)</f>
        <v>74081390.999999985</v>
      </c>
      <c r="J12" s="27">
        <f>SUM(J13:J19)</f>
        <v>-4815081.6000000006</v>
      </c>
      <c r="K12" s="27">
        <f t="shared" si="3"/>
        <v>93.896962131105454</v>
      </c>
      <c r="L12" s="35">
        <f>SUM(L13:L19)</f>
        <v>67464325.099999994</v>
      </c>
      <c r="M12" s="27">
        <f>SUM(M13:M19)</f>
        <v>-6617065.8999999966</v>
      </c>
      <c r="N12" s="27">
        <f t="shared" si="6"/>
        <v>91.067843340036646</v>
      </c>
    </row>
    <row r="13" spans="1:15" s="31" customFormat="1" outlineLevel="1" x14ac:dyDescent="0.2">
      <c r="A13" s="17" t="s">
        <v>12</v>
      </c>
      <c r="B13" s="18" t="s">
        <v>13</v>
      </c>
      <c r="C13" s="28">
        <v>3523007.6</v>
      </c>
      <c r="D13" s="28">
        <v>3568815.5</v>
      </c>
      <c r="E13" s="28">
        <f t="shared" si="0"/>
        <v>101.30024982063621</v>
      </c>
      <c r="F13" s="36">
        <v>3957209.4</v>
      </c>
      <c r="G13" s="28">
        <f t="shared" si="4"/>
        <v>388393.89999999991</v>
      </c>
      <c r="H13" s="28">
        <f t="shared" si="2"/>
        <v>110.88299184981682</v>
      </c>
      <c r="I13" s="36">
        <v>3658236.7</v>
      </c>
      <c r="J13" s="28">
        <f t="shared" ref="J13:J29" si="7">I13-F13</f>
        <v>-298972.69999999972</v>
      </c>
      <c r="K13" s="28">
        <f t="shared" si="3"/>
        <v>92.444860259353476</v>
      </c>
      <c r="L13" s="36">
        <v>4165777.7</v>
      </c>
      <c r="M13" s="28">
        <f t="shared" ref="M13:M29" si="8">L13-I13</f>
        <v>507541</v>
      </c>
      <c r="N13" s="28">
        <f t="shared" si="6"/>
        <v>113.87392456043099</v>
      </c>
    </row>
    <row r="14" spans="1:15" s="31" customFormat="1" outlineLevel="1" x14ac:dyDescent="0.2">
      <c r="A14" s="17" t="s">
        <v>14</v>
      </c>
      <c r="B14" s="18" t="s">
        <v>15</v>
      </c>
      <c r="C14" s="28">
        <v>134371.29999999999</v>
      </c>
      <c r="D14" s="28">
        <v>390553.8</v>
      </c>
      <c r="E14" s="28">
        <f t="shared" si="0"/>
        <v>290.65269146015555</v>
      </c>
      <c r="F14" s="36">
        <v>606675</v>
      </c>
      <c r="G14" s="28">
        <f t="shared" si="4"/>
        <v>216121.2</v>
      </c>
      <c r="H14" s="28">
        <f t="shared" si="2"/>
        <v>155.33711360637125</v>
      </c>
      <c r="I14" s="36">
        <v>606675</v>
      </c>
      <c r="J14" s="28">
        <f t="shared" si="7"/>
        <v>0</v>
      </c>
      <c r="K14" s="28">
        <f t="shared" si="3"/>
        <v>100</v>
      </c>
      <c r="L14" s="36">
        <v>606675</v>
      </c>
      <c r="M14" s="28">
        <f t="shared" si="8"/>
        <v>0</v>
      </c>
      <c r="N14" s="28">
        <f t="shared" si="6"/>
        <v>100</v>
      </c>
    </row>
    <row r="15" spans="1:15" s="31" customFormat="1" ht="33.75" outlineLevel="1" x14ac:dyDescent="0.2">
      <c r="A15" s="17" t="s">
        <v>16</v>
      </c>
      <c r="B15" s="18" t="s">
        <v>17</v>
      </c>
      <c r="C15" s="28">
        <v>9080044.8000000007</v>
      </c>
      <c r="D15" s="28">
        <v>9566007.8000000007</v>
      </c>
      <c r="E15" s="28">
        <f t="shared" si="0"/>
        <v>105.35198901221281</v>
      </c>
      <c r="F15" s="36">
        <v>10685885</v>
      </c>
      <c r="G15" s="28">
        <f t="shared" si="4"/>
        <v>1119877.1999999993</v>
      </c>
      <c r="H15" s="28">
        <f t="shared" si="2"/>
        <v>111.70683971217335</v>
      </c>
      <c r="I15" s="36">
        <v>6077857.5999999996</v>
      </c>
      <c r="J15" s="28">
        <f t="shared" si="7"/>
        <v>-4608027.4000000004</v>
      </c>
      <c r="K15" s="28">
        <f t="shared" si="3"/>
        <v>56.877437853766907</v>
      </c>
      <c r="L15" s="36">
        <v>4932956.8</v>
      </c>
      <c r="M15" s="28">
        <f t="shared" si="8"/>
        <v>-1144900.7999999998</v>
      </c>
      <c r="N15" s="28">
        <f t="shared" si="6"/>
        <v>81.16275708729998</v>
      </c>
    </row>
    <row r="16" spans="1:15" s="31" customFormat="1" ht="33.75" outlineLevel="1" x14ac:dyDescent="0.2">
      <c r="A16" s="17" t="s">
        <v>18</v>
      </c>
      <c r="B16" s="18" t="s">
        <v>19</v>
      </c>
      <c r="C16" s="28">
        <v>12333935.6</v>
      </c>
      <c r="D16" s="28">
        <v>8941128.3000000007</v>
      </c>
      <c r="E16" s="28">
        <f t="shared" si="0"/>
        <v>72.492094899538813</v>
      </c>
      <c r="F16" s="36">
        <v>10235942.199999999</v>
      </c>
      <c r="G16" s="28">
        <f t="shared" si="4"/>
        <v>1294813.8999999985</v>
      </c>
      <c r="H16" s="28">
        <f t="shared" si="2"/>
        <v>114.48154926934666</v>
      </c>
      <c r="I16" s="36">
        <v>9303917.0999999996</v>
      </c>
      <c r="J16" s="28">
        <f t="shared" si="7"/>
        <v>-932025.09999999963</v>
      </c>
      <c r="K16" s="28">
        <f t="shared" si="3"/>
        <v>90.894584183955246</v>
      </c>
      <c r="L16" s="36">
        <v>4277244.8</v>
      </c>
      <c r="M16" s="28">
        <f t="shared" si="8"/>
        <v>-5026672.3</v>
      </c>
      <c r="N16" s="28">
        <f t="shared" si="6"/>
        <v>45.972516242647949</v>
      </c>
    </row>
    <row r="17" spans="1:14" s="31" customFormat="1" outlineLevel="1" x14ac:dyDescent="0.2">
      <c r="A17" s="17" t="s">
        <v>20</v>
      </c>
      <c r="B17" s="18" t="s">
        <v>21</v>
      </c>
      <c r="C17" s="28">
        <v>36528992.700000003</v>
      </c>
      <c r="D17" s="28">
        <v>41002518.200000003</v>
      </c>
      <c r="E17" s="28">
        <f t="shared" si="0"/>
        <v>112.24650659474659</v>
      </c>
      <c r="F17" s="36">
        <v>46812094.899999999</v>
      </c>
      <c r="G17" s="28">
        <f t="shared" si="4"/>
        <v>5809576.6999999955</v>
      </c>
      <c r="H17" s="28">
        <f t="shared" si="2"/>
        <v>114.16882902572554</v>
      </c>
      <c r="I17" s="36">
        <v>47613529.799999997</v>
      </c>
      <c r="J17" s="28">
        <f t="shared" si="7"/>
        <v>801434.89999999851</v>
      </c>
      <c r="K17" s="28">
        <f t="shared" si="3"/>
        <v>101.71202528259423</v>
      </c>
      <c r="L17" s="36">
        <v>46632927</v>
      </c>
      <c r="M17" s="28">
        <f t="shared" si="8"/>
        <v>-980602.79999999702</v>
      </c>
      <c r="N17" s="28">
        <f t="shared" si="6"/>
        <v>97.940495476560955</v>
      </c>
    </row>
    <row r="18" spans="1:14" s="31" customFormat="1" outlineLevel="1" x14ac:dyDescent="0.2">
      <c r="A18" s="17" t="s">
        <v>22</v>
      </c>
      <c r="B18" s="18" t="s">
        <v>23</v>
      </c>
      <c r="C18" s="28">
        <v>8349965.7000000002</v>
      </c>
      <c r="D18" s="28">
        <v>6785222.7999999998</v>
      </c>
      <c r="E18" s="28">
        <f t="shared" si="0"/>
        <v>81.26048709397692</v>
      </c>
      <c r="F18" s="36">
        <v>6598666.0999999996</v>
      </c>
      <c r="G18" s="28">
        <f t="shared" si="4"/>
        <v>-186556.70000000019</v>
      </c>
      <c r="H18" s="28">
        <f t="shared" si="2"/>
        <v>97.250544226786474</v>
      </c>
      <c r="I18" s="36">
        <v>6821174.7999999998</v>
      </c>
      <c r="J18" s="28">
        <f t="shared" si="7"/>
        <v>222508.70000000019</v>
      </c>
      <c r="K18" s="28">
        <f t="shared" si="3"/>
        <v>103.37202544617313</v>
      </c>
      <c r="L18" s="36">
        <v>6848743.7999999998</v>
      </c>
      <c r="M18" s="28">
        <f t="shared" si="8"/>
        <v>27569</v>
      </c>
      <c r="N18" s="28">
        <f t="shared" si="6"/>
        <v>100.40416791547403</v>
      </c>
    </row>
    <row r="19" spans="1:14" s="31" customFormat="1" ht="22.5" outlineLevel="1" x14ac:dyDescent="0.2">
      <c r="A19" s="17" t="s">
        <v>43</v>
      </c>
      <c r="B19" s="18" t="s">
        <v>44</v>
      </c>
      <c r="C19" s="28">
        <v>2498.8000000000002</v>
      </c>
      <c r="D19" s="28">
        <v>0</v>
      </c>
      <c r="E19" s="28">
        <f t="shared" si="0"/>
        <v>0</v>
      </c>
      <c r="F19" s="36">
        <v>0</v>
      </c>
      <c r="G19" s="28">
        <f t="shared" si="4"/>
        <v>0</v>
      </c>
      <c r="H19" s="28"/>
      <c r="I19" s="36">
        <v>0</v>
      </c>
      <c r="J19" s="28">
        <f t="shared" si="7"/>
        <v>0</v>
      </c>
      <c r="K19" s="28"/>
      <c r="L19" s="36">
        <v>0</v>
      </c>
      <c r="M19" s="28">
        <f t="shared" si="8"/>
        <v>0</v>
      </c>
      <c r="N19" s="28"/>
    </row>
    <row r="20" spans="1:14" s="30" customFormat="1" ht="31.5" x14ac:dyDescent="0.2">
      <c r="A20" s="19" t="s">
        <v>24</v>
      </c>
      <c r="B20" s="20" t="s">
        <v>54</v>
      </c>
      <c r="C20" s="27">
        <f>SUM(C21:C23)</f>
        <v>26111440.200000003</v>
      </c>
      <c r="D20" s="27">
        <f>SUM(D21:D23)</f>
        <v>25799183.400000002</v>
      </c>
      <c r="E20" s="27">
        <f t="shared" si="0"/>
        <v>98.804137965549671</v>
      </c>
      <c r="F20" s="35">
        <f>SUM(F21:F23)</f>
        <v>29378455.399999999</v>
      </c>
      <c r="G20" s="27">
        <f t="shared" si="4"/>
        <v>3579271.9999999963</v>
      </c>
      <c r="H20" s="27">
        <f t="shared" si="2"/>
        <v>113.87358640196339</v>
      </c>
      <c r="I20" s="35">
        <f>SUM(I21:I23)</f>
        <v>27975445.199999999</v>
      </c>
      <c r="J20" s="27">
        <f t="shared" si="7"/>
        <v>-1403010.1999999993</v>
      </c>
      <c r="K20" s="27">
        <f t="shared" si="3"/>
        <v>95.224356825784653</v>
      </c>
      <c r="L20" s="35">
        <f>SUM(L21:L23)</f>
        <v>27478389.600000001</v>
      </c>
      <c r="M20" s="27">
        <f>L20-I20</f>
        <v>-497055.59999999776</v>
      </c>
      <c r="N20" s="27">
        <f>L20/I20*100</f>
        <v>98.223243289082674</v>
      </c>
    </row>
    <row r="21" spans="1:14" s="31" customFormat="1" ht="22.5" x14ac:dyDescent="0.2">
      <c r="A21" s="17" t="s">
        <v>56</v>
      </c>
      <c r="B21" s="18" t="s">
        <v>53</v>
      </c>
      <c r="C21" s="28">
        <v>18194204.900000002</v>
      </c>
      <c r="D21" s="28">
        <v>19174472.900000002</v>
      </c>
      <c r="E21" s="28">
        <f t="shared" si="0"/>
        <v>105.38780345383492</v>
      </c>
      <c r="F21" s="36">
        <v>21621541.900000002</v>
      </c>
      <c r="G21" s="28">
        <f t="shared" si="4"/>
        <v>2447069</v>
      </c>
      <c r="H21" s="28">
        <f t="shared" si="2"/>
        <v>112.76211874382216</v>
      </c>
      <c r="I21" s="36">
        <v>21571899.5</v>
      </c>
      <c r="J21" s="28">
        <f t="shared" si="7"/>
        <v>-49642.400000002235</v>
      </c>
      <c r="K21" s="28">
        <f t="shared" si="3"/>
        <v>99.770403053447339</v>
      </c>
      <c r="L21" s="36">
        <v>21451743.100000001</v>
      </c>
      <c r="M21" s="28">
        <f t="shared" ref="M21:M23" si="9">L21-I21</f>
        <v>-120156.39999999851</v>
      </c>
      <c r="N21" s="28">
        <f t="shared" ref="N21:N23" si="10">L21/I21*100</f>
        <v>99.442995736189118</v>
      </c>
    </row>
    <row r="22" spans="1:14" s="31" customFormat="1" ht="22.5" customHeight="1" x14ac:dyDescent="0.2">
      <c r="A22" s="17" t="s">
        <v>57</v>
      </c>
      <c r="B22" s="18" t="s">
        <v>48</v>
      </c>
      <c r="C22" s="28">
        <v>4784265.4000000004</v>
      </c>
      <c r="D22" s="28">
        <v>3820615</v>
      </c>
      <c r="E22" s="28">
        <f t="shared" si="0"/>
        <v>79.857923433762679</v>
      </c>
      <c r="F22" s="36">
        <v>4880257.3</v>
      </c>
      <c r="G22" s="28">
        <f t="shared" si="4"/>
        <v>1059642.2999999998</v>
      </c>
      <c r="H22" s="28">
        <f t="shared" si="2"/>
        <v>127.73486205754831</v>
      </c>
      <c r="I22" s="36">
        <v>3929461.4000000004</v>
      </c>
      <c r="J22" s="28">
        <f t="shared" si="7"/>
        <v>-950795.89999999944</v>
      </c>
      <c r="K22" s="28">
        <f t="shared" si="3"/>
        <v>80.517504681566692</v>
      </c>
      <c r="L22" s="36">
        <v>3652616.1999999997</v>
      </c>
      <c r="M22" s="28">
        <f t="shared" si="9"/>
        <v>-276845.20000000065</v>
      </c>
      <c r="N22" s="28">
        <f t="shared" si="10"/>
        <v>92.954627318644725</v>
      </c>
    </row>
    <row r="23" spans="1:14" s="31" customFormat="1" x14ac:dyDescent="0.2">
      <c r="A23" s="17"/>
      <c r="B23" s="18" t="s">
        <v>49</v>
      </c>
      <c r="C23" s="28">
        <v>3132969.9</v>
      </c>
      <c r="D23" s="28">
        <v>2804095.5</v>
      </c>
      <c r="E23" s="28">
        <f t="shared" si="0"/>
        <v>89.502790946060486</v>
      </c>
      <c r="F23" s="36">
        <v>2876656.1999999965</v>
      </c>
      <c r="G23" s="28">
        <f t="shared" si="4"/>
        <v>72560.699999996461</v>
      </c>
      <c r="H23" s="28">
        <f t="shared" si="2"/>
        <v>102.58766864395297</v>
      </c>
      <c r="I23" s="36">
        <v>2474084.2999999998</v>
      </c>
      <c r="J23" s="28">
        <f t="shared" si="7"/>
        <v>-402571.89999999665</v>
      </c>
      <c r="K23" s="28">
        <f t="shared" si="3"/>
        <v>86.005560900882173</v>
      </c>
      <c r="L23" s="36">
        <v>2374030.3000000003</v>
      </c>
      <c r="M23" s="28">
        <f t="shared" si="9"/>
        <v>-100053.99999999953</v>
      </c>
      <c r="N23" s="28">
        <f t="shared" si="10"/>
        <v>95.955917912740503</v>
      </c>
    </row>
    <row r="24" spans="1:14" s="30" customFormat="1" ht="12.75" customHeight="1" x14ac:dyDescent="0.2">
      <c r="A24" s="19" t="s">
        <v>25</v>
      </c>
      <c r="B24" s="20" t="s">
        <v>26</v>
      </c>
      <c r="C24" s="27">
        <v>38230.6</v>
      </c>
      <c r="D24" s="27">
        <v>773657.3</v>
      </c>
      <c r="E24" s="27">
        <f t="shared" si="0"/>
        <v>2023.6598431622838</v>
      </c>
      <c r="F24" s="35">
        <v>1530849.1</v>
      </c>
      <c r="G24" s="27">
        <f t="shared" si="4"/>
        <v>757191.8</v>
      </c>
      <c r="H24" s="27">
        <f t="shared" si="2"/>
        <v>197.87173209636876</v>
      </c>
      <c r="I24" s="35">
        <v>1034212</v>
      </c>
      <c r="J24" s="27">
        <f t="shared" si="7"/>
        <v>-496637.10000000009</v>
      </c>
      <c r="K24" s="27">
        <f t="shared" si="3"/>
        <v>67.558063038349104</v>
      </c>
      <c r="L24" s="35">
        <v>632200.19999999995</v>
      </c>
      <c r="M24" s="27">
        <f t="shared" si="8"/>
        <v>-402011.80000000005</v>
      </c>
      <c r="N24" s="27">
        <f>L24/I24*100</f>
        <v>61.128685414595843</v>
      </c>
    </row>
    <row r="25" spans="1:14" s="30" customFormat="1" x14ac:dyDescent="0.2">
      <c r="A25" s="19" t="s">
        <v>27</v>
      </c>
      <c r="B25" s="20" t="s">
        <v>55</v>
      </c>
      <c r="C25" s="27">
        <f>SUM(C26:C29)</f>
        <v>27176168.900000002</v>
      </c>
      <c r="D25" s="27">
        <f>SUM(D26:D29)</f>
        <v>27508857.000000004</v>
      </c>
      <c r="E25" s="27">
        <f t="shared" si="0"/>
        <v>101.22419058118233</v>
      </c>
      <c r="F25" s="35">
        <f>SUM(F26:F29)</f>
        <v>38259823.700000003</v>
      </c>
      <c r="G25" s="27">
        <f t="shared" si="4"/>
        <v>10750966.699999999</v>
      </c>
      <c r="H25" s="27">
        <f t="shared" si="2"/>
        <v>139.08183716975228</v>
      </c>
      <c r="I25" s="35">
        <f>SUM(I26:I29)</f>
        <v>29849586.199999999</v>
      </c>
      <c r="J25" s="27">
        <f t="shared" si="7"/>
        <v>-8410237.5000000037</v>
      </c>
      <c r="K25" s="27">
        <f t="shared" si="3"/>
        <v>78.018096565353474</v>
      </c>
      <c r="L25" s="35">
        <f>SUM(L26:L29)</f>
        <v>30603303.5</v>
      </c>
      <c r="M25" s="27">
        <f t="shared" si="8"/>
        <v>753717.30000000075</v>
      </c>
      <c r="N25" s="27">
        <f t="shared" si="6"/>
        <v>102.52505108429276</v>
      </c>
    </row>
    <row r="26" spans="1:14" s="31" customFormat="1" ht="45" outlineLevel="1" x14ac:dyDescent="0.2">
      <c r="A26" s="17" t="s">
        <v>41</v>
      </c>
      <c r="B26" s="18" t="s">
        <v>42</v>
      </c>
      <c r="C26" s="28">
        <v>20798918.800000001</v>
      </c>
      <c r="D26" s="28">
        <v>19659517.800000001</v>
      </c>
      <c r="E26" s="28">
        <f t="shared" si="0"/>
        <v>94.521825817215074</v>
      </c>
      <c r="F26" s="36">
        <v>23729485.199999999</v>
      </c>
      <c r="G26" s="28">
        <f t="shared" si="4"/>
        <v>4069967.3999999985</v>
      </c>
      <c r="H26" s="28">
        <f t="shared" si="2"/>
        <v>120.70227480350508</v>
      </c>
      <c r="I26" s="36">
        <v>21968379</v>
      </c>
      <c r="J26" s="28">
        <f t="shared" si="7"/>
        <v>-1761106.1999999993</v>
      </c>
      <c r="K26" s="28">
        <f t="shared" si="3"/>
        <v>92.578405367175847</v>
      </c>
      <c r="L26" s="36">
        <v>20576821.199999999</v>
      </c>
      <c r="M26" s="28">
        <f t="shared" si="8"/>
        <v>-1391557.8000000007</v>
      </c>
      <c r="N26" s="28">
        <f t="shared" si="6"/>
        <v>93.665632771539492</v>
      </c>
    </row>
    <row r="27" spans="1:14" s="31" customFormat="1" ht="22.5" outlineLevel="1" x14ac:dyDescent="0.2">
      <c r="A27" s="17" t="s">
        <v>51</v>
      </c>
      <c r="B27" s="18" t="s">
        <v>50</v>
      </c>
      <c r="C27" s="28">
        <v>5058926</v>
      </c>
      <c r="D27" s="28">
        <v>4432860.5</v>
      </c>
      <c r="E27" s="28">
        <f t="shared" si="0"/>
        <v>87.624537302976961</v>
      </c>
      <c r="F27" s="36">
        <v>0</v>
      </c>
      <c r="G27" s="28">
        <f t="shared" si="4"/>
        <v>-4432860.5</v>
      </c>
      <c r="H27" s="28">
        <f t="shared" si="2"/>
        <v>0</v>
      </c>
      <c r="I27" s="36">
        <v>0</v>
      </c>
      <c r="J27" s="28">
        <f t="shared" si="7"/>
        <v>0</v>
      </c>
      <c r="K27" s="28"/>
      <c r="L27" s="36">
        <v>0</v>
      </c>
      <c r="M27" s="28">
        <f t="shared" si="8"/>
        <v>0</v>
      </c>
      <c r="N27" s="28"/>
    </row>
    <row r="28" spans="1:14" s="31" customFormat="1" outlineLevel="1" x14ac:dyDescent="0.2">
      <c r="A28" s="17" t="s">
        <v>28</v>
      </c>
      <c r="B28" s="18" t="s">
        <v>29</v>
      </c>
      <c r="C28" s="28">
        <v>0</v>
      </c>
      <c r="D28" s="28">
        <v>2731252.1</v>
      </c>
      <c r="E28" s="28"/>
      <c r="F28" s="36">
        <v>13872113.300000001</v>
      </c>
      <c r="G28" s="28">
        <f t="shared" si="4"/>
        <v>11140861.200000001</v>
      </c>
      <c r="H28" s="28">
        <f t="shared" si="2"/>
        <v>507.90307126903446</v>
      </c>
      <c r="I28" s="36">
        <v>7238162.4000000004</v>
      </c>
      <c r="J28" s="28">
        <f t="shared" si="7"/>
        <v>-6633950.9000000004</v>
      </c>
      <c r="K28" s="28">
        <f t="shared" si="3"/>
        <v>52.177791829309818</v>
      </c>
      <c r="L28" s="36">
        <v>9384275</v>
      </c>
      <c r="M28" s="28">
        <f t="shared" si="8"/>
        <v>2146112.5999999996</v>
      </c>
      <c r="N28" s="28">
        <f t="shared" si="6"/>
        <v>129.64996474795868</v>
      </c>
    </row>
    <row r="29" spans="1:14" s="31" customFormat="1" outlineLevel="1" x14ac:dyDescent="0.2">
      <c r="A29" s="17"/>
      <c r="B29" s="18" t="s">
        <v>52</v>
      </c>
      <c r="C29" s="28">
        <v>1318324.1000000001</v>
      </c>
      <c r="D29" s="28">
        <v>685226.6</v>
      </c>
      <c r="E29" s="28">
        <f>D29/C29*100</f>
        <v>51.97709728586468</v>
      </c>
      <c r="F29" s="36">
        <v>658225.20000000007</v>
      </c>
      <c r="G29" s="28">
        <f t="shared" si="4"/>
        <v>-27001.399999999907</v>
      </c>
      <c r="H29" s="28">
        <f t="shared" si="2"/>
        <v>96.059493312139381</v>
      </c>
      <c r="I29" s="36">
        <v>643044.80000000005</v>
      </c>
      <c r="J29" s="28">
        <f t="shared" si="7"/>
        <v>-15180.400000000023</v>
      </c>
      <c r="K29" s="28">
        <f t="shared" si="3"/>
        <v>97.693737644806049</v>
      </c>
      <c r="L29" s="36">
        <v>642207.30000000005</v>
      </c>
      <c r="M29" s="28">
        <f t="shared" si="8"/>
        <v>-837.5</v>
      </c>
      <c r="N29" s="28">
        <f t="shared" si="6"/>
        <v>99.869760240655083</v>
      </c>
    </row>
    <row r="30" spans="1:14" s="30" customFormat="1" x14ac:dyDescent="0.2">
      <c r="A30" s="32"/>
      <c r="B30" s="20" t="s">
        <v>32</v>
      </c>
      <c r="C30" s="19"/>
      <c r="D30" s="27"/>
      <c r="E30" s="33"/>
      <c r="F30" s="37"/>
      <c r="G30" s="33"/>
      <c r="H30" s="27"/>
      <c r="I30" s="35">
        <v>10398129.199999999</v>
      </c>
      <c r="J30" s="34"/>
      <c r="K30" s="27"/>
      <c r="L30" s="35">
        <v>10963985.9</v>
      </c>
      <c r="M30" s="34"/>
      <c r="N30" s="34"/>
    </row>
    <row r="31" spans="1:14" x14ac:dyDescent="0.2">
      <c r="C31" s="21"/>
      <c r="D31" s="22"/>
      <c r="E31" s="22"/>
      <c r="F31" s="23"/>
      <c r="G31" s="22"/>
      <c r="H31" s="24" t="s">
        <v>73</v>
      </c>
      <c r="I31" s="25">
        <f>I7-I30</f>
        <v>209076238.39999998</v>
      </c>
      <c r="J31" s="22"/>
      <c r="K31" s="22"/>
      <c r="L31" s="25">
        <f>L7-L30</f>
        <v>187749261.39999998</v>
      </c>
      <c r="M31" s="22"/>
      <c r="N31" s="22"/>
    </row>
    <row r="35" spans="6:12" x14ac:dyDescent="0.2">
      <c r="F35" s="26"/>
      <c r="I35" s="26"/>
      <c r="L35" s="26"/>
    </row>
    <row r="36" spans="6:12" x14ac:dyDescent="0.2">
      <c r="I36" s="26"/>
      <c r="L36" s="26"/>
    </row>
  </sheetData>
  <mergeCells count="6">
    <mergeCell ref="A4:A5"/>
    <mergeCell ref="B4:B5"/>
    <mergeCell ref="I4:K4"/>
    <mergeCell ref="L4:N4"/>
    <mergeCell ref="F4:H4"/>
    <mergeCell ref="D4:E4"/>
  </mergeCells>
  <pageMargins left="0.78740157480314965" right="0.39370078740157483" top="0.78740157480314965" bottom="0.78740157480314965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КВРы</vt:lpstr>
      <vt:lpstr>КВРы!Область_печати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rep:2.53.0.386</dc:description>
  <cp:lastModifiedBy>Рыженкова Елена Николаевна</cp:lastModifiedBy>
  <cp:lastPrinted>2023-10-13T10:37:52Z</cp:lastPrinted>
  <dcterms:created xsi:type="dcterms:W3CDTF">2021-06-11T08:53:38Z</dcterms:created>
  <dcterms:modified xsi:type="dcterms:W3CDTF">2023-10-13T10:38:15Z</dcterms:modified>
</cp:coreProperties>
</file>