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60" yWindow="45" windowWidth="16950" windowHeight="12105"/>
  </bookViews>
  <sheets>
    <sheet name="Форма 8" sheetId="3" r:id="rId1"/>
  </sheets>
  <definedNames>
    <definedName name="_xlnm._FilterDatabase" localSheetId="0" hidden="1">'Форма 8'!$A$14:$K$64</definedName>
    <definedName name="_xlnm.Print_Titles" localSheetId="0">'Форма 8'!$14:$14</definedName>
    <definedName name="_xlnm.Print_Area" localSheetId="0">'Форма 8'!$A$1:$K$64</definedName>
  </definedNames>
  <calcPr calcId="145621" fullPrecision="0"/>
</workbook>
</file>

<file path=xl/calcChain.xml><?xml version="1.0" encoding="utf-8"?>
<calcChain xmlns="http://schemas.openxmlformats.org/spreadsheetml/2006/main">
  <c r="B42" i="3" l="1"/>
  <c r="B43" i="3"/>
  <c r="B41" i="3"/>
  <c r="H42" i="3"/>
  <c r="H43" i="3"/>
  <c r="H41" i="3"/>
  <c r="E42" i="3"/>
  <c r="H35" i="3"/>
  <c r="E35" i="3"/>
  <c r="B35" i="3"/>
  <c r="H19" i="3"/>
  <c r="H20" i="3"/>
  <c r="H18" i="3"/>
  <c r="E19" i="3"/>
  <c r="E20" i="3"/>
  <c r="E18" i="3"/>
  <c r="B19" i="3"/>
  <c r="B20" i="3"/>
  <c r="B18" i="3"/>
  <c r="H63" i="3"/>
  <c r="H64" i="3"/>
  <c r="H62" i="3"/>
  <c r="E62" i="3"/>
  <c r="E63" i="3"/>
  <c r="E64" i="3"/>
  <c r="B62" i="3"/>
  <c r="B63" i="3"/>
  <c r="B64" i="3"/>
  <c r="B52" i="3"/>
  <c r="B31" i="3"/>
  <c r="H48" i="3" l="1"/>
  <c r="H47" i="3"/>
  <c r="E48" i="3"/>
  <c r="E47" i="3"/>
  <c r="B48" i="3"/>
  <c r="B47" i="3"/>
  <c r="H23" i="3"/>
  <c r="H24" i="3"/>
  <c r="H25" i="3"/>
  <c r="H26" i="3"/>
  <c r="H27" i="3"/>
  <c r="H28" i="3"/>
  <c r="H22" i="3"/>
  <c r="B23" i="3"/>
  <c r="B24" i="3"/>
  <c r="B25" i="3"/>
  <c r="B26" i="3"/>
  <c r="B27" i="3"/>
  <c r="B28" i="3"/>
  <c r="E23" i="3"/>
  <c r="E24" i="3"/>
  <c r="E25" i="3"/>
  <c r="E26" i="3"/>
  <c r="E27" i="3"/>
  <c r="E28" i="3"/>
  <c r="E22" i="3"/>
  <c r="B22" i="3"/>
  <c r="B21" i="3" l="1"/>
  <c r="E41" i="3"/>
  <c r="C41" i="3"/>
  <c r="C54" i="3"/>
  <c r="D54" i="3"/>
  <c r="E54" i="3"/>
  <c r="F54" i="3"/>
  <c r="G54" i="3"/>
  <c r="H54" i="3"/>
  <c r="I54" i="3"/>
  <c r="J54" i="3"/>
  <c r="B55" i="3"/>
  <c r="B54" i="3" s="1"/>
  <c r="G37" i="3"/>
  <c r="E37" i="3" s="1"/>
  <c r="D37" i="3"/>
  <c r="B37" i="3" s="1"/>
  <c r="I53" i="3"/>
  <c r="H53" i="3" s="1"/>
  <c r="F53" i="3"/>
  <c r="E53" i="3" s="1"/>
  <c r="C53" i="3"/>
  <c r="B53" i="3" s="1"/>
  <c r="B17" i="3"/>
  <c r="C17" i="3" l="1"/>
  <c r="D17" i="3"/>
  <c r="E17" i="3"/>
  <c r="F17" i="3"/>
  <c r="G17" i="3"/>
  <c r="H17" i="3"/>
  <c r="I17" i="3"/>
  <c r="J17" i="3"/>
  <c r="C21" i="3"/>
  <c r="D21" i="3"/>
  <c r="E21" i="3"/>
  <c r="F21" i="3"/>
  <c r="G21" i="3"/>
  <c r="H21" i="3"/>
  <c r="I21" i="3"/>
  <c r="J21" i="3"/>
  <c r="C34" i="3"/>
  <c r="D34" i="3"/>
  <c r="E34" i="3"/>
  <c r="F34" i="3"/>
  <c r="G34" i="3"/>
  <c r="H34" i="3"/>
  <c r="I34" i="3"/>
  <c r="J34" i="3"/>
  <c r="B34" i="3"/>
  <c r="C36" i="3"/>
  <c r="D36" i="3"/>
  <c r="E36" i="3"/>
  <c r="F36" i="3"/>
  <c r="G36" i="3"/>
  <c r="H36" i="3"/>
  <c r="I36" i="3"/>
  <c r="J36" i="3"/>
  <c r="B36" i="3"/>
  <c r="C40" i="3"/>
  <c r="D40" i="3"/>
  <c r="E40" i="3"/>
  <c r="F40" i="3"/>
  <c r="G40" i="3"/>
  <c r="H40" i="3"/>
  <c r="I40" i="3"/>
  <c r="J40" i="3"/>
  <c r="B40" i="3"/>
  <c r="C44" i="3"/>
  <c r="D44" i="3"/>
  <c r="E44" i="3"/>
  <c r="F44" i="3"/>
  <c r="G44" i="3"/>
  <c r="H44" i="3"/>
  <c r="I44" i="3"/>
  <c r="J44" i="3"/>
  <c r="B44" i="3"/>
  <c r="C46" i="3"/>
  <c r="D46" i="3"/>
  <c r="E46" i="3"/>
  <c r="F46" i="3"/>
  <c r="G46" i="3"/>
  <c r="H46" i="3"/>
  <c r="I46" i="3"/>
  <c r="J46" i="3"/>
  <c r="B46" i="3"/>
  <c r="C49" i="3"/>
  <c r="D49" i="3"/>
  <c r="E49" i="3"/>
  <c r="F49" i="3"/>
  <c r="G49" i="3"/>
  <c r="H49" i="3"/>
  <c r="I49" i="3"/>
  <c r="J49" i="3"/>
  <c r="B49" i="3"/>
  <c r="C51" i="3"/>
  <c r="D51" i="3"/>
  <c r="E51" i="3"/>
  <c r="F51" i="3"/>
  <c r="G51" i="3"/>
  <c r="H51" i="3"/>
  <c r="I51" i="3"/>
  <c r="J51" i="3"/>
  <c r="B51" i="3"/>
  <c r="C61" i="3"/>
  <c r="B61" i="3" s="1"/>
  <c r="D61" i="3"/>
  <c r="E61" i="3"/>
  <c r="F61" i="3"/>
  <c r="G61" i="3"/>
  <c r="H61" i="3"/>
  <c r="I61" i="3"/>
  <c r="J61" i="3"/>
  <c r="F29" i="3"/>
  <c r="G29" i="3"/>
  <c r="H29" i="3"/>
  <c r="I29" i="3"/>
  <c r="J29" i="3"/>
  <c r="E29" i="3"/>
  <c r="D29" i="3"/>
  <c r="B29" i="3" s="1"/>
  <c r="B30" i="3"/>
  <c r="B32" i="3"/>
  <c r="B33" i="3"/>
  <c r="J16" i="3" l="1"/>
  <c r="J15" i="3" s="1"/>
  <c r="C16" i="3"/>
  <c r="C15" i="3" s="1"/>
  <c r="I16" i="3"/>
  <c r="I15" i="3" s="1"/>
  <c r="G16" i="3"/>
  <c r="G15" i="3" s="1"/>
  <c r="F16" i="3"/>
  <c r="F15" i="3" s="1"/>
  <c r="H16" i="3"/>
  <c r="H15" i="3" s="1"/>
  <c r="D16" i="3"/>
  <c r="D15" i="3" s="1"/>
  <c r="E16" i="3"/>
  <c r="E15" i="3" s="1"/>
  <c r="B16" i="3"/>
  <c r="B15" i="3" s="1"/>
</calcChain>
</file>

<file path=xl/sharedStrings.xml><?xml version="1.0" encoding="utf-8"?>
<sst xmlns="http://schemas.openxmlformats.org/spreadsheetml/2006/main" count="113" uniqueCount="67">
  <si>
    <t xml:space="preserve">I. Программная часть  </t>
  </si>
  <si>
    <t>Всего по адресной инвестиционной программе</t>
  </si>
  <si>
    <t>Всего по программам</t>
  </si>
  <si>
    <t>Государственная программа Ленинградской области "Развитие здравоохранения в Ленинградской области"</t>
  </si>
  <si>
    <t>Государственная программа Ленинградской области "Современное образование Ленинградской области"</t>
  </si>
  <si>
    <t>Государственная программа Ленинградской области "Развитие физической культуры и спорта в Ленинградской области"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</si>
  <si>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</si>
  <si>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</si>
  <si>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II. Непрограммная часть</t>
  </si>
  <si>
    <t>Наименование работ</t>
  </si>
  <si>
    <t>Всего по непрограммной части</t>
  </si>
  <si>
    <t xml:space="preserve">Всего
   </t>
  </si>
  <si>
    <t>Сумма
(тысяч рублей)</t>
  </si>
  <si>
    <t>в том числе:</t>
  </si>
  <si>
    <t xml:space="preserve">объекты государственной собственности </t>
  </si>
  <si>
    <t xml:space="preserve">объекты муниципальной
собственности </t>
  </si>
  <si>
    <t xml:space="preserve">Наименование государственной программы  Ленинградской области                 </t>
  </si>
  <si>
    <t xml:space="preserve">Главный распорядитель бюджетных средств областного бюджета Ленинградской области </t>
  </si>
  <si>
    <t>Государственная программа Ленинградской области "Развитие транспортной системы Ленинградской области"</t>
  </si>
  <si>
    <t>Государственная программа Ленинградской области "Стимулирование экономической активности Ленинградской области"</t>
  </si>
  <si>
    <t>Государственная программа Ленинградской области "Комплексное развитие сельских территорий Ленинградской области"</t>
  </si>
  <si>
    <t>УТВЕРЖДЕНА</t>
  </si>
  <si>
    <t xml:space="preserve">областным законом </t>
  </si>
  <si>
    <t>Государственная программа Ленинградской области "Развитие культуры в Ленинградской области"</t>
  </si>
  <si>
    <t xml:space="preserve"> </t>
  </si>
  <si>
    <t xml:space="preserve"> 2024 год </t>
  </si>
  <si>
    <t xml:space="preserve"> 2025 год </t>
  </si>
  <si>
    <t>Комитет правопорядка и безопасности Ленинградской области</t>
  </si>
  <si>
    <t xml:space="preserve"> 2026 год </t>
  </si>
  <si>
    <t>Отраслевой проект "Обеспечение медицинских организаций системы здравоохранения квалифицированными кадрами"</t>
  </si>
  <si>
    <t>Отраслевой проект "Развитие инфраструктуры объектов здравоохранения"</t>
  </si>
  <si>
    <t>Региональный проект "Модернизация первичного звена здравоохранения Российской Федерации"</t>
  </si>
  <si>
    <t>Комитет по здравоохранению Ленинградской области</t>
  </si>
  <si>
    <t>Комитет по строительству Ленинградской области</t>
  </si>
  <si>
    <t>Отраслевой проект "Сохранение и развитие материально-технической базы общего и дополнительного образования"</t>
  </si>
  <si>
    <t>Отраслевой проект "Сохранение и развитие материально-технической базы профессионального образования"</t>
  </si>
  <si>
    <t>Отраслевой проект "Развитие объектов физической культуры и спорта"</t>
  </si>
  <si>
    <t>Региональный проект "Спорт - норма жизни"</t>
  </si>
  <si>
    <t>Комитет по физической культуре и спорту Ленинградской области</t>
  </si>
  <si>
    <t>Отраслевой проект "Развитие инфраструктуры культуры"</t>
  </si>
  <si>
    <t>Отраслевой проект "Создание, развитие и обеспечение устойчивого функционирования объектов водоснабжения и водоотведения в Ленинградской области"</t>
  </si>
  <si>
    <t>Региональный проект "Чистая вода"</t>
  </si>
  <si>
    <t>Комитет по жилищно-коммунальному хозяйству Ленинградской области</t>
  </si>
  <si>
    <t>Отраслевой проект "Развитие и приведение в нормативное состояние автомобильных дорог общего пользования"</t>
  </si>
  <si>
    <t>Региональный проект "Региональная и местная дорожная сеть"</t>
  </si>
  <si>
    <t>Комитет по дорожному хозяйству Ленинградской области</t>
  </si>
  <si>
    <t>Государственная программа Ленинградской области "Развитие сельского хозяйства Ленинградской области"</t>
  </si>
  <si>
    <t>Отраслевой проект "Сохранение и развитие государственной ветеринарной службы Ленинградской области"</t>
  </si>
  <si>
    <t>Отраслевой проект "Развитие транспортной инфаструктуры на сельскиих территриях"</t>
  </si>
  <si>
    <t>Отраслевой проект "Современный облик сельских территорий"</t>
  </si>
  <si>
    <t>Комитет общего и профессионального образования Ленинградской области</t>
  </si>
  <si>
    <t>Отраслевой проект "Сохранение и развитие материально-технической базы дошкольного образования"</t>
  </si>
  <si>
    <t>Региональный проект "Современная школа"</t>
  </si>
  <si>
    <t>Отраслевой проект "Улучшение жилищных условий и обеспечение жильем отдельных категорий граждан"</t>
  </si>
  <si>
    <t>Региональный проект "Жилье"</t>
  </si>
  <si>
    <t>Региональный проект "Обеспечение устойчивого сокращения непригодного для проживания жилищного фонда (Ленинградская область)"</t>
  </si>
  <si>
    <t>Отраслевой проект "Обеспечение надежности и качества снабжения населения и организаций Ленинградской области электрической и тепловой энергией"</t>
  </si>
  <si>
    <t>Комитет по топливно-энергетическому комплексу Ленинградской области</t>
  </si>
  <si>
    <t>Отраслевой проект "Создание бизнес-инкубаторов"</t>
  </si>
  <si>
    <t>Радиоприемный центр связи (ПРЦ), г. Тосно Тосненского муниципального района Ленинградская области</t>
  </si>
  <si>
    <t>Проектирование объектов государственной собственности</t>
  </si>
  <si>
    <t>Расходы на исполнение судебных актов по искам к ГКУ</t>
  </si>
  <si>
    <t xml:space="preserve">на 2024 год и на плановый период 2025 и 2026 годов </t>
  </si>
  <si>
    <t xml:space="preserve">(приложение 8) </t>
  </si>
  <si>
    <t>Государственная программа Ленинградской области "Устойчивое общественное развитие в Ленинградской области"</t>
  </si>
  <si>
    <t>Отраслевой проект "Развитие инфраструктуры молодежной политики"</t>
  </si>
  <si>
    <t>АДРЕСНАЯ ИНВЕСТИЦИОННАЯ  ПРОГРАММА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</si>
</sst>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,##0.0"/>
    <numFmt numFmtId="165" formatCode="#,##0.0_ ;\-#,##0.0\ "/>
    <numFmt numFmtId="166" formatCode="_(* #,##0.00_);_(* \(#,##0.00\);_(* &quot;-&quot;??_);_(@_)"/>
    <numFmt numFmtId="167" formatCode="_-* #,##0.00&quot;р.&quot;_-;\-* #,##0.00&quot;р.&quot;_-;_-* &quot;-&quot;??&quot;р.&quot;_-;_-@_-"/>
    <numFmt numFmtId="168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Arial Cyr"/>
      <family val="2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0">
    <xf numFmtId="0" fontId="0" fillId="0" borderId="0"/>
    <xf numFmtId="43" fontId="2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8" fillId="0" borderId="0"/>
    <xf numFmtId="0" fontId="2" fillId="0" borderId="0"/>
    <xf numFmtId="167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5" fillId="0" borderId="0"/>
    <xf numFmtId="0" fontId="8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1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</cellStyleXfs>
  <cellXfs count="58">
    <xf numFmtId="0" fontId="0" fillId="0" borderId="0" xfId="0"/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Fill="1"/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4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165" fontId="4" fillId="2" borderId="1" xfId="1" applyNumberFormat="1" applyFont="1" applyFill="1" applyBorder="1" applyAlignment="1">
      <alignment horizontal="center" vertical="top" wrapText="1"/>
    </xf>
    <xf numFmtId="0" fontId="3" fillId="2" borderId="7" xfId="0" applyNumberFormat="1" applyFont="1" applyFill="1" applyBorder="1" applyAlignment="1">
      <alignment horizontal="center" vertical="center" wrapText="1" shrinkToFit="1"/>
    </xf>
    <xf numFmtId="165" fontId="3" fillId="2" borderId="1" xfId="1" applyNumberFormat="1" applyFont="1" applyFill="1" applyBorder="1" applyAlignment="1">
      <alignment horizontal="center" vertical="top" wrapText="1"/>
    </xf>
    <xf numFmtId="165" fontId="3" fillId="2" borderId="1" xfId="1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/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3" fillId="2" borderId="2" xfId="0" applyNumberFormat="1" applyFont="1" applyFill="1" applyBorder="1" applyAlignment="1">
      <alignment horizontal="center" vertical="top" wrapText="1" shrinkToFit="1"/>
    </xf>
    <xf numFmtId="0" fontId="3" fillId="2" borderId="4" xfId="0" applyNumberFormat="1" applyFont="1" applyFill="1" applyBorder="1" applyAlignment="1">
      <alignment horizontal="center" vertical="top" wrapText="1" shrinkToFit="1"/>
    </xf>
    <xf numFmtId="0" fontId="3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164" fontId="4" fillId="2" borderId="1" xfId="1" applyNumberFormat="1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</cellXfs>
  <cellStyles count="130">
    <cellStyle name="Денежный 2" xfId="8"/>
    <cellStyle name="Обычный" xfId="0" builtinId="0"/>
    <cellStyle name="Обычный 10" xfId="9"/>
    <cellStyle name="Обычный 10 2" xfId="10"/>
    <cellStyle name="Обычный 10 2 2" xfId="11"/>
    <cellStyle name="Обычный 10 2 2 2" xfId="12"/>
    <cellStyle name="Обычный 10 2 3" xfId="13"/>
    <cellStyle name="Обычный 10 2 4" xfId="14"/>
    <cellStyle name="Обычный 10 3" xfId="15"/>
    <cellStyle name="Обычный 10 3 2" xfId="16"/>
    <cellStyle name="Обычный 10 4" xfId="17"/>
    <cellStyle name="Обычный 10 4 2" xfId="18"/>
    <cellStyle name="Обычный 10 5" xfId="19"/>
    <cellStyle name="Обычный 11" xfId="20"/>
    <cellStyle name="Обычный 12" xfId="7"/>
    <cellStyle name="Обычный 13" xfId="129"/>
    <cellStyle name="Обычный 14" xfId="6"/>
    <cellStyle name="Обычный 2" xfId="2"/>
    <cellStyle name="Обычный 2 2" xfId="22"/>
    <cellStyle name="Обычный 2 2 2" xfId="23"/>
    <cellStyle name="Обычный 2 2 2 2" xfId="24"/>
    <cellStyle name="Обычный 2 3" xfId="25"/>
    <cellStyle name="Обычный 2 3 2" xfId="26"/>
    <cellStyle name="Обычный 2 3 2 2" xfId="27"/>
    <cellStyle name="Обычный 2 3 3" xfId="28"/>
    <cellStyle name="Обычный 2 3 4" xfId="29"/>
    <cellStyle name="Обычный 2 4" xfId="30"/>
    <cellStyle name="Обычный 2 4 2" xfId="31"/>
    <cellStyle name="Обычный 2 5" xfId="32"/>
    <cellStyle name="Обычный 2 5 2" xfId="33"/>
    <cellStyle name="Обычный 2 6" xfId="34"/>
    <cellStyle name="Обычный 2 7" xfId="35"/>
    <cellStyle name="Обычный 2 8" xfId="21"/>
    <cellStyle name="Обычный 2_АИП 2015 год" xfId="36"/>
    <cellStyle name="Обычный 3" xfId="4"/>
    <cellStyle name="Обычный 3 2" xfId="38"/>
    <cellStyle name="Обычный 3 3" xfId="39"/>
    <cellStyle name="Обычный 3 4" xfId="37"/>
    <cellStyle name="Обычный 4" xfId="40"/>
    <cellStyle name="Обычный 4 2" xfId="41"/>
    <cellStyle name="Обычный 4 2 2" xfId="42"/>
    <cellStyle name="Обычный 4 2 2 2" xfId="43"/>
    <cellStyle name="Обычный 4 2 3" xfId="44"/>
    <cellStyle name="Обычный 4 2 4" xfId="45"/>
    <cellStyle name="Обычный 4 3" xfId="46"/>
    <cellStyle name="Обычный 4 3 2" xfId="47"/>
    <cellStyle name="Обычный 4 4" xfId="48"/>
    <cellStyle name="Обычный 4 4 2" xfId="49"/>
    <cellStyle name="Обычный 4 5" xfId="50"/>
    <cellStyle name="Обычный 4 6" xfId="51"/>
    <cellStyle name="Обычный 5" xfId="52"/>
    <cellStyle name="Обычный 5 2" xfId="53"/>
    <cellStyle name="Обычный 5 2 2" xfId="54"/>
    <cellStyle name="Обычный 5 2 2 2" xfId="55"/>
    <cellStyle name="Обычный 5 2 3" xfId="56"/>
    <cellStyle name="Обычный 5 2 4" xfId="57"/>
    <cellStyle name="Обычный 5 3" xfId="58"/>
    <cellStyle name="Обычный 5 3 2" xfId="59"/>
    <cellStyle name="Обычный 5 4" xfId="60"/>
    <cellStyle name="Обычный 5 4 2" xfId="61"/>
    <cellStyle name="Обычный 5 5" xfId="62"/>
    <cellStyle name="Обычный 5 6" xfId="63"/>
    <cellStyle name="Обычный 6" xfId="64"/>
    <cellStyle name="Обычный 6 2" xfId="65"/>
    <cellStyle name="Обычный 6 2 2" xfId="66"/>
    <cellStyle name="Обычный 6 2 2 2" xfId="67"/>
    <cellStyle name="Обычный 6 2 3" xfId="68"/>
    <cellStyle name="Обычный 6 2 4" xfId="69"/>
    <cellStyle name="Обычный 6 3" xfId="70"/>
    <cellStyle name="Обычный 6 3 2" xfId="71"/>
    <cellStyle name="Обычный 6 4" xfId="72"/>
    <cellStyle name="Обычный 6 4 2" xfId="73"/>
    <cellStyle name="Обычный 6 5" xfId="74"/>
    <cellStyle name="Обычный 7" xfId="75"/>
    <cellStyle name="Обычный 7 2" xfId="76"/>
    <cellStyle name="Обычный 7 2 2" xfId="77"/>
    <cellStyle name="Обычный 7 2 2 2" xfId="78"/>
    <cellStyle name="Обычный 7 2 3" xfId="79"/>
    <cellStyle name="Обычный 7 2 4" xfId="80"/>
    <cellStyle name="Обычный 7 3" xfId="81"/>
    <cellStyle name="Обычный 7 3 2" xfId="82"/>
    <cellStyle name="Обычный 7 4" xfId="83"/>
    <cellStyle name="Обычный 7 4 2" xfId="84"/>
    <cellStyle name="Обычный 7 5" xfId="85"/>
    <cellStyle name="Обычный 8" xfId="86"/>
    <cellStyle name="Обычный 8 2" xfId="87"/>
    <cellStyle name="Обычный 8 2 2" xfId="88"/>
    <cellStyle name="Обычный 8 2 2 2" xfId="89"/>
    <cellStyle name="Обычный 8 2 3" xfId="90"/>
    <cellStyle name="Обычный 8 2 4" xfId="91"/>
    <cellStyle name="Обычный 8 3" xfId="92"/>
    <cellStyle name="Обычный 8 3 2" xfId="93"/>
    <cellStyle name="Обычный 8 4" xfId="94"/>
    <cellStyle name="Обычный 8 4 2" xfId="95"/>
    <cellStyle name="Обычный 8 5" xfId="96"/>
    <cellStyle name="Обычный 9" xfId="97"/>
    <cellStyle name="Обычный 9 2" xfId="98"/>
    <cellStyle name="Обычный 9 2 2" xfId="99"/>
    <cellStyle name="Обычный 9 2 2 2" xfId="100"/>
    <cellStyle name="Обычный 9 2 3" xfId="101"/>
    <cellStyle name="Обычный 9 2 4" xfId="102"/>
    <cellStyle name="Обычный 9 3" xfId="103"/>
    <cellStyle name="Обычный 9 3 2" xfId="104"/>
    <cellStyle name="Обычный 9 4" xfId="105"/>
    <cellStyle name="Обычный 9 4 2" xfId="106"/>
    <cellStyle name="Обычный 9 5" xfId="107"/>
    <cellStyle name="Финансовый" xfId="1" builtinId="3"/>
    <cellStyle name="Финансовый 2" xfId="3"/>
    <cellStyle name="Финансовый 2 10" xfId="109"/>
    <cellStyle name="Финансовый 2 11" xfId="110"/>
    <cellStyle name="Финансовый 2 2" xfId="111"/>
    <cellStyle name="Финансовый 2 3" xfId="108"/>
    <cellStyle name="Финансовый 2 8" xfId="112"/>
    <cellStyle name="Финансовый 2 9" xfId="113"/>
    <cellStyle name="Финансовый 3" xfId="5"/>
    <cellStyle name="Финансовый 3 2" xfId="115"/>
    <cellStyle name="Финансовый 3 2 2" xfId="116"/>
    <cellStyle name="Финансовый 3 2 2 2" xfId="117"/>
    <cellStyle name="Финансовый 3 2 3" xfId="118"/>
    <cellStyle name="Финансовый 3 2 4" xfId="119"/>
    <cellStyle name="Финансовый 3 3" xfId="120"/>
    <cellStyle name="Финансовый 3 3 2" xfId="121"/>
    <cellStyle name="Финансовый 3 4" xfId="122"/>
    <cellStyle name="Финансовый 3 4 2" xfId="123"/>
    <cellStyle name="Финансовый 3 5" xfId="124"/>
    <cellStyle name="Финансовый 3 6" xfId="125"/>
    <cellStyle name="Финансовый 3 7" xfId="114"/>
    <cellStyle name="Финансовый 4" xfId="126"/>
    <cellStyle name="Финансовый 5" xfId="127"/>
    <cellStyle name="Финансовый 6" xfId="128"/>
  </cellStyles>
  <dxfs count="0"/>
  <tableStyles count="0" defaultTableStyle="TableStyleMedium2" defaultPivotStyle="PivotStyleMedium9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tabSelected="1" topLeftCell="A13" zoomScale="90" zoomScaleNormal="90" workbookViewId="0">
      <selection activeCell="C12" sqref="C12:D12"/>
    </sheetView>
  </sheetViews>
  <sheetFormatPr defaultColWidth="9.140625" defaultRowHeight="15" x14ac:dyDescent="0.25"/>
  <cols>
    <col min="1" max="1" width="32.7109375" style="7" customWidth="1"/>
    <col min="2" max="2" width="16.42578125" style="7" customWidth="1"/>
    <col min="3" max="3" width="19.7109375" style="7" customWidth="1"/>
    <col min="4" max="4" width="20.5703125" style="7" customWidth="1"/>
    <col min="5" max="5" width="16.42578125" style="7" customWidth="1"/>
    <col min="6" max="6" width="20" style="7" customWidth="1"/>
    <col min="7" max="7" width="18" style="7" customWidth="1"/>
    <col min="8" max="8" width="16.42578125" style="7" customWidth="1"/>
    <col min="9" max="9" width="19.85546875" style="7" customWidth="1"/>
    <col min="10" max="10" width="20.7109375" style="7" customWidth="1"/>
    <col min="11" max="11" width="32.85546875" style="12" customWidth="1"/>
    <col min="12" max="12" width="9.140625" style="7" customWidth="1"/>
    <col min="13" max="13" width="16.85546875" style="7" customWidth="1"/>
    <col min="14" max="14" width="9.140625" style="7"/>
    <col min="15" max="15" width="9.140625" style="7" customWidth="1"/>
    <col min="16" max="16" width="11.5703125" style="7" customWidth="1"/>
    <col min="17" max="17" width="10.42578125" style="7" customWidth="1"/>
    <col min="18" max="18" width="13.28515625" style="7" customWidth="1"/>
    <col min="19" max="19" width="11" style="7" customWidth="1"/>
    <col min="20" max="20" width="9.140625" style="7" customWidth="1"/>
    <col min="21" max="21" width="11.5703125" style="7" customWidth="1"/>
    <col min="22" max="16384" width="9.140625" style="7"/>
  </cols>
  <sheetData>
    <row r="1" spans="1:14" ht="15.75" x14ac:dyDescent="0.25">
      <c r="K1" s="2" t="s">
        <v>21</v>
      </c>
    </row>
    <row r="2" spans="1:14" ht="15.75" x14ac:dyDescent="0.25">
      <c r="K2" s="2" t="s">
        <v>22</v>
      </c>
    </row>
    <row r="3" spans="1:14" ht="15.75" x14ac:dyDescent="0.25">
      <c r="C3" s="8"/>
      <c r="E3" s="8"/>
      <c r="K3" s="2"/>
    </row>
    <row r="4" spans="1:14" ht="15.75" x14ac:dyDescent="0.25">
      <c r="K4" s="2" t="s">
        <v>63</v>
      </c>
    </row>
    <row r="5" spans="1:14" ht="15.75" x14ac:dyDescent="0.25">
      <c r="A5" s="9"/>
      <c r="B5" s="10"/>
      <c r="C5" s="10"/>
      <c r="D5" s="10"/>
      <c r="E5" s="10"/>
      <c r="F5" s="10"/>
      <c r="G5" s="10"/>
      <c r="H5" s="10"/>
      <c r="I5" s="10"/>
      <c r="J5" s="10"/>
      <c r="K5" s="11"/>
    </row>
    <row r="6" spans="1:14" ht="15.75" x14ac:dyDescent="0.25">
      <c r="A6" s="38" t="s">
        <v>66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4" ht="15.75" x14ac:dyDescent="0.25">
      <c r="A7" s="38" t="s">
        <v>62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4" ht="15.75" x14ac:dyDescent="0.25">
      <c r="A8" s="5"/>
      <c r="B8" s="3"/>
      <c r="C8" s="3"/>
      <c r="D8" s="6"/>
      <c r="E8" s="3"/>
      <c r="F8" s="6"/>
      <c r="G8" s="3"/>
      <c r="H8" s="3"/>
      <c r="I8" s="6"/>
      <c r="J8" s="6"/>
      <c r="K8" s="4"/>
    </row>
    <row r="9" spans="1:14" ht="15.75" x14ac:dyDescent="0.25">
      <c r="A9" s="40" t="s">
        <v>0</v>
      </c>
      <c r="B9" s="41"/>
      <c r="C9" s="41"/>
      <c r="D9" s="41"/>
      <c r="E9" s="41"/>
      <c r="F9" s="41"/>
      <c r="G9" s="41"/>
      <c r="H9" s="41"/>
      <c r="I9" s="41"/>
      <c r="J9" s="41"/>
      <c r="K9" s="42"/>
    </row>
    <row r="10" spans="1:14" ht="31.5" customHeight="1" x14ac:dyDescent="0.25">
      <c r="A10" s="43" t="s">
        <v>16</v>
      </c>
      <c r="B10" s="43" t="s">
        <v>12</v>
      </c>
      <c r="C10" s="43"/>
      <c r="D10" s="43"/>
      <c r="E10" s="43"/>
      <c r="F10" s="43"/>
      <c r="G10" s="43"/>
      <c r="H10" s="43"/>
      <c r="I10" s="43"/>
      <c r="J10" s="43"/>
      <c r="K10" s="55" t="s">
        <v>17</v>
      </c>
    </row>
    <row r="11" spans="1:14" ht="15.75" x14ac:dyDescent="0.25">
      <c r="A11" s="43"/>
      <c r="B11" s="44" t="s">
        <v>25</v>
      </c>
      <c r="C11" s="44"/>
      <c r="D11" s="44"/>
      <c r="E11" s="44" t="s">
        <v>26</v>
      </c>
      <c r="F11" s="44"/>
      <c r="G11" s="44"/>
      <c r="H11" s="44" t="s">
        <v>28</v>
      </c>
      <c r="I11" s="44"/>
      <c r="J11" s="44"/>
      <c r="K11" s="56"/>
    </row>
    <row r="12" spans="1:14" ht="15.75" x14ac:dyDescent="0.25">
      <c r="A12" s="43"/>
      <c r="B12" s="43" t="s">
        <v>11</v>
      </c>
      <c r="C12" s="44" t="s">
        <v>13</v>
      </c>
      <c r="D12" s="44"/>
      <c r="E12" s="43" t="s">
        <v>11</v>
      </c>
      <c r="F12" s="44" t="s">
        <v>13</v>
      </c>
      <c r="G12" s="44"/>
      <c r="H12" s="43" t="s">
        <v>11</v>
      </c>
      <c r="I12" s="43" t="s">
        <v>13</v>
      </c>
      <c r="J12" s="43"/>
      <c r="K12" s="56"/>
    </row>
    <row r="13" spans="1:14" ht="48.75" customHeight="1" x14ac:dyDescent="0.25">
      <c r="A13" s="43"/>
      <c r="B13" s="43"/>
      <c r="C13" s="27" t="s">
        <v>14</v>
      </c>
      <c r="D13" s="27" t="s">
        <v>15</v>
      </c>
      <c r="E13" s="43"/>
      <c r="F13" s="27" t="s">
        <v>14</v>
      </c>
      <c r="G13" s="27" t="s">
        <v>15</v>
      </c>
      <c r="H13" s="43"/>
      <c r="I13" s="27" t="s">
        <v>14</v>
      </c>
      <c r="J13" s="27" t="s">
        <v>15</v>
      </c>
      <c r="K13" s="57"/>
    </row>
    <row r="14" spans="1:14" s="13" customFormat="1" ht="15.75" x14ac:dyDescent="0.2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  <c r="M14" s="14"/>
      <c r="N14" s="14"/>
    </row>
    <row r="15" spans="1:14" ht="31.5" x14ac:dyDescent="0.25">
      <c r="A15" s="15" t="s">
        <v>1</v>
      </c>
      <c r="B15" s="51">
        <f t="shared" ref="B15:J15" si="0">SUM(B16+B61)</f>
        <v>24005272.399999999</v>
      </c>
      <c r="C15" s="51">
        <f t="shared" si="0"/>
        <v>13769330.199999999</v>
      </c>
      <c r="D15" s="51">
        <f t="shared" si="0"/>
        <v>10235942.199999999</v>
      </c>
      <c r="E15" s="51">
        <f t="shared" si="0"/>
        <v>18496423.300000001</v>
      </c>
      <c r="F15" s="51">
        <f t="shared" si="0"/>
        <v>9192506.1999999993</v>
      </c>
      <c r="G15" s="51">
        <f t="shared" si="0"/>
        <v>9303917.0999999996</v>
      </c>
      <c r="H15" s="51">
        <f t="shared" si="0"/>
        <v>11632652.5</v>
      </c>
      <c r="I15" s="51">
        <f t="shared" si="0"/>
        <v>7355407.5999999996</v>
      </c>
      <c r="J15" s="51">
        <f t="shared" si="0"/>
        <v>4277244.9000000004</v>
      </c>
      <c r="K15" s="53"/>
      <c r="M15" s="8"/>
    </row>
    <row r="16" spans="1:14" ht="15.75" x14ac:dyDescent="0.25">
      <c r="A16" s="15" t="s">
        <v>2</v>
      </c>
      <c r="B16" s="51">
        <f t="shared" ref="B16:J16" si="1">SUM(B17+B21+B29+B34+B36+B40+B44+B46+B49+B51+B54)</f>
        <v>23805966.5</v>
      </c>
      <c r="C16" s="51">
        <f t="shared" si="1"/>
        <v>13570024.300000001</v>
      </c>
      <c r="D16" s="51">
        <f t="shared" si="1"/>
        <v>10235942.199999999</v>
      </c>
      <c r="E16" s="51">
        <f t="shared" si="1"/>
        <v>18292749</v>
      </c>
      <c r="F16" s="51">
        <f t="shared" si="1"/>
        <v>8988831.9000000004</v>
      </c>
      <c r="G16" s="51">
        <f t="shared" si="1"/>
        <v>9303917.0999999996</v>
      </c>
      <c r="H16" s="51">
        <f t="shared" si="1"/>
        <v>11457486.4</v>
      </c>
      <c r="I16" s="51">
        <f t="shared" si="1"/>
        <v>7180241.5</v>
      </c>
      <c r="J16" s="51">
        <f t="shared" si="1"/>
        <v>4277244.9000000004</v>
      </c>
      <c r="K16" s="53"/>
      <c r="M16" s="8"/>
      <c r="N16" s="8"/>
    </row>
    <row r="17" spans="1:13" ht="80.25" customHeight="1" x14ac:dyDescent="0.25">
      <c r="A17" s="15" t="s">
        <v>3</v>
      </c>
      <c r="B17" s="51">
        <f t="shared" ref="B17:J17" si="2">SUM(B18:B20)</f>
        <v>2022478.4</v>
      </c>
      <c r="C17" s="51">
        <f t="shared" si="2"/>
        <v>2022478.4</v>
      </c>
      <c r="D17" s="51">
        <f t="shared" si="2"/>
        <v>0</v>
      </c>
      <c r="E17" s="51">
        <f t="shared" si="2"/>
        <v>2751799</v>
      </c>
      <c r="F17" s="51">
        <f t="shared" si="2"/>
        <v>2751799</v>
      </c>
      <c r="G17" s="51">
        <f t="shared" si="2"/>
        <v>0</v>
      </c>
      <c r="H17" s="51">
        <f t="shared" si="2"/>
        <v>317323</v>
      </c>
      <c r="I17" s="51">
        <f t="shared" si="2"/>
        <v>317323</v>
      </c>
      <c r="J17" s="51">
        <f t="shared" si="2"/>
        <v>0</v>
      </c>
      <c r="K17" s="53"/>
      <c r="M17" s="8"/>
    </row>
    <row r="18" spans="1:13" ht="71.45" customHeight="1" x14ac:dyDescent="0.25">
      <c r="A18" s="16" t="s">
        <v>29</v>
      </c>
      <c r="B18" s="52">
        <f>SUM(C18:D18)</f>
        <v>185700</v>
      </c>
      <c r="C18" s="52">
        <v>185700</v>
      </c>
      <c r="D18" s="52">
        <v>0</v>
      </c>
      <c r="E18" s="52">
        <f>SUM(F18:G18)</f>
        <v>185700</v>
      </c>
      <c r="F18" s="52">
        <v>185700</v>
      </c>
      <c r="G18" s="52">
        <v>0</v>
      </c>
      <c r="H18" s="52">
        <f>SUM(I18:J18)</f>
        <v>185700</v>
      </c>
      <c r="I18" s="52">
        <v>185700</v>
      </c>
      <c r="J18" s="52">
        <v>0</v>
      </c>
      <c r="K18" s="47" t="s">
        <v>32</v>
      </c>
      <c r="M18" s="8"/>
    </row>
    <row r="19" spans="1:13" ht="52.9" customHeight="1" x14ac:dyDescent="0.25">
      <c r="A19" s="16" t="s">
        <v>30</v>
      </c>
      <c r="B19" s="52">
        <f t="shared" ref="B19:B20" si="3">SUM(C19:D19)</f>
        <v>582214.69999999995</v>
      </c>
      <c r="C19" s="52">
        <v>582214.69999999995</v>
      </c>
      <c r="D19" s="52">
        <v>0</v>
      </c>
      <c r="E19" s="52">
        <f t="shared" ref="E19:E20" si="4">SUM(F19:G19)</f>
        <v>690376.5</v>
      </c>
      <c r="F19" s="52">
        <v>690376.5</v>
      </c>
      <c r="G19" s="52">
        <v>0</v>
      </c>
      <c r="H19" s="52">
        <f t="shared" ref="H19:H20" si="5">SUM(I19:J19)</f>
        <v>131623</v>
      </c>
      <c r="I19" s="52">
        <v>131623</v>
      </c>
      <c r="J19" s="52">
        <v>0</v>
      </c>
      <c r="K19" s="47" t="s">
        <v>33</v>
      </c>
    </row>
    <row r="20" spans="1:13" ht="63" x14ac:dyDescent="0.25">
      <c r="A20" s="16" t="s">
        <v>31</v>
      </c>
      <c r="B20" s="52">
        <f t="shared" si="3"/>
        <v>1254563.7</v>
      </c>
      <c r="C20" s="52">
        <v>1254563.7</v>
      </c>
      <c r="D20" s="52">
        <v>0</v>
      </c>
      <c r="E20" s="52">
        <f t="shared" si="4"/>
        <v>1875722.5</v>
      </c>
      <c r="F20" s="52">
        <v>1875722.5</v>
      </c>
      <c r="G20" s="52">
        <v>0</v>
      </c>
      <c r="H20" s="52">
        <f t="shared" si="5"/>
        <v>0</v>
      </c>
      <c r="I20" s="52">
        <v>0</v>
      </c>
      <c r="J20" s="52">
        <v>0</v>
      </c>
      <c r="K20" s="47" t="s">
        <v>33</v>
      </c>
    </row>
    <row r="21" spans="1:13" ht="70.5" customHeight="1" x14ac:dyDescent="0.25">
      <c r="A21" s="15" t="s">
        <v>4</v>
      </c>
      <c r="B21" s="51">
        <f>SUM(B22:B28)</f>
        <v>4216047.5</v>
      </c>
      <c r="C21" s="51">
        <f t="shared" ref="C21:J21" si="6">SUM(C22:C28)</f>
        <v>80000</v>
      </c>
      <c r="D21" s="51">
        <f t="shared" si="6"/>
        <v>4136047.5</v>
      </c>
      <c r="E21" s="51">
        <f t="shared" si="6"/>
        <v>6445118.7000000002</v>
      </c>
      <c r="F21" s="51">
        <f t="shared" si="6"/>
        <v>346211</v>
      </c>
      <c r="G21" s="51">
        <f t="shared" si="6"/>
        <v>6098907.7000000002</v>
      </c>
      <c r="H21" s="51">
        <f t="shared" si="6"/>
        <v>3922528.2</v>
      </c>
      <c r="I21" s="51">
        <f t="shared" si="6"/>
        <v>81172</v>
      </c>
      <c r="J21" s="51">
        <f t="shared" si="6"/>
        <v>3841356.2</v>
      </c>
      <c r="K21" s="22"/>
    </row>
    <row r="22" spans="1:13" ht="31.5" x14ac:dyDescent="0.25">
      <c r="A22" s="37" t="s">
        <v>34</v>
      </c>
      <c r="B22" s="52">
        <f>C22+D22</f>
        <v>933005.2</v>
      </c>
      <c r="C22" s="52">
        <v>10000</v>
      </c>
      <c r="D22" s="52">
        <v>923005.2</v>
      </c>
      <c r="E22" s="52">
        <f>F22+G22</f>
        <v>4497463.5999999996</v>
      </c>
      <c r="F22" s="52">
        <v>200000</v>
      </c>
      <c r="G22" s="52">
        <v>4297463.5999999996</v>
      </c>
      <c r="H22" s="52">
        <f>I22+J22</f>
        <v>1393958</v>
      </c>
      <c r="I22" s="52">
        <v>0</v>
      </c>
      <c r="J22" s="52">
        <v>1393958</v>
      </c>
      <c r="K22" s="47" t="s">
        <v>33</v>
      </c>
    </row>
    <row r="23" spans="1:13" ht="63" x14ac:dyDescent="0.25">
      <c r="A23" s="37"/>
      <c r="B23" s="52">
        <f t="shared" ref="B23:B28" si="7">C23+D23</f>
        <v>7395</v>
      </c>
      <c r="C23" s="52">
        <v>0</v>
      </c>
      <c r="D23" s="52">
        <v>7395</v>
      </c>
      <c r="E23" s="52">
        <f t="shared" ref="E23:E28" si="8">F23+G23</f>
        <v>7395</v>
      </c>
      <c r="F23" s="52"/>
      <c r="G23" s="52">
        <v>7395</v>
      </c>
      <c r="H23" s="52">
        <f t="shared" ref="H23:H28" si="9">I23+J23</f>
        <v>0</v>
      </c>
      <c r="I23" s="52">
        <v>0</v>
      </c>
      <c r="J23" s="52">
        <v>0</v>
      </c>
      <c r="K23" s="47" t="s">
        <v>50</v>
      </c>
    </row>
    <row r="24" spans="1:13" ht="78.75" x14ac:dyDescent="0.25">
      <c r="A24" s="28" t="s">
        <v>35</v>
      </c>
      <c r="B24" s="52">
        <f t="shared" si="7"/>
        <v>70000</v>
      </c>
      <c r="C24" s="52">
        <v>70000</v>
      </c>
      <c r="D24" s="52">
        <v>0</v>
      </c>
      <c r="E24" s="52">
        <f t="shared" si="8"/>
        <v>146211</v>
      </c>
      <c r="F24" s="52">
        <v>146211</v>
      </c>
      <c r="G24" s="52">
        <v>0</v>
      </c>
      <c r="H24" s="52">
        <f t="shared" si="9"/>
        <v>81172</v>
      </c>
      <c r="I24" s="52">
        <v>81172</v>
      </c>
      <c r="J24" s="52">
        <v>0</v>
      </c>
      <c r="K24" s="47" t="s">
        <v>33</v>
      </c>
    </row>
    <row r="25" spans="1:13" ht="63" x14ac:dyDescent="0.25">
      <c r="A25" s="37" t="s">
        <v>51</v>
      </c>
      <c r="B25" s="52">
        <f t="shared" si="7"/>
        <v>10438.4</v>
      </c>
      <c r="C25" s="52">
        <v>0</v>
      </c>
      <c r="D25" s="52">
        <v>10438.4</v>
      </c>
      <c r="E25" s="52">
        <f t="shared" si="8"/>
        <v>0</v>
      </c>
      <c r="F25" s="52">
        <v>0</v>
      </c>
      <c r="G25" s="52">
        <v>0</v>
      </c>
      <c r="H25" s="52">
        <f t="shared" si="9"/>
        <v>0</v>
      </c>
      <c r="I25" s="52">
        <v>0</v>
      </c>
      <c r="J25" s="52">
        <v>0</v>
      </c>
      <c r="K25" s="47" t="s">
        <v>50</v>
      </c>
    </row>
    <row r="26" spans="1:13" ht="31.5" x14ac:dyDescent="0.25">
      <c r="A26" s="37"/>
      <c r="B26" s="52">
        <f t="shared" si="7"/>
        <v>1810935.4</v>
      </c>
      <c r="C26" s="52">
        <v>0</v>
      </c>
      <c r="D26" s="52">
        <v>1810935.4</v>
      </c>
      <c r="E26" s="52">
        <f t="shared" si="8"/>
        <v>1681557.9</v>
      </c>
      <c r="F26" s="52">
        <v>0</v>
      </c>
      <c r="G26" s="52">
        <v>1681557.9</v>
      </c>
      <c r="H26" s="52">
        <f t="shared" si="9"/>
        <v>2334907</v>
      </c>
      <c r="I26" s="52">
        <v>0</v>
      </c>
      <c r="J26" s="52">
        <v>2334907</v>
      </c>
      <c r="K26" s="47" t="s">
        <v>33</v>
      </c>
    </row>
    <row r="27" spans="1:13" ht="63" x14ac:dyDescent="0.25">
      <c r="A27" s="37" t="s">
        <v>52</v>
      </c>
      <c r="B27" s="52">
        <f t="shared" si="7"/>
        <v>390847.1</v>
      </c>
      <c r="C27" s="52">
        <v>0</v>
      </c>
      <c r="D27" s="52">
        <v>390847.1</v>
      </c>
      <c r="E27" s="52">
        <f t="shared" si="8"/>
        <v>112491.2</v>
      </c>
      <c r="F27" s="52">
        <v>0</v>
      </c>
      <c r="G27" s="52">
        <v>112491.2</v>
      </c>
      <c r="H27" s="52">
        <f t="shared" si="9"/>
        <v>112491.2</v>
      </c>
      <c r="I27" s="52">
        <v>0</v>
      </c>
      <c r="J27" s="52">
        <v>112491.2</v>
      </c>
      <c r="K27" s="47" t="s">
        <v>50</v>
      </c>
    </row>
    <row r="28" spans="1:13" ht="31.5" x14ac:dyDescent="0.25">
      <c r="A28" s="37"/>
      <c r="B28" s="52">
        <f t="shared" si="7"/>
        <v>993426.4</v>
      </c>
      <c r="C28" s="52">
        <v>0</v>
      </c>
      <c r="D28" s="52">
        <v>993426.4</v>
      </c>
      <c r="E28" s="52">
        <f t="shared" si="8"/>
        <v>0</v>
      </c>
      <c r="F28" s="52">
        <v>0</v>
      </c>
      <c r="G28" s="52">
        <v>0</v>
      </c>
      <c r="H28" s="52">
        <f t="shared" si="9"/>
        <v>0</v>
      </c>
      <c r="I28" s="52">
        <v>0</v>
      </c>
      <c r="J28" s="52">
        <v>0</v>
      </c>
      <c r="K28" s="47" t="s">
        <v>33</v>
      </c>
    </row>
    <row r="29" spans="1:13" ht="85.15" customHeight="1" x14ac:dyDescent="0.25">
      <c r="A29" s="18" t="s">
        <v>5</v>
      </c>
      <c r="B29" s="51">
        <f t="shared" ref="B29:B32" si="10">SUM(D29)</f>
        <v>1027021.1</v>
      </c>
      <c r="C29" s="51">
        <v>0</v>
      </c>
      <c r="D29" s="51">
        <f>SUM(D31+D33)</f>
        <v>1027021.1</v>
      </c>
      <c r="E29" s="51">
        <f>SUM(E30:E33)</f>
        <v>1002937.3</v>
      </c>
      <c r="F29" s="51">
        <f t="shared" ref="F29:J29" si="11">SUM(F30:F33)</f>
        <v>365732.2</v>
      </c>
      <c r="G29" s="51">
        <f t="shared" si="11"/>
        <v>637205.1</v>
      </c>
      <c r="H29" s="51">
        <f t="shared" si="11"/>
        <v>881370.1</v>
      </c>
      <c r="I29" s="51">
        <f t="shared" si="11"/>
        <v>850232.1</v>
      </c>
      <c r="J29" s="51">
        <f t="shared" si="11"/>
        <v>31138</v>
      </c>
      <c r="K29" s="22"/>
    </row>
    <row r="30" spans="1:13" ht="47.25" x14ac:dyDescent="0.25">
      <c r="A30" s="37" t="s">
        <v>36</v>
      </c>
      <c r="B30" s="52">
        <f t="shared" si="10"/>
        <v>0</v>
      </c>
      <c r="C30" s="52">
        <v>0</v>
      </c>
      <c r="D30" s="52">
        <v>0</v>
      </c>
      <c r="E30" s="52">
        <v>0</v>
      </c>
      <c r="F30" s="52">
        <v>0</v>
      </c>
      <c r="G30" s="52">
        <v>0</v>
      </c>
      <c r="H30" s="52">
        <v>850232.1</v>
      </c>
      <c r="I30" s="52">
        <v>850232.1</v>
      </c>
      <c r="J30" s="52">
        <v>0</v>
      </c>
      <c r="K30" s="47" t="s">
        <v>38</v>
      </c>
    </row>
    <row r="31" spans="1:13" ht="31.5" x14ac:dyDescent="0.25">
      <c r="A31" s="37"/>
      <c r="B31" s="52">
        <f>SUM(D31)</f>
        <v>651975.19999999995</v>
      </c>
      <c r="C31" s="52">
        <v>0</v>
      </c>
      <c r="D31" s="52">
        <v>651975.19999999995</v>
      </c>
      <c r="E31" s="52">
        <v>553142</v>
      </c>
      <c r="F31" s="52">
        <v>0</v>
      </c>
      <c r="G31" s="52">
        <v>553142</v>
      </c>
      <c r="H31" s="52">
        <v>31138</v>
      </c>
      <c r="I31" s="52">
        <v>0</v>
      </c>
      <c r="J31" s="52">
        <v>31138</v>
      </c>
      <c r="K31" s="47" t="s">
        <v>33</v>
      </c>
    </row>
    <row r="32" spans="1:13" ht="47.25" x14ac:dyDescent="0.25">
      <c r="A32" s="37" t="s">
        <v>37</v>
      </c>
      <c r="B32" s="52">
        <f t="shared" si="10"/>
        <v>0</v>
      </c>
      <c r="C32" s="52">
        <v>0</v>
      </c>
      <c r="D32" s="52">
        <v>0</v>
      </c>
      <c r="E32" s="52">
        <v>365732.2</v>
      </c>
      <c r="F32" s="52">
        <v>365732.2</v>
      </c>
      <c r="G32" s="52">
        <v>0</v>
      </c>
      <c r="H32" s="52">
        <v>0</v>
      </c>
      <c r="I32" s="52">
        <v>0</v>
      </c>
      <c r="J32" s="52">
        <v>0</v>
      </c>
      <c r="K32" s="47" t="s">
        <v>38</v>
      </c>
    </row>
    <row r="33" spans="1:13" ht="30" x14ac:dyDescent="0.25">
      <c r="A33" s="37"/>
      <c r="B33" s="52">
        <f>SUM(D33)</f>
        <v>375045.9</v>
      </c>
      <c r="C33" s="52">
        <v>0</v>
      </c>
      <c r="D33" s="52">
        <v>375045.9</v>
      </c>
      <c r="E33" s="52">
        <v>84063.1</v>
      </c>
      <c r="F33" s="52">
        <v>0</v>
      </c>
      <c r="G33" s="52">
        <v>84063.1</v>
      </c>
      <c r="H33" s="52">
        <v>0</v>
      </c>
      <c r="I33" s="52">
        <v>0</v>
      </c>
      <c r="J33" s="52">
        <v>0</v>
      </c>
      <c r="K33" s="54" t="s">
        <v>33</v>
      </c>
    </row>
    <row r="34" spans="1:13" ht="69.75" customHeight="1" x14ac:dyDescent="0.25">
      <c r="A34" s="15" t="s">
        <v>23</v>
      </c>
      <c r="B34" s="51">
        <f>SUM(B35)</f>
        <v>172999.7</v>
      </c>
      <c r="C34" s="51">
        <f t="shared" ref="C34:J34" si="12">SUM(C35)</f>
        <v>10000</v>
      </c>
      <c r="D34" s="51">
        <f t="shared" si="12"/>
        <v>162999.70000000001</v>
      </c>
      <c r="E34" s="51">
        <f t="shared" si="12"/>
        <v>300000</v>
      </c>
      <c r="F34" s="51">
        <f t="shared" si="12"/>
        <v>300000</v>
      </c>
      <c r="G34" s="51">
        <f t="shared" si="12"/>
        <v>0</v>
      </c>
      <c r="H34" s="51">
        <f t="shared" si="12"/>
        <v>137223</v>
      </c>
      <c r="I34" s="51">
        <f t="shared" si="12"/>
        <v>137223</v>
      </c>
      <c r="J34" s="51">
        <f t="shared" si="12"/>
        <v>0</v>
      </c>
      <c r="K34" s="22"/>
      <c r="M34" s="7" t="s">
        <v>24</v>
      </c>
    </row>
    <row r="35" spans="1:13" ht="31.5" x14ac:dyDescent="0.25">
      <c r="A35" s="16" t="s">
        <v>39</v>
      </c>
      <c r="B35" s="52">
        <f>SUM(C35:D35)</f>
        <v>172999.7</v>
      </c>
      <c r="C35" s="52">
        <v>10000</v>
      </c>
      <c r="D35" s="52">
        <v>162999.70000000001</v>
      </c>
      <c r="E35" s="52">
        <f>SUM(F35:G35)</f>
        <v>300000</v>
      </c>
      <c r="F35" s="52">
        <v>300000</v>
      </c>
      <c r="G35" s="52">
        <v>0</v>
      </c>
      <c r="H35" s="52">
        <f>SUM(I35:J35)</f>
        <v>137223</v>
      </c>
      <c r="I35" s="52">
        <v>137223</v>
      </c>
      <c r="J35" s="52">
        <v>0</v>
      </c>
      <c r="K35" s="47" t="s">
        <v>33</v>
      </c>
    </row>
    <row r="36" spans="1:13" ht="117.6" customHeight="1" x14ac:dyDescent="0.25">
      <c r="A36" s="15" t="s">
        <v>6</v>
      </c>
      <c r="B36" s="51">
        <f>SUM(B37:B39)</f>
        <v>4192564.4</v>
      </c>
      <c r="C36" s="51">
        <f t="shared" ref="C36:J36" si="13">SUM(C37:C39)</f>
        <v>0</v>
      </c>
      <c r="D36" s="51">
        <f t="shared" si="13"/>
        <v>4192564.4</v>
      </c>
      <c r="E36" s="51">
        <f t="shared" si="13"/>
        <v>1746775.7</v>
      </c>
      <c r="F36" s="51">
        <f t="shared" si="13"/>
        <v>0</v>
      </c>
      <c r="G36" s="51">
        <f t="shared" si="13"/>
        <v>1746775.7</v>
      </c>
      <c r="H36" s="51">
        <f t="shared" si="13"/>
        <v>0</v>
      </c>
      <c r="I36" s="51">
        <f t="shared" si="13"/>
        <v>0</v>
      </c>
      <c r="J36" s="51">
        <f t="shared" si="13"/>
        <v>0</v>
      </c>
      <c r="K36" s="22"/>
    </row>
    <row r="37" spans="1:13" ht="67.900000000000006" customHeight="1" x14ac:dyDescent="0.25">
      <c r="A37" s="19" t="s">
        <v>53</v>
      </c>
      <c r="B37" s="52">
        <f>C37+D37</f>
        <v>156067.4</v>
      </c>
      <c r="C37" s="52">
        <v>0</v>
      </c>
      <c r="D37" s="52">
        <f>116067.4+40000</f>
        <v>156067.4</v>
      </c>
      <c r="E37" s="52">
        <f>F37+G37</f>
        <v>100577.1</v>
      </c>
      <c r="F37" s="52">
        <v>0</v>
      </c>
      <c r="G37" s="52">
        <f>60577.1+40000</f>
        <v>100577.1</v>
      </c>
      <c r="H37" s="52">
        <v>0</v>
      </c>
      <c r="I37" s="52">
        <v>0</v>
      </c>
      <c r="J37" s="52">
        <v>0</v>
      </c>
      <c r="K37" s="54" t="s">
        <v>33</v>
      </c>
    </row>
    <row r="38" spans="1:13" ht="44.45" customHeight="1" x14ac:dyDescent="0.25">
      <c r="A38" s="19" t="s">
        <v>54</v>
      </c>
      <c r="B38" s="52">
        <v>48344.3</v>
      </c>
      <c r="C38" s="52">
        <v>0</v>
      </c>
      <c r="D38" s="52">
        <v>48344.3</v>
      </c>
      <c r="E38" s="52">
        <v>16888.3</v>
      </c>
      <c r="F38" s="52">
        <v>0</v>
      </c>
      <c r="G38" s="52">
        <v>16888.3</v>
      </c>
      <c r="H38" s="52">
        <v>0</v>
      </c>
      <c r="I38" s="52">
        <v>0</v>
      </c>
      <c r="J38" s="52">
        <v>0</v>
      </c>
      <c r="K38" s="47" t="s">
        <v>45</v>
      </c>
    </row>
    <row r="39" spans="1:13" ht="78.75" x14ac:dyDescent="0.25">
      <c r="A39" s="19" t="s">
        <v>55</v>
      </c>
      <c r="B39" s="52">
        <v>3988152.7</v>
      </c>
      <c r="C39" s="52">
        <v>0</v>
      </c>
      <c r="D39" s="52">
        <v>3988152.7</v>
      </c>
      <c r="E39" s="52">
        <v>1629310.3</v>
      </c>
      <c r="F39" s="52">
        <v>0</v>
      </c>
      <c r="G39" s="52">
        <v>1629310.3</v>
      </c>
      <c r="H39" s="52">
        <v>0</v>
      </c>
      <c r="I39" s="52">
        <v>0</v>
      </c>
      <c r="J39" s="52">
        <v>0</v>
      </c>
      <c r="K39" s="47" t="s">
        <v>33</v>
      </c>
    </row>
    <row r="40" spans="1:13" ht="128.44999999999999" customHeight="1" x14ac:dyDescent="0.25">
      <c r="A40" s="15" t="s">
        <v>7</v>
      </c>
      <c r="B40" s="51">
        <f t="shared" ref="B40:J40" si="14">SUM(B41:B43)</f>
        <v>1153342.1000000001</v>
      </c>
      <c r="C40" s="51">
        <f t="shared" si="14"/>
        <v>912967.3</v>
      </c>
      <c r="D40" s="51">
        <f t="shared" si="14"/>
        <v>240374.8</v>
      </c>
      <c r="E40" s="51">
        <f t="shared" si="14"/>
        <v>733230.6</v>
      </c>
      <c r="F40" s="51">
        <f t="shared" si="14"/>
        <v>511002</v>
      </c>
      <c r="G40" s="51">
        <f t="shared" si="14"/>
        <v>222228.6</v>
      </c>
      <c r="H40" s="51">
        <f t="shared" si="14"/>
        <v>537419.30000000005</v>
      </c>
      <c r="I40" s="51">
        <f t="shared" si="14"/>
        <v>497783.1</v>
      </c>
      <c r="J40" s="51">
        <f t="shared" si="14"/>
        <v>39636.199999999997</v>
      </c>
      <c r="K40" s="22"/>
    </row>
    <row r="41" spans="1:13" ht="109.5" customHeight="1" x14ac:dyDescent="0.25">
      <c r="A41" s="16" t="s">
        <v>40</v>
      </c>
      <c r="B41" s="52">
        <f>SUM(C41:D41)</f>
        <v>449050</v>
      </c>
      <c r="C41" s="52">
        <f>250000+18400</f>
        <v>268400</v>
      </c>
      <c r="D41" s="52">
        <v>180650</v>
      </c>
      <c r="E41" s="52">
        <f>F41+G41</f>
        <v>520530.6</v>
      </c>
      <c r="F41" s="52">
        <v>298302</v>
      </c>
      <c r="G41" s="52">
        <v>222228.6</v>
      </c>
      <c r="H41" s="52">
        <f>SUM(I41:J41)</f>
        <v>324719.3</v>
      </c>
      <c r="I41" s="52">
        <v>285083.09999999998</v>
      </c>
      <c r="J41" s="52">
        <v>39636.199999999997</v>
      </c>
      <c r="K41" s="47" t="s">
        <v>42</v>
      </c>
    </row>
    <row r="42" spans="1:13" ht="67.5" customHeight="1" x14ac:dyDescent="0.25">
      <c r="A42" s="16" t="s">
        <v>41</v>
      </c>
      <c r="B42" s="52">
        <f t="shared" ref="B42:B43" si="15">SUM(C42:D42)</f>
        <v>644567.30000000005</v>
      </c>
      <c r="C42" s="52">
        <v>644567.30000000005</v>
      </c>
      <c r="D42" s="52">
        <v>0</v>
      </c>
      <c r="E42" s="52">
        <f>SUM(F42:G42)</f>
        <v>212700</v>
      </c>
      <c r="F42" s="52">
        <v>212700</v>
      </c>
      <c r="G42" s="52">
        <v>0</v>
      </c>
      <c r="H42" s="52">
        <f t="shared" ref="H42:H43" si="16">SUM(I42:J42)</f>
        <v>212700</v>
      </c>
      <c r="I42" s="52">
        <v>212700</v>
      </c>
      <c r="J42" s="52">
        <v>0</v>
      </c>
      <c r="K42" s="47" t="s">
        <v>42</v>
      </c>
    </row>
    <row r="43" spans="1:13" ht="94.5" x14ac:dyDescent="0.25">
      <c r="A43" s="16" t="s">
        <v>56</v>
      </c>
      <c r="B43" s="52">
        <f t="shared" si="15"/>
        <v>59724.800000000003</v>
      </c>
      <c r="C43" s="52">
        <v>0</v>
      </c>
      <c r="D43" s="52">
        <v>59724.800000000003</v>
      </c>
      <c r="E43" s="52">
        <v>0</v>
      </c>
      <c r="F43" s="52">
        <v>0</v>
      </c>
      <c r="G43" s="52">
        <v>0</v>
      </c>
      <c r="H43" s="52">
        <f t="shared" si="16"/>
        <v>0</v>
      </c>
      <c r="I43" s="52">
        <v>0</v>
      </c>
      <c r="J43" s="52">
        <v>0</v>
      </c>
      <c r="K43" s="47" t="s">
        <v>57</v>
      </c>
    </row>
    <row r="44" spans="1:13" ht="78.75" x14ac:dyDescent="0.25">
      <c r="A44" s="15" t="s">
        <v>19</v>
      </c>
      <c r="B44" s="51">
        <f>SUM(B45)</f>
        <v>134705.70000000001</v>
      </c>
      <c r="C44" s="51">
        <f t="shared" ref="C44:J44" si="17">SUM(C45)</f>
        <v>0</v>
      </c>
      <c r="D44" s="51">
        <f t="shared" si="17"/>
        <v>134705.70000000001</v>
      </c>
      <c r="E44" s="51">
        <f t="shared" si="17"/>
        <v>197818</v>
      </c>
      <c r="F44" s="51">
        <f t="shared" si="17"/>
        <v>0</v>
      </c>
      <c r="G44" s="51">
        <f t="shared" si="17"/>
        <v>197818</v>
      </c>
      <c r="H44" s="51">
        <f t="shared" si="17"/>
        <v>133602</v>
      </c>
      <c r="I44" s="51">
        <f t="shared" si="17"/>
        <v>0</v>
      </c>
      <c r="J44" s="51">
        <f t="shared" si="17"/>
        <v>133602</v>
      </c>
      <c r="K44" s="47"/>
    </row>
    <row r="45" spans="1:13" ht="31.5" x14ac:dyDescent="0.25">
      <c r="A45" s="20" t="s">
        <v>58</v>
      </c>
      <c r="B45" s="52">
        <v>134705.70000000001</v>
      </c>
      <c r="C45" s="52">
        <v>0</v>
      </c>
      <c r="D45" s="52">
        <v>134705.70000000001</v>
      </c>
      <c r="E45" s="52">
        <v>197818</v>
      </c>
      <c r="F45" s="52">
        <v>0</v>
      </c>
      <c r="G45" s="52">
        <v>197818</v>
      </c>
      <c r="H45" s="52">
        <v>133602</v>
      </c>
      <c r="I45" s="52">
        <v>0</v>
      </c>
      <c r="J45" s="52">
        <v>133602</v>
      </c>
      <c r="K45" s="47" t="s">
        <v>33</v>
      </c>
    </row>
    <row r="46" spans="1:13" ht="78.75" x14ac:dyDescent="0.25">
      <c r="A46" s="18" t="s">
        <v>18</v>
      </c>
      <c r="B46" s="51">
        <f>SUM(B47:B48)</f>
        <v>10361669.199999999</v>
      </c>
      <c r="C46" s="51">
        <f t="shared" ref="C46:J46" si="18">SUM(C47:C48)</f>
        <v>10237983</v>
      </c>
      <c r="D46" s="51">
        <f t="shared" si="18"/>
        <v>123686.2</v>
      </c>
      <c r="E46" s="51">
        <f t="shared" si="18"/>
        <v>4764350.3</v>
      </c>
      <c r="F46" s="51">
        <f t="shared" si="18"/>
        <v>4570240.7</v>
      </c>
      <c r="G46" s="51">
        <f t="shared" si="18"/>
        <v>194109.6</v>
      </c>
      <c r="H46" s="51">
        <f t="shared" si="18"/>
        <v>5457607.7999999998</v>
      </c>
      <c r="I46" s="51">
        <f t="shared" si="18"/>
        <v>5268724.3</v>
      </c>
      <c r="J46" s="51">
        <f t="shared" si="18"/>
        <v>188883.5</v>
      </c>
      <c r="K46" s="47"/>
    </row>
    <row r="47" spans="1:13" ht="60" x14ac:dyDescent="0.25">
      <c r="A47" s="20" t="s">
        <v>43</v>
      </c>
      <c r="B47" s="52">
        <f>C47+D47</f>
        <v>6718882.9000000004</v>
      </c>
      <c r="C47" s="52">
        <v>6595196.7000000002</v>
      </c>
      <c r="D47" s="52">
        <v>123686.2</v>
      </c>
      <c r="E47" s="52">
        <f>F47+G47</f>
        <v>3224248.8</v>
      </c>
      <c r="F47" s="52">
        <v>3030139.2</v>
      </c>
      <c r="G47" s="52">
        <v>194109.6</v>
      </c>
      <c r="H47" s="52">
        <f>I47+J47</f>
        <v>5457607.7999999998</v>
      </c>
      <c r="I47" s="52">
        <v>5268724.3</v>
      </c>
      <c r="J47" s="52">
        <v>188883.5</v>
      </c>
      <c r="K47" s="47" t="s">
        <v>45</v>
      </c>
    </row>
    <row r="48" spans="1:13" ht="47.25" x14ac:dyDescent="0.25">
      <c r="A48" s="20" t="s">
        <v>44</v>
      </c>
      <c r="B48" s="52">
        <f>C48+D48</f>
        <v>3642786.3</v>
      </c>
      <c r="C48" s="52">
        <v>3642786.3</v>
      </c>
      <c r="D48" s="52">
        <v>0</v>
      </c>
      <c r="E48" s="52">
        <f>F48+G48</f>
        <v>1540101.5</v>
      </c>
      <c r="F48" s="52">
        <v>1540101.5</v>
      </c>
      <c r="G48" s="52">
        <v>0</v>
      </c>
      <c r="H48" s="52">
        <f>I48+J48</f>
        <v>0</v>
      </c>
      <c r="I48" s="52">
        <v>0</v>
      </c>
      <c r="J48" s="52">
        <v>0</v>
      </c>
      <c r="K48" s="47" t="s">
        <v>45</v>
      </c>
    </row>
    <row r="49" spans="1:21" ht="78.75" x14ac:dyDescent="0.25">
      <c r="A49" s="15" t="s">
        <v>46</v>
      </c>
      <c r="B49" s="51">
        <f>SUM(B50)</f>
        <v>80000</v>
      </c>
      <c r="C49" s="51">
        <f t="shared" ref="C49:J49" si="19">SUM(C50)</f>
        <v>80000</v>
      </c>
      <c r="D49" s="51">
        <f t="shared" si="19"/>
        <v>0</v>
      </c>
      <c r="E49" s="51">
        <f t="shared" si="19"/>
        <v>143847</v>
      </c>
      <c r="F49" s="51">
        <f t="shared" si="19"/>
        <v>143847</v>
      </c>
      <c r="G49" s="51">
        <f t="shared" si="19"/>
        <v>0</v>
      </c>
      <c r="H49" s="51">
        <f t="shared" si="19"/>
        <v>27784</v>
      </c>
      <c r="I49" s="51">
        <f t="shared" si="19"/>
        <v>27784</v>
      </c>
      <c r="J49" s="51">
        <f t="shared" si="19"/>
        <v>0</v>
      </c>
      <c r="K49" s="22"/>
    </row>
    <row r="50" spans="1:21" ht="78.75" x14ac:dyDescent="0.25">
      <c r="A50" s="19" t="s">
        <v>47</v>
      </c>
      <c r="B50" s="52">
        <v>80000</v>
      </c>
      <c r="C50" s="52">
        <v>80000</v>
      </c>
      <c r="D50" s="52">
        <v>0</v>
      </c>
      <c r="E50" s="52">
        <v>143847</v>
      </c>
      <c r="F50" s="52">
        <v>143847</v>
      </c>
      <c r="G50" s="52">
        <v>0</v>
      </c>
      <c r="H50" s="52">
        <v>27784</v>
      </c>
      <c r="I50" s="52">
        <v>27784</v>
      </c>
      <c r="J50" s="52">
        <v>0</v>
      </c>
      <c r="K50" s="47" t="s">
        <v>33</v>
      </c>
      <c r="P50" s="8"/>
      <c r="Q50" s="8"/>
      <c r="R50" s="8"/>
      <c r="S50" s="8"/>
      <c r="T50" s="8"/>
      <c r="U50" s="8"/>
    </row>
    <row r="51" spans="1:21" ht="87" customHeight="1" x14ac:dyDescent="0.25">
      <c r="A51" s="15" t="s">
        <v>20</v>
      </c>
      <c r="B51" s="51">
        <f>SUM(B52:B53)</f>
        <v>381319.5</v>
      </c>
      <c r="C51" s="51">
        <f t="shared" ref="C51:J51" si="20">SUM(C52:C53)</f>
        <v>162776.70000000001</v>
      </c>
      <c r="D51" s="51">
        <f t="shared" si="20"/>
        <v>218542.8</v>
      </c>
      <c r="E51" s="51">
        <f t="shared" si="20"/>
        <v>206872.4</v>
      </c>
      <c r="F51" s="51">
        <f t="shared" si="20"/>
        <v>0</v>
      </c>
      <c r="G51" s="51">
        <f t="shared" si="20"/>
        <v>206872.4</v>
      </c>
      <c r="H51" s="51">
        <f t="shared" si="20"/>
        <v>42629</v>
      </c>
      <c r="I51" s="51">
        <f t="shared" si="20"/>
        <v>0</v>
      </c>
      <c r="J51" s="51">
        <f t="shared" si="20"/>
        <v>42629</v>
      </c>
      <c r="K51" s="47"/>
    </row>
    <row r="52" spans="1:21" ht="61.5" customHeight="1" x14ac:dyDescent="0.25">
      <c r="A52" s="19" t="s">
        <v>48</v>
      </c>
      <c r="B52" s="52">
        <f>SUM(C52:D52)</f>
        <v>140067.20000000001</v>
      </c>
      <c r="C52" s="52">
        <v>79865.899999999994</v>
      </c>
      <c r="D52" s="52">
        <v>60201.3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47" t="s">
        <v>45</v>
      </c>
    </row>
    <row r="53" spans="1:21" ht="35.450000000000003" customHeight="1" x14ac:dyDescent="0.25">
      <c r="A53" s="19" t="s">
        <v>49</v>
      </c>
      <c r="B53" s="52">
        <f>C53+D53</f>
        <v>241252.3</v>
      </c>
      <c r="C53" s="52">
        <f>129929.2-120000+72981.6</f>
        <v>82910.8</v>
      </c>
      <c r="D53" s="52">
        <v>158341.5</v>
      </c>
      <c r="E53" s="52">
        <f>F53+G53</f>
        <v>206872.4</v>
      </c>
      <c r="F53" s="52">
        <f>120000-120000</f>
        <v>0</v>
      </c>
      <c r="G53" s="52">
        <v>206872.4</v>
      </c>
      <c r="H53" s="52">
        <f>I53+J53</f>
        <v>42629</v>
      </c>
      <c r="I53" s="52">
        <f>120000-120000</f>
        <v>0</v>
      </c>
      <c r="J53" s="52">
        <v>42629</v>
      </c>
      <c r="K53" s="47" t="s">
        <v>33</v>
      </c>
    </row>
    <row r="54" spans="1:21" ht="78.75" x14ac:dyDescent="0.25">
      <c r="A54" s="15" t="s">
        <v>64</v>
      </c>
      <c r="B54" s="51">
        <f>SUM(B55)</f>
        <v>63818.9</v>
      </c>
      <c r="C54" s="51">
        <f t="shared" ref="C54:J54" si="21">SUM(C55)</f>
        <v>63818.9</v>
      </c>
      <c r="D54" s="51">
        <f t="shared" si="21"/>
        <v>0</v>
      </c>
      <c r="E54" s="51">
        <f t="shared" si="21"/>
        <v>0</v>
      </c>
      <c r="F54" s="51">
        <f t="shared" si="21"/>
        <v>0</v>
      </c>
      <c r="G54" s="51">
        <f t="shared" si="21"/>
        <v>0</v>
      </c>
      <c r="H54" s="51">
        <f t="shared" si="21"/>
        <v>0</v>
      </c>
      <c r="I54" s="51">
        <f t="shared" si="21"/>
        <v>0</v>
      </c>
      <c r="J54" s="51">
        <f t="shared" si="21"/>
        <v>0</v>
      </c>
      <c r="K54" s="47"/>
    </row>
    <row r="55" spans="1:21" ht="59.25" customHeight="1" x14ac:dyDescent="0.25">
      <c r="A55" s="19" t="s">
        <v>65</v>
      </c>
      <c r="B55" s="52">
        <f>C55</f>
        <v>63818.9</v>
      </c>
      <c r="C55" s="52">
        <v>63818.9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47" t="s">
        <v>33</v>
      </c>
    </row>
    <row r="56" spans="1:21" ht="15.75" x14ac:dyDescent="0.25">
      <c r="A56" s="31" t="s">
        <v>8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</row>
    <row r="57" spans="1:21" ht="35.25" customHeight="1" x14ac:dyDescent="0.25">
      <c r="A57" s="33" t="s">
        <v>9</v>
      </c>
      <c r="B57" s="29" t="s">
        <v>12</v>
      </c>
      <c r="C57" s="36"/>
      <c r="D57" s="36"/>
      <c r="E57" s="36"/>
      <c r="F57" s="36"/>
      <c r="G57" s="36"/>
      <c r="H57" s="36"/>
      <c r="I57" s="36"/>
      <c r="J57" s="36"/>
      <c r="K57" s="48" t="s">
        <v>17</v>
      </c>
    </row>
    <row r="58" spans="1:21" ht="15.75" x14ac:dyDescent="0.25">
      <c r="A58" s="34"/>
      <c r="B58" s="30" t="s">
        <v>25</v>
      </c>
      <c r="C58" s="30"/>
      <c r="D58" s="30"/>
      <c r="E58" s="30" t="s">
        <v>26</v>
      </c>
      <c r="F58" s="30"/>
      <c r="G58" s="30"/>
      <c r="H58" s="30" t="s">
        <v>28</v>
      </c>
      <c r="I58" s="30"/>
      <c r="J58" s="30"/>
      <c r="K58" s="49"/>
    </row>
    <row r="59" spans="1:21" ht="15.75" x14ac:dyDescent="0.25">
      <c r="A59" s="34"/>
      <c r="B59" s="29" t="s">
        <v>11</v>
      </c>
      <c r="C59" s="30" t="s">
        <v>13</v>
      </c>
      <c r="D59" s="30"/>
      <c r="E59" s="29" t="s">
        <v>11</v>
      </c>
      <c r="F59" s="30" t="s">
        <v>13</v>
      </c>
      <c r="G59" s="30"/>
      <c r="H59" s="29" t="s">
        <v>11</v>
      </c>
      <c r="I59" s="17"/>
      <c r="J59" s="21"/>
      <c r="K59" s="49"/>
    </row>
    <row r="60" spans="1:21" ht="72.75" customHeight="1" x14ac:dyDescent="0.25">
      <c r="A60" s="35"/>
      <c r="B60" s="29"/>
      <c r="C60" s="17" t="s">
        <v>14</v>
      </c>
      <c r="D60" s="17" t="s">
        <v>15</v>
      </c>
      <c r="E60" s="29"/>
      <c r="F60" s="17" t="s">
        <v>14</v>
      </c>
      <c r="G60" s="17" t="s">
        <v>15</v>
      </c>
      <c r="H60" s="29"/>
      <c r="I60" s="22" t="s">
        <v>14</v>
      </c>
      <c r="J60" s="17" t="s">
        <v>15</v>
      </c>
      <c r="K60" s="50"/>
    </row>
    <row r="61" spans="1:21" ht="31.5" x14ac:dyDescent="0.25">
      <c r="A61" s="15" t="s">
        <v>10</v>
      </c>
      <c r="B61" s="23">
        <f>SUM(C61:D61)</f>
        <v>199305.9</v>
      </c>
      <c r="C61" s="23">
        <f t="shared" ref="C61:J61" si="22">SUM(C62:C64)</f>
        <v>199305.9</v>
      </c>
      <c r="D61" s="23">
        <f t="shared" si="22"/>
        <v>0</v>
      </c>
      <c r="E61" s="23">
        <f t="shared" si="22"/>
        <v>203674.3</v>
      </c>
      <c r="F61" s="23">
        <f t="shared" si="22"/>
        <v>203674.3</v>
      </c>
      <c r="G61" s="23">
        <f t="shared" si="22"/>
        <v>0</v>
      </c>
      <c r="H61" s="23">
        <f t="shared" si="22"/>
        <v>175166.1</v>
      </c>
      <c r="I61" s="23">
        <f t="shared" si="22"/>
        <v>175166.1</v>
      </c>
      <c r="J61" s="23">
        <f t="shared" si="22"/>
        <v>0</v>
      </c>
      <c r="K61" s="24"/>
    </row>
    <row r="62" spans="1:21" ht="47.25" x14ac:dyDescent="0.25">
      <c r="A62" s="19" t="s">
        <v>60</v>
      </c>
      <c r="B62" s="25">
        <f t="shared" ref="B62:B64" si="23">SUM(C62:D62)</f>
        <v>156234.79999999999</v>
      </c>
      <c r="C62" s="25">
        <v>156234.79999999999</v>
      </c>
      <c r="D62" s="25">
        <v>0</v>
      </c>
      <c r="E62" s="26">
        <f t="shared" ref="E62:E63" si="24">SUM(F62:G62)</f>
        <v>165704.20000000001</v>
      </c>
      <c r="F62" s="25">
        <v>165704.20000000001</v>
      </c>
      <c r="G62" s="25">
        <v>0</v>
      </c>
      <c r="H62" s="25">
        <f>SUM(I62:J62)</f>
        <v>175166.1</v>
      </c>
      <c r="I62" s="25">
        <v>175166.1</v>
      </c>
      <c r="J62" s="25">
        <v>0</v>
      </c>
      <c r="K62" s="45" t="s">
        <v>33</v>
      </c>
    </row>
    <row r="63" spans="1:21" ht="33.6" customHeight="1" x14ac:dyDescent="0.25">
      <c r="A63" s="19" t="s">
        <v>61</v>
      </c>
      <c r="B63" s="25">
        <f t="shared" si="23"/>
        <v>5000</v>
      </c>
      <c r="C63" s="25">
        <v>5000</v>
      </c>
      <c r="D63" s="25">
        <v>0</v>
      </c>
      <c r="E63" s="26">
        <f t="shared" si="24"/>
        <v>0</v>
      </c>
      <c r="F63" s="25">
        <v>0</v>
      </c>
      <c r="G63" s="25">
        <v>0</v>
      </c>
      <c r="H63" s="25">
        <f t="shared" ref="H63:H64" si="25">SUM(I63:J63)</f>
        <v>0</v>
      </c>
      <c r="I63" s="25">
        <v>0</v>
      </c>
      <c r="J63" s="25">
        <v>0</v>
      </c>
      <c r="K63" s="46"/>
    </row>
    <row r="64" spans="1:21" ht="63" x14ac:dyDescent="0.25">
      <c r="A64" s="19" t="s">
        <v>59</v>
      </c>
      <c r="B64" s="25">
        <f t="shared" si="23"/>
        <v>38071.1</v>
      </c>
      <c r="C64" s="26">
        <v>38071.1</v>
      </c>
      <c r="D64" s="26">
        <v>0</v>
      </c>
      <c r="E64" s="26">
        <f>SUM(F64:G64)</f>
        <v>37970.1</v>
      </c>
      <c r="F64" s="26">
        <v>37970.1</v>
      </c>
      <c r="G64" s="26">
        <v>0</v>
      </c>
      <c r="H64" s="25">
        <f t="shared" si="25"/>
        <v>0</v>
      </c>
      <c r="I64" s="26">
        <v>0</v>
      </c>
      <c r="J64" s="26">
        <v>0</v>
      </c>
      <c r="K64" s="47" t="s">
        <v>27</v>
      </c>
    </row>
  </sheetData>
  <autoFilter ref="A14:K64"/>
  <mergeCells count="34">
    <mergeCell ref="A27:A28"/>
    <mergeCell ref="A30:A31"/>
    <mergeCell ref="A32:A33"/>
    <mergeCell ref="A6:K6"/>
    <mergeCell ref="A7:K7"/>
    <mergeCell ref="A9:K9"/>
    <mergeCell ref="A10:A13"/>
    <mergeCell ref="B10:J10"/>
    <mergeCell ref="K10:K13"/>
    <mergeCell ref="B11:D11"/>
    <mergeCell ref="E11:G11"/>
    <mergeCell ref="H11:J11"/>
    <mergeCell ref="B12:B13"/>
    <mergeCell ref="C12:D12"/>
    <mergeCell ref="E12:E13"/>
    <mergeCell ref="F12:G12"/>
    <mergeCell ref="H12:H13"/>
    <mergeCell ref="I12:J12"/>
    <mergeCell ref="K62:K63"/>
    <mergeCell ref="E59:E60"/>
    <mergeCell ref="F59:G59"/>
    <mergeCell ref="H59:H60"/>
    <mergeCell ref="K15:K17"/>
    <mergeCell ref="H58:J58"/>
    <mergeCell ref="A56:K56"/>
    <mergeCell ref="A57:A60"/>
    <mergeCell ref="B57:J57"/>
    <mergeCell ref="K57:K60"/>
    <mergeCell ref="B58:D58"/>
    <mergeCell ref="E58:G58"/>
    <mergeCell ref="A25:A26"/>
    <mergeCell ref="B59:B60"/>
    <mergeCell ref="C59:D59"/>
    <mergeCell ref="A22:A23"/>
  </mergeCells>
  <pageMargins left="0.78740157480314965" right="0.39370078740157483" top="0.78740157480314965" bottom="0.78740157480314965" header="0.31496062992125984" footer="0.31496062992125984"/>
  <pageSetup paperSize="9" scale="57" fitToHeight="0" orientation="landscape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8</vt:lpstr>
      <vt:lpstr>'Форма 8'!Заголовки_для_печати</vt:lpstr>
      <vt:lpstr>'Форма 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2023-10-12T14:08:08Z</dcterms:modified>
</cp:coreProperties>
</file>