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19440" windowHeight="11460"/>
  </bookViews>
  <sheets>
    <sheet name="школы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1" i="2" l="1"/>
  <c r="AE11" i="2" s="1"/>
  <c r="AF11" i="2" s="1"/>
  <c r="AB11" i="2"/>
  <c r="X11" i="2"/>
  <c r="T11" i="2"/>
  <c r="P11" i="2"/>
  <c r="L11" i="2"/>
  <c r="H11" i="2"/>
  <c r="AD10" i="2"/>
  <c r="AE10" i="2" s="1"/>
  <c r="AF10" i="2" s="1"/>
  <c r="T10" i="2"/>
  <c r="H10" i="2"/>
  <c r="AC10" i="2" s="1"/>
  <c r="AD7" i="2"/>
  <c r="AE7" i="2" s="1"/>
  <c r="AF7" i="2" s="1"/>
  <c r="AB7" i="2"/>
  <c r="X7" i="2"/>
  <c r="T7" i="2"/>
  <c r="P7" i="2"/>
  <c r="L7" i="2"/>
  <c r="H7" i="2"/>
  <c r="AD6" i="2"/>
  <c r="AE6" i="2" s="1"/>
  <c r="AF6" i="2" s="1"/>
  <c r="AB6" i="2"/>
  <c r="AC6" i="2" s="1"/>
  <c r="X6" i="2"/>
  <c r="T6" i="2"/>
  <c r="P6" i="2"/>
  <c r="L6" i="2"/>
  <c r="H6" i="2"/>
  <c r="AD5" i="2"/>
  <c r="AE5" i="2" s="1"/>
  <c r="AC11" i="2" l="1"/>
  <c r="AC7" i="2"/>
  <c r="AG10" i="2"/>
  <c r="AG7" i="2"/>
  <c r="AG6" i="2"/>
  <c r="AF5" i="2"/>
  <c r="AG5" i="2"/>
  <c r="AG11" i="2"/>
  <c r="AG12" i="2" l="1"/>
  <c r="AG8" i="2"/>
</calcChain>
</file>

<file path=xl/sharedStrings.xml><?xml version="1.0" encoding="utf-8"?>
<sst xmlns="http://schemas.openxmlformats.org/spreadsheetml/2006/main" count="56" uniqueCount="32">
  <si>
    <t>Сроки выполнения работ</t>
  </si>
  <si>
    <t>2023 год</t>
  </si>
  <si>
    <t>№ п/п</t>
  </si>
  <si>
    <t>2021-2023</t>
  </si>
  <si>
    <r>
      <t xml:space="preserve">МБОУ "Гатчинская СОШ №4" </t>
    </r>
    <r>
      <rPr>
        <b/>
        <i/>
        <sz val="14"/>
        <rFont val="Times New Roman"/>
        <family val="1"/>
        <charset val="204"/>
      </rPr>
      <t>(переходящий)</t>
    </r>
  </si>
  <si>
    <t>Вес</t>
  </si>
  <si>
    <t>Итого</t>
  </si>
  <si>
    <t>Продолжительность эксплуатации объекта после ввода в эксплуатацию и последнего капитального ремонта (лет)</t>
  </si>
  <si>
    <t>Наличие проектной (сметной) документации на проведение мероприятий по реновации объекта, имеющей государственную экспертизу (да/нет)</t>
  </si>
  <si>
    <t>Удаленность объекта от других организаций общего образования (км)</t>
  </si>
  <si>
    <t>нет</t>
  </si>
  <si>
    <t>Количество обучающихся (чел)</t>
  </si>
  <si>
    <t>Наличие второй смены (да/нет)</t>
  </si>
  <si>
    <t>Комплексность проводимых мероприятий по реновации объекта</t>
  </si>
  <si>
    <t>МОУ "Гостилицкая ОШ", Ломоносовский район</t>
  </si>
  <si>
    <t>ВСЕГО: ОБОРУДОВАНИЕ</t>
  </si>
  <si>
    <t>Объем средств на ремонт и оборудование</t>
  </si>
  <si>
    <t>Объем средств МБ</t>
  </si>
  <si>
    <t>Объем средств ОБ</t>
  </si>
  <si>
    <t>2023-2024</t>
  </si>
  <si>
    <t>МБОУ "Гимназия" корпус №4" Выборг</t>
  </si>
  <si>
    <t>Балл</t>
  </si>
  <si>
    <t>ВСЕГО баллов</t>
  </si>
  <si>
    <t>Стоимость работ (тыс. руб.)</t>
  </si>
  <si>
    <t>Наименование и местонахождение организации общего образования</t>
  </si>
  <si>
    <t>ИТОГО (План 300 000,00 тыс.руб.)</t>
  </si>
  <si>
    <t>МБОУ "Гимназия" корпус №4" Выборг (переходящий)</t>
  </si>
  <si>
    <t>МОБУ "Сертоловская СОШ №1", Всеволожский район</t>
  </si>
  <si>
    <t>2024-2025</t>
  </si>
  <si>
    <t>2024 год</t>
  </si>
  <si>
    <t>Приложение 59 к пояснительной записке 2023 г.</t>
  </si>
  <si>
    <t>Реновация организаций общего образования в 2023-2024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</si>
</sst>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3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4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top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164" fontId="12" fillId="2" borderId="1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0" fontId="13" fillId="0" borderId="3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/>
    <xf numFmtId="0" fontId="0" fillId="0" borderId="4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"/>
  <sheetViews>
    <sheetView tabSelected="1" zoomScale="70" zoomScaleNormal="70" workbookViewId="0">
      <pane xSplit="4" ySplit="2" topLeftCell="N3" activePane="bottomRight" state="frozen"/>
      <selection pane="topRight" activeCell="E1" sqref="E1"/>
      <selection pane="bottomLeft" activeCell="A2" sqref="A2"/>
      <selection pane="bottomRight" activeCell="AG1" sqref="AG1"/>
    </sheetView>
  </sheetViews>
  <sheetFormatPr defaultColWidth="8.75" defaultRowHeight="11.25" x14ac:dyDescent="0.25"/>
  <cols>
    <col min="1" max="1" width="11.5" style="4" customWidth="1"/>
    <col min="2" max="2" width="81.125" style="4" customWidth="1"/>
    <col min="3" max="3" width="18" style="1" customWidth="1"/>
    <col min="4" max="4" width="20.125" style="2" customWidth="1"/>
    <col min="5" max="12" width="7.125" style="12" customWidth="1"/>
    <col min="13" max="13" width="15.25" style="13" customWidth="1"/>
    <col min="14" max="16" width="7.125" style="13" customWidth="1"/>
    <col min="17" max="17" width="13.875" style="13" customWidth="1"/>
    <col min="18" max="20" width="7.125" style="13" customWidth="1"/>
    <col min="21" max="21" width="20.125" style="14" customWidth="1"/>
    <col min="22" max="22" width="7.125" style="13" customWidth="1"/>
    <col min="23" max="24" width="7.125" style="14" customWidth="1"/>
    <col min="25" max="25" width="10.5" style="4" customWidth="1"/>
    <col min="26" max="28" width="7.125" style="14" customWidth="1"/>
    <col min="29" max="29" width="7.125" style="4" customWidth="1"/>
    <col min="30" max="30" width="12.125" style="29" customWidth="1"/>
    <col min="31" max="31" width="12.25" style="4" customWidth="1"/>
    <col min="32" max="32" width="11.375" style="29" customWidth="1"/>
    <col min="33" max="33" width="13.375" style="30" customWidth="1"/>
    <col min="34" max="34" width="14.25" style="4" bestFit="1" customWidth="1"/>
    <col min="35" max="16384" width="8.75" style="4"/>
  </cols>
  <sheetData>
    <row r="1" spans="1:33" ht="46.5" customHeight="1" x14ac:dyDescent="0.3">
      <c r="AE1" s="44"/>
      <c r="AG1" s="52" t="s">
        <v>30</v>
      </c>
    </row>
    <row r="2" spans="1:33" ht="53.25" customHeight="1" x14ac:dyDescent="0.25">
      <c r="A2" s="47" t="s">
        <v>31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1" customFormat="1" ht="179.25" customHeight="1" x14ac:dyDescent="0.25">
      <c r="A3" s="33" t="s">
        <v>2</v>
      </c>
      <c r="B3" s="33" t="s">
        <v>24</v>
      </c>
      <c r="C3" s="33" t="s">
        <v>0</v>
      </c>
      <c r="D3" s="23" t="s">
        <v>23</v>
      </c>
      <c r="E3" s="22" t="s">
        <v>11</v>
      </c>
      <c r="F3" s="22" t="s">
        <v>21</v>
      </c>
      <c r="G3" s="22" t="s">
        <v>5</v>
      </c>
      <c r="H3" s="22" t="s">
        <v>6</v>
      </c>
      <c r="I3" s="22" t="s">
        <v>12</v>
      </c>
      <c r="J3" s="22" t="s">
        <v>21</v>
      </c>
      <c r="K3" s="22" t="s">
        <v>5</v>
      </c>
      <c r="L3" s="22" t="s">
        <v>6</v>
      </c>
      <c r="M3" s="22" t="s">
        <v>7</v>
      </c>
      <c r="N3" s="22" t="s">
        <v>21</v>
      </c>
      <c r="O3" s="22" t="s">
        <v>5</v>
      </c>
      <c r="P3" s="22" t="s">
        <v>6</v>
      </c>
      <c r="Q3" s="22" t="s">
        <v>13</v>
      </c>
      <c r="R3" s="22" t="s">
        <v>21</v>
      </c>
      <c r="S3" s="22" t="s">
        <v>5</v>
      </c>
      <c r="T3" s="22" t="s">
        <v>6</v>
      </c>
      <c r="U3" s="22" t="s">
        <v>8</v>
      </c>
      <c r="V3" s="22" t="s">
        <v>21</v>
      </c>
      <c r="W3" s="22" t="s">
        <v>5</v>
      </c>
      <c r="X3" s="22" t="s">
        <v>6</v>
      </c>
      <c r="Y3" s="22" t="s">
        <v>9</v>
      </c>
      <c r="Z3" s="22" t="s">
        <v>21</v>
      </c>
      <c r="AA3" s="22" t="s">
        <v>5</v>
      </c>
      <c r="AB3" s="24" t="s">
        <v>6</v>
      </c>
      <c r="AC3" s="22" t="s">
        <v>22</v>
      </c>
      <c r="AD3" s="25" t="s">
        <v>15</v>
      </c>
      <c r="AE3" s="25" t="s">
        <v>16</v>
      </c>
      <c r="AF3" s="25" t="s">
        <v>17</v>
      </c>
      <c r="AG3" s="25" t="s">
        <v>18</v>
      </c>
    </row>
    <row r="4" spans="1:33" ht="18.75" x14ac:dyDescent="0.25">
      <c r="A4" s="50" t="s">
        <v>1</v>
      </c>
      <c r="B4" s="51"/>
      <c r="C4" s="51"/>
      <c r="D4" s="51"/>
      <c r="E4" s="15"/>
      <c r="F4" s="15"/>
      <c r="G4" s="8"/>
      <c r="H4" s="8"/>
      <c r="I4" s="16"/>
      <c r="J4" s="16"/>
      <c r="K4" s="8"/>
      <c r="L4" s="8"/>
      <c r="M4" s="10"/>
      <c r="N4" s="17"/>
      <c r="O4" s="10"/>
      <c r="P4" s="10"/>
      <c r="Q4" s="17"/>
      <c r="R4" s="17"/>
      <c r="S4" s="17"/>
      <c r="T4" s="17"/>
      <c r="U4" s="17"/>
      <c r="V4" s="17"/>
      <c r="W4" s="10"/>
      <c r="X4" s="10"/>
      <c r="Y4" s="17"/>
      <c r="Z4" s="17"/>
      <c r="AA4" s="10"/>
      <c r="AB4" s="10"/>
      <c r="AC4" s="11"/>
      <c r="AD4" s="27"/>
      <c r="AE4" s="7"/>
      <c r="AF4" s="38"/>
      <c r="AG4" s="40"/>
    </row>
    <row r="5" spans="1:33" ht="19.5" x14ac:dyDescent="0.25">
      <c r="A5" s="22">
        <v>1</v>
      </c>
      <c r="B5" s="18" t="s">
        <v>4</v>
      </c>
      <c r="C5" s="3" t="s">
        <v>3</v>
      </c>
      <c r="D5" s="28">
        <v>185840.08</v>
      </c>
      <c r="E5" s="11"/>
      <c r="F5" s="11"/>
      <c r="G5" s="8"/>
      <c r="H5" s="8"/>
      <c r="I5" s="11"/>
      <c r="J5" s="11"/>
      <c r="K5" s="8"/>
      <c r="L5" s="8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26">
        <f>D5*0.1</f>
        <v>18584.007999999998</v>
      </c>
      <c r="AE5" s="26">
        <f>AD5+D5</f>
        <v>204424.08799999999</v>
      </c>
      <c r="AF5" s="34">
        <f>AE5*0.1</f>
        <v>20442.408800000001</v>
      </c>
      <c r="AG5" s="37">
        <f>AE5-AF5</f>
        <v>183981.67919999998</v>
      </c>
    </row>
    <row r="6" spans="1:33" ht="18.75" x14ac:dyDescent="0.25">
      <c r="A6" s="22">
        <v>2</v>
      </c>
      <c r="B6" s="19" t="s">
        <v>14</v>
      </c>
      <c r="C6" s="3">
        <v>2023</v>
      </c>
      <c r="D6" s="28">
        <v>74011.324999999997</v>
      </c>
      <c r="E6" s="11">
        <v>600</v>
      </c>
      <c r="F6" s="11">
        <v>5</v>
      </c>
      <c r="G6" s="8">
        <v>30</v>
      </c>
      <c r="H6" s="8">
        <f t="shared" ref="H6:H7" si="0">F6*G6</f>
        <v>150</v>
      </c>
      <c r="I6" s="11" t="s">
        <v>10</v>
      </c>
      <c r="J6" s="11">
        <v>0</v>
      </c>
      <c r="K6" s="8">
        <v>15</v>
      </c>
      <c r="L6" s="8">
        <f t="shared" ref="L6:L7" si="1">J6*K6</f>
        <v>0</v>
      </c>
      <c r="M6" s="9">
        <v>55</v>
      </c>
      <c r="N6" s="9">
        <v>5</v>
      </c>
      <c r="O6" s="10">
        <v>25</v>
      </c>
      <c r="P6" s="10">
        <f t="shared" ref="P6:P7" si="2">N6*O6</f>
        <v>125</v>
      </c>
      <c r="Q6" s="10">
        <v>5</v>
      </c>
      <c r="R6" s="10">
        <v>5</v>
      </c>
      <c r="S6" s="10">
        <v>15</v>
      </c>
      <c r="T6" s="10">
        <f t="shared" ref="T6:T7" si="3">R6*S6</f>
        <v>75</v>
      </c>
      <c r="U6" s="10" t="s">
        <v>10</v>
      </c>
      <c r="V6" s="9">
        <v>0</v>
      </c>
      <c r="W6" s="10">
        <v>10</v>
      </c>
      <c r="X6" s="10">
        <f t="shared" ref="X6:X7" si="4">V6*W6</f>
        <v>0</v>
      </c>
      <c r="Y6" s="10">
        <v>5</v>
      </c>
      <c r="Z6" s="9">
        <v>2</v>
      </c>
      <c r="AA6" s="10">
        <v>5</v>
      </c>
      <c r="AB6" s="10">
        <f t="shared" ref="AB6:AB7" si="5">Z6*AA6</f>
        <v>10</v>
      </c>
      <c r="AC6" s="11">
        <f t="shared" ref="AC6" si="6">AB6+X6+P6+L6+H6+T6</f>
        <v>360</v>
      </c>
      <c r="AD6" s="26">
        <f>D6*0.1</f>
        <v>7401.1324999999997</v>
      </c>
      <c r="AE6" s="26">
        <f>AD6+D6</f>
        <v>81412.45749999999</v>
      </c>
      <c r="AF6" s="34">
        <f>AE6*0.11</f>
        <v>8955.370324999998</v>
      </c>
      <c r="AG6" s="37">
        <f>AE6-AF6</f>
        <v>72457.087174999993</v>
      </c>
    </row>
    <row r="7" spans="1:33" s="1" customFormat="1" ht="18.75" x14ac:dyDescent="0.25">
      <c r="A7" s="3">
        <v>3</v>
      </c>
      <c r="B7" s="21" t="s">
        <v>20</v>
      </c>
      <c r="C7" s="3" t="s">
        <v>19</v>
      </c>
      <c r="D7" s="5">
        <v>44495.638400000003</v>
      </c>
      <c r="E7" s="11">
        <v>648</v>
      </c>
      <c r="F7" s="11">
        <v>5</v>
      </c>
      <c r="G7" s="8">
        <v>30</v>
      </c>
      <c r="H7" s="8">
        <f t="shared" si="0"/>
        <v>150</v>
      </c>
      <c r="I7" s="11" t="s">
        <v>10</v>
      </c>
      <c r="J7" s="11">
        <v>0</v>
      </c>
      <c r="K7" s="8">
        <v>15</v>
      </c>
      <c r="L7" s="8">
        <f t="shared" si="1"/>
        <v>0</v>
      </c>
      <c r="M7" s="9">
        <v>50</v>
      </c>
      <c r="N7" s="9">
        <v>5</v>
      </c>
      <c r="O7" s="10">
        <v>25</v>
      </c>
      <c r="P7" s="10">
        <f t="shared" si="2"/>
        <v>125</v>
      </c>
      <c r="Q7" s="10">
        <v>5</v>
      </c>
      <c r="R7" s="10">
        <v>5</v>
      </c>
      <c r="S7" s="10">
        <v>15</v>
      </c>
      <c r="T7" s="10">
        <f t="shared" si="3"/>
        <v>75</v>
      </c>
      <c r="U7" s="9" t="s">
        <v>10</v>
      </c>
      <c r="V7" s="9">
        <v>0</v>
      </c>
      <c r="W7" s="10">
        <v>10</v>
      </c>
      <c r="X7" s="10">
        <f t="shared" si="4"/>
        <v>0</v>
      </c>
      <c r="Y7" s="9">
        <v>0.5</v>
      </c>
      <c r="Z7" s="9">
        <v>1</v>
      </c>
      <c r="AA7" s="10">
        <v>5</v>
      </c>
      <c r="AB7" s="10">
        <f t="shared" si="5"/>
        <v>5</v>
      </c>
      <c r="AC7" s="11">
        <f>AB7+X7+P7+L7+H7+T7</f>
        <v>355</v>
      </c>
      <c r="AD7" s="26">
        <f>D7*0.1</f>
        <v>4449.5638400000007</v>
      </c>
      <c r="AE7" s="26">
        <f>AD7+D7</f>
        <v>48945.202240000006</v>
      </c>
      <c r="AF7" s="34">
        <f>AE7*0.11</f>
        <v>5383.9722464000006</v>
      </c>
      <c r="AG7" s="41">
        <f>AE7-AF7</f>
        <v>43561.229993600005</v>
      </c>
    </row>
    <row r="8" spans="1:33" ht="18.75" x14ac:dyDescent="0.25">
      <c r="A8" s="3"/>
      <c r="B8" s="20" t="s">
        <v>25</v>
      </c>
      <c r="C8" s="6"/>
      <c r="D8" s="5"/>
      <c r="E8" s="11"/>
      <c r="F8" s="11"/>
      <c r="G8" s="8"/>
      <c r="H8" s="8"/>
      <c r="I8" s="11"/>
      <c r="J8" s="11"/>
      <c r="K8" s="8"/>
      <c r="L8" s="8"/>
      <c r="M8" s="9"/>
      <c r="N8" s="9"/>
      <c r="O8" s="10"/>
      <c r="P8" s="10"/>
      <c r="Q8" s="10"/>
      <c r="R8" s="10"/>
      <c r="S8" s="10"/>
      <c r="T8" s="10"/>
      <c r="U8" s="10"/>
      <c r="V8" s="9"/>
      <c r="W8" s="10"/>
      <c r="X8" s="10"/>
      <c r="Y8" s="10"/>
      <c r="Z8" s="9"/>
      <c r="AA8" s="10"/>
      <c r="AB8" s="10"/>
      <c r="AC8" s="11"/>
      <c r="AD8" s="27"/>
      <c r="AE8" s="7"/>
      <c r="AF8" s="38"/>
      <c r="AG8" s="39">
        <f>SUM(AG5:AG7)</f>
        <v>299999.9963686</v>
      </c>
    </row>
    <row r="9" spans="1:33" ht="18.75" x14ac:dyDescent="0.25">
      <c r="A9" s="50" t="s">
        <v>29</v>
      </c>
      <c r="B9" s="51"/>
      <c r="C9" s="51"/>
      <c r="D9" s="51"/>
      <c r="E9" s="11"/>
      <c r="F9" s="11"/>
      <c r="G9" s="8"/>
      <c r="H9" s="8"/>
      <c r="I9" s="11"/>
      <c r="J9" s="11"/>
      <c r="K9" s="8"/>
      <c r="L9" s="8"/>
      <c r="M9" s="9"/>
      <c r="N9" s="9"/>
      <c r="O9" s="10"/>
      <c r="P9" s="10"/>
      <c r="Q9" s="10"/>
      <c r="R9" s="10"/>
      <c r="S9" s="10"/>
      <c r="T9" s="10"/>
      <c r="U9" s="10"/>
      <c r="V9" s="9"/>
      <c r="W9" s="10"/>
      <c r="X9" s="10"/>
      <c r="Y9" s="10"/>
      <c r="Z9" s="9"/>
      <c r="AA9" s="10"/>
      <c r="AB9" s="10"/>
      <c r="AC9" s="11"/>
      <c r="AD9" s="27"/>
      <c r="AE9" s="7"/>
      <c r="AF9" s="42"/>
      <c r="AG9" s="39"/>
    </row>
    <row r="10" spans="1:33" s="1" customFormat="1" ht="18.75" x14ac:dyDescent="0.25">
      <c r="A10" s="24">
        <v>1</v>
      </c>
      <c r="B10" s="21" t="s">
        <v>26</v>
      </c>
      <c r="C10" s="22" t="s">
        <v>19</v>
      </c>
      <c r="D10" s="25">
        <v>195165.31299000001</v>
      </c>
      <c r="E10" s="11">
        <v>648</v>
      </c>
      <c r="F10" s="11">
        <v>5</v>
      </c>
      <c r="G10" s="8">
        <v>30</v>
      </c>
      <c r="H10" s="8">
        <f t="shared" ref="H10:H11" si="7">F10*G10</f>
        <v>150</v>
      </c>
      <c r="I10" s="11" t="s">
        <v>10</v>
      </c>
      <c r="J10" s="11">
        <v>0</v>
      </c>
      <c r="K10" s="8">
        <v>15</v>
      </c>
      <c r="L10" s="8">
        <v>0</v>
      </c>
      <c r="M10" s="9">
        <v>50</v>
      </c>
      <c r="N10" s="9">
        <v>5</v>
      </c>
      <c r="O10" s="10">
        <v>25</v>
      </c>
      <c r="P10" s="10">
        <v>125</v>
      </c>
      <c r="Q10" s="10">
        <v>5</v>
      </c>
      <c r="R10" s="10">
        <v>5</v>
      </c>
      <c r="S10" s="10">
        <v>15</v>
      </c>
      <c r="T10" s="10">
        <f t="shared" ref="T10:T11" si="8">R10*S10</f>
        <v>75</v>
      </c>
      <c r="U10" s="9" t="s">
        <v>10</v>
      </c>
      <c r="V10" s="9">
        <v>0</v>
      </c>
      <c r="W10" s="10">
        <v>10</v>
      </c>
      <c r="X10" s="10">
        <v>0</v>
      </c>
      <c r="Y10" s="9">
        <v>0.5</v>
      </c>
      <c r="Z10" s="9">
        <v>1</v>
      </c>
      <c r="AA10" s="10">
        <v>5</v>
      </c>
      <c r="AB10" s="10">
        <v>5</v>
      </c>
      <c r="AC10" s="11">
        <f t="shared" ref="AC10:AC11" si="9">AB10+X10+P10+L10+H10+T10</f>
        <v>355</v>
      </c>
      <c r="AD10" s="31">
        <f>D10*0.01</f>
        <v>1951.6531299000001</v>
      </c>
      <c r="AE10" s="31">
        <f>AD10+D10</f>
        <v>197116.9661199</v>
      </c>
      <c r="AF10" s="35">
        <f>AE10*0.11</f>
        <v>21682.866273189</v>
      </c>
      <c r="AG10" s="43">
        <f>AE10-AF10</f>
        <v>175434.099846711</v>
      </c>
    </row>
    <row r="11" spans="1:33" s="1" customFormat="1" ht="18.75" x14ac:dyDescent="0.25">
      <c r="A11" s="24">
        <v>2</v>
      </c>
      <c r="B11" s="21" t="s">
        <v>27</v>
      </c>
      <c r="C11" s="6" t="s">
        <v>28</v>
      </c>
      <c r="D11" s="25">
        <v>125824.14200000001</v>
      </c>
      <c r="E11" s="11">
        <v>986</v>
      </c>
      <c r="F11" s="11">
        <v>5</v>
      </c>
      <c r="G11" s="8">
        <v>30</v>
      </c>
      <c r="H11" s="8">
        <f t="shared" si="7"/>
        <v>150</v>
      </c>
      <c r="I11" s="11" t="s">
        <v>10</v>
      </c>
      <c r="J11" s="11">
        <v>0</v>
      </c>
      <c r="K11" s="8">
        <v>15</v>
      </c>
      <c r="L11" s="8">
        <f t="shared" ref="L11" si="10">J11*K11</f>
        <v>0</v>
      </c>
      <c r="M11" s="9">
        <v>59</v>
      </c>
      <c r="N11" s="9">
        <v>5</v>
      </c>
      <c r="O11" s="10">
        <v>25</v>
      </c>
      <c r="P11" s="10">
        <f t="shared" ref="P11" si="11">N11*O11</f>
        <v>125</v>
      </c>
      <c r="Q11" s="10">
        <v>5</v>
      </c>
      <c r="R11" s="10">
        <v>5</v>
      </c>
      <c r="S11" s="10">
        <v>15</v>
      </c>
      <c r="T11" s="10">
        <f t="shared" si="8"/>
        <v>75</v>
      </c>
      <c r="U11" s="9" t="s">
        <v>10</v>
      </c>
      <c r="V11" s="9">
        <v>0</v>
      </c>
      <c r="W11" s="10">
        <v>10</v>
      </c>
      <c r="X11" s="10">
        <f t="shared" ref="X11" si="12">V11*W11</f>
        <v>0</v>
      </c>
      <c r="Y11" s="9">
        <v>15</v>
      </c>
      <c r="Z11" s="9">
        <v>4</v>
      </c>
      <c r="AA11" s="10">
        <v>5</v>
      </c>
      <c r="AB11" s="10">
        <f t="shared" ref="AB11" si="13">Z11*AA11</f>
        <v>20</v>
      </c>
      <c r="AC11" s="11">
        <f t="shared" si="9"/>
        <v>370</v>
      </c>
      <c r="AD11" s="31">
        <f t="shared" ref="AD11" si="14">D11*0.1</f>
        <v>12582.414200000001</v>
      </c>
      <c r="AE11" s="31">
        <f t="shared" ref="AE11" si="15">D11+AD11</f>
        <v>138406.55620000002</v>
      </c>
      <c r="AF11" s="36">
        <f>AE11*0.1</f>
        <v>13840.655620000003</v>
      </c>
      <c r="AG11" s="43">
        <f t="shared" ref="AG11" si="16">AE11-AF11</f>
        <v>124565.90058000002</v>
      </c>
    </row>
    <row r="12" spans="1:33" s="1" customFormat="1" ht="18.75" x14ac:dyDescent="0.25">
      <c r="A12" s="24"/>
      <c r="B12" s="45" t="s">
        <v>25</v>
      </c>
      <c r="C12" s="46"/>
      <c r="D12" s="25"/>
      <c r="E12" s="11"/>
      <c r="F12" s="11"/>
      <c r="G12" s="8"/>
      <c r="H12" s="8"/>
      <c r="I12" s="11"/>
      <c r="J12" s="11"/>
      <c r="K12" s="8"/>
      <c r="L12" s="8"/>
      <c r="M12" s="9"/>
      <c r="N12" s="9"/>
      <c r="O12" s="10"/>
      <c r="P12" s="10"/>
      <c r="Q12" s="10"/>
      <c r="R12" s="10"/>
      <c r="S12" s="10"/>
      <c r="T12" s="10"/>
      <c r="U12" s="9"/>
      <c r="V12" s="9"/>
      <c r="W12" s="10"/>
      <c r="X12" s="10"/>
      <c r="Y12" s="9"/>
      <c r="Z12" s="9"/>
      <c r="AA12" s="10"/>
      <c r="AB12" s="10"/>
      <c r="AC12" s="11"/>
      <c r="AD12" s="31"/>
      <c r="AE12" s="31"/>
      <c r="AF12" s="31"/>
      <c r="AG12" s="32">
        <f>SUM(AG10:AG11)</f>
        <v>300000.00042671105</v>
      </c>
    </row>
  </sheetData>
  <mergeCells count="4">
    <mergeCell ref="B12:C12"/>
    <mergeCell ref="A2:AG2"/>
    <mergeCell ref="A4:D4"/>
    <mergeCell ref="A9:D9"/>
  </mergeCells>
  <pageMargins left="0.78740157480314965" right="0.39370078740157483" top="0.78740157480314965" bottom="0.78740157480314965" header="0.31496062992125984" footer="0.31496062992125984"/>
  <pageSetup paperSize="9" scale="62" fitToWidth="2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Ямалтдинова Алина Шамилевна</cp:lastModifiedBy>
  <cp:lastPrinted>2022-10-04T07:33:12Z</cp:lastPrinted>
  <dcterms:created xsi:type="dcterms:W3CDTF">2020-08-13T14:41:35Z</dcterms:created>
  <dcterms:modified xsi:type="dcterms:W3CDTF">2022-10-04T07:33:53Z</dcterms:modified>
</cp:coreProperties>
</file>