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6975" activeTab="2"/>
  </bookViews>
  <sheets>
    <sheet name="моно 2023 " sheetId="10" r:id="rId1"/>
    <sheet name="моно 2024 " sheetId="11" r:id="rId2"/>
    <sheet name="моно 2025" sheetId="8" r:id="rId3"/>
  </sheets>
  <calcPr calcId="145621"/>
</workbook>
</file>

<file path=xl/calcChain.xml><?xml version="1.0" encoding="utf-8"?>
<calcChain xmlns="http://schemas.openxmlformats.org/spreadsheetml/2006/main">
  <c r="M6" i="8" l="1"/>
  <c r="M8" i="10"/>
  <c r="M9" i="10"/>
  <c r="M7" i="10"/>
  <c r="K6" i="11"/>
  <c r="K7" i="10"/>
  <c r="I7" i="10"/>
  <c r="K7" i="8"/>
  <c r="K8" i="8"/>
  <c r="K6" i="8"/>
  <c r="D9" i="8"/>
  <c r="J7" i="8"/>
  <c r="J8" i="8"/>
  <c r="J6" i="8"/>
  <c r="G6" i="11"/>
  <c r="F9" i="11"/>
  <c r="G7" i="11"/>
  <c r="H7" i="11" s="1"/>
  <c r="G8" i="11"/>
  <c r="H8" i="11" s="1"/>
  <c r="M10" i="10" l="1"/>
  <c r="J9" i="11"/>
  <c r="E9" i="11"/>
  <c r="D9" i="11"/>
  <c r="K8" i="11"/>
  <c r="I8" i="11"/>
  <c r="I7" i="11"/>
  <c r="C7" i="11"/>
  <c r="K7" i="11" s="1"/>
  <c r="H6" i="11"/>
  <c r="I6" i="11" s="1"/>
  <c r="C6" i="11"/>
  <c r="L10" i="10"/>
  <c r="F10" i="10"/>
  <c r="E10" i="10"/>
  <c r="D10" i="10"/>
  <c r="G9" i="10"/>
  <c r="H9" i="10" s="1"/>
  <c r="I9" i="10" s="1"/>
  <c r="G8" i="10"/>
  <c r="G7" i="10"/>
  <c r="H7" i="10" s="1"/>
  <c r="H8" i="10" l="1"/>
  <c r="I8" i="10" s="1"/>
  <c r="H10" i="10"/>
  <c r="H9" i="11"/>
  <c r="I9" i="11"/>
  <c r="K9" i="11"/>
  <c r="I10" i="10" l="1"/>
  <c r="J7" i="10" s="1"/>
  <c r="J8" i="10" l="1"/>
  <c r="K8" i="10" s="1"/>
  <c r="K10" i="10" s="1"/>
  <c r="J9" i="10"/>
  <c r="K9" i="10" s="1"/>
  <c r="M8" i="8" l="1"/>
  <c r="L9" i="8"/>
  <c r="C6" i="8" l="1"/>
  <c r="C7" i="8" l="1"/>
  <c r="M7" i="8" s="1"/>
  <c r="M9" i="8" s="1"/>
  <c r="G6" i="8" l="1"/>
  <c r="G7" i="8"/>
  <c r="H7" i="8" s="1"/>
  <c r="I7" i="8" s="1"/>
  <c r="G8" i="8"/>
  <c r="H8" i="8" s="1"/>
  <c r="I8" i="8" s="1"/>
  <c r="E9" i="8"/>
  <c r="F9" i="8"/>
  <c r="H6" i="8" l="1"/>
  <c r="I6" i="8" s="1"/>
  <c r="G9" i="8"/>
  <c r="I9" i="8" l="1"/>
  <c r="H9" i="8"/>
  <c r="K9" i="8" l="1"/>
</calcChain>
</file>

<file path=xl/comments1.xml><?xml version="1.0" encoding="utf-8"?>
<comments xmlns="http://schemas.openxmlformats.org/spreadsheetml/2006/main">
  <authors>
    <author>Наталия Сергеевна Татаринова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Наталия Сергеевна Татаринова:</t>
        </r>
        <r>
          <rPr>
            <sz val="9"/>
            <color indexed="81"/>
            <rFont val="Tahoma"/>
            <family val="2"/>
            <charset val="204"/>
          </rPr>
          <t xml:space="preserve">
1000+87=1087
</t>
        </r>
      </text>
    </comment>
  </commentList>
</comments>
</file>

<file path=xl/sharedStrings.xml><?xml version="1.0" encoding="utf-8"?>
<sst xmlns="http://schemas.openxmlformats.org/spreadsheetml/2006/main" count="125" uniqueCount="65">
  <si>
    <t>ИТОГО</t>
  </si>
  <si>
    <t>Предельный уровень софинансирования (%)</t>
  </si>
  <si>
    <t>Предельный уровень софинансирования (%) МБ</t>
  </si>
  <si>
    <t>1</t>
  </si>
  <si>
    <t>3</t>
  </si>
  <si>
    <t>4</t>
  </si>
  <si>
    <t>5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</si>
  <si>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предыдущем финансовом году.</t>
  </si>
  <si>
    <t>SFPimo - объем средств бюджета i-го муниципального образования, предусмотренный на софинансирование мероприятия муниципальной программы в предыдущем финансовом году, тыс. рублей;</t>
  </si>
  <si>
    <t>SPimo - сумма субсидии, предусмотренная i-му муниципальному образованию в предыдущем финансовом году, тыс. рублей;</t>
  </si>
  <si>
    <t>SRimo - средний размер субсидии на одного получателя i-го муниципального образования в соответствии с обязательствами, принятыми в предыдущем финансовом году:</t>
  </si>
  <si>
    <t>NSi - предполагаемое количество соискателей, претендующих на получение субсидии для организации предпринимательской деятельности в i-м муниципальном районе (городском округе), ед.;</t>
  </si>
  <si>
    <t>РОСi = NSi x SRimo,</t>
  </si>
  <si>
    <t>РОСi определяется по следующей формуле:</t>
  </si>
  <si>
    <t>УСi - предельный уровень софинансирования для i-го муниципального образования. Предельный уровень софинансирования для муниципального образования на очередной финансовый год и на плановый период определяется в соответствии с пунктом 6.4 Правил;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</si>
  <si>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</si>
  <si>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Сi - объем субсидии бюджету i-го муниципального образования (рассчитывается в тысячах рублей с округлением до целых тысяч рублей);</t>
  </si>
  <si>
    <t>где:</t>
  </si>
  <si>
    <t>Сi = РОСi x УСi,</t>
  </si>
  <si>
    <t>9</t>
  </si>
  <si>
    <t xml:space="preserve">Пикалево  </t>
  </si>
  <si>
    <t xml:space="preserve">Сясьстрой </t>
  </si>
  <si>
    <t xml:space="preserve">Сланцы </t>
  </si>
  <si>
    <t>10</t>
  </si>
  <si>
    <t>где</t>
  </si>
  <si>
    <t>SRimo=(SPimo+SFPimo)/PPimo</t>
  </si>
  <si>
    <t>11</t>
  </si>
  <si>
    <t>NSi</t>
  </si>
  <si>
    <t>SPimo+SFPimo, руб</t>
  </si>
  <si>
    <t xml:space="preserve">PPimo </t>
  </si>
  <si>
    <t>SRimo, тыс. руб</t>
  </si>
  <si>
    <t>РОСi, тыс.руб.</t>
  </si>
  <si>
    <t>Объем субсидии бюджету i-го МО - Сi, тыс. руб</t>
  </si>
  <si>
    <t>Eдиный понижающий коэффициент - k</t>
  </si>
  <si>
    <t>Ci с учетом понижающего коэффициента, тыс. руб</t>
  </si>
  <si>
    <t>Сi (округление), тыс. руб.</t>
  </si>
  <si>
    <t>Пикалево</t>
  </si>
  <si>
    <t>Сясьстрой</t>
  </si>
  <si>
    <t>Сланцы</t>
  </si>
  <si>
    <t>2023 год</t>
  </si>
  <si>
    <t>SRimo - средний размер субсидии на одного получателя i-го муниципального образования в соответствии с обязательствами, принятыми в отчётном финансовом году;</t>
  </si>
  <si>
    <t>SPimo - сумма субсидии, предусмотренная i-му муниципальному образованию в отчётном финансовом году, тыс. рублей;</t>
  </si>
  <si>
    <t>SFPimo - объем средств бюджета i-го муниципального образования, предусмотренный на софинансирование мероприятия муниципальной программы в отчётном финансовом году, тыс. рублей;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</si>
  <si>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отчётном финансовом году.</t>
  </si>
  <si>
    <t xml:space="preserve">k - единый понижающий коэффициент, рассчитанный как отношение объема выделенных бюджетных ассигнований к расчетной сумме субсидии по всем получателям субсидии.
</t>
  </si>
  <si>
    <t xml:space="preserve">Сi (округление), тыс. руб.
</t>
  </si>
  <si>
    <t>Объем расходов  МБ, тыс. руб</t>
  </si>
  <si>
    <t>6=4/5</t>
  </si>
  <si>
    <t>7=6*3</t>
  </si>
  <si>
    <t>8=7*1/100</t>
  </si>
  <si>
    <t>Пикалево  всего</t>
  </si>
  <si>
    <t>Сясьстрой всего</t>
  </si>
  <si>
    <t>Сланцы всего</t>
  </si>
  <si>
    <t>SRimo - средний размер субсидии на одного получателя i-го муниципального образования в соответствии с обязательствами, принятыми в отчётном финансовом году ;</t>
  </si>
  <si>
    <t xml:space="preserve">SFPimo - объем средств бюджета i-го муниципального образования, предусмотренный на софинансирование мероприятия муниципальной программы в отчётном финансовом году, тыс. рублей; 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</si>
  <si>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отчётном финансовом году;</t>
  </si>
  <si>
    <t>Расчет субсидии на 2023 гг 
моногородам Ленинградской области для софинансирования муниципальных программ поддержки и развития субъектов малого и среднего предпринимательства
(на 2023 и 2024 гг субсидия распределена областным законом Ленинградской области от 21.12.2021 N 148-оз "Об областном бюджете Ленинградской области на 2022 год и на плановый период 2023 и 2024 годов")</t>
  </si>
  <si>
    <t>Расчет субсидии на 2024 гг 
моногородам Ленинградской области для софинансирования муниципальных программ поддержки и развития субъектов малого и среднего предпринимательства
(на 2023 и 2024 гг субсидия распределена областным законом Ленинградской области от 21.12.2021 N 148-оз "Об областном бюджете Ленинградской области на 2022 год и на плановый период 2023 и 2024 годов")</t>
  </si>
  <si>
    <t>Расчет субсидии на 2025 гг 
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</si>
  <si>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Справочно:</t>
  </si>
  <si>
    <t>7=3*6</t>
  </si>
  <si>
    <t>8=7*1</t>
  </si>
  <si>
    <t>10=8*9</t>
  </si>
  <si>
    <t>Расчетный объем субсидии бюджету i-го МО - Сi, тыс. руб</t>
  </si>
  <si>
    <t>Приложение 52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</si>
</sst>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0\ _₽_-;\-* #,##0.00000\ _₽_-;_-* &quot;-&quot;??\ _₽_-;_-@_-"/>
    <numFmt numFmtId="165" formatCode="#,##0.0"/>
    <numFmt numFmtId="166" formatCode="#,##0.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3" fontId="2" fillId="0" borderId="0" xfId="1" applyFont="1" applyFill="1"/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/>
    <xf numFmtId="49" fontId="5" fillId="3" borderId="1" xfId="0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/>
    <xf numFmtId="0" fontId="5" fillId="0" borderId="1" xfId="0" applyFont="1" applyFill="1" applyBorder="1"/>
    <xf numFmtId="43" fontId="2" fillId="0" borderId="0" xfId="1" applyFont="1"/>
    <xf numFmtId="0" fontId="2" fillId="0" borderId="0" xfId="0" applyFont="1" applyFill="1" applyAlignment="1"/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2" fillId="0" borderId="0" xfId="0" applyNumberFormat="1" applyFont="1"/>
    <xf numFmtId="0" fontId="2" fillId="0" borderId="0" xfId="0" applyFont="1" applyFill="1" applyAlignment="1">
      <alignment horizontal="left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0" xfId="0" applyFont="1"/>
    <xf numFmtId="49" fontId="5" fillId="2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49" fontId="2" fillId="0" borderId="0" xfId="0" applyNumberFormat="1" applyFont="1"/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43" fontId="2" fillId="0" borderId="0" xfId="0" applyNumberFormat="1" applyFont="1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/>
    <xf numFmtId="165" fontId="2" fillId="0" borderId="1" xfId="0" applyNumberFormat="1" applyFont="1" applyBorder="1" applyProtection="1"/>
    <xf numFmtId="165" fontId="2" fillId="0" borderId="1" xfId="1" applyNumberFormat="1" applyFont="1" applyBorder="1" applyProtection="1"/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Protection="1"/>
    <xf numFmtId="165" fontId="6" fillId="0" borderId="1" xfId="0" applyNumberFormat="1" applyFont="1" applyBorder="1" applyProtection="1"/>
    <xf numFmtId="165" fontId="2" fillId="3" borderId="1" xfId="1" applyNumberFormat="1" applyFont="1" applyFill="1" applyBorder="1" applyProtection="1"/>
    <xf numFmtId="165" fontId="6" fillId="0" borderId="1" xfId="1" applyNumberFormat="1" applyFont="1" applyBorder="1" applyProtection="1"/>
    <xf numFmtId="165" fontId="2" fillId="0" borderId="1" xfId="0" applyNumberFormat="1" applyFont="1" applyFill="1" applyBorder="1" applyProtection="1"/>
    <xf numFmtId="165" fontId="2" fillId="0" borderId="1" xfId="1" applyNumberFormat="1" applyFont="1" applyFill="1" applyBorder="1" applyProtection="1"/>
    <xf numFmtId="165" fontId="2" fillId="0" borderId="1" xfId="1" applyNumberFormat="1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Protection="1"/>
    <xf numFmtId="165" fontId="6" fillId="0" borderId="1" xfId="1" applyNumberFormat="1" applyFont="1" applyFill="1" applyBorder="1" applyProtection="1"/>
    <xf numFmtId="165" fontId="2" fillId="0" borderId="1" xfId="0" applyNumberFormat="1" applyFont="1" applyFill="1" applyBorder="1"/>
    <xf numFmtId="165" fontId="2" fillId="3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/>
    <xf numFmtId="166" fontId="2" fillId="0" borderId="1" xfId="0" applyNumberFormat="1" applyFont="1" applyFill="1" applyBorder="1" applyProtection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26"/>
  <sheetViews>
    <sheetView zoomScale="90" zoomScaleNormal="90" workbookViewId="0">
      <selection sqref="A1:M26"/>
    </sheetView>
  </sheetViews>
  <sheetFormatPr defaultRowHeight="15.75" x14ac:dyDescent="0.25"/>
  <cols>
    <col min="1" max="1" width="23.140625" style="6" customWidth="1"/>
    <col min="2" max="2" width="20.140625" style="3" customWidth="1"/>
    <col min="3" max="3" width="24.28515625" style="3" customWidth="1"/>
    <col min="4" max="4" width="9.140625" style="14"/>
    <col min="5" max="5" width="20.42578125" style="3" customWidth="1"/>
    <col min="6" max="6" width="9.140625" style="14" customWidth="1"/>
    <col min="7" max="7" width="19" style="3" customWidth="1"/>
    <col min="8" max="8" width="15.85546875" style="3" bestFit="1" customWidth="1"/>
    <col min="9" max="9" width="22.5703125" style="3" customWidth="1"/>
    <col min="10" max="10" width="17.85546875" style="3" customWidth="1"/>
    <col min="11" max="11" width="23.7109375" style="3" customWidth="1"/>
    <col min="12" max="12" width="15.85546875" style="19" bestFit="1" customWidth="1"/>
    <col min="13" max="13" width="22" style="3" customWidth="1"/>
    <col min="14" max="14" width="12.140625" style="3" bestFit="1" customWidth="1"/>
    <col min="15" max="16384" width="9.140625" style="3"/>
  </cols>
  <sheetData>
    <row r="1" spans="1:14" x14ac:dyDescent="0.25">
      <c r="M1" s="61" t="s">
        <v>64</v>
      </c>
    </row>
    <row r="2" spans="1:14" ht="53.25" customHeight="1" x14ac:dyDescent="0.25">
      <c r="A2" s="65" t="s">
        <v>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x14ac:dyDescent="0.25">
      <c r="A3" s="4"/>
      <c r="B3" s="1"/>
      <c r="C3" s="1"/>
      <c r="D3" s="5"/>
      <c r="E3" s="1"/>
      <c r="F3" s="5"/>
      <c r="G3" s="1"/>
      <c r="H3" s="1"/>
      <c r="I3" s="1"/>
      <c r="J3" s="1"/>
      <c r="K3" s="1"/>
      <c r="L3" s="1"/>
    </row>
    <row r="4" spans="1:14" x14ac:dyDescent="0.25">
      <c r="B4" s="6"/>
      <c r="C4" s="6"/>
      <c r="D4" s="7"/>
      <c r="E4" s="6"/>
      <c r="F4" s="7"/>
      <c r="G4" s="6"/>
      <c r="H4" s="6"/>
      <c r="I4" s="6"/>
      <c r="J4" s="6"/>
      <c r="K4" s="6"/>
      <c r="L4" s="8"/>
      <c r="M4" s="27" t="s">
        <v>59</v>
      </c>
    </row>
    <row r="5" spans="1:14" s="14" customFormat="1" ht="63" x14ac:dyDescent="0.25">
      <c r="A5" s="9" t="s">
        <v>39</v>
      </c>
      <c r="B5" s="10" t="s">
        <v>1</v>
      </c>
      <c r="C5" s="11" t="s">
        <v>2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60" t="s">
        <v>63</v>
      </c>
      <c r="J5" s="12" t="s">
        <v>33</v>
      </c>
      <c r="K5" s="12" t="s">
        <v>34</v>
      </c>
      <c r="L5" s="13" t="s">
        <v>35</v>
      </c>
      <c r="M5" s="26" t="s">
        <v>46</v>
      </c>
    </row>
    <row r="6" spans="1:14" x14ac:dyDescent="0.25">
      <c r="A6" s="15"/>
      <c r="B6" s="10" t="s">
        <v>3</v>
      </c>
      <c r="C6" s="11">
        <v>2</v>
      </c>
      <c r="D6" s="10" t="s">
        <v>4</v>
      </c>
      <c r="E6" s="10" t="s">
        <v>5</v>
      </c>
      <c r="F6" s="10" t="s">
        <v>6</v>
      </c>
      <c r="G6" s="10" t="s">
        <v>47</v>
      </c>
      <c r="H6" s="10" t="s">
        <v>48</v>
      </c>
      <c r="I6" s="10" t="s">
        <v>49</v>
      </c>
      <c r="J6" s="10" t="s">
        <v>19</v>
      </c>
      <c r="K6" s="10" t="s">
        <v>62</v>
      </c>
      <c r="L6" s="16" t="s">
        <v>26</v>
      </c>
      <c r="M6" s="38"/>
    </row>
    <row r="7" spans="1:14" x14ac:dyDescent="0.25">
      <c r="A7" s="15" t="s">
        <v>36</v>
      </c>
      <c r="B7" s="55">
        <v>90</v>
      </c>
      <c r="C7" s="51">
        <v>10</v>
      </c>
      <c r="D7" s="52">
        <v>8</v>
      </c>
      <c r="E7" s="51">
        <v>17158.156999999999</v>
      </c>
      <c r="F7" s="52">
        <v>22</v>
      </c>
      <c r="G7" s="51">
        <f>E7/F7</f>
        <v>779.91622727272727</v>
      </c>
      <c r="H7" s="55">
        <f>G7*D7</f>
        <v>6239.3298181818182</v>
      </c>
      <c r="I7" s="55">
        <f>H7*B7/100</f>
        <v>5615.3968363636359</v>
      </c>
      <c r="J7" s="58">
        <f>17400/$I$10</f>
        <v>0.95437157451765908</v>
      </c>
      <c r="K7" s="51">
        <f>I7*J7</f>
        <v>5359.1751202618452</v>
      </c>
      <c r="L7" s="56">
        <v>5359</v>
      </c>
      <c r="M7" s="46">
        <f>L7/B7*C7</f>
        <v>595.44444444444446</v>
      </c>
      <c r="N7" s="17"/>
    </row>
    <row r="8" spans="1:14" x14ac:dyDescent="0.25">
      <c r="A8" s="15" t="s">
        <v>37</v>
      </c>
      <c r="B8" s="55">
        <v>89</v>
      </c>
      <c r="C8" s="51">
        <v>11</v>
      </c>
      <c r="D8" s="52">
        <v>5</v>
      </c>
      <c r="E8" s="51">
        <v>2664</v>
      </c>
      <c r="F8" s="52">
        <v>5</v>
      </c>
      <c r="G8" s="51">
        <f>(E8/F8)</f>
        <v>532.79999999999995</v>
      </c>
      <c r="H8" s="55">
        <f>G8*D8</f>
        <v>2664</v>
      </c>
      <c r="I8" s="55">
        <f>H8*B8/100</f>
        <v>2370.96</v>
      </c>
      <c r="J8" s="58">
        <f>17400/$I$10</f>
        <v>0.95437157451765908</v>
      </c>
      <c r="K8" s="51">
        <f>I8*J8</f>
        <v>2262.7768283183891</v>
      </c>
      <c r="L8" s="56">
        <v>2263</v>
      </c>
      <c r="M8" s="46">
        <f t="shared" ref="M8:M9" si="0">L8/B8*C8</f>
        <v>279.69662921348316</v>
      </c>
      <c r="N8" s="17"/>
    </row>
    <row r="9" spans="1:14" x14ac:dyDescent="0.25">
      <c r="A9" s="15" t="s">
        <v>38</v>
      </c>
      <c r="B9" s="55">
        <v>90</v>
      </c>
      <c r="C9" s="51">
        <v>10</v>
      </c>
      <c r="D9" s="52">
        <v>15</v>
      </c>
      <c r="E9" s="51">
        <v>10625</v>
      </c>
      <c r="F9" s="52">
        <v>14</v>
      </c>
      <c r="G9" s="51">
        <f>(E9/F9)</f>
        <v>758.92857142857144</v>
      </c>
      <c r="H9" s="55">
        <f>G9*D9</f>
        <v>11383.928571428572</v>
      </c>
      <c r="I9" s="55">
        <f>H9*B9/100</f>
        <v>10245.535714285716</v>
      </c>
      <c r="J9" s="58">
        <f>17400/$I$10</f>
        <v>0.95437157451765908</v>
      </c>
      <c r="K9" s="51">
        <f>I9*J9</f>
        <v>9778.0480514197679</v>
      </c>
      <c r="L9" s="56">
        <v>9778</v>
      </c>
      <c r="M9" s="46">
        <f t="shared" si="0"/>
        <v>1086.4444444444443</v>
      </c>
      <c r="N9" s="17"/>
    </row>
    <row r="10" spans="1:14" x14ac:dyDescent="0.25">
      <c r="A10" s="18" t="s">
        <v>0</v>
      </c>
      <c r="B10" s="55"/>
      <c r="C10" s="55"/>
      <c r="D10" s="57">
        <f>SUM(D7:D9)</f>
        <v>28</v>
      </c>
      <c r="E10" s="51">
        <f>SUM(E7:E9)</f>
        <v>30447.156999999999</v>
      </c>
      <c r="F10" s="57">
        <f>SUM(F7:F9)</f>
        <v>41</v>
      </c>
      <c r="G10" s="51"/>
      <c r="H10" s="51">
        <f>SUM(H7:H9)</f>
        <v>20287.25838961039</v>
      </c>
      <c r="I10" s="51">
        <f>SUM(I7:I9)</f>
        <v>18231.892550649351</v>
      </c>
      <c r="J10" s="51"/>
      <c r="K10" s="51">
        <f>SUM(K7:K9)</f>
        <v>17400</v>
      </c>
      <c r="L10" s="56">
        <f>SUM(L7:L9)</f>
        <v>17400</v>
      </c>
      <c r="M10" s="48">
        <f>SUM(M7:M9)</f>
        <v>1961.5855181023719</v>
      </c>
    </row>
    <row r="12" spans="1:14" x14ac:dyDescent="0.25">
      <c r="A12" s="6" t="s">
        <v>18</v>
      </c>
    </row>
    <row r="13" spans="1:14" x14ac:dyDescent="0.25">
      <c r="A13" s="6" t="s">
        <v>17</v>
      </c>
      <c r="L13" s="3"/>
    </row>
    <row r="14" spans="1:14" x14ac:dyDescent="0.25">
      <c r="A14" s="6" t="s">
        <v>16</v>
      </c>
      <c r="L14" s="3"/>
    </row>
    <row r="15" spans="1:14" x14ac:dyDescent="0.25">
      <c r="A15" s="6" t="s">
        <v>15</v>
      </c>
    </row>
    <row r="16" spans="1:14" ht="48.75" customHeight="1" x14ac:dyDescent="0.25">
      <c r="A16" s="62" t="s">
        <v>14</v>
      </c>
      <c r="B16" s="62"/>
      <c r="C16" s="62"/>
      <c r="D16" s="62"/>
      <c r="E16" s="62"/>
      <c r="F16" s="62"/>
      <c r="G16" s="62"/>
      <c r="H16" s="62"/>
      <c r="L16" s="3"/>
    </row>
    <row r="17" spans="1:12" x14ac:dyDescent="0.25">
      <c r="A17" s="6" t="s">
        <v>13</v>
      </c>
    </row>
    <row r="18" spans="1:12" x14ac:dyDescent="0.25">
      <c r="L18" s="3"/>
    </row>
    <row r="19" spans="1:12" x14ac:dyDescent="0.25">
      <c r="A19" s="6" t="s">
        <v>12</v>
      </c>
      <c r="L19" s="3"/>
    </row>
    <row r="20" spans="1:12" x14ac:dyDescent="0.25">
      <c r="L20" s="3"/>
    </row>
    <row r="21" spans="1:12" x14ac:dyDescent="0.25">
      <c r="A21" s="3" t="s">
        <v>11</v>
      </c>
      <c r="C21" s="14"/>
      <c r="D21" s="3"/>
      <c r="E21" s="14"/>
      <c r="F21" s="3"/>
      <c r="L21" s="3"/>
    </row>
    <row r="22" spans="1:12" s="6" customFormat="1" x14ac:dyDescent="0.25">
      <c r="A22" s="6" t="s">
        <v>40</v>
      </c>
      <c r="C22" s="7"/>
      <c r="E22" s="7"/>
    </row>
    <row r="23" spans="1:12" s="6" customFormat="1" x14ac:dyDescent="0.25">
      <c r="A23" s="6" t="s">
        <v>41</v>
      </c>
      <c r="C23" s="7"/>
      <c r="E23" s="7"/>
    </row>
    <row r="24" spans="1:12" s="6" customFormat="1" x14ac:dyDescent="0.25">
      <c r="A24" s="63" t="s">
        <v>42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2" s="20" customFormat="1" x14ac:dyDescent="0.25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x14ac:dyDescent="0.25">
      <c r="A26" s="62" t="s">
        <v>44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</sheetData>
  <mergeCells count="5">
    <mergeCell ref="A16:H16"/>
    <mergeCell ref="A24:K24"/>
    <mergeCell ref="A25:L25"/>
    <mergeCell ref="A26:L26"/>
    <mergeCell ref="A2:M2"/>
  </mergeCells>
  <pageMargins left="0.78740157480314965" right="0.39370078740157483" top="0.78740157480314965" bottom="0.78740157480314965" header="0.11811023622047245" footer="0.1181102362204724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24"/>
  <sheetViews>
    <sheetView zoomScale="90" zoomScaleNormal="90" workbookViewId="0">
      <selection activeCell="Q18" sqref="Q18"/>
    </sheetView>
  </sheetViews>
  <sheetFormatPr defaultRowHeight="15.75" x14ac:dyDescent="0.25"/>
  <cols>
    <col min="1" max="1" width="28.140625" style="3" customWidth="1"/>
    <col min="2" max="2" width="22.85546875" style="3" customWidth="1"/>
    <col min="3" max="3" width="21" style="3" customWidth="1"/>
    <col min="4" max="4" width="9.85546875" style="14" customWidth="1"/>
    <col min="5" max="5" width="24" style="3" customWidth="1"/>
    <col min="6" max="6" width="11" style="14" customWidth="1"/>
    <col min="7" max="7" width="17.42578125" style="3" customWidth="1"/>
    <col min="8" max="8" width="16.85546875" style="3" customWidth="1"/>
    <col min="9" max="10" width="17.42578125" style="3" customWidth="1"/>
    <col min="11" max="11" width="21.140625" style="3" customWidth="1"/>
    <col min="12" max="16384" width="9.140625" style="3"/>
  </cols>
  <sheetData>
    <row r="1" spans="1:12" x14ac:dyDescent="0.25">
      <c r="K1" s="61" t="s">
        <v>64</v>
      </c>
    </row>
    <row r="2" spans="1:12" ht="70.5" customHeight="1" x14ac:dyDescent="0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"/>
    </row>
    <row r="3" spans="1:12" x14ac:dyDescent="0.25">
      <c r="K3" s="27" t="s">
        <v>59</v>
      </c>
    </row>
    <row r="4" spans="1:12" s="14" customFormat="1" ht="63" x14ac:dyDescent="0.25">
      <c r="A4" s="66">
        <v>2024</v>
      </c>
      <c r="B4" s="21" t="s">
        <v>1</v>
      </c>
      <c r="C4" s="22" t="s">
        <v>2</v>
      </c>
      <c r="D4" s="22" t="s">
        <v>27</v>
      </c>
      <c r="E4" s="11" t="s">
        <v>28</v>
      </c>
      <c r="F4" s="11" t="s">
        <v>29</v>
      </c>
      <c r="G4" s="11" t="s">
        <v>30</v>
      </c>
      <c r="H4" s="9" t="s">
        <v>31</v>
      </c>
      <c r="I4" s="12" t="s">
        <v>32</v>
      </c>
      <c r="J4" s="23" t="s">
        <v>45</v>
      </c>
      <c r="K4" s="26" t="s">
        <v>46</v>
      </c>
    </row>
    <row r="5" spans="1:12" ht="11.25" customHeight="1" x14ac:dyDescent="0.25">
      <c r="A5" s="67"/>
      <c r="B5" s="35" t="s">
        <v>3</v>
      </c>
      <c r="C5" s="35">
        <v>2</v>
      </c>
      <c r="D5" s="35" t="s">
        <v>4</v>
      </c>
      <c r="E5" s="36" t="s">
        <v>5</v>
      </c>
      <c r="F5" s="36" t="s">
        <v>6</v>
      </c>
      <c r="G5" s="36" t="s">
        <v>47</v>
      </c>
      <c r="H5" s="35" t="s">
        <v>48</v>
      </c>
      <c r="I5" s="35" t="s">
        <v>49</v>
      </c>
      <c r="J5" s="37" t="s">
        <v>19</v>
      </c>
      <c r="K5" s="38"/>
    </row>
    <row r="6" spans="1:12" x14ac:dyDescent="0.25">
      <c r="A6" s="15" t="s">
        <v>50</v>
      </c>
      <c r="B6" s="40">
        <v>89</v>
      </c>
      <c r="C6" s="41">
        <f>100-B6</f>
        <v>11</v>
      </c>
      <c r="D6" s="42">
        <v>7</v>
      </c>
      <c r="E6" s="43">
        <v>11895</v>
      </c>
      <c r="F6" s="44">
        <v>16</v>
      </c>
      <c r="G6" s="41">
        <f>E6/F6</f>
        <v>743.4375</v>
      </c>
      <c r="H6" s="40">
        <f>G6*D6</f>
        <v>5204.0625</v>
      </c>
      <c r="I6" s="40">
        <f>H6*B6/100</f>
        <v>4631.6156250000004</v>
      </c>
      <c r="J6" s="45">
        <v>4632</v>
      </c>
      <c r="K6" s="46">
        <f>J6/B6*C6</f>
        <v>572.49438202247188</v>
      </c>
    </row>
    <row r="7" spans="1:12" x14ac:dyDescent="0.25">
      <c r="A7" s="39" t="s">
        <v>51</v>
      </c>
      <c r="B7" s="40">
        <v>88</v>
      </c>
      <c r="C7" s="41">
        <f>100-B7</f>
        <v>12</v>
      </c>
      <c r="D7" s="42">
        <v>2</v>
      </c>
      <c r="E7" s="43">
        <v>2631.6</v>
      </c>
      <c r="F7" s="44">
        <v>5</v>
      </c>
      <c r="G7" s="41">
        <f t="shared" ref="G7:G8" si="0">E7/F7</f>
        <v>526.31999999999994</v>
      </c>
      <c r="H7" s="40">
        <f t="shared" ref="H7:H8" si="1">G7*D7</f>
        <v>1052.6399999999999</v>
      </c>
      <c r="I7" s="40">
        <f>H7*B7/100</f>
        <v>926.32319999999993</v>
      </c>
      <c r="J7" s="45">
        <v>926</v>
      </c>
      <c r="K7" s="46">
        <f>J7/B7*C7</f>
        <v>126.27272727272728</v>
      </c>
    </row>
    <row r="8" spans="1:12" x14ac:dyDescent="0.25">
      <c r="A8" s="15" t="s">
        <v>52</v>
      </c>
      <c r="B8" s="40">
        <v>89</v>
      </c>
      <c r="C8" s="41">
        <v>11</v>
      </c>
      <c r="D8" s="42">
        <v>17</v>
      </c>
      <c r="E8" s="43">
        <v>10625</v>
      </c>
      <c r="F8" s="44">
        <v>17</v>
      </c>
      <c r="G8" s="41">
        <f t="shared" si="0"/>
        <v>625</v>
      </c>
      <c r="H8" s="40">
        <f t="shared" si="1"/>
        <v>10625</v>
      </c>
      <c r="I8" s="40">
        <f>H8*B8/100</f>
        <v>9456.25</v>
      </c>
      <c r="J8" s="45">
        <v>9456</v>
      </c>
      <c r="K8" s="46">
        <f>J8/B8*C8</f>
        <v>1168.7191011235955</v>
      </c>
    </row>
    <row r="9" spans="1:12" x14ac:dyDescent="0.25">
      <c r="A9" s="32" t="s">
        <v>0</v>
      </c>
      <c r="B9" s="40"/>
      <c r="C9" s="40"/>
      <c r="D9" s="42">
        <f>SUM(D6:D8)</f>
        <v>26</v>
      </c>
      <c r="E9" s="43">
        <f>SUM(E6:E8)</f>
        <v>25151.599999999999</v>
      </c>
      <c r="F9" s="42">
        <f>SUM(F6:F8)</f>
        <v>38</v>
      </c>
      <c r="G9" s="41"/>
      <c r="H9" s="41">
        <f>SUM(H6:H8)</f>
        <v>16881.702499999999</v>
      </c>
      <c r="I9" s="41">
        <f>SUM(I6:I8)</f>
        <v>15014.188825000001</v>
      </c>
      <c r="J9" s="47">
        <f>SUM(J6:J8)</f>
        <v>15014</v>
      </c>
      <c r="K9" s="48">
        <f>SUM(K6:K8)</f>
        <v>1867.4862104187946</v>
      </c>
    </row>
    <row r="11" spans="1:12" x14ac:dyDescent="0.25">
      <c r="A11" s="3" t="s">
        <v>18</v>
      </c>
    </row>
    <row r="12" spans="1:12" x14ac:dyDescent="0.25">
      <c r="A12" s="3" t="s">
        <v>17</v>
      </c>
      <c r="J12" s="24"/>
    </row>
    <row r="13" spans="1:12" x14ac:dyDescent="0.25">
      <c r="A13" s="3" t="s">
        <v>16</v>
      </c>
    </row>
    <row r="14" spans="1:12" x14ac:dyDescent="0.25">
      <c r="A14" s="3" t="s">
        <v>15</v>
      </c>
    </row>
    <row r="15" spans="1:12" ht="29.25" customHeight="1" x14ac:dyDescent="0.25">
      <c r="A15" s="62" t="s">
        <v>14</v>
      </c>
      <c r="B15" s="62"/>
      <c r="C15" s="62"/>
      <c r="D15" s="62"/>
      <c r="E15" s="62"/>
      <c r="F15" s="62"/>
      <c r="G15" s="62"/>
      <c r="H15" s="62"/>
    </row>
    <row r="16" spans="1:12" x14ac:dyDescent="0.25">
      <c r="A16" s="3" t="s">
        <v>13</v>
      </c>
    </row>
    <row r="18" spans="1:11" x14ac:dyDescent="0.25">
      <c r="A18" s="3" t="s">
        <v>12</v>
      </c>
    </row>
    <row r="20" spans="1:11" x14ac:dyDescent="0.25">
      <c r="A20" s="3" t="s">
        <v>11</v>
      </c>
    </row>
    <row r="21" spans="1:11" s="6" customFormat="1" x14ac:dyDescent="0.25">
      <c r="A21" s="6" t="s">
        <v>53</v>
      </c>
      <c r="D21" s="7"/>
      <c r="F21" s="7"/>
    </row>
    <row r="22" spans="1:11" s="6" customFormat="1" x14ac:dyDescent="0.25">
      <c r="A22" s="6" t="s">
        <v>41</v>
      </c>
      <c r="D22" s="7"/>
      <c r="F22" s="7"/>
    </row>
    <row r="23" spans="1:11" s="6" customFormat="1" x14ac:dyDescent="0.25">
      <c r="A23" s="64" t="s">
        <v>54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s="20" customFormat="1" ht="32.25" customHeight="1" x14ac:dyDescent="0.25">
      <c r="A24" s="63" t="s">
        <v>55</v>
      </c>
      <c r="B24" s="63"/>
      <c r="C24" s="63"/>
      <c r="D24" s="63"/>
      <c r="E24" s="63"/>
      <c r="F24" s="63"/>
      <c r="G24" s="63"/>
      <c r="H24" s="63"/>
      <c r="I24" s="63"/>
      <c r="J24" s="25"/>
    </row>
  </sheetData>
  <mergeCells count="5">
    <mergeCell ref="A4:A5"/>
    <mergeCell ref="A15:H15"/>
    <mergeCell ref="A23:K23"/>
    <mergeCell ref="A24:I24"/>
    <mergeCell ref="A2:K2"/>
  </mergeCells>
  <pageMargins left="0.78740157480314965" right="0.39370078740157483" top="0.78740157480314965" bottom="0.78740157480314965" header="0.11811023622047245" footer="0.11811023622047245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9"/>
  <sheetViews>
    <sheetView tabSelected="1" zoomScale="90" zoomScaleNormal="90" workbookViewId="0">
      <selection activeCell="Q8" sqref="Q8"/>
    </sheetView>
  </sheetViews>
  <sheetFormatPr defaultRowHeight="15.75" x14ac:dyDescent="0.25"/>
  <cols>
    <col min="1" max="1" width="28.140625" style="3" customWidth="1"/>
    <col min="2" max="2" width="16.140625" style="3" customWidth="1"/>
    <col min="3" max="3" width="15.5703125" style="3" customWidth="1"/>
    <col min="4" max="4" width="12.5703125" style="14" customWidth="1"/>
    <col min="5" max="5" width="24" style="3" customWidth="1"/>
    <col min="6" max="6" width="14.85546875" style="14" customWidth="1"/>
    <col min="7" max="7" width="17.42578125" style="3" customWidth="1"/>
    <col min="8" max="8" width="16.85546875" style="3" customWidth="1"/>
    <col min="9" max="12" width="17.42578125" style="3" customWidth="1"/>
    <col min="13" max="13" width="16.7109375" style="3" customWidth="1"/>
    <col min="14" max="14" width="9.140625" style="3"/>
    <col min="15" max="15" width="12.7109375" style="3" bestFit="1" customWidth="1"/>
    <col min="16" max="16384" width="9.140625" style="3"/>
  </cols>
  <sheetData>
    <row r="1" spans="1:15" x14ac:dyDescent="0.25">
      <c r="M1" s="61" t="s">
        <v>64</v>
      </c>
    </row>
    <row r="2" spans="1:15" ht="48" customHeight="1" x14ac:dyDescent="0.25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x14ac:dyDescent="0.25">
      <c r="M3" s="27" t="s">
        <v>59</v>
      </c>
    </row>
    <row r="4" spans="1:15" s="14" customFormat="1" ht="78.75" x14ac:dyDescent="0.25">
      <c r="A4" s="66">
        <v>2025</v>
      </c>
      <c r="B4" s="28" t="s">
        <v>1</v>
      </c>
      <c r="C4" s="29" t="s">
        <v>2</v>
      </c>
      <c r="D4" s="22" t="s">
        <v>27</v>
      </c>
      <c r="E4" s="11" t="s">
        <v>28</v>
      </c>
      <c r="F4" s="11" t="s">
        <v>29</v>
      </c>
      <c r="G4" s="11" t="s">
        <v>30</v>
      </c>
      <c r="H4" s="9" t="s">
        <v>31</v>
      </c>
      <c r="I4" s="60" t="s">
        <v>63</v>
      </c>
      <c r="J4" s="12" t="s">
        <v>33</v>
      </c>
      <c r="K4" s="12" t="s">
        <v>34</v>
      </c>
      <c r="L4" s="23" t="s">
        <v>45</v>
      </c>
      <c r="M4" s="26" t="s">
        <v>46</v>
      </c>
    </row>
    <row r="5" spans="1:15" x14ac:dyDescent="0.25">
      <c r="A5" s="67"/>
      <c r="B5" s="31" t="s">
        <v>3</v>
      </c>
      <c r="C5" s="31">
        <v>2</v>
      </c>
      <c r="D5" s="31" t="s">
        <v>4</v>
      </c>
      <c r="E5" s="31" t="s">
        <v>5</v>
      </c>
      <c r="F5" s="31" t="s">
        <v>6</v>
      </c>
      <c r="G5" s="31" t="s">
        <v>47</v>
      </c>
      <c r="H5" s="31" t="s">
        <v>60</v>
      </c>
      <c r="I5" s="31" t="s">
        <v>61</v>
      </c>
      <c r="J5" s="31" t="s">
        <v>19</v>
      </c>
      <c r="K5" s="31" t="s">
        <v>23</v>
      </c>
      <c r="L5" s="16" t="s">
        <v>26</v>
      </c>
      <c r="M5" s="34"/>
    </row>
    <row r="6" spans="1:15" s="6" customFormat="1" x14ac:dyDescent="0.25">
      <c r="A6" s="15" t="s">
        <v>20</v>
      </c>
      <c r="B6" s="49">
        <v>89</v>
      </c>
      <c r="C6" s="50">
        <f>100-B6</f>
        <v>11</v>
      </c>
      <c r="D6" s="42">
        <v>7</v>
      </c>
      <c r="E6" s="51">
        <v>11895</v>
      </c>
      <c r="F6" s="52">
        <v>15</v>
      </c>
      <c r="G6" s="50">
        <f>E6/F6</f>
        <v>793</v>
      </c>
      <c r="H6" s="49">
        <f>G6*D6</f>
        <v>5551</v>
      </c>
      <c r="I6" s="49">
        <f>H6*B6/100</f>
        <v>4940.3900000000003</v>
      </c>
      <c r="J6" s="59">
        <f>15044/$I$9</f>
        <v>0.85968793722994741</v>
      </c>
      <c r="K6" s="49">
        <f>I6*J6</f>
        <v>4247.1936882114605</v>
      </c>
      <c r="L6" s="45">
        <v>4239</v>
      </c>
      <c r="M6" s="53">
        <f>L6/B6*C6</f>
        <v>523.92134831460669</v>
      </c>
      <c r="O6" s="33"/>
    </row>
    <row r="7" spans="1:15" s="6" customFormat="1" x14ac:dyDescent="0.25">
      <c r="A7" s="15" t="s">
        <v>21</v>
      </c>
      <c r="B7" s="49">
        <v>90</v>
      </c>
      <c r="C7" s="50">
        <f t="shared" ref="C7" si="0">100-B7</f>
        <v>10</v>
      </c>
      <c r="D7" s="42">
        <v>2</v>
      </c>
      <c r="E7" s="51">
        <v>2631.6</v>
      </c>
      <c r="F7" s="52">
        <v>5</v>
      </c>
      <c r="G7" s="50">
        <f>(E7/F7)</f>
        <v>526.31999999999994</v>
      </c>
      <c r="H7" s="49">
        <f>G7*D7</f>
        <v>1052.6399999999999</v>
      </c>
      <c r="I7" s="49">
        <f>H7*B7/100</f>
        <v>947.37599999999986</v>
      </c>
      <c r="J7" s="59">
        <f t="shared" ref="J7:J8" si="1">15044/$I$9</f>
        <v>0.85968793722994741</v>
      </c>
      <c r="K7" s="49">
        <f t="shared" ref="K7:K8" si="2">I7*J7</f>
        <v>814.44771922115854</v>
      </c>
      <c r="L7" s="45">
        <v>813</v>
      </c>
      <c r="M7" s="53">
        <f>L7/B7*C7</f>
        <v>90.333333333333329</v>
      </c>
      <c r="O7" s="33"/>
    </row>
    <row r="8" spans="1:15" s="6" customFormat="1" x14ac:dyDescent="0.25">
      <c r="A8" s="15" t="s">
        <v>22</v>
      </c>
      <c r="B8" s="49">
        <v>90</v>
      </c>
      <c r="C8" s="50">
        <v>11</v>
      </c>
      <c r="D8" s="42">
        <v>17</v>
      </c>
      <c r="E8" s="51">
        <v>10625</v>
      </c>
      <c r="F8" s="52">
        <v>14</v>
      </c>
      <c r="G8" s="50">
        <f>(E8/F8)</f>
        <v>758.92857142857144</v>
      </c>
      <c r="H8" s="49">
        <f>G8*D8</f>
        <v>12901.785714285714</v>
      </c>
      <c r="I8" s="49">
        <f>H8*B8/100</f>
        <v>11611.607142857143</v>
      </c>
      <c r="J8" s="59">
        <f t="shared" si="1"/>
        <v>0.85968793722994741</v>
      </c>
      <c r="K8" s="49">
        <f t="shared" si="2"/>
        <v>9982.3585925673815</v>
      </c>
      <c r="L8" s="45">
        <v>9962</v>
      </c>
      <c r="M8" s="53">
        <f>L8/B8*C8</f>
        <v>1217.5777777777778</v>
      </c>
      <c r="O8" s="33"/>
    </row>
    <row r="9" spans="1:15" s="6" customFormat="1" x14ac:dyDescent="0.25">
      <c r="A9" s="18" t="s">
        <v>0</v>
      </c>
      <c r="B9" s="49"/>
      <c r="C9" s="49"/>
      <c r="D9" s="42">
        <f>SUM(D6:D8)</f>
        <v>26</v>
      </c>
      <c r="E9" s="51">
        <f t="shared" ref="E9:M9" si="3">SUM(E6:E8)</f>
        <v>25151.599999999999</v>
      </c>
      <c r="F9" s="52">
        <f t="shared" si="3"/>
        <v>34</v>
      </c>
      <c r="G9" s="50">
        <f t="shared" si="3"/>
        <v>2078.2485714285713</v>
      </c>
      <c r="H9" s="50">
        <f t="shared" si="3"/>
        <v>19505.425714285713</v>
      </c>
      <c r="I9" s="50">
        <f t="shared" si="3"/>
        <v>17499.373142857145</v>
      </c>
      <c r="J9" s="50"/>
      <c r="K9" s="50">
        <f>SUM(K6:K8)</f>
        <v>15044</v>
      </c>
      <c r="L9" s="47">
        <f t="shared" si="3"/>
        <v>15014</v>
      </c>
      <c r="M9" s="54">
        <f t="shared" si="3"/>
        <v>1831.8324594257178</v>
      </c>
    </row>
    <row r="10" spans="1:15" s="6" customFormat="1" x14ac:dyDescent="0.25">
      <c r="D10" s="7"/>
      <c r="F10" s="7"/>
      <c r="I10" s="33"/>
      <c r="J10" s="33"/>
    </row>
    <row r="11" spans="1:15" s="6" customFormat="1" x14ac:dyDescent="0.25">
      <c r="A11" s="6" t="s">
        <v>18</v>
      </c>
      <c r="D11" s="7"/>
      <c r="F11" s="7"/>
    </row>
    <row r="12" spans="1:15" x14ac:dyDescent="0.25">
      <c r="A12" s="3" t="s">
        <v>17</v>
      </c>
    </row>
    <row r="13" spans="1:15" x14ac:dyDescent="0.25">
      <c r="A13" s="3" t="s">
        <v>16</v>
      </c>
    </row>
    <row r="14" spans="1:15" x14ac:dyDescent="0.25">
      <c r="A14" s="3" t="s">
        <v>15</v>
      </c>
    </row>
    <row r="15" spans="1:15" ht="29.25" customHeight="1" x14ac:dyDescent="0.25">
      <c r="A15" s="62" t="s">
        <v>14</v>
      </c>
      <c r="B15" s="62"/>
      <c r="C15" s="62"/>
      <c r="D15" s="62"/>
      <c r="E15" s="62"/>
      <c r="F15" s="62"/>
      <c r="G15" s="62"/>
      <c r="H15" s="62"/>
    </row>
    <row r="16" spans="1:15" x14ac:dyDescent="0.25">
      <c r="A16" s="3" t="s">
        <v>13</v>
      </c>
    </row>
    <row r="18" spans="1:13" x14ac:dyDescent="0.25">
      <c r="A18" s="3" t="s">
        <v>12</v>
      </c>
    </row>
    <row r="19" spans="1:13" x14ac:dyDescent="0.25">
      <c r="A19" s="3" t="s">
        <v>24</v>
      </c>
    </row>
    <row r="20" spans="1:13" x14ac:dyDescent="0.25">
      <c r="A20" s="3" t="s">
        <v>11</v>
      </c>
    </row>
    <row r="21" spans="1:13" x14ac:dyDescent="0.25">
      <c r="A21" s="3" t="s">
        <v>10</v>
      </c>
    </row>
    <row r="23" spans="1:13" x14ac:dyDescent="0.25">
      <c r="A23" s="30" t="s">
        <v>25</v>
      </c>
    </row>
    <row r="24" spans="1:13" x14ac:dyDescent="0.25">
      <c r="A24" s="3" t="s">
        <v>17</v>
      </c>
    </row>
    <row r="25" spans="1:13" x14ac:dyDescent="0.25">
      <c r="A25" s="3" t="s">
        <v>9</v>
      </c>
    </row>
    <row r="26" spans="1:13" x14ac:dyDescent="0.25">
      <c r="A26" s="3" t="s">
        <v>8</v>
      </c>
    </row>
    <row r="27" spans="1:13" x14ac:dyDescent="0.25">
      <c r="A27" s="3" t="s">
        <v>7</v>
      </c>
    </row>
    <row r="29" spans="1:13" x14ac:dyDescent="0.25">
      <c r="A29" s="62" t="s">
        <v>44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</sheetData>
  <mergeCells count="4">
    <mergeCell ref="A2:M2"/>
    <mergeCell ref="A29:M29"/>
    <mergeCell ref="A15:H15"/>
    <mergeCell ref="A4:A5"/>
  </mergeCells>
  <pageMargins left="0.78740157480314965" right="0.39370078740157483" top="0.78740157480314965" bottom="0.78740157480314965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моно 2023 </vt:lpstr>
      <vt:lpstr>моно 2024 </vt:lpstr>
      <vt:lpstr>моно 2025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Ямалтдинова Алина Шамилевна</cp:lastModifiedBy>
  <cp:lastPrinted>2022-10-04T07:17:42Z</cp:lastPrinted>
  <dcterms:created xsi:type="dcterms:W3CDTF">2020-07-27T13:12:11Z</dcterms:created>
  <dcterms:modified xsi:type="dcterms:W3CDTF">2022-10-04T07:17:43Z</dcterms:modified>
</cp:coreProperties>
</file>