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0485" activeTab="1"/>
  </bookViews>
  <sheets>
    <sheet name="23" sheetId="1" r:id="rId1"/>
    <sheet name="24" sheetId="2" r:id="rId2"/>
  </sheets>
  <definedNames>
    <definedName name="_xlnm.Print_Titles" localSheetId="0">'23'!$5:$12</definedName>
    <definedName name="_xlnm.Print_Titles" localSheetId="1">'24'!$5:$12</definedName>
    <definedName name="_xlnm.Print_Area" localSheetId="0">'23'!$B$1:$W$206</definedName>
    <definedName name="_xlnm.Print_Area" localSheetId="1">'24'!$B$1:$U$206</definedName>
  </definedNames>
  <calcPr fullCalcOnLoad="1"/>
</workbook>
</file>

<file path=xl/sharedStrings.xml><?xml version="1.0" encoding="utf-8"?>
<sst xmlns="http://schemas.openxmlformats.org/spreadsheetml/2006/main" count="470" uniqueCount="239">
  <si>
    <t>Наименование ОМСУ, где нет военного комиссариата муниципального образования с указанием муниципального района</t>
  </si>
  <si>
    <t>Количество граждан, состоящий на воинском учете из числа проживающих на территории органов местного самоуправления</t>
  </si>
  <si>
    <t>Количество военно-учетных работников ОМСУ (чел.)</t>
  </si>
  <si>
    <t>Общий объем потребности в бюджетных ассигнованиях на осуществление первичного воинского учета (тыс. руб.)</t>
  </si>
  <si>
    <t xml:space="preserve">всего </t>
  </si>
  <si>
    <t>в том числе</t>
  </si>
  <si>
    <t xml:space="preserve">на выплату заработной платы ВУР за год  учетом страховых взносов, всего </t>
  </si>
  <si>
    <t>Из них</t>
  </si>
  <si>
    <t xml:space="preserve">На материально-техническое обесп.первичного в/учета, всего </t>
  </si>
  <si>
    <t>В том числе на оплату</t>
  </si>
  <si>
    <t>Всего</t>
  </si>
  <si>
    <t xml:space="preserve">на выплату среднемес.зараб.платы одного освоб.ВУР с учетом страховых взносов </t>
  </si>
  <si>
    <t xml:space="preserve">на выплату среднемес.зараб.платы одного ВУР по совмест.с  учетом страховых взносов </t>
  </si>
  <si>
    <t>аренды помещений</t>
  </si>
  <si>
    <t>услуг связи</t>
  </si>
  <si>
    <t>транспортных услуг</t>
  </si>
  <si>
    <t>командировочных расходов</t>
  </si>
  <si>
    <t>коммунальных услуг</t>
  </si>
  <si>
    <t>расх.по об.меб., инв., оргт., ср-вами связи, расх.матер.</t>
  </si>
  <si>
    <t>граждан, пребывающих в запасе</t>
  </si>
  <si>
    <t>Граждане, подлежащие призыву на в/сл, не преб. в запасе</t>
  </si>
  <si>
    <t>Освобожденных</t>
  </si>
  <si>
    <t>По совместительству</t>
  </si>
  <si>
    <t>всего</t>
  </si>
  <si>
    <t>офицеров запаса</t>
  </si>
  <si>
    <t>прапорщиков, сержан-тов, солдат запаса</t>
  </si>
  <si>
    <t>Ленинградская область</t>
  </si>
  <si>
    <t>СВЕДЕНИЯ</t>
  </si>
  <si>
    <t>необходимых для финансирования их полномочий по воинскому учету на плановый период</t>
  </si>
  <si>
    <t>Бокситогорский муниципальный район</t>
  </si>
  <si>
    <t xml:space="preserve">Большедворское сельское поселение </t>
  </si>
  <si>
    <t xml:space="preserve">Борское сельское поселение  </t>
  </si>
  <si>
    <t>Пикалевское городское поселение</t>
  </si>
  <si>
    <t>Волосовский муниципальный район</t>
  </si>
  <si>
    <t xml:space="preserve">Сабское сельское поселение </t>
  </si>
  <si>
    <t>Волховский муниципальный район</t>
  </si>
  <si>
    <t xml:space="preserve">Бережковское сельское поселение </t>
  </si>
  <si>
    <t xml:space="preserve">Вындиноостровcкое сельское поселение </t>
  </si>
  <si>
    <t xml:space="preserve">Иссадское сельское поселение </t>
  </si>
  <si>
    <t xml:space="preserve">Кисельнинское сельское поселение </t>
  </si>
  <si>
    <t xml:space="preserve">Колчановское сельское поселение </t>
  </si>
  <si>
    <t>Новоладожское городское поселение</t>
  </si>
  <si>
    <t xml:space="preserve">Пашское сельское поселение </t>
  </si>
  <si>
    <t xml:space="preserve">Потанинское сельское поселение </t>
  </si>
  <si>
    <t xml:space="preserve">Свирицкое сельское поселение </t>
  </si>
  <si>
    <t xml:space="preserve">Селивановское сельское поселение </t>
  </si>
  <si>
    <t xml:space="preserve">Староладожское сельское поселение </t>
  </si>
  <si>
    <t>Сясьстройское городское поселение</t>
  </si>
  <si>
    <t xml:space="preserve">Усадищенское сельское поселение </t>
  </si>
  <si>
    <t xml:space="preserve">Хваловское сельское поселение </t>
  </si>
  <si>
    <t>Всеволожский муниципальный район</t>
  </si>
  <si>
    <t xml:space="preserve">Агалатовское сельское поселение </t>
  </si>
  <si>
    <t xml:space="preserve">Бугровское сельское поселение </t>
  </si>
  <si>
    <t>Дубровское городское поселение</t>
  </si>
  <si>
    <t>Заневское городское поселение</t>
  </si>
  <si>
    <t xml:space="preserve">Колтушское сельское поселение </t>
  </si>
  <si>
    <t>Кузьмоловское городское поселение</t>
  </si>
  <si>
    <t xml:space="preserve">Куйвозовское сельское поселение </t>
  </si>
  <si>
    <t xml:space="preserve">Лесколовское  сельское поселение </t>
  </si>
  <si>
    <t>Морозовское городское поселение</t>
  </si>
  <si>
    <t xml:space="preserve">Новодевяткинское сельское поселение </t>
  </si>
  <si>
    <t>Рахьинское городское поселение</t>
  </si>
  <si>
    <t xml:space="preserve">Романовское сельское поселение 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</si>
  <si>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</si>
  <si>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</si>
  <si>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</si>
  <si>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 xml:space="preserve">Щегловское сельское поселение </t>
  </si>
  <si>
    <t xml:space="preserve">Юкковское сельское поселение </t>
  </si>
  <si>
    <t>Выборгский муниципальный район</t>
  </si>
  <si>
    <t>Высоцкое городское поселение</t>
  </si>
  <si>
    <t xml:space="preserve">Гончаровское сельское поселение </t>
  </si>
  <si>
    <t>Каменногорское городское поселение</t>
  </si>
  <si>
    <t xml:space="preserve">Красносельское сельское поселение </t>
  </si>
  <si>
    <t xml:space="preserve">Первомайское сельское поселение </t>
  </si>
  <si>
    <t xml:space="preserve">Полянское сельское поселение </t>
  </si>
  <si>
    <t>Рощинское городское поселение</t>
  </si>
  <si>
    <t>Светогорское городское поселение</t>
  </si>
  <si>
    <t xml:space="preserve">Селезневское сельское поселение </t>
  </si>
  <si>
    <t>Советское городское поселение</t>
  </si>
  <si>
    <t>Гатчинский муниципальный район</t>
  </si>
  <si>
    <t xml:space="preserve">Большеколпанское сельское поселение </t>
  </si>
  <si>
    <t xml:space="preserve">Веревское сельское поселение </t>
  </si>
  <si>
    <t xml:space="preserve">Войсковицкое сельское поселение </t>
  </si>
  <si>
    <t>Вырицкое городское поселение</t>
  </si>
  <si>
    <t>Дружногорское городское поселение</t>
  </si>
  <si>
    <t xml:space="preserve">Елизаветинское сельское поселение </t>
  </si>
  <si>
    <t xml:space="preserve">Кобринское сельское поселение </t>
  </si>
  <si>
    <t>Коммунарское городское поселение</t>
  </si>
  <si>
    <t xml:space="preserve">Пудомягское сельское поселение </t>
  </si>
  <si>
    <t xml:space="preserve">Пудостьское сельское поселение </t>
  </si>
  <si>
    <t xml:space="preserve">Рождественское сельское поселение </t>
  </si>
  <si>
    <t>Сиверское городское поселение</t>
  </si>
  <si>
    <t xml:space="preserve">Сусанинское сельское поселение </t>
  </si>
  <si>
    <t xml:space="preserve">Сяськелевское сельское поселение </t>
  </si>
  <si>
    <t>Таицкое городское поселение</t>
  </si>
  <si>
    <t>Кингисеппский муниципальный район</t>
  </si>
  <si>
    <t xml:space="preserve">Большелуцкое сельское поселение </t>
  </si>
  <si>
    <t xml:space="preserve">Вистинское сельское поселение </t>
  </si>
  <si>
    <t>Ивангородское городское поселение</t>
  </si>
  <si>
    <t xml:space="preserve">Котельское сельское поселение </t>
  </si>
  <si>
    <t xml:space="preserve">Куземкинское сельское поселение </t>
  </si>
  <si>
    <t xml:space="preserve">Нежновское сельское поселение </t>
  </si>
  <si>
    <t xml:space="preserve">Опольевское сельское поселение </t>
  </si>
  <si>
    <t xml:space="preserve">Пустомержское сельское поселение </t>
  </si>
  <si>
    <t xml:space="preserve">Усть-Лужское сельское поселение </t>
  </si>
  <si>
    <t xml:space="preserve">Фалилеевское сельское поселение </t>
  </si>
  <si>
    <t>Киришский муниципальный район</t>
  </si>
  <si>
    <t xml:space="preserve">Будогощское городское поселение </t>
  </si>
  <si>
    <t xml:space="preserve">Глажевское сельское поселение </t>
  </si>
  <si>
    <t xml:space="preserve">Кусинское сельское поселение </t>
  </si>
  <si>
    <t xml:space="preserve">Пчевжинское сельское поселение </t>
  </si>
  <si>
    <t xml:space="preserve">Пчевское сельское поселение </t>
  </si>
  <si>
    <t>Кировский муниципальный район</t>
  </si>
  <si>
    <t xml:space="preserve">Путиловское сельское поселение </t>
  </si>
  <si>
    <t>Синявинское городское поселение</t>
  </si>
  <si>
    <t xml:space="preserve">Суховское сельское поселение </t>
  </si>
  <si>
    <t>Шлиссельбургское городское поселение</t>
  </si>
  <si>
    <t xml:space="preserve">Шумское сельское поселение </t>
  </si>
  <si>
    <t>Лодейнопольский муниципальный район</t>
  </si>
  <si>
    <t xml:space="preserve">Алеховщинское сельское поселение </t>
  </si>
  <si>
    <t>Свирьстройское городское поселение</t>
  </si>
  <si>
    <t xml:space="preserve">Янегское сельское поселение 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</si>
  <si>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</si>
  <si>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</si>
  <si>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</si>
  <si>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 xml:space="preserve">Горбунковское сельское поселение </t>
  </si>
  <si>
    <t xml:space="preserve">Гостилицкое сельское поселение </t>
  </si>
  <si>
    <t xml:space="preserve">Кипенское сельское поселение </t>
  </si>
  <si>
    <t xml:space="preserve">Копорское сельское поселение </t>
  </si>
  <si>
    <t xml:space="preserve">Лаголовское сельское поселение </t>
  </si>
  <si>
    <t>Лебяженское городское поселение</t>
  </si>
  <si>
    <t xml:space="preserve">Лопухинское сельское поселение </t>
  </si>
  <si>
    <t xml:space="preserve">Низинское сельское поселение </t>
  </si>
  <si>
    <t xml:space="preserve">Оржицкое сельское поселение </t>
  </si>
  <si>
    <t xml:space="preserve">Пениковское сельское поселение </t>
  </si>
  <si>
    <t xml:space="preserve">Ропшинское сельское поселение </t>
  </si>
  <si>
    <t xml:space="preserve">Русско-Высоцкое сельское поселение </t>
  </si>
  <si>
    <t>Лужский муниципальный район</t>
  </si>
  <si>
    <t xml:space="preserve">Володарское сельское поселение </t>
  </si>
  <si>
    <t xml:space="preserve">Волошовское сельское поселение </t>
  </si>
  <si>
    <t xml:space="preserve">Дзержинское сельское поселение </t>
  </si>
  <si>
    <t xml:space="preserve">Заклинское сельское поселение </t>
  </si>
  <si>
    <t xml:space="preserve">Мшинское сельское поселение </t>
  </si>
  <si>
    <t xml:space="preserve">Осьминское сельское поселение </t>
  </si>
  <si>
    <t xml:space="preserve">Ретюнское сельское поселение </t>
  </si>
  <si>
    <t xml:space="preserve">Серебрянское сельское поселение </t>
  </si>
  <si>
    <t xml:space="preserve">Скребловское сельское поселение </t>
  </si>
  <si>
    <t>Толмачевское городское поселение</t>
  </si>
  <si>
    <t xml:space="preserve">Торковичское сельское поселение </t>
  </si>
  <si>
    <t xml:space="preserve">Ям-Тесовское сельское поселение </t>
  </si>
  <si>
    <t>Подпорожский муниципальный район</t>
  </si>
  <si>
    <t>Важинское городское поселение</t>
  </si>
  <si>
    <t>Вознесенское городское поселение</t>
  </si>
  <si>
    <t>Никольское городское поселение.</t>
  </si>
  <si>
    <t>Приозерский муниципальный район</t>
  </si>
  <si>
    <t xml:space="preserve">Громовское сельское поселение </t>
  </si>
  <si>
    <t xml:space="preserve">Запорожское сельское поселение </t>
  </si>
  <si>
    <t xml:space="preserve">Красноозерное сельское поселение </t>
  </si>
  <si>
    <t xml:space="preserve">Ларионовское сельское поселение </t>
  </si>
  <si>
    <t xml:space="preserve">Мельниковское сельское поселение </t>
  </si>
  <si>
    <t xml:space="preserve">Мичуринское сельское поселение </t>
  </si>
  <si>
    <t xml:space="preserve">Петровское сельское поселение </t>
  </si>
  <si>
    <t xml:space="preserve">Плодовское сельское поселение </t>
  </si>
  <si>
    <t xml:space="preserve">Раздольевское сельское поселение </t>
  </si>
  <si>
    <t xml:space="preserve">Ромашкинское сельское поселение </t>
  </si>
  <si>
    <t xml:space="preserve">Сосновское сельское поселение </t>
  </si>
  <si>
    <t>Сланцевский муниципальный район</t>
  </si>
  <si>
    <t xml:space="preserve">Выскатское сельское поселение </t>
  </si>
  <si>
    <t xml:space="preserve">Гостицкое сельское поселение </t>
  </si>
  <si>
    <t xml:space="preserve">Загривское сельское поселение </t>
  </si>
  <si>
    <t xml:space="preserve">Новосельское сельское поселение </t>
  </si>
  <si>
    <t xml:space="preserve">Старопольское сельское поселение </t>
  </si>
  <si>
    <t xml:space="preserve">Черновское сельское поселение </t>
  </si>
  <si>
    <t>Тихвинский муниципальный район</t>
  </si>
  <si>
    <t xml:space="preserve">Ганьковское сельское поселение </t>
  </si>
  <si>
    <t xml:space="preserve">Горское сельское поселение </t>
  </si>
  <si>
    <t xml:space="preserve">Коськовское сельское поселение </t>
  </si>
  <si>
    <t xml:space="preserve">Мелегежское сельское поселение </t>
  </si>
  <si>
    <t xml:space="preserve">Пашозерское сельское поселение </t>
  </si>
  <si>
    <t xml:space="preserve">Цвылевское сельское поселение </t>
  </si>
  <si>
    <t xml:space="preserve">Шугозерское сельское поселение </t>
  </si>
  <si>
    <t>Тосненский муниципальный район</t>
  </si>
  <si>
    <t>Красноборское городское поселение</t>
  </si>
  <si>
    <t xml:space="preserve">Лисинское сельское поселение </t>
  </si>
  <si>
    <t>Любанское городское поселение</t>
  </si>
  <si>
    <t>Никольское городское поселение</t>
  </si>
  <si>
    <t xml:space="preserve">Нурминское сельское поселение </t>
  </si>
  <si>
    <t>Рябовское городское поселение</t>
  </si>
  <si>
    <t xml:space="preserve">Тельмановское сельское поселение </t>
  </si>
  <si>
    <t xml:space="preserve">Трубникоборское сельское поселение </t>
  </si>
  <si>
    <t>Ульяновское городское поселение</t>
  </si>
  <si>
    <t>Форносовское городское поселение</t>
  </si>
  <si>
    <t xml:space="preserve">Шапкинское сельское поселение </t>
  </si>
  <si>
    <t xml:space="preserve">Волосовское городское поселение </t>
  </si>
  <si>
    <t xml:space="preserve">Киришское городское поселение </t>
  </si>
  <si>
    <t xml:space="preserve">Лодейнопольское городское поселение </t>
  </si>
  <si>
    <t xml:space="preserve">Сланцевское городское поселение </t>
  </si>
  <si>
    <t xml:space="preserve">Тихвинское городское поселение </t>
  </si>
  <si>
    <t xml:space="preserve">Муринское городское поселение </t>
  </si>
  <si>
    <t>СОГЛАСОВАНО:</t>
  </si>
  <si>
    <t>Председатель Комитета Правопорядка и</t>
  </si>
  <si>
    <t>безопасности Ленинградской области</t>
  </si>
  <si>
    <t>Гл.бухгалтер Комитета правопорядка и</t>
  </si>
  <si>
    <t>Начальник финансово-экономического отделения</t>
  </si>
  <si>
    <t>военного комиссариата Ленинградской области</t>
  </si>
  <si>
    <t>Е. Максимов</t>
  </si>
  <si>
    <t xml:space="preserve">                                         Е. Лопырева</t>
  </si>
  <si>
    <t>На 2023 год</t>
  </si>
  <si>
    <t>На 2024 год</t>
  </si>
  <si>
    <t xml:space="preserve">Назиевское городское поселение </t>
  </si>
  <si>
    <t xml:space="preserve">Мгинское городское поселение </t>
  </si>
  <si>
    <t xml:space="preserve">Павловское городское поселение </t>
  </si>
  <si>
    <t xml:space="preserve">Приладожское городское поселение </t>
  </si>
  <si>
    <t xml:space="preserve">                                          В. Рябцев</t>
  </si>
  <si>
    <t>ВрИО военного комиссара Ленинградской области</t>
  </si>
  <si>
    <t>В. Сметанский</t>
  </si>
  <si>
    <t>БЫЛО</t>
  </si>
  <si>
    <t>Разница</t>
  </si>
  <si>
    <t>Ефимовское городское поселение</t>
  </si>
  <si>
    <t xml:space="preserve">Лидское сельское поселение </t>
  </si>
  <si>
    <t xml:space="preserve">Самойловское сельское поселение </t>
  </si>
  <si>
    <t xml:space="preserve">Бегуницкое  сельское поселение </t>
  </si>
  <si>
    <t xml:space="preserve">Большеврудское  сельское поселение </t>
  </si>
  <si>
    <t xml:space="preserve">Калитинское сельское поселение </t>
  </si>
  <si>
    <t xml:space="preserve">Клопицкое  сельское поселение </t>
  </si>
  <si>
    <t xml:space="preserve">Рабитицкое  сельское поселение </t>
  </si>
  <si>
    <t>Приморское городское поселение</t>
  </si>
  <si>
    <t xml:space="preserve">Новосветское сельское поселение </t>
  </si>
  <si>
    <t>Отрадненское городское поселение</t>
  </si>
  <si>
    <t xml:space="preserve">Доможировское сельское поселение </t>
  </si>
  <si>
    <t xml:space="preserve">Виллозское городское поселение </t>
  </si>
  <si>
    <t xml:space="preserve">Оредежское сельское поселение </t>
  </si>
  <si>
    <t>Винницкое сельское поселение</t>
  </si>
  <si>
    <t xml:space="preserve">Кузнечнинское городское поселение </t>
  </si>
  <si>
    <t xml:space="preserve">Севастьяновское сельское поселение </t>
  </si>
  <si>
    <t xml:space="preserve">Федоровское городское поселение </t>
  </si>
  <si>
    <t>об органах местного самоуправления поселений и органах местного самоуправления городских округов, на которые возложены полномочия по воинскому учету, а также о планируемом объеме средств,</t>
  </si>
  <si>
    <t>Приложение 25 к пояснительной записке 2023 года</t>
  </si>
  <si>
    <t>Приложение 25 к пояснительной записке 2023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</si>
</sst>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000000"/>
    <numFmt numFmtId="176" formatCode="0.00000"/>
    <numFmt numFmtId="177" formatCode="0.0000"/>
    <numFmt numFmtId="178" formatCode="0.00000000"/>
    <numFmt numFmtId="179" formatCode="0.0000000"/>
    <numFmt numFmtId="180" formatCode="0.000000000"/>
    <numFmt numFmtId="181" formatCode="#,##0.000_р_."/>
    <numFmt numFmtId="182" formatCode="#,##0.000_р_.;[Red]#,##0.000_р_."/>
    <numFmt numFmtId="183" formatCode="#,##0.0000_р_."/>
    <numFmt numFmtId="184" formatCode="#,##0.00_р_."/>
    <numFmt numFmtId="185" formatCode="0.0000000000"/>
    <numFmt numFmtId="186" formatCode="0.0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;[Red]0.000"/>
  </numFmts>
  <fonts count="49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color indexed="8"/>
      <name val="Times New Roman"/>
      <family val="0"/>
    </font>
    <font>
      <sz val="9"/>
      <color indexed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" fontId="13" fillId="0" borderId="1">
      <alignment vertical="center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172" fontId="7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left" vertical="center"/>
    </xf>
    <xf numFmtId="1" fontId="9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7" fillId="33" borderId="11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8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2" fontId="8" fillId="34" borderId="11" xfId="0" applyNumberFormat="1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10" fillId="34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3" fontId="13" fillId="0" borderId="1" xfId="33" applyNumberFormat="1" applyFill="1" applyAlignment="1" applyProtection="1">
      <alignment horizontal="center" vertical="center" shrinkToFit="1"/>
      <protection/>
    </xf>
    <xf numFmtId="2" fontId="8" fillId="0" borderId="11" xfId="0" applyNumberFormat="1" applyFont="1" applyFill="1" applyBorder="1" applyAlignment="1">
      <alignment horizontal="center" vertical="center"/>
    </xf>
    <xf numFmtId="17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3" fontId="5" fillId="0" borderId="0" xfId="0" applyNumberFormat="1" applyFont="1" applyFill="1" applyAlignment="1">
      <alignment/>
    </xf>
    <xf numFmtId="173" fontId="14" fillId="0" borderId="0" xfId="0" applyNumberFormat="1" applyFont="1" applyFill="1" applyAlignment="1">
      <alignment/>
    </xf>
    <xf numFmtId="173" fontId="0" fillId="35" borderId="11" xfId="0" applyNumberFormat="1" applyFont="1" applyFill="1" applyBorder="1" applyAlignment="1">
      <alignment horizontal="center" vertical="center" textRotation="90" wrapText="1"/>
    </xf>
    <xf numFmtId="173" fontId="0" fillId="35" borderId="11" xfId="0" applyNumberFormat="1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2" fontId="7" fillId="36" borderId="11" xfId="0" applyNumberFormat="1" applyFont="1" applyFill="1" applyBorder="1" applyAlignment="1">
      <alignment horizontal="center"/>
    </xf>
    <xf numFmtId="172" fontId="7" fillId="36" borderId="11" xfId="0" applyNumberFormat="1" applyFont="1" applyFill="1" applyBorder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1" fontId="0" fillId="35" borderId="1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173" fontId="0" fillId="35" borderId="11" xfId="0" applyNumberFormat="1" applyFont="1" applyFill="1" applyBorder="1" applyAlignment="1">
      <alignment horizontal="center" vertical="center" textRotation="90" wrapText="1"/>
    </xf>
    <xf numFmtId="2" fontId="0" fillId="0" borderId="11" xfId="0" applyNumberFormat="1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horizontal="center" vertical="center" textRotation="90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" fontId="11" fillId="0" borderId="0" xfId="0" applyNumberFormat="1" applyFont="1" applyFill="1" applyAlignment="1">
      <alignment horizontal="right"/>
    </xf>
    <xf numFmtId="174" fontId="9" fillId="34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28"/>
  <sheetViews>
    <sheetView showZeros="0" zoomScale="110" zoomScaleNormal="110" zoomScaleSheetLayoutView="110" zoomScalePageLayoutView="0" workbookViewId="0" topLeftCell="A1">
      <selection activeCell="B1" sqref="B1:W206"/>
    </sheetView>
  </sheetViews>
  <sheetFormatPr defaultColWidth="9.00390625" defaultRowHeight="12.75"/>
  <cols>
    <col min="1" max="1" width="0.37109375" style="7" customWidth="1"/>
    <col min="2" max="2" width="37.25390625" style="9" customWidth="1"/>
    <col min="3" max="3" width="9.25390625" style="9" customWidth="1"/>
    <col min="4" max="4" width="8.125" style="9" customWidth="1"/>
    <col min="5" max="5" width="7.625" style="9" customWidth="1"/>
    <col min="6" max="6" width="10.00390625" style="9" customWidth="1"/>
    <col min="7" max="7" width="12.75390625" style="9" customWidth="1"/>
    <col min="8" max="8" width="5.25390625" style="9" customWidth="1"/>
    <col min="9" max="9" width="6.875" style="9" customWidth="1"/>
    <col min="10" max="10" width="7.625" style="9" customWidth="1"/>
    <col min="11" max="11" width="12.125" style="10" bestFit="1" customWidth="1"/>
    <col min="12" max="13" width="12.125" style="10" hidden="1" customWidth="1"/>
    <col min="14" max="14" width="12.125" style="11" customWidth="1"/>
    <col min="15" max="15" width="14.25390625" style="11" customWidth="1"/>
    <col min="16" max="16" width="15.00390625" style="11" bestFit="1" customWidth="1"/>
    <col min="17" max="17" width="9.75390625" style="7" customWidth="1"/>
    <col min="18" max="19" width="9.75390625" style="7" bestFit="1" customWidth="1"/>
    <col min="20" max="20" width="8.75390625" style="7" customWidth="1"/>
    <col min="21" max="21" width="8.25390625" style="7" customWidth="1"/>
    <col min="22" max="22" width="9.75390625" style="7" bestFit="1" customWidth="1"/>
    <col min="23" max="23" width="11.25390625" style="7" bestFit="1" customWidth="1"/>
    <col min="24" max="24" width="0.875" style="7" customWidth="1"/>
    <col min="25" max="16384" width="9.125" style="7" customWidth="1"/>
  </cols>
  <sheetData>
    <row r="1" ht="12.75">
      <c r="R1" s="77" t="s">
        <v>237</v>
      </c>
    </row>
    <row r="2" spans="2:23" ht="12.75">
      <c r="B2" s="95" t="s">
        <v>27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2:23" ht="12.75">
      <c r="B3" s="96" t="s">
        <v>236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2:23" ht="12.75">
      <c r="B4" s="13"/>
      <c r="C4" s="97" t="s">
        <v>28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2"/>
      <c r="V4" s="12"/>
      <c r="W4" s="12"/>
    </row>
    <row r="5" spans="2:23" ht="18" customHeight="1">
      <c r="B5" s="1" t="s">
        <v>207</v>
      </c>
      <c r="C5" s="6"/>
      <c r="D5" s="6"/>
      <c r="E5" s="6"/>
      <c r="F5" s="6"/>
      <c r="G5" s="6"/>
      <c r="H5" s="6"/>
      <c r="I5" s="6"/>
      <c r="J5" s="6"/>
      <c r="K5" s="66"/>
      <c r="L5" s="66"/>
      <c r="M5" s="66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2:23" ht="8.25" customHeight="1">
      <c r="B6" s="84" t="s">
        <v>0</v>
      </c>
      <c r="C6" s="85" t="s">
        <v>1</v>
      </c>
      <c r="D6" s="85"/>
      <c r="E6" s="85"/>
      <c r="F6" s="85"/>
      <c r="G6" s="85"/>
      <c r="H6" s="84" t="s">
        <v>2</v>
      </c>
      <c r="I6" s="84"/>
      <c r="J6" s="84"/>
      <c r="K6" s="79" t="s">
        <v>3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2:23" ht="7.5" customHeight="1">
      <c r="B7" s="84"/>
      <c r="C7" s="85"/>
      <c r="D7" s="85"/>
      <c r="E7" s="85"/>
      <c r="F7" s="85"/>
      <c r="G7" s="85"/>
      <c r="H7" s="84"/>
      <c r="I7" s="84"/>
      <c r="J7" s="84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2:23" ht="12.75" customHeight="1">
      <c r="B8" s="84"/>
      <c r="C8" s="85"/>
      <c r="D8" s="85"/>
      <c r="E8" s="85"/>
      <c r="F8" s="85"/>
      <c r="G8" s="85"/>
      <c r="H8" s="84"/>
      <c r="I8" s="84"/>
      <c r="J8" s="84"/>
      <c r="K8" s="87" t="s">
        <v>4</v>
      </c>
      <c r="L8" s="68"/>
      <c r="M8" s="68"/>
      <c r="N8" s="79" t="s">
        <v>5</v>
      </c>
      <c r="O8" s="79"/>
      <c r="P8" s="79"/>
      <c r="Q8" s="79"/>
      <c r="R8" s="79"/>
      <c r="S8" s="79"/>
      <c r="T8" s="79"/>
      <c r="U8" s="79"/>
      <c r="V8" s="79"/>
      <c r="W8" s="79"/>
    </row>
    <row r="9" spans="2:23" ht="12.75" customHeight="1">
      <c r="B9" s="84"/>
      <c r="C9" s="85"/>
      <c r="D9" s="85"/>
      <c r="E9" s="85"/>
      <c r="F9" s="85"/>
      <c r="G9" s="85"/>
      <c r="H9" s="84"/>
      <c r="I9" s="84"/>
      <c r="J9" s="84"/>
      <c r="K9" s="87"/>
      <c r="L9" s="68"/>
      <c r="M9" s="68"/>
      <c r="N9" s="88" t="s">
        <v>6</v>
      </c>
      <c r="O9" s="90" t="s">
        <v>7</v>
      </c>
      <c r="P9" s="90"/>
      <c r="Q9" s="78" t="s">
        <v>8</v>
      </c>
      <c r="R9" s="79" t="s">
        <v>9</v>
      </c>
      <c r="S9" s="79"/>
      <c r="T9" s="79"/>
      <c r="U9" s="79"/>
      <c r="V9" s="79"/>
      <c r="W9" s="79"/>
    </row>
    <row r="10" spans="2:23" ht="12.75" customHeight="1">
      <c r="B10" s="84"/>
      <c r="C10" s="81" t="s">
        <v>10</v>
      </c>
      <c r="D10" s="82" t="s">
        <v>5</v>
      </c>
      <c r="E10" s="82"/>
      <c r="F10" s="82"/>
      <c r="G10" s="82"/>
      <c r="H10" s="83" t="s">
        <v>10</v>
      </c>
      <c r="I10" s="84" t="s">
        <v>5</v>
      </c>
      <c r="J10" s="84"/>
      <c r="K10" s="87"/>
      <c r="L10" s="68"/>
      <c r="M10" s="68"/>
      <c r="N10" s="88"/>
      <c r="O10" s="89" t="s">
        <v>11</v>
      </c>
      <c r="P10" s="89" t="s">
        <v>12</v>
      </c>
      <c r="Q10" s="78"/>
      <c r="R10" s="80" t="s">
        <v>13</v>
      </c>
      <c r="S10" s="80" t="s">
        <v>14</v>
      </c>
      <c r="T10" s="80" t="s">
        <v>15</v>
      </c>
      <c r="U10" s="80" t="s">
        <v>16</v>
      </c>
      <c r="V10" s="80" t="s">
        <v>17</v>
      </c>
      <c r="W10" s="80" t="s">
        <v>18</v>
      </c>
    </row>
    <row r="11" spans="2:23" ht="12.75">
      <c r="B11" s="84"/>
      <c r="C11" s="81"/>
      <c r="D11" s="85" t="s">
        <v>19</v>
      </c>
      <c r="E11" s="85"/>
      <c r="F11" s="85"/>
      <c r="G11" s="81" t="s">
        <v>20</v>
      </c>
      <c r="H11" s="83"/>
      <c r="I11" s="86" t="s">
        <v>21</v>
      </c>
      <c r="J11" s="86" t="s">
        <v>22</v>
      </c>
      <c r="K11" s="87"/>
      <c r="L11" s="68"/>
      <c r="M11" s="68"/>
      <c r="N11" s="88"/>
      <c r="O11" s="89"/>
      <c r="P11" s="89"/>
      <c r="Q11" s="78"/>
      <c r="R11" s="80"/>
      <c r="S11" s="80"/>
      <c r="T11" s="80"/>
      <c r="U11" s="80"/>
      <c r="V11" s="80"/>
      <c r="W11" s="80"/>
    </row>
    <row r="12" spans="2:23" ht="60" customHeight="1">
      <c r="B12" s="84"/>
      <c r="C12" s="81"/>
      <c r="D12" s="8" t="s">
        <v>23</v>
      </c>
      <c r="E12" s="8" t="s">
        <v>24</v>
      </c>
      <c r="F12" s="8" t="s">
        <v>25</v>
      </c>
      <c r="G12" s="81"/>
      <c r="H12" s="83"/>
      <c r="I12" s="86"/>
      <c r="J12" s="86"/>
      <c r="K12" s="87"/>
      <c r="L12" s="69" t="s">
        <v>216</v>
      </c>
      <c r="M12" s="69" t="s">
        <v>217</v>
      </c>
      <c r="N12" s="88"/>
      <c r="O12" s="89"/>
      <c r="P12" s="89"/>
      <c r="Q12" s="78"/>
      <c r="R12" s="80"/>
      <c r="S12" s="80"/>
      <c r="T12" s="80"/>
      <c r="U12" s="80"/>
      <c r="V12" s="80"/>
      <c r="W12" s="80"/>
    </row>
    <row r="13" spans="2:23" s="3" customFormat="1" ht="12.75">
      <c r="B13" s="14" t="s">
        <v>26</v>
      </c>
      <c r="C13" s="2">
        <f>C14+C21+C29+C44+C63+C75+C92+C103+C110+C121+C127+C143+C157+C162+C176+C184+C194</f>
        <v>257889</v>
      </c>
      <c r="D13" s="2">
        <f>E13+F13</f>
        <v>236582</v>
      </c>
      <c r="E13" s="2">
        <f>E14+E21+E29+E44+E63+E75+E92+E103+E110+E121+E127+E143+E157+E162+E176+E184+E194</f>
        <v>23038</v>
      </c>
      <c r="F13" s="2">
        <f>F14+F21+F29+F44+F63+F75+F92+F103+F110+F121+F127+F143+F157+F162+F176+F184+F194</f>
        <v>213544</v>
      </c>
      <c r="G13" s="2">
        <f>G14+G21+G29+G44+G63+G75+G92+G103+G110+G121+G127+G143+G157+G162+G176+G184+G194</f>
        <v>21307</v>
      </c>
      <c r="H13" s="2">
        <f>I13+J13</f>
        <v>290</v>
      </c>
      <c r="I13" s="2">
        <f>I14+I21+I29+I44+I63+I75+I92+I103+I110+I121+I127+I143+I157+I162+I176+I184+I194</f>
        <v>243</v>
      </c>
      <c r="J13" s="2">
        <f>J14+J21+J29+J44+J63+J75+J92+J103+J110+J121+J127+J143+J157+J162+J176+J184+J194</f>
        <v>47</v>
      </c>
      <c r="K13" s="31">
        <f>K14+K21+K29+K44+K63+K75+K92+K103+K110+K121+K127+K143+K157+K162+K176+K184+K194</f>
        <v>80035.20000000001</v>
      </c>
      <c r="L13" s="31">
        <f>L14+L21+L29+L44+L63+L75+L92+L103+L110+L121+L127+L143+L157+L162+L176+L184+L194</f>
        <v>78850.49999999999</v>
      </c>
      <c r="M13" s="31">
        <f>K13-L13</f>
        <v>1184.7000000000262</v>
      </c>
      <c r="N13" s="5">
        <f>O13*I13*12+P13*J13*12</f>
        <v>68531.40028799999</v>
      </c>
      <c r="O13" s="58">
        <f>O15</f>
        <v>21.429456</v>
      </c>
      <c r="P13" s="58">
        <f>P14</f>
        <v>10.714728</v>
      </c>
      <c r="Q13" s="31">
        <f aca="true" t="shared" si="0" ref="Q13:W13">Q14+Q21+Q29+Q44+Q63+Q75+Q92+Q103+Q110+Q121+Q127+Q143+Q157+Q162+Q176+Q184+Q194</f>
        <v>11503.799937329999</v>
      </c>
      <c r="R13" s="31">
        <f t="shared" si="0"/>
        <v>2138.9799989999997</v>
      </c>
      <c r="S13" s="31">
        <f t="shared" si="0"/>
        <v>2982.2399400000004</v>
      </c>
      <c r="T13" s="31">
        <f t="shared" si="0"/>
        <v>922.17999</v>
      </c>
      <c r="U13" s="31">
        <f t="shared" si="0"/>
        <v>674.63000208</v>
      </c>
      <c r="V13" s="31">
        <f t="shared" si="0"/>
        <v>4110.82000425</v>
      </c>
      <c r="W13" s="31">
        <f t="shared" si="0"/>
        <v>674.9500019999998</v>
      </c>
    </row>
    <row r="14" spans="2:23" s="4" customFormat="1" ht="12.75">
      <c r="B14" s="15" t="s">
        <v>29</v>
      </c>
      <c r="C14" s="16">
        <f aca="true" t="shared" si="1" ref="C14:C77">D14+G14</f>
        <v>7965</v>
      </c>
      <c r="D14" s="16">
        <f aca="true" t="shared" si="2" ref="D14:D77">E14+F14</f>
        <v>7424</v>
      </c>
      <c r="E14" s="49">
        <f>SUM(E15:E20)</f>
        <v>281</v>
      </c>
      <c r="F14" s="49">
        <f>SUM(F15:F20)</f>
        <v>7143</v>
      </c>
      <c r="G14" s="49">
        <f>SUM(G15:G20)</f>
        <v>541</v>
      </c>
      <c r="H14" s="49">
        <f aca="true" t="shared" si="3" ref="H14:H77">I14+J14</f>
        <v>9</v>
      </c>
      <c r="I14" s="49">
        <f>SUM(I15:I20)</f>
        <v>6</v>
      </c>
      <c r="J14" s="49">
        <f>SUM(J15:J20)</f>
        <v>3</v>
      </c>
      <c r="K14" s="56">
        <f>SUM(K15:K20)</f>
        <v>2259.7999999999997</v>
      </c>
      <c r="L14" s="63">
        <f>SUM(L15:L20)</f>
        <v>2243.2</v>
      </c>
      <c r="M14" s="31">
        <f aca="true" t="shared" si="4" ref="M14:M77">K14-L14</f>
        <v>16.59999999999991</v>
      </c>
      <c r="N14" s="56">
        <f>SUM(N15:N20)</f>
        <v>1928.6510399999997</v>
      </c>
      <c r="O14" s="56">
        <v>21.429456</v>
      </c>
      <c r="P14" s="56">
        <f>P15</f>
        <v>10.714728</v>
      </c>
      <c r="Q14" s="56">
        <f aca="true" t="shared" si="5" ref="Q14:W14">SUM(Q15:Q20)</f>
        <v>330.939036768</v>
      </c>
      <c r="R14" s="56">
        <f t="shared" si="5"/>
        <v>66.3821379</v>
      </c>
      <c r="S14" s="56">
        <f t="shared" si="5"/>
        <v>92.552274</v>
      </c>
      <c r="T14" s="56">
        <f t="shared" si="5"/>
        <v>28.619379</v>
      </c>
      <c r="U14" s="56">
        <f t="shared" si="5"/>
        <v>20.936793168</v>
      </c>
      <c r="V14" s="56">
        <f t="shared" si="5"/>
        <v>101.50172850000001</v>
      </c>
      <c r="W14" s="56">
        <f t="shared" si="5"/>
        <v>20.9467242</v>
      </c>
    </row>
    <row r="15" spans="2:23" s="19" customFormat="1" ht="12.75">
      <c r="B15" s="17" t="s">
        <v>30</v>
      </c>
      <c r="C15" s="18">
        <f t="shared" si="1"/>
        <v>327</v>
      </c>
      <c r="D15" s="18">
        <f t="shared" si="2"/>
        <v>327</v>
      </c>
      <c r="E15" s="50">
        <v>7</v>
      </c>
      <c r="F15" s="50">
        <v>320</v>
      </c>
      <c r="G15" s="50">
        <v>0</v>
      </c>
      <c r="H15" s="50">
        <f t="shared" si="3"/>
        <v>1</v>
      </c>
      <c r="I15" s="51"/>
      <c r="J15" s="50">
        <v>1</v>
      </c>
      <c r="K15" s="57">
        <v>154.1</v>
      </c>
      <c r="L15" s="61">
        <v>153</v>
      </c>
      <c r="M15" s="31">
        <f t="shared" si="4"/>
        <v>1.0999999999999943</v>
      </c>
      <c r="N15" s="57">
        <f aca="true" t="shared" si="6" ref="N15:N78">O15*I15*12+P15*J15*12</f>
        <v>128.57673599999998</v>
      </c>
      <c r="O15" s="59">
        <v>21.429456</v>
      </c>
      <c r="P15" s="57">
        <f>O15*J15*0.5</f>
        <v>10.714728</v>
      </c>
      <c r="Q15" s="57">
        <f aca="true" t="shared" si="7" ref="Q15:Q20">SUM(R15:W15)</f>
        <v>25.493034251999998</v>
      </c>
      <c r="R15" s="57">
        <f aca="true" t="shared" si="8" ref="R15:R20">(7375.7931*(I15+J15))/1000</f>
        <v>7.3757931</v>
      </c>
      <c r="S15" s="57">
        <f aca="true" t="shared" si="9" ref="S15:S20">(10283.586*(I15+J15))/1000</f>
        <v>10.283586</v>
      </c>
      <c r="T15" s="57">
        <f aca="true" t="shared" si="10" ref="T15:T20">(3179.931*(I15+J15))/1000</f>
        <v>3.179931</v>
      </c>
      <c r="U15" s="57">
        <f aca="true" t="shared" si="11" ref="U15:U20">(96.929598*(I15+J15)*24)/1000</f>
        <v>2.326310352</v>
      </c>
      <c r="V15" s="57">
        <f aca="true" t="shared" si="12" ref="V15:V20">16916.95475*I15/1000</f>
        <v>0</v>
      </c>
      <c r="W15" s="57">
        <f aca="true" t="shared" si="13" ref="W15:W20">(2327.4138*(I15+J15))/1000</f>
        <v>2.3274138</v>
      </c>
    </row>
    <row r="16" spans="2:23" s="19" customFormat="1" ht="12.75">
      <c r="B16" s="17" t="s">
        <v>31</v>
      </c>
      <c r="C16" s="18">
        <f t="shared" si="1"/>
        <v>743</v>
      </c>
      <c r="D16" s="18">
        <f t="shared" si="2"/>
        <v>676</v>
      </c>
      <c r="E16" s="50">
        <v>3</v>
      </c>
      <c r="F16" s="50">
        <v>673</v>
      </c>
      <c r="G16" s="50">
        <v>67</v>
      </c>
      <c r="H16" s="50">
        <f t="shared" si="3"/>
        <v>1</v>
      </c>
      <c r="I16" s="51">
        <v>1</v>
      </c>
      <c r="J16" s="50"/>
      <c r="K16" s="57">
        <v>299.6</v>
      </c>
      <c r="L16" s="61">
        <v>297.4</v>
      </c>
      <c r="M16" s="31">
        <f t="shared" si="4"/>
        <v>2.2000000000000455</v>
      </c>
      <c r="N16" s="57">
        <f t="shared" si="6"/>
        <v>257.15347199999997</v>
      </c>
      <c r="O16" s="57">
        <v>21.429456</v>
      </c>
      <c r="P16" s="57">
        <f aca="true" t="shared" si="14" ref="P16:P79">O16*J16*0.5</f>
        <v>0</v>
      </c>
      <c r="Q16" s="57">
        <f t="shared" si="7"/>
        <v>42.409989002</v>
      </c>
      <c r="R16" s="57">
        <f t="shared" si="8"/>
        <v>7.3757931</v>
      </c>
      <c r="S16" s="57">
        <f t="shared" si="9"/>
        <v>10.283586</v>
      </c>
      <c r="T16" s="57">
        <f t="shared" si="10"/>
        <v>3.179931</v>
      </c>
      <c r="U16" s="57">
        <f t="shared" si="11"/>
        <v>2.326310352</v>
      </c>
      <c r="V16" s="57">
        <f t="shared" si="12"/>
        <v>16.916954750000002</v>
      </c>
      <c r="W16" s="57">
        <f t="shared" si="13"/>
        <v>2.3274138</v>
      </c>
    </row>
    <row r="17" spans="2:23" s="19" customFormat="1" ht="12.75">
      <c r="B17" s="17" t="s">
        <v>218</v>
      </c>
      <c r="C17" s="18">
        <f t="shared" si="1"/>
        <v>1319</v>
      </c>
      <c r="D17" s="18">
        <f t="shared" si="2"/>
        <v>1195</v>
      </c>
      <c r="E17" s="50">
        <v>43</v>
      </c>
      <c r="F17" s="50">
        <v>1152</v>
      </c>
      <c r="G17" s="50">
        <v>124</v>
      </c>
      <c r="H17" s="50">
        <f t="shared" si="3"/>
        <v>1</v>
      </c>
      <c r="I17" s="51">
        <v>1</v>
      </c>
      <c r="J17" s="50"/>
      <c r="K17" s="57">
        <v>299.6</v>
      </c>
      <c r="L17" s="61">
        <v>297.4</v>
      </c>
      <c r="M17" s="31">
        <f t="shared" si="4"/>
        <v>2.2000000000000455</v>
      </c>
      <c r="N17" s="57">
        <f t="shared" si="6"/>
        <v>257.15347199999997</v>
      </c>
      <c r="O17" s="57">
        <v>21.429456</v>
      </c>
      <c r="P17" s="57">
        <f t="shared" si="14"/>
        <v>0</v>
      </c>
      <c r="Q17" s="57">
        <f t="shared" si="7"/>
        <v>42.409989002</v>
      </c>
      <c r="R17" s="57">
        <f t="shared" si="8"/>
        <v>7.3757931</v>
      </c>
      <c r="S17" s="57">
        <f t="shared" si="9"/>
        <v>10.283586</v>
      </c>
      <c r="T17" s="57">
        <f t="shared" si="10"/>
        <v>3.179931</v>
      </c>
      <c r="U17" s="57">
        <f t="shared" si="11"/>
        <v>2.326310352</v>
      </c>
      <c r="V17" s="57">
        <f t="shared" si="12"/>
        <v>16.916954750000002</v>
      </c>
      <c r="W17" s="57">
        <f t="shared" si="13"/>
        <v>2.3274138</v>
      </c>
    </row>
    <row r="18" spans="2:23" s="19" customFormat="1" ht="12.75">
      <c r="B18" s="17" t="s">
        <v>219</v>
      </c>
      <c r="C18" s="18">
        <f t="shared" si="1"/>
        <v>456</v>
      </c>
      <c r="D18" s="18">
        <f t="shared" si="2"/>
        <v>442</v>
      </c>
      <c r="E18" s="50">
        <v>5</v>
      </c>
      <c r="F18" s="50">
        <v>437</v>
      </c>
      <c r="G18" s="50">
        <v>14</v>
      </c>
      <c r="H18" s="50">
        <f t="shared" si="3"/>
        <v>1</v>
      </c>
      <c r="I18" s="51"/>
      <c r="J18" s="50">
        <v>1</v>
      </c>
      <c r="K18" s="57">
        <v>154.1</v>
      </c>
      <c r="L18" s="61">
        <v>153</v>
      </c>
      <c r="M18" s="31">
        <f t="shared" si="4"/>
        <v>1.0999999999999943</v>
      </c>
      <c r="N18" s="57">
        <f t="shared" si="6"/>
        <v>128.57673599999998</v>
      </c>
      <c r="O18" s="57">
        <v>21.429456</v>
      </c>
      <c r="P18" s="57">
        <f t="shared" si="14"/>
        <v>10.714728</v>
      </c>
      <c r="Q18" s="57">
        <f t="shared" si="7"/>
        <v>25.493034251999998</v>
      </c>
      <c r="R18" s="57">
        <f t="shared" si="8"/>
        <v>7.3757931</v>
      </c>
      <c r="S18" s="57">
        <f t="shared" si="9"/>
        <v>10.283586</v>
      </c>
      <c r="T18" s="57">
        <f t="shared" si="10"/>
        <v>3.179931</v>
      </c>
      <c r="U18" s="57">
        <f t="shared" si="11"/>
        <v>2.326310352</v>
      </c>
      <c r="V18" s="57">
        <f t="shared" si="12"/>
        <v>0</v>
      </c>
      <c r="W18" s="57">
        <f t="shared" si="13"/>
        <v>2.3274138</v>
      </c>
    </row>
    <row r="19" spans="2:23" s="19" customFormat="1" ht="12.75">
      <c r="B19" s="17" t="s">
        <v>32</v>
      </c>
      <c r="C19" s="18">
        <f t="shared" si="1"/>
        <v>4641</v>
      </c>
      <c r="D19" s="18">
        <f t="shared" si="2"/>
        <v>4318</v>
      </c>
      <c r="E19" s="50">
        <v>216</v>
      </c>
      <c r="F19" s="50">
        <v>4102</v>
      </c>
      <c r="G19" s="50">
        <v>323</v>
      </c>
      <c r="H19" s="50">
        <f t="shared" si="3"/>
        <v>4</v>
      </c>
      <c r="I19" s="51">
        <v>4</v>
      </c>
      <c r="J19" s="50"/>
      <c r="K19" s="57">
        <v>1198.3</v>
      </c>
      <c r="L19" s="61">
        <v>1189.4</v>
      </c>
      <c r="M19" s="31">
        <f t="shared" si="4"/>
        <v>8.899999999999864</v>
      </c>
      <c r="N19" s="57">
        <f t="shared" si="6"/>
        <v>1028.6138879999999</v>
      </c>
      <c r="O19" s="57">
        <v>21.429456</v>
      </c>
      <c r="P19" s="57">
        <f t="shared" si="14"/>
        <v>0</v>
      </c>
      <c r="Q19" s="57">
        <f t="shared" si="7"/>
        <v>169.639956008</v>
      </c>
      <c r="R19" s="57">
        <f t="shared" si="8"/>
        <v>29.5031724</v>
      </c>
      <c r="S19" s="57">
        <f t="shared" si="9"/>
        <v>41.134344</v>
      </c>
      <c r="T19" s="57">
        <f t="shared" si="10"/>
        <v>12.719724</v>
      </c>
      <c r="U19" s="57">
        <f t="shared" si="11"/>
        <v>9.305241408</v>
      </c>
      <c r="V19" s="57">
        <f t="shared" si="12"/>
        <v>67.66781900000001</v>
      </c>
      <c r="W19" s="57">
        <f t="shared" si="13"/>
        <v>9.3096552</v>
      </c>
    </row>
    <row r="20" spans="2:23" s="19" customFormat="1" ht="12.75">
      <c r="B20" s="17" t="s">
        <v>220</v>
      </c>
      <c r="C20" s="18">
        <f t="shared" si="1"/>
        <v>479</v>
      </c>
      <c r="D20" s="18">
        <f t="shared" si="2"/>
        <v>466</v>
      </c>
      <c r="E20" s="50">
        <v>7</v>
      </c>
      <c r="F20" s="50">
        <v>459</v>
      </c>
      <c r="G20" s="50">
        <v>13</v>
      </c>
      <c r="H20" s="50">
        <f t="shared" si="3"/>
        <v>1</v>
      </c>
      <c r="I20" s="51"/>
      <c r="J20" s="50">
        <v>1</v>
      </c>
      <c r="K20" s="57">
        <v>154.1</v>
      </c>
      <c r="L20" s="61">
        <v>153</v>
      </c>
      <c r="M20" s="31">
        <f t="shared" si="4"/>
        <v>1.0999999999999943</v>
      </c>
      <c r="N20" s="57">
        <f t="shared" si="6"/>
        <v>128.57673599999998</v>
      </c>
      <c r="O20" s="59">
        <v>21.429456</v>
      </c>
      <c r="P20" s="57">
        <f t="shared" si="14"/>
        <v>10.714728</v>
      </c>
      <c r="Q20" s="57">
        <f t="shared" si="7"/>
        <v>25.493034251999998</v>
      </c>
      <c r="R20" s="57">
        <f t="shared" si="8"/>
        <v>7.3757931</v>
      </c>
      <c r="S20" s="57">
        <f t="shared" si="9"/>
        <v>10.283586</v>
      </c>
      <c r="T20" s="57">
        <f t="shared" si="10"/>
        <v>3.179931</v>
      </c>
      <c r="U20" s="57">
        <f t="shared" si="11"/>
        <v>2.326310352</v>
      </c>
      <c r="V20" s="57">
        <f t="shared" si="12"/>
        <v>0</v>
      </c>
      <c r="W20" s="57">
        <f t="shared" si="13"/>
        <v>2.3274138</v>
      </c>
    </row>
    <row r="21" spans="2:25" s="4" customFormat="1" ht="12.75">
      <c r="B21" s="15" t="s">
        <v>33</v>
      </c>
      <c r="C21" s="16">
        <f t="shared" si="1"/>
        <v>9558</v>
      </c>
      <c r="D21" s="16">
        <f t="shared" si="2"/>
        <v>8776</v>
      </c>
      <c r="E21" s="49">
        <f>SUM(E22:E28)</f>
        <v>419</v>
      </c>
      <c r="F21" s="49">
        <f>SUM(F22:F28)</f>
        <v>8357</v>
      </c>
      <c r="G21" s="49">
        <f>SUM(G22:G28)</f>
        <v>782</v>
      </c>
      <c r="H21" s="49">
        <f t="shared" si="3"/>
        <v>8</v>
      </c>
      <c r="I21" s="49">
        <f>SUM(I22:I28)</f>
        <v>7</v>
      </c>
      <c r="J21" s="49">
        <f>SUM(J22:J28)</f>
        <v>1</v>
      </c>
      <c r="K21" s="63">
        <f>SUM(K22:K28)</f>
        <v>2251.2</v>
      </c>
      <c r="L21" s="63">
        <f>SUM(L22:L28)</f>
        <v>2234.7000000000003</v>
      </c>
      <c r="M21" s="31">
        <f t="shared" si="4"/>
        <v>16.499999999999545</v>
      </c>
      <c r="N21" s="56">
        <f>SUM(N22:N28)</f>
        <v>1928.6510399999997</v>
      </c>
      <c r="O21" s="56">
        <v>21.429456</v>
      </c>
      <c r="P21" s="56">
        <f>P20</f>
        <v>10.714728</v>
      </c>
      <c r="Q21" s="56">
        <f aca="true" t="shared" si="15" ref="Q21:W21">SUM(Q22:Q28)</f>
        <v>322.362957266</v>
      </c>
      <c r="R21" s="56">
        <f t="shared" si="15"/>
        <v>59.00634480000001</v>
      </c>
      <c r="S21" s="56">
        <f t="shared" si="15"/>
        <v>82.268688</v>
      </c>
      <c r="T21" s="56">
        <f t="shared" si="15"/>
        <v>25.439448</v>
      </c>
      <c r="U21" s="56">
        <f t="shared" si="15"/>
        <v>18.610482816</v>
      </c>
      <c r="V21" s="56">
        <f t="shared" si="15"/>
        <v>118.41868325000002</v>
      </c>
      <c r="W21" s="56">
        <f t="shared" si="15"/>
        <v>18.6193104</v>
      </c>
      <c r="Y21" s="19"/>
    </row>
    <row r="22" spans="2:23" s="19" customFormat="1" ht="12.75">
      <c r="B22" s="20" t="s">
        <v>221</v>
      </c>
      <c r="C22" s="18">
        <f t="shared" si="1"/>
        <v>1639</v>
      </c>
      <c r="D22" s="18">
        <f t="shared" si="2"/>
        <v>1509</v>
      </c>
      <c r="E22" s="52">
        <v>67</v>
      </c>
      <c r="F22" s="52">
        <v>1442</v>
      </c>
      <c r="G22" s="52">
        <v>130</v>
      </c>
      <c r="H22" s="50">
        <f t="shared" si="3"/>
        <v>1</v>
      </c>
      <c r="I22" s="52">
        <v>1</v>
      </c>
      <c r="J22" s="52"/>
      <c r="K22" s="57">
        <v>299.6</v>
      </c>
      <c r="L22" s="61">
        <v>297.4</v>
      </c>
      <c r="M22" s="31">
        <f t="shared" si="4"/>
        <v>2.2000000000000455</v>
      </c>
      <c r="N22" s="57">
        <f t="shared" si="6"/>
        <v>257.15347199999997</v>
      </c>
      <c r="O22" s="57">
        <v>21.429456</v>
      </c>
      <c r="P22" s="57">
        <f t="shared" si="14"/>
        <v>0</v>
      </c>
      <c r="Q22" s="57">
        <f aca="true" t="shared" si="16" ref="Q22:Q28">SUM(R22:W22)</f>
        <v>42.409989002</v>
      </c>
      <c r="R22" s="57">
        <f aca="true" t="shared" si="17" ref="R22:R28">(7375.7931*(I22+J22))/1000</f>
        <v>7.3757931</v>
      </c>
      <c r="S22" s="57">
        <f aca="true" t="shared" si="18" ref="S22:S28">(10283.586*(I22+J22))/1000</f>
        <v>10.283586</v>
      </c>
      <c r="T22" s="57">
        <f aca="true" t="shared" si="19" ref="T22:T28">(3179.931*(I22+J22))/1000</f>
        <v>3.179931</v>
      </c>
      <c r="U22" s="57">
        <f aca="true" t="shared" si="20" ref="U22:U28">(96.929598*(I22+J22)*24)/1000</f>
        <v>2.326310352</v>
      </c>
      <c r="V22" s="57">
        <f aca="true" t="shared" si="21" ref="V22:V28">16916.95475*I22/1000</f>
        <v>16.916954750000002</v>
      </c>
      <c r="W22" s="57">
        <f aca="true" t="shared" si="22" ref="W22:W28">(2327.4138*(I22+J22))/1000</f>
        <v>2.3274138</v>
      </c>
    </row>
    <row r="23" spans="2:23" s="19" customFormat="1" ht="12.75">
      <c r="B23" s="20" t="s">
        <v>222</v>
      </c>
      <c r="C23" s="18">
        <f t="shared" si="1"/>
        <v>1632</v>
      </c>
      <c r="D23" s="18">
        <f t="shared" si="2"/>
        <v>1516</v>
      </c>
      <c r="E23" s="52">
        <v>59</v>
      </c>
      <c r="F23" s="52">
        <v>1457</v>
      </c>
      <c r="G23" s="52">
        <v>116</v>
      </c>
      <c r="H23" s="50">
        <f t="shared" si="3"/>
        <v>1</v>
      </c>
      <c r="I23" s="52">
        <v>1</v>
      </c>
      <c r="J23" s="52"/>
      <c r="K23" s="57">
        <v>299.6</v>
      </c>
      <c r="L23" s="61">
        <v>297.4</v>
      </c>
      <c r="M23" s="31">
        <f t="shared" si="4"/>
        <v>2.2000000000000455</v>
      </c>
      <c r="N23" s="57">
        <f t="shared" si="6"/>
        <v>257.15347199999997</v>
      </c>
      <c r="O23" s="57">
        <v>21.429456</v>
      </c>
      <c r="P23" s="57">
        <f t="shared" si="14"/>
        <v>0</v>
      </c>
      <c r="Q23" s="57">
        <f t="shared" si="16"/>
        <v>42.409989002</v>
      </c>
      <c r="R23" s="57">
        <f t="shared" si="17"/>
        <v>7.3757931</v>
      </c>
      <c r="S23" s="57">
        <f t="shared" si="18"/>
        <v>10.283586</v>
      </c>
      <c r="T23" s="57">
        <f t="shared" si="19"/>
        <v>3.179931</v>
      </c>
      <c r="U23" s="57">
        <f t="shared" si="20"/>
        <v>2.326310352</v>
      </c>
      <c r="V23" s="57">
        <f t="shared" si="21"/>
        <v>16.916954750000002</v>
      </c>
      <c r="W23" s="57">
        <f t="shared" si="22"/>
        <v>2.3274138</v>
      </c>
    </row>
    <row r="24" spans="2:23" s="19" customFormat="1" ht="12.75">
      <c r="B24" s="20" t="s">
        <v>193</v>
      </c>
      <c r="C24" s="18">
        <f t="shared" si="1"/>
        <v>2403</v>
      </c>
      <c r="D24" s="18">
        <f t="shared" si="2"/>
        <v>2185</v>
      </c>
      <c r="E24" s="52">
        <v>152</v>
      </c>
      <c r="F24" s="52">
        <v>2033</v>
      </c>
      <c r="G24" s="52">
        <v>218</v>
      </c>
      <c r="H24" s="50">
        <f t="shared" si="3"/>
        <v>2</v>
      </c>
      <c r="I24" s="52">
        <v>2</v>
      </c>
      <c r="J24" s="52"/>
      <c r="K24" s="57">
        <v>599.1</v>
      </c>
      <c r="L24" s="61">
        <v>594.7</v>
      </c>
      <c r="M24" s="31">
        <f t="shared" si="4"/>
        <v>4.399999999999977</v>
      </c>
      <c r="N24" s="57">
        <f t="shared" si="6"/>
        <v>514.3069439999999</v>
      </c>
      <c r="O24" s="57">
        <v>21.429456</v>
      </c>
      <c r="P24" s="57">
        <f t="shared" si="14"/>
        <v>0</v>
      </c>
      <c r="Q24" s="57">
        <f t="shared" si="16"/>
        <v>84.819978004</v>
      </c>
      <c r="R24" s="57">
        <f t="shared" si="17"/>
        <v>14.7515862</v>
      </c>
      <c r="S24" s="57">
        <f t="shared" si="18"/>
        <v>20.567172</v>
      </c>
      <c r="T24" s="57">
        <f t="shared" si="19"/>
        <v>6.359862</v>
      </c>
      <c r="U24" s="57">
        <f t="shared" si="20"/>
        <v>4.652620704</v>
      </c>
      <c r="V24" s="57">
        <f t="shared" si="21"/>
        <v>33.833909500000004</v>
      </c>
      <c r="W24" s="57">
        <f t="shared" si="22"/>
        <v>4.6548276</v>
      </c>
    </row>
    <row r="25" spans="2:23" s="19" customFormat="1" ht="12.75">
      <c r="B25" s="20" t="s">
        <v>223</v>
      </c>
      <c r="C25" s="18">
        <f t="shared" si="1"/>
        <v>1114</v>
      </c>
      <c r="D25" s="18">
        <f t="shared" si="2"/>
        <v>1023</v>
      </c>
      <c r="E25" s="52">
        <v>44</v>
      </c>
      <c r="F25" s="52">
        <v>979</v>
      </c>
      <c r="G25" s="52">
        <v>91</v>
      </c>
      <c r="H25" s="50">
        <f t="shared" si="3"/>
        <v>1</v>
      </c>
      <c r="I25" s="52">
        <v>1</v>
      </c>
      <c r="J25" s="52"/>
      <c r="K25" s="57">
        <v>299.6</v>
      </c>
      <c r="L25" s="61">
        <v>297.4</v>
      </c>
      <c r="M25" s="31">
        <f t="shared" si="4"/>
        <v>2.2000000000000455</v>
      </c>
      <c r="N25" s="57">
        <f t="shared" si="6"/>
        <v>257.15347199999997</v>
      </c>
      <c r="O25" s="57">
        <v>21.429456</v>
      </c>
      <c r="P25" s="57">
        <f t="shared" si="14"/>
        <v>0</v>
      </c>
      <c r="Q25" s="57">
        <f t="shared" si="16"/>
        <v>42.409989002</v>
      </c>
      <c r="R25" s="57">
        <f t="shared" si="17"/>
        <v>7.3757931</v>
      </c>
      <c r="S25" s="57">
        <f t="shared" si="18"/>
        <v>10.283586</v>
      </c>
      <c r="T25" s="57">
        <f t="shared" si="19"/>
        <v>3.179931</v>
      </c>
      <c r="U25" s="57">
        <f t="shared" si="20"/>
        <v>2.326310352</v>
      </c>
      <c r="V25" s="57">
        <f t="shared" si="21"/>
        <v>16.916954750000002</v>
      </c>
      <c r="W25" s="57">
        <f t="shared" si="22"/>
        <v>2.3274138</v>
      </c>
    </row>
    <row r="26" spans="2:23" s="19" customFormat="1" ht="12.75">
      <c r="B26" s="20" t="s">
        <v>224</v>
      </c>
      <c r="C26" s="18">
        <f t="shared" si="1"/>
        <v>1529</v>
      </c>
      <c r="D26" s="18">
        <f t="shared" si="2"/>
        <v>1377</v>
      </c>
      <c r="E26" s="52">
        <v>58</v>
      </c>
      <c r="F26" s="52">
        <v>1319</v>
      </c>
      <c r="G26" s="52">
        <v>152</v>
      </c>
      <c r="H26" s="50">
        <f t="shared" si="3"/>
        <v>1</v>
      </c>
      <c r="I26" s="52">
        <v>1</v>
      </c>
      <c r="J26" s="52"/>
      <c r="K26" s="57">
        <v>299.6</v>
      </c>
      <c r="L26" s="61">
        <v>297.4</v>
      </c>
      <c r="M26" s="31">
        <f t="shared" si="4"/>
        <v>2.2000000000000455</v>
      </c>
      <c r="N26" s="57">
        <f t="shared" si="6"/>
        <v>257.15347199999997</v>
      </c>
      <c r="O26" s="57">
        <v>21.429456</v>
      </c>
      <c r="P26" s="57">
        <f t="shared" si="14"/>
        <v>0</v>
      </c>
      <c r="Q26" s="57">
        <f t="shared" si="16"/>
        <v>42.409989002</v>
      </c>
      <c r="R26" s="57">
        <f t="shared" si="17"/>
        <v>7.3757931</v>
      </c>
      <c r="S26" s="57">
        <f t="shared" si="18"/>
        <v>10.283586</v>
      </c>
      <c r="T26" s="57">
        <f t="shared" si="19"/>
        <v>3.179931</v>
      </c>
      <c r="U26" s="57">
        <f t="shared" si="20"/>
        <v>2.326310352</v>
      </c>
      <c r="V26" s="57">
        <f t="shared" si="21"/>
        <v>16.916954750000002</v>
      </c>
      <c r="W26" s="57">
        <f t="shared" si="22"/>
        <v>2.3274138</v>
      </c>
    </row>
    <row r="27" spans="2:23" s="19" customFormat="1" ht="12.75">
      <c r="B27" s="20" t="s">
        <v>225</v>
      </c>
      <c r="C27" s="18">
        <f t="shared" si="1"/>
        <v>916</v>
      </c>
      <c r="D27" s="18">
        <f t="shared" si="2"/>
        <v>852</v>
      </c>
      <c r="E27" s="52">
        <v>26</v>
      </c>
      <c r="F27" s="52">
        <v>826</v>
      </c>
      <c r="G27" s="52">
        <v>64</v>
      </c>
      <c r="H27" s="50">
        <f t="shared" si="3"/>
        <v>1</v>
      </c>
      <c r="I27" s="52">
        <v>1</v>
      </c>
      <c r="J27" s="52"/>
      <c r="K27" s="57">
        <v>299.6</v>
      </c>
      <c r="L27" s="61">
        <v>297.4</v>
      </c>
      <c r="M27" s="31">
        <f t="shared" si="4"/>
        <v>2.2000000000000455</v>
      </c>
      <c r="N27" s="57">
        <f t="shared" si="6"/>
        <v>257.15347199999997</v>
      </c>
      <c r="O27" s="57">
        <v>21.429456</v>
      </c>
      <c r="P27" s="57">
        <f t="shared" si="14"/>
        <v>0</v>
      </c>
      <c r="Q27" s="57">
        <f t="shared" si="16"/>
        <v>42.409989002</v>
      </c>
      <c r="R27" s="57">
        <f t="shared" si="17"/>
        <v>7.3757931</v>
      </c>
      <c r="S27" s="57">
        <f t="shared" si="18"/>
        <v>10.283586</v>
      </c>
      <c r="T27" s="57">
        <f t="shared" si="19"/>
        <v>3.179931</v>
      </c>
      <c r="U27" s="57">
        <f t="shared" si="20"/>
        <v>2.326310352</v>
      </c>
      <c r="V27" s="57">
        <f t="shared" si="21"/>
        <v>16.916954750000002</v>
      </c>
      <c r="W27" s="57">
        <f t="shared" si="22"/>
        <v>2.3274138</v>
      </c>
    </row>
    <row r="28" spans="2:23" s="19" customFormat="1" ht="12.75">
      <c r="B28" s="20" t="s">
        <v>34</v>
      </c>
      <c r="C28" s="18">
        <f t="shared" si="1"/>
        <v>325</v>
      </c>
      <c r="D28" s="18">
        <f t="shared" si="2"/>
        <v>314</v>
      </c>
      <c r="E28" s="52">
        <v>13</v>
      </c>
      <c r="F28" s="52">
        <v>301</v>
      </c>
      <c r="G28" s="52">
        <v>11</v>
      </c>
      <c r="H28" s="50">
        <f t="shared" si="3"/>
        <v>1</v>
      </c>
      <c r="I28" s="52"/>
      <c r="J28" s="52">
        <v>1</v>
      </c>
      <c r="K28" s="57">
        <v>154.1</v>
      </c>
      <c r="L28" s="61">
        <v>153</v>
      </c>
      <c r="M28" s="31">
        <f t="shared" si="4"/>
        <v>1.0999999999999943</v>
      </c>
      <c r="N28" s="57">
        <f t="shared" si="6"/>
        <v>128.57673599999998</v>
      </c>
      <c r="O28" s="60">
        <v>21.429456</v>
      </c>
      <c r="P28" s="57">
        <f t="shared" si="14"/>
        <v>10.714728</v>
      </c>
      <c r="Q28" s="57">
        <f t="shared" si="16"/>
        <v>25.493034251999998</v>
      </c>
      <c r="R28" s="57">
        <f t="shared" si="17"/>
        <v>7.3757931</v>
      </c>
      <c r="S28" s="57">
        <f t="shared" si="18"/>
        <v>10.283586</v>
      </c>
      <c r="T28" s="57">
        <f t="shared" si="19"/>
        <v>3.179931</v>
      </c>
      <c r="U28" s="57">
        <f t="shared" si="20"/>
        <v>2.326310352</v>
      </c>
      <c r="V28" s="57">
        <f t="shared" si="21"/>
        <v>0</v>
      </c>
      <c r="W28" s="57">
        <f t="shared" si="22"/>
        <v>2.3274138</v>
      </c>
    </row>
    <row r="29" spans="2:25" s="4" customFormat="1" ht="12.75">
      <c r="B29" s="15" t="s">
        <v>35</v>
      </c>
      <c r="C29" s="16">
        <f t="shared" si="1"/>
        <v>10034</v>
      </c>
      <c r="D29" s="16">
        <f t="shared" si="2"/>
        <v>9186</v>
      </c>
      <c r="E29" s="53">
        <f>SUM(E30:E43)</f>
        <v>268</v>
      </c>
      <c r="F29" s="53">
        <f>SUM(F30:F43)</f>
        <v>8918</v>
      </c>
      <c r="G29" s="53">
        <f>SUM(G30:G43)</f>
        <v>848</v>
      </c>
      <c r="H29" s="49">
        <f t="shared" si="3"/>
        <v>17</v>
      </c>
      <c r="I29" s="53">
        <f>SUM(I30:I43)</f>
        <v>9</v>
      </c>
      <c r="J29" s="53">
        <f>SUM(J30:J43)</f>
        <v>8</v>
      </c>
      <c r="K29" s="63">
        <f>SUM(K30:K43)</f>
        <v>3928.999999999999</v>
      </c>
      <c r="L29" s="63">
        <f>SUM(L30:L43)</f>
        <v>3900.3</v>
      </c>
      <c r="M29" s="31">
        <f t="shared" si="4"/>
        <v>28.69999999999891</v>
      </c>
      <c r="N29" s="56">
        <f>SUM(N30:N43)</f>
        <v>3342.9951359999995</v>
      </c>
      <c r="O29" s="56">
        <v>21.429456</v>
      </c>
      <c r="P29" s="56">
        <f>P30</f>
        <v>10.714728</v>
      </c>
      <c r="Q29" s="56">
        <f aca="true" t="shared" si="23" ref="Q29:W29">SUM(Q30:Q43)</f>
        <v>585.634175034</v>
      </c>
      <c r="R29" s="56">
        <f t="shared" si="23"/>
        <v>125.38848269999998</v>
      </c>
      <c r="S29" s="56">
        <f t="shared" si="23"/>
        <v>174.820962</v>
      </c>
      <c r="T29" s="56">
        <f t="shared" si="23"/>
        <v>54.058826999999994</v>
      </c>
      <c r="U29" s="56">
        <f t="shared" si="23"/>
        <v>39.547275984</v>
      </c>
      <c r="V29" s="56">
        <f t="shared" si="23"/>
        <v>152.25259275000002</v>
      </c>
      <c r="W29" s="56">
        <f t="shared" si="23"/>
        <v>39.566034599999995</v>
      </c>
      <c r="Y29" s="19"/>
    </row>
    <row r="30" spans="2:23" s="19" customFormat="1" ht="12.75">
      <c r="B30" s="20" t="s">
        <v>36</v>
      </c>
      <c r="C30" s="18">
        <f t="shared" si="1"/>
        <v>359</v>
      </c>
      <c r="D30" s="18">
        <f t="shared" si="2"/>
        <v>325</v>
      </c>
      <c r="E30" s="54">
        <v>3</v>
      </c>
      <c r="F30" s="54">
        <v>322</v>
      </c>
      <c r="G30" s="54">
        <v>34</v>
      </c>
      <c r="H30" s="50">
        <f t="shared" si="3"/>
        <v>1</v>
      </c>
      <c r="I30" s="54"/>
      <c r="J30" s="54">
        <v>1</v>
      </c>
      <c r="K30" s="57">
        <v>154.1</v>
      </c>
      <c r="L30" s="61">
        <v>153</v>
      </c>
      <c r="M30" s="31">
        <f t="shared" si="4"/>
        <v>1.0999999999999943</v>
      </c>
      <c r="N30" s="57">
        <f t="shared" si="6"/>
        <v>128.57673599999998</v>
      </c>
      <c r="O30" s="60">
        <v>21.429456</v>
      </c>
      <c r="P30" s="57">
        <f t="shared" si="14"/>
        <v>10.714728</v>
      </c>
      <c r="Q30" s="57">
        <f aca="true" t="shared" si="24" ref="Q30:Q43">SUM(R30:W30)</f>
        <v>25.493034251999998</v>
      </c>
      <c r="R30" s="57">
        <f aca="true" t="shared" si="25" ref="R30:R43">(7375.7931*(I30+J30))/1000</f>
        <v>7.3757931</v>
      </c>
      <c r="S30" s="57">
        <f aca="true" t="shared" si="26" ref="S30:S43">(10283.586*(I30+J30))/1000</f>
        <v>10.283586</v>
      </c>
      <c r="T30" s="57">
        <f aca="true" t="shared" si="27" ref="T30:T43">(3179.931*(I30+J30))/1000</f>
        <v>3.179931</v>
      </c>
      <c r="U30" s="57">
        <f aca="true" t="shared" si="28" ref="U30:U43">(96.929598*(I30+J30)*24)/1000</f>
        <v>2.326310352</v>
      </c>
      <c r="V30" s="57">
        <f aca="true" t="shared" si="29" ref="V30:V43">16916.95475*I30/1000</f>
        <v>0</v>
      </c>
      <c r="W30" s="57">
        <f aca="true" t="shared" si="30" ref="W30:W43">(2327.4138*(I30+J30))/1000</f>
        <v>2.3274138</v>
      </c>
    </row>
    <row r="31" spans="2:23" s="19" customFormat="1" ht="12.75">
      <c r="B31" s="20" t="s">
        <v>37</v>
      </c>
      <c r="C31" s="18">
        <f t="shared" si="1"/>
        <v>275</v>
      </c>
      <c r="D31" s="18">
        <f t="shared" si="2"/>
        <v>252</v>
      </c>
      <c r="E31" s="54">
        <v>4</v>
      </c>
      <c r="F31" s="54">
        <v>248</v>
      </c>
      <c r="G31" s="54">
        <v>23</v>
      </c>
      <c r="H31" s="50">
        <f t="shared" si="3"/>
        <v>1</v>
      </c>
      <c r="I31" s="54"/>
      <c r="J31" s="54">
        <v>1</v>
      </c>
      <c r="K31" s="57">
        <v>154.1</v>
      </c>
      <c r="L31" s="61">
        <v>153</v>
      </c>
      <c r="M31" s="31">
        <f t="shared" si="4"/>
        <v>1.0999999999999943</v>
      </c>
      <c r="N31" s="57">
        <f t="shared" si="6"/>
        <v>128.57673599999998</v>
      </c>
      <c r="O31" s="60">
        <v>21.429456</v>
      </c>
      <c r="P31" s="57">
        <f t="shared" si="14"/>
        <v>10.714728</v>
      </c>
      <c r="Q31" s="57">
        <f t="shared" si="24"/>
        <v>25.493034251999998</v>
      </c>
      <c r="R31" s="57">
        <f t="shared" si="25"/>
        <v>7.3757931</v>
      </c>
      <c r="S31" s="57">
        <f t="shared" si="26"/>
        <v>10.283586</v>
      </c>
      <c r="T31" s="57">
        <f t="shared" si="27"/>
        <v>3.179931</v>
      </c>
      <c r="U31" s="57">
        <f t="shared" si="28"/>
        <v>2.326310352</v>
      </c>
      <c r="V31" s="57">
        <f t="shared" si="29"/>
        <v>0</v>
      </c>
      <c r="W31" s="57">
        <f t="shared" si="30"/>
        <v>2.3274138</v>
      </c>
    </row>
    <row r="32" spans="2:23" s="19" customFormat="1" ht="12.75">
      <c r="B32" s="20" t="s">
        <v>38</v>
      </c>
      <c r="C32" s="18">
        <f t="shared" si="1"/>
        <v>330</v>
      </c>
      <c r="D32" s="18">
        <f t="shared" si="2"/>
        <v>324</v>
      </c>
      <c r="E32" s="54">
        <v>8</v>
      </c>
      <c r="F32" s="54">
        <v>316</v>
      </c>
      <c r="G32" s="54">
        <v>6</v>
      </c>
      <c r="H32" s="50">
        <f t="shared" si="3"/>
        <v>1</v>
      </c>
      <c r="I32" s="54"/>
      <c r="J32" s="54">
        <v>1</v>
      </c>
      <c r="K32" s="57">
        <v>154.1</v>
      </c>
      <c r="L32" s="61">
        <v>153</v>
      </c>
      <c r="M32" s="31">
        <f t="shared" si="4"/>
        <v>1.0999999999999943</v>
      </c>
      <c r="N32" s="57">
        <f t="shared" si="6"/>
        <v>128.57673599999998</v>
      </c>
      <c r="O32" s="61">
        <v>21.429456</v>
      </c>
      <c r="P32" s="57">
        <f t="shared" si="14"/>
        <v>10.714728</v>
      </c>
      <c r="Q32" s="57">
        <f t="shared" si="24"/>
        <v>25.493034251999998</v>
      </c>
      <c r="R32" s="57">
        <f t="shared" si="25"/>
        <v>7.3757931</v>
      </c>
      <c r="S32" s="57">
        <f t="shared" si="26"/>
        <v>10.283586</v>
      </c>
      <c r="T32" s="57">
        <f t="shared" si="27"/>
        <v>3.179931</v>
      </c>
      <c r="U32" s="57">
        <f t="shared" si="28"/>
        <v>2.326310352</v>
      </c>
      <c r="V32" s="57">
        <f t="shared" si="29"/>
        <v>0</v>
      </c>
      <c r="W32" s="57">
        <f t="shared" si="30"/>
        <v>2.3274138</v>
      </c>
    </row>
    <row r="33" spans="2:23" s="19" customFormat="1" ht="12.75">
      <c r="B33" s="20" t="s">
        <v>39</v>
      </c>
      <c r="C33" s="18">
        <f t="shared" si="1"/>
        <v>512</v>
      </c>
      <c r="D33" s="18">
        <f t="shared" si="2"/>
        <v>468</v>
      </c>
      <c r="E33" s="54">
        <v>17</v>
      </c>
      <c r="F33" s="54">
        <v>451</v>
      </c>
      <c r="G33" s="54">
        <v>44</v>
      </c>
      <c r="H33" s="50">
        <f t="shared" si="3"/>
        <v>1</v>
      </c>
      <c r="I33" s="54">
        <v>1</v>
      </c>
      <c r="J33" s="54"/>
      <c r="K33" s="57">
        <v>299.6</v>
      </c>
      <c r="L33" s="61">
        <v>297.4</v>
      </c>
      <c r="M33" s="31">
        <f t="shared" si="4"/>
        <v>2.2000000000000455</v>
      </c>
      <c r="N33" s="57">
        <f t="shared" si="6"/>
        <v>257.15347199999997</v>
      </c>
      <c r="O33" s="57">
        <v>21.429456</v>
      </c>
      <c r="P33" s="57">
        <f t="shared" si="14"/>
        <v>0</v>
      </c>
      <c r="Q33" s="57">
        <f t="shared" si="24"/>
        <v>42.409989002</v>
      </c>
      <c r="R33" s="57">
        <f t="shared" si="25"/>
        <v>7.3757931</v>
      </c>
      <c r="S33" s="57">
        <f t="shared" si="26"/>
        <v>10.283586</v>
      </c>
      <c r="T33" s="57">
        <f t="shared" si="27"/>
        <v>3.179931</v>
      </c>
      <c r="U33" s="57">
        <f t="shared" si="28"/>
        <v>2.326310352</v>
      </c>
      <c r="V33" s="57">
        <f t="shared" si="29"/>
        <v>16.916954750000002</v>
      </c>
      <c r="W33" s="57">
        <f t="shared" si="30"/>
        <v>2.3274138</v>
      </c>
    </row>
    <row r="34" spans="2:23" s="19" customFormat="1" ht="12.75">
      <c r="B34" s="20" t="s">
        <v>40</v>
      </c>
      <c r="C34" s="18">
        <f t="shared" si="1"/>
        <v>688</v>
      </c>
      <c r="D34" s="18">
        <f t="shared" si="2"/>
        <v>647</v>
      </c>
      <c r="E34" s="54">
        <v>11</v>
      </c>
      <c r="F34" s="54">
        <v>636</v>
      </c>
      <c r="G34" s="54">
        <v>41</v>
      </c>
      <c r="H34" s="50">
        <f t="shared" si="3"/>
        <v>1</v>
      </c>
      <c r="I34" s="54">
        <v>1</v>
      </c>
      <c r="J34" s="54"/>
      <c r="K34" s="57">
        <v>299.6</v>
      </c>
      <c r="L34" s="61">
        <v>297.4</v>
      </c>
      <c r="M34" s="31">
        <f t="shared" si="4"/>
        <v>2.2000000000000455</v>
      </c>
      <c r="N34" s="57">
        <f t="shared" si="6"/>
        <v>257.15347199999997</v>
      </c>
      <c r="O34" s="57">
        <v>21.429456</v>
      </c>
      <c r="P34" s="57">
        <f t="shared" si="14"/>
        <v>0</v>
      </c>
      <c r="Q34" s="57">
        <f t="shared" si="24"/>
        <v>42.409989002</v>
      </c>
      <c r="R34" s="57">
        <f t="shared" si="25"/>
        <v>7.3757931</v>
      </c>
      <c r="S34" s="57">
        <f t="shared" si="26"/>
        <v>10.283586</v>
      </c>
      <c r="T34" s="57">
        <f t="shared" si="27"/>
        <v>3.179931</v>
      </c>
      <c r="U34" s="57">
        <f t="shared" si="28"/>
        <v>2.326310352</v>
      </c>
      <c r="V34" s="57">
        <f t="shared" si="29"/>
        <v>16.916954750000002</v>
      </c>
      <c r="W34" s="57">
        <f t="shared" si="30"/>
        <v>2.3274138</v>
      </c>
    </row>
    <row r="35" spans="2:23" s="19" customFormat="1" ht="12.75">
      <c r="B35" s="20" t="s">
        <v>41</v>
      </c>
      <c r="C35" s="18">
        <f t="shared" si="1"/>
        <v>2106</v>
      </c>
      <c r="D35" s="18">
        <f t="shared" si="2"/>
        <v>1939</v>
      </c>
      <c r="E35" s="54">
        <v>83</v>
      </c>
      <c r="F35" s="54">
        <v>1856</v>
      </c>
      <c r="G35" s="54">
        <v>167</v>
      </c>
      <c r="H35" s="50">
        <f t="shared" si="3"/>
        <v>2</v>
      </c>
      <c r="I35" s="54">
        <v>2</v>
      </c>
      <c r="J35" s="54"/>
      <c r="K35" s="57">
        <v>599.1</v>
      </c>
      <c r="L35" s="61">
        <v>594.7</v>
      </c>
      <c r="M35" s="31">
        <f t="shared" si="4"/>
        <v>4.399999999999977</v>
      </c>
      <c r="N35" s="57">
        <f t="shared" si="6"/>
        <v>514.3069439999999</v>
      </c>
      <c r="O35" s="57">
        <v>21.429456</v>
      </c>
      <c r="P35" s="57">
        <f t="shared" si="14"/>
        <v>0</v>
      </c>
      <c r="Q35" s="57">
        <f t="shared" si="24"/>
        <v>84.819978004</v>
      </c>
      <c r="R35" s="57">
        <f t="shared" si="25"/>
        <v>14.7515862</v>
      </c>
      <c r="S35" s="57">
        <f t="shared" si="26"/>
        <v>20.567172</v>
      </c>
      <c r="T35" s="57">
        <f t="shared" si="27"/>
        <v>6.359862</v>
      </c>
      <c r="U35" s="57">
        <f t="shared" si="28"/>
        <v>4.652620704</v>
      </c>
      <c r="V35" s="57">
        <f t="shared" si="29"/>
        <v>33.833909500000004</v>
      </c>
      <c r="W35" s="57">
        <f t="shared" si="30"/>
        <v>4.6548276</v>
      </c>
    </row>
    <row r="36" spans="2:23" s="19" customFormat="1" ht="12.75">
      <c r="B36" s="20" t="s">
        <v>42</v>
      </c>
      <c r="C36" s="18">
        <f>D36+G36</f>
        <v>1174</v>
      </c>
      <c r="D36" s="18">
        <f>E36+F36</f>
        <v>1049</v>
      </c>
      <c r="E36" s="54">
        <v>43</v>
      </c>
      <c r="F36" s="54">
        <v>1006</v>
      </c>
      <c r="G36" s="54">
        <v>125</v>
      </c>
      <c r="H36" s="50">
        <f t="shared" si="3"/>
        <v>1</v>
      </c>
      <c r="I36" s="54">
        <v>1</v>
      </c>
      <c r="J36" s="54"/>
      <c r="K36" s="57">
        <v>299.6</v>
      </c>
      <c r="L36" s="61">
        <v>297.4</v>
      </c>
      <c r="M36" s="31">
        <f t="shared" si="4"/>
        <v>2.2000000000000455</v>
      </c>
      <c r="N36" s="57">
        <f t="shared" si="6"/>
        <v>257.15347199999997</v>
      </c>
      <c r="O36" s="57">
        <v>21.429456</v>
      </c>
      <c r="P36" s="57">
        <f t="shared" si="14"/>
        <v>0</v>
      </c>
      <c r="Q36" s="57">
        <f t="shared" si="24"/>
        <v>42.409989002</v>
      </c>
      <c r="R36" s="57">
        <f t="shared" si="25"/>
        <v>7.3757931</v>
      </c>
      <c r="S36" s="57">
        <f t="shared" si="26"/>
        <v>10.283586</v>
      </c>
      <c r="T36" s="57">
        <f t="shared" si="27"/>
        <v>3.179931</v>
      </c>
      <c r="U36" s="57">
        <f t="shared" si="28"/>
        <v>2.326310352</v>
      </c>
      <c r="V36" s="57">
        <f t="shared" si="29"/>
        <v>16.916954750000002</v>
      </c>
      <c r="W36" s="57">
        <f t="shared" si="30"/>
        <v>2.3274138</v>
      </c>
    </row>
    <row r="37" spans="2:23" s="19" customFormat="1" ht="12.75">
      <c r="B37" s="20" t="s">
        <v>43</v>
      </c>
      <c r="C37" s="18">
        <f t="shared" si="1"/>
        <v>237</v>
      </c>
      <c r="D37" s="18">
        <f t="shared" si="2"/>
        <v>226</v>
      </c>
      <c r="E37" s="54">
        <v>5</v>
      </c>
      <c r="F37" s="54">
        <v>221</v>
      </c>
      <c r="G37" s="54">
        <v>11</v>
      </c>
      <c r="H37" s="50">
        <f t="shared" si="3"/>
        <v>1</v>
      </c>
      <c r="I37" s="54"/>
      <c r="J37" s="54">
        <v>1</v>
      </c>
      <c r="K37" s="57">
        <v>154.1</v>
      </c>
      <c r="L37" s="61">
        <v>153</v>
      </c>
      <c r="M37" s="31">
        <f t="shared" si="4"/>
        <v>1.0999999999999943</v>
      </c>
      <c r="N37" s="57">
        <f t="shared" si="6"/>
        <v>128.57673599999998</v>
      </c>
      <c r="O37" s="59">
        <v>21.429456</v>
      </c>
      <c r="P37" s="57">
        <f t="shared" si="14"/>
        <v>10.714728</v>
      </c>
      <c r="Q37" s="57">
        <f t="shared" si="24"/>
        <v>25.493034251999998</v>
      </c>
      <c r="R37" s="57">
        <f t="shared" si="25"/>
        <v>7.3757931</v>
      </c>
      <c r="S37" s="57">
        <f t="shared" si="26"/>
        <v>10.283586</v>
      </c>
      <c r="T37" s="57">
        <f t="shared" si="27"/>
        <v>3.179931</v>
      </c>
      <c r="U37" s="57">
        <f t="shared" si="28"/>
        <v>2.326310352</v>
      </c>
      <c r="V37" s="57">
        <f t="shared" si="29"/>
        <v>0</v>
      </c>
      <c r="W37" s="57">
        <f t="shared" si="30"/>
        <v>2.3274138</v>
      </c>
    </row>
    <row r="38" spans="2:23" s="19" customFormat="1" ht="12.75">
      <c r="B38" s="20" t="s">
        <v>44</v>
      </c>
      <c r="C38" s="18">
        <f>D38+G38</f>
        <v>125</v>
      </c>
      <c r="D38" s="18">
        <f>E38+F38</f>
        <v>121</v>
      </c>
      <c r="E38" s="54">
        <v>1</v>
      </c>
      <c r="F38" s="54">
        <v>120</v>
      </c>
      <c r="G38" s="54">
        <v>4</v>
      </c>
      <c r="H38" s="50">
        <f t="shared" si="3"/>
        <v>1</v>
      </c>
      <c r="I38" s="54"/>
      <c r="J38" s="54">
        <v>1</v>
      </c>
      <c r="K38" s="57">
        <v>154.1</v>
      </c>
      <c r="L38" s="61">
        <v>153</v>
      </c>
      <c r="M38" s="31">
        <f t="shared" si="4"/>
        <v>1.0999999999999943</v>
      </c>
      <c r="N38" s="57">
        <f t="shared" si="6"/>
        <v>128.57673599999998</v>
      </c>
      <c r="O38" s="59">
        <v>21.429456</v>
      </c>
      <c r="P38" s="57">
        <f t="shared" si="14"/>
        <v>10.714728</v>
      </c>
      <c r="Q38" s="57">
        <f t="shared" si="24"/>
        <v>25.493034251999998</v>
      </c>
      <c r="R38" s="57">
        <f t="shared" si="25"/>
        <v>7.3757931</v>
      </c>
      <c r="S38" s="57">
        <f t="shared" si="26"/>
        <v>10.283586</v>
      </c>
      <c r="T38" s="57">
        <f t="shared" si="27"/>
        <v>3.179931</v>
      </c>
      <c r="U38" s="57">
        <f t="shared" si="28"/>
        <v>2.326310352</v>
      </c>
      <c r="V38" s="57">
        <f t="shared" si="29"/>
        <v>0</v>
      </c>
      <c r="W38" s="57">
        <f t="shared" si="30"/>
        <v>2.3274138</v>
      </c>
    </row>
    <row r="39" spans="2:23" s="19" customFormat="1" ht="12.75">
      <c r="B39" s="20" t="s">
        <v>45</v>
      </c>
      <c r="C39" s="50">
        <f t="shared" si="1"/>
        <v>180</v>
      </c>
      <c r="D39" s="50">
        <f t="shared" si="2"/>
        <v>169</v>
      </c>
      <c r="E39" s="54">
        <v>6</v>
      </c>
      <c r="F39" s="54">
        <v>163</v>
      </c>
      <c r="G39" s="54">
        <v>11</v>
      </c>
      <c r="H39" s="50">
        <f t="shared" si="3"/>
        <v>1</v>
      </c>
      <c r="I39" s="54"/>
      <c r="J39" s="54">
        <v>1</v>
      </c>
      <c r="K39" s="61">
        <v>154.1</v>
      </c>
      <c r="L39" s="61">
        <v>153</v>
      </c>
      <c r="M39" s="70">
        <f t="shared" si="4"/>
        <v>1.0999999999999943</v>
      </c>
      <c r="N39" s="61">
        <f t="shared" si="6"/>
        <v>128.57673599999998</v>
      </c>
      <c r="O39" s="59">
        <v>21.429456</v>
      </c>
      <c r="P39" s="57">
        <f t="shared" si="14"/>
        <v>10.714728</v>
      </c>
      <c r="Q39" s="57">
        <f t="shared" si="24"/>
        <v>25.493034251999998</v>
      </c>
      <c r="R39" s="57">
        <f t="shared" si="25"/>
        <v>7.3757931</v>
      </c>
      <c r="S39" s="57">
        <f t="shared" si="26"/>
        <v>10.283586</v>
      </c>
      <c r="T39" s="57">
        <f t="shared" si="27"/>
        <v>3.179931</v>
      </c>
      <c r="U39" s="57">
        <f t="shared" si="28"/>
        <v>2.326310352</v>
      </c>
      <c r="V39" s="57">
        <f t="shared" si="29"/>
        <v>0</v>
      </c>
      <c r="W39" s="57">
        <f t="shared" si="30"/>
        <v>2.3274138</v>
      </c>
    </row>
    <row r="40" spans="2:23" s="19" customFormat="1" ht="12.75">
      <c r="B40" s="20" t="s">
        <v>46</v>
      </c>
      <c r="C40" s="50">
        <f t="shared" si="1"/>
        <v>534</v>
      </c>
      <c r="D40" s="50">
        <f t="shared" si="2"/>
        <v>488</v>
      </c>
      <c r="E40" s="54">
        <v>18</v>
      </c>
      <c r="F40" s="54">
        <v>470</v>
      </c>
      <c r="G40" s="54">
        <v>46</v>
      </c>
      <c r="H40" s="50">
        <f t="shared" si="3"/>
        <v>1</v>
      </c>
      <c r="I40" s="54">
        <v>1</v>
      </c>
      <c r="J40" s="54"/>
      <c r="K40" s="61">
        <v>299.6</v>
      </c>
      <c r="L40" s="61">
        <v>297.4</v>
      </c>
      <c r="M40" s="70">
        <f t="shared" si="4"/>
        <v>2.2000000000000455</v>
      </c>
      <c r="N40" s="61">
        <f t="shared" si="6"/>
        <v>257.15347199999997</v>
      </c>
      <c r="O40" s="57">
        <v>21.429456</v>
      </c>
      <c r="P40" s="57">
        <f t="shared" si="14"/>
        <v>0</v>
      </c>
      <c r="Q40" s="57">
        <f t="shared" si="24"/>
        <v>42.409989002</v>
      </c>
      <c r="R40" s="57">
        <f t="shared" si="25"/>
        <v>7.3757931</v>
      </c>
      <c r="S40" s="57">
        <f t="shared" si="26"/>
        <v>10.283586</v>
      </c>
      <c r="T40" s="57">
        <f t="shared" si="27"/>
        <v>3.179931</v>
      </c>
      <c r="U40" s="57">
        <f t="shared" si="28"/>
        <v>2.326310352</v>
      </c>
      <c r="V40" s="57">
        <f t="shared" si="29"/>
        <v>16.916954750000002</v>
      </c>
      <c r="W40" s="57">
        <f t="shared" si="30"/>
        <v>2.3274138</v>
      </c>
    </row>
    <row r="41" spans="2:23" s="19" customFormat="1" ht="12.75">
      <c r="B41" s="20" t="s">
        <v>47</v>
      </c>
      <c r="C41" s="50">
        <f t="shared" si="1"/>
        <v>3022</v>
      </c>
      <c r="D41" s="50">
        <f t="shared" si="2"/>
        <v>2707</v>
      </c>
      <c r="E41" s="54">
        <v>61</v>
      </c>
      <c r="F41" s="54">
        <v>2646</v>
      </c>
      <c r="G41" s="54">
        <v>315</v>
      </c>
      <c r="H41" s="50">
        <f t="shared" si="3"/>
        <v>3</v>
      </c>
      <c r="I41" s="54">
        <v>3</v>
      </c>
      <c r="J41" s="54"/>
      <c r="K41" s="61">
        <v>898.7</v>
      </c>
      <c r="L41" s="61">
        <v>892</v>
      </c>
      <c r="M41" s="70">
        <f t="shared" si="4"/>
        <v>6.7000000000000455</v>
      </c>
      <c r="N41" s="61">
        <f t="shared" si="6"/>
        <v>771.4604159999999</v>
      </c>
      <c r="O41" s="57">
        <v>21.429456</v>
      </c>
      <c r="P41" s="57">
        <f t="shared" si="14"/>
        <v>0</v>
      </c>
      <c r="Q41" s="57">
        <f t="shared" si="24"/>
        <v>127.22996700599998</v>
      </c>
      <c r="R41" s="57">
        <f t="shared" si="25"/>
        <v>22.1273793</v>
      </c>
      <c r="S41" s="57">
        <f t="shared" si="26"/>
        <v>30.850758</v>
      </c>
      <c r="T41" s="57">
        <f t="shared" si="27"/>
        <v>9.539793</v>
      </c>
      <c r="U41" s="57">
        <f t="shared" si="28"/>
        <v>6.9789310559999995</v>
      </c>
      <c r="V41" s="57">
        <f t="shared" si="29"/>
        <v>50.75086425</v>
      </c>
      <c r="W41" s="57">
        <f t="shared" si="30"/>
        <v>6.982241399999999</v>
      </c>
    </row>
    <row r="42" spans="2:23" s="19" customFormat="1" ht="12.75">
      <c r="B42" s="20" t="s">
        <v>48</v>
      </c>
      <c r="C42" s="50">
        <f t="shared" si="1"/>
        <v>311</v>
      </c>
      <c r="D42" s="50">
        <f t="shared" si="2"/>
        <v>302</v>
      </c>
      <c r="E42" s="54">
        <v>7</v>
      </c>
      <c r="F42" s="54">
        <v>295</v>
      </c>
      <c r="G42" s="54">
        <v>9</v>
      </c>
      <c r="H42" s="50">
        <f t="shared" si="3"/>
        <v>1</v>
      </c>
      <c r="I42" s="54"/>
      <c r="J42" s="54">
        <v>1</v>
      </c>
      <c r="K42" s="61">
        <v>154.1</v>
      </c>
      <c r="L42" s="61">
        <v>153</v>
      </c>
      <c r="M42" s="70">
        <f t="shared" si="4"/>
        <v>1.0999999999999943</v>
      </c>
      <c r="N42" s="61">
        <f t="shared" si="6"/>
        <v>128.57673599999998</v>
      </c>
      <c r="O42" s="59">
        <v>21.429456</v>
      </c>
      <c r="P42" s="57">
        <f t="shared" si="14"/>
        <v>10.714728</v>
      </c>
      <c r="Q42" s="57">
        <f t="shared" si="24"/>
        <v>25.493034251999998</v>
      </c>
      <c r="R42" s="57">
        <f t="shared" si="25"/>
        <v>7.3757931</v>
      </c>
      <c r="S42" s="57">
        <f t="shared" si="26"/>
        <v>10.283586</v>
      </c>
      <c r="T42" s="57">
        <f t="shared" si="27"/>
        <v>3.179931</v>
      </c>
      <c r="U42" s="57">
        <f t="shared" si="28"/>
        <v>2.326310352</v>
      </c>
      <c r="V42" s="57">
        <f t="shared" si="29"/>
        <v>0</v>
      </c>
      <c r="W42" s="57">
        <f t="shared" si="30"/>
        <v>2.3274138</v>
      </c>
    </row>
    <row r="43" spans="2:23" s="19" customFormat="1" ht="12.75">
      <c r="B43" s="20" t="s">
        <v>49</v>
      </c>
      <c r="C43" s="50">
        <f t="shared" si="1"/>
        <v>181</v>
      </c>
      <c r="D43" s="50">
        <f t="shared" si="2"/>
        <v>169</v>
      </c>
      <c r="E43" s="54">
        <v>1</v>
      </c>
      <c r="F43" s="54">
        <v>168</v>
      </c>
      <c r="G43" s="54">
        <v>12</v>
      </c>
      <c r="H43" s="50">
        <f t="shared" si="3"/>
        <v>1</v>
      </c>
      <c r="I43" s="54"/>
      <c r="J43" s="54">
        <v>1</v>
      </c>
      <c r="K43" s="61">
        <v>154.1</v>
      </c>
      <c r="L43" s="61">
        <v>153</v>
      </c>
      <c r="M43" s="70">
        <f t="shared" si="4"/>
        <v>1.0999999999999943</v>
      </c>
      <c r="N43" s="61">
        <f t="shared" si="6"/>
        <v>128.57673599999998</v>
      </c>
      <c r="O43" s="59">
        <v>21.429456</v>
      </c>
      <c r="P43" s="57">
        <f t="shared" si="14"/>
        <v>10.714728</v>
      </c>
      <c r="Q43" s="57">
        <f t="shared" si="24"/>
        <v>25.493034251999998</v>
      </c>
      <c r="R43" s="57">
        <f t="shared" si="25"/>
        <v>7.3757931</v>
      </c>
      <c r="S43" s="57">
        <f t="shared" si="26"/>
        <v>10.283586</v>
      </c>
      <c r="T43" s="57">
        <f t="shared" si="27"/>
        <v>3.179931</v>
      </c>
      <c r="U43" s="57">
        <f t="shared" si="28"/>
        <v>2.326310352</v>
      </c>
      <c r="V43" s="57">
        <f t="shared" si="29"/>
        <v>0</v>
      </c>
      <c r="W43" s="57">
        <f t="shared" si="30"/>
        <v>2.3274138</v>
      </c>
    </row>
    <row r="44" spans="2:25" s="4" customFormat="1" ht="12.75">
      <c r="B44" s="15" t="s">
        <v>50</v>
      </c>
      <c r="C44" s="53">
        <f t="shared" si="1"/>
        <v>59962</v>
      </c>
      <c r="D44" s="53">
        <f t="shared" si="2"/>
        <v>55626</v>
      </c>
      <c r="E44" s="53">
        <f>SUM(E45:E62)</f>
        <v>9299</v>
      </c>
      <c r="F44" s="53">
        <f>SUM(F45:F62)</f>
        <v>46327</v>
      </c>
      <c r="G44" s="53">
        <f>SUM(G45:G62)</f>
        <v>4336</v>
      </c>
      <c r="H44" s="49">
        <f t="shared" si="3"/>
        <v>55</v>
      </c>
      <c r="I44" s="53">
        <f>SUM(I45:I62)</f>
        <v>55</v>
      </c>
      <c r="J44" s="53">
        <f>SUM(J45:J62)</f>
        <v>0</v>
      </c>
      <c r="K44" s="63">
        <f>SUM(K45:K62)</f>
        <v>16476.000000000004</v>
      </c>
      <c r="L44" s="63">
        <f>SUM(L45:L62)</f>
        <v>15460.199999999997</v>
      </c>
      <c r="M44" s="70">
        <f t="shared" si="4"/>
        <v>1015.8000000000065</v>
      </c>
      <c r="N44" s="63">
        <f>SUM(N45:N62)</f>
        <v>14143.440959999998</v>
      </c>
      <c r="O44" s="56">
        <v>21.429456</v>
      </c>
      <c r="P44" s="56">
        <f>P43</f>
        <v>10.714728</v>
      </c>
      <c r="Q44" s="56">
        <f aca="true" t="shared" si="31" ref="Q44:W44">SUM(Q45:Q62)</f>
        <v>2332.54939511</v>
      </c>
      <c r="R44" s="56">
        <f t="shared" si="31"/>
        <v>405.66862050000003</v>
      </c>
      <c r="S44" s="56">
        <f t="shared" si="31"/>
        <v>565.5972300000001</v>
      </c>
      <c r="T44" s="56">
        <f t="shared" si="31"/>
        <v>174.896205</v>
      </c>
      <c r="U44" s="56">
        <f t="shared" si="31"/>
        <v>127.94706936000003</v>
      </c>
      <c r="V44" s="56">
        <f t="shared" si="31"/>
        <v>930.4325112500003</v>
      </c>
      <c r="W44" s="56">
        <f t="shared" si="31"/>
        <v>128.007759</v>
      </c>
      <c r="Y44" s="19"/>
    </row>
    <row r="45" spans="2:23" s="19" customFormat="1" ht="12.75">
      <c r="B45" s="21" t="s">
        <v>51</v>
      </c>
      <c r="C45" s="50">
        <f t="shared" si="1"/>
        <v>2278</v>
      </c>
      <c r="D45" s="50">
        <f t="shared" si="2"/>
        <v>2194</v>
      </c>
      <c r="E45" s="51">
        <v>561</v>
      </c>
      <c r="F45" s="51">
        <v>1633</v>
      </c>
      <c r="G45" s="51">
        <v>84</v>
      </c>
      <c r="H45" s="50">
        <f t="shared" si="3"/>
        <v>2</v>
      </c>
      <c r="I45" s="51">
        <v>2</v>
      </c>
      <c r="J45" s="51"/>
      <c r="K45" s="61">
        <v>599.1</v>
      </c>
      <c r="L45" s="61">
        <v>594.7</v>
      </c>
      <c r="M45" s="70">
        <f t="shared" si="4"/>
        <v>4.399999999999977</v>
      </c>
      <c r="N45" s="61">
        <f t="shared" si="6"/>
        <v>514.3069439999999</v>
      </c>
      <c r="O45" s="57">
        <v>21.429456</v>
      </c>
      <c r="P45" s="57">
        <f t="shared" si="14"/>
        <v>0</v>
      </c>
      <c r="Q45" s="57">
        <f aca="true" t="shared" si="32" ref="Q45:Q62">SUM(R45:W45)</f>
        <v>84.819978004</v>
      </c>
      <c r="R45" s="57">
        <f aca="true" t="shared" si="33" ref="R45:R62">(7375.7931*(I45+J45))/1000</f>
        <v>14.7515862</v>
      </c>
      <c r="S45" s="57">
        <f aca="true" t="shared" si="34" ref="S45:S62">(10283.586*(I45+J45))/1000</f>
        <v>20.567172</v>
      </c>
      <c r="T45" s="57">
        <f aca="true" t="shared" si="35" ref="T45:T62">(3179.931*(I45+J45))/1000</f>
        <v>6.359862</v>
      </c>
      <c r="U45" s="57">
        <f aca="true" t="shared" si="36" ref="U45:U62">(96.929598*(I45+J45)*24)/1000</f>
        <v>4.652620704</v>
      </c>
      <c r="V45" s="57">
        <f aca="true" t="shared" si="37" ref="V45:V62">16916.95475*I45/1000</f>
        <v>33.833909500000004</v>
      </c>
      <c r="W45" s="57">
        <f aca="true" t="shared" si="38" ref="W45:W62">(2327.4138*(I45+J45))/1000</f>
        <v>4.6548276</v>
      </c>
    </row>
    <row r="46" spans="2:23" s="19" customFormat="1" ht="12.75">
      <c r="B46" s="21" t="s">
        <v>52</v>
      </c>
      <c r="C46" s="50">
        <f t="shared" si="1"/>
        <v>2619</v>
      </c>
      <c r="D46" s="50">
        <f t="shared" si="2"/>
        <v>2409</v>
      </c>
      <c r="E46" s="51">
        <v>320</v>
      </c>
      <c r="F46" s="51">
        <v>2089</v>
      </c>
      <c r="G46" s="51">
        <v>210</v>
      </c>
      <c r="H46" s="50">
        <f t="shared" si="3"/>
        <v>2</v>
      </c>
      <c r="I46" s="51">
        <v>2</v>
      </c>
      <c r="J46" s="51"/>
      <c r="K46" s="61">
        <v>599.1</v>
      </c>
      <c r="L46" s="61">
        <v>594.7</v>
      </c>
      <c r="M46" s="70">
        <f t="shared" si="4"/>
        <v>4.399999999999977</v>
      </c>
      <c r="N46" s="61">
        <f t="shared" si="6"/>
        <v>514.3069439999999</v>
      </c>
      <c r="O46" s="57">
        <v>21.429456</v>
      </c>
      <c r="P46" s="57">
        <f t="shared" si="14"/>
        <v>0</v>
      </c>
      <c r="Q46" s="57">
        <f t="shared" si="32"/>
        <v>84.819978004</v>
      </c>
      <c r="R46" s="57">
        <f t="shared" si="33"/>
        <v>14.7515862</v>
      </c>
      <c r="S46" s="57">
        <f t="shared" si="34"/>
        <v>20.567172</v>
      </c>
      <c r="T46" s="57">
        <f t="shared" si="35"/>
        <v>6.359862</v>
      </c>
      <c r="U46" s="57">
        <f t="shared" si="36"/>
        <v>4.652620704</v>
      </c>
      <c r="V46" s="57">
        <f t="shared" si="37"/>
        <v>33.833909500000004</v>
      </c>
      <c r="W46" s="57">
        <f t="shared" si="38"/>
        <v>4.6548276</v>
      </c>
    </row>
    <row r="47" spans="2:23" s="19" customFormat="1" ht="12.75">
      <c r="B47" s="21" t="s">
        <v>53</v>
      </c>
      <c r="C47" s="50">
        <f t="shared" si="1"/>
        <v>1296</v>
      </c>
      <c r="D47" s="50">
        <f t="shared" si="2"/>
        <v>1162</v>
      </c>
      <c r="E47" s="51">
        <v>123</v>
      </c>
      <c r="F47" s="51">
        <v>1039</v>
      </c>
      <c r="G47" s="51">
        <v>134</v>
      </c>
      <c r="H47" s="50">
        <f t="shared" si="3"/>
        <v>1</v>
      </c>
      <c r="I47" s="51">
        <v>1</v>
      </c>
      <c r="J47" s="51"/>
      <c r="K47" s="61">
        <v>299.6</v>
      </c>
      <c r="L47" s="61">
        <v>297.4</v>
      </c>
      <c r="M47" s="70">
        <f t="shared" si="4"/>
        <v>2.2000000000000455</v>
      </c>
      <c r="N47" s="61">
        <f t="shared" si="6"/>
        <v>257.15347199999997</v>
      </c>
      <c r="O47" s="57">
        <v>21.429456</v>
      </c>
      <c r="P47" s="57">
        <f t="shared" si="14"/>
        <v>0</v>
      </c>
      <c r="Q47" s="57">
        <f t="shared" si="32"/>
        <v>42.409989002</v>
      </c>
      <c r="R47" s="57">
        <f t="shared" si="33"/>
        <v>7.3757931</v>
      </c>
      <c r="S47" s="57">
        <f t="shared" si="34"/>
        <v>10.283586</v>
      </c>
      <c r="T47" s="57">
        <f t="shared" si="35"/>
        <v>3.179931</v>
      </c>
      <c r="U47" s="57">
        <f t="shared" si="36"/>
        <v>2.326310352</v>
      </c>
      <c r="V47" s="57">
        <f t="shared" si="37"/>
        <v>16.916954750000002</v>
      </c>
      <c r="W47" s="57">
        <f t="shared" si="38"/>
        <v>2.3274138</v>
      </c>
    </row>
    <row r="48" spans="2:23" s="19" customFormat="1" ht="12.75">
      <c r="B48" s="21" t="s">
        <v>54</v>
      </c>
      <c r="C48" s="50">
        <f t="shared" si="1"/>
        <v>6720</v>
      </c>
      <c r="D48" s="50">
        <f t="shared" si="2"/>
        <v>6150</v>
      </c>
      <c r="E48" s="51">
        <v>872</v>
      </c>
      <c r="F48" s="51">
        <v>5278</v>
      </c>
      <c r="G48" s="51">
        <v>570</v>
      </c>
      <c r="H48" s="50">
        <f t="shared" si="3"/>
        <v>6</v>
      </c>
      <c r="I48" s="51">
        <v>6</v>
      </c>
      <c r="J48" s="51"/>
      <c r="K48" s="61">
        <v>1797.4</v>
      </c>
      <c r="L48" s="61">
        <v>1486.7</v>
      </c>
      <c r="M48" s="70">
        <f t="shared" si="4"/>
        <v>310.70000000000005</v>
      </c>
      <c r="N48" s="61">
        <f t="shared" si="6"/>
        <v>1542.9208319999998</v>
      </c>
      <c r="O48" s="57">
        <v>21.429456</v>
      </c>
      <c r="P48" s="57">
        <f t="shared" si="14"/>
        <v>0</v>
      </c>
      <c r="Q48" s="57">
        <f t="shared" si="32"/>
        <v>254.45993401199996</v>
      </c>
      <c r="R48" s="57">
        <f t="shared" si="33"/>
        <v>44.2547586</v>
      </c>
      <c r="S48" s="57">
        <f t="shared" si="34"/>
        <v>61.701516</v>
      </c>
      <c r="T48" s="57">
        <f t="shared" si="35"/>
        <v>19.079586</v>
      </c>
      <c r="U48" s="57">
        <f t="shared" si="36"/>
        <v>13.957862111999999</v>
      </c>
      <c r="V48" s="57">
        <f t="shared" si="37"/>
        <v>101.5017285</v>
      </c>
      <c r="W48" s="57">
        <f t="shared" si="38"/>
        <v>13.964482799999997</v>
      </c>
    </row>
    <row r="49" spans="2:23" s="19" customFormat="1" ht="12.75">
      <c r="B49" s="21" t="s">
        <v>55</v>
      </c>
      <c r="C49" s="50">
        <f t="shared" si="1"/>
        <v>4918</v>
      </c>
      <c r="D49" s="50">
        <f t="shared" si="2"/>
        <v>4606</v>
      </c>
      <c r="E49" s="51">
        <v>621</v>
      </c>
      <c r="F49" s="51">
        <v>3985</v>
      </c>
      <c r="G49" s="51">
        <v>312</v>
      </c>
      <c r="H49" s="50">
        <f t="shared" si="3"/>
        <v>4</v>
      </c>
      <c r="I49" s="51">
        <v>4</v>
      </c>
      <c r="J49" s="51"/>
      <c r="K49" s="61">
        <v>1198.3</v>
      </c>
      <c r="L49" s="61">
        <v>1189.4</v>
      </c>
      <c r="M49" s="70">
        <f t="shared" si="4"/>
        <v>8.899999999999864</v>
      </c>
      <c r="N49" s="61">
        <f t="shared" si="6"/>
        <v>1028.6138879999999</v>
      </c>
      <c r="O49" s="57">
        <v>21.429456</v>
      </c>
      <c r="P49" s="57">
        <f t="shared" si="14"/>
        <v>0</v>
      </c>
      <c r="Q49" s="57">
        <f t="shared" si="32"/>
        <v>169.639956008</v>
      </c>
      <c r="R49" s="57">
        <f t="shared" si="33"/>
        <v>29.5031724</v>
      </c>
      <c r="S49" s="57">
        <f t="shared" si="34"/>
        <v>41.134344</v>
      </c>
      <c r="T49" s="57">
        <f t="shared" si="35"/>
        <v>12.719724</v>
      </c>
      <c r="U49" s="57">
        <f t="shared" si="36"/>
        <v>9.305241408</v>
      </c>
      <c r="V49" s="57">
        <f t="shared" si="37"/>
        <v>67.66781900000001</v>
      </c>
      <c r="W49" s="57">
        <f t="shared" si="38"/>
        <v>9.3096552</v>
      </c>
    </row>
    <row r="50" spans="2:23" s="19" customFormat="1" ht="12.75">
      <c r="B50" s="21" t="s">
        <v>56</v>
      </c>
      <c r="C50" s="50">
        <f t="shared" si="1"/>
        <v>2004</v>
      </c>
      <c r="D50" s="50">
        <f t="shared" si="2"/>
        <v>1784</v>
      </c>
      <c r="E50" s="51">
        <v>352</v>
      </c>
      <c r="F50" s="51">
        <v>1432</v>
      </c>
      <c r="G50" s="51">
        <v>220</v>
      </c>
      <c r="H50" s="50">
        <f t="shared" si="3"/>
        <v>2</v>
      </c>
      <c r="I50" s="51">
        <v>2</v>
      </c>
      <c r="J50" s="51"/>
      <c r="K50" s="61">
        <v>599.1</v>
      </c>
      <c r="L50" s="61">
        <v>594.7</v>
      </c>
      <c r="M50" s="70">
        <f t="shared" si="4"/>
        <v>4.399999999999977</v>
      </c>
      <c r="N50" s="61">
        <f t="shared" si="6"/>
        <v>514.3069439999999</v>
      </c>
      <c r="O50" s="57">
        <v>21.429456</v>
      </c>
      <c r="P50" s="57">
        <f t="shared" si="14"/>
        <v>0</v>
      </c>
      <c r="Q50" s="57">
        <f t="shared" si="32"/>
        <v>84.819978004</v>
      </c>
      <c r="R50" s="57">
        <f t="shared" si="33"/>
        <v>14.7515862</v>
      </c>
      <c r="S50" s="57">
        <f t="shared" si="34"/>
        <v>20.567172</v>
      </c>
      <c r="T50" s="57">
        <f t="shared" si="35"/>
        <v>6.359862</v>
      </c>
      <c r="U50" s="57">
        <f t="shared" si="36"/>
        <v>4.652620704</v>
      </c>
      <c r="V50" s="57">
        <f t="shared" si="37"/>
        <v>33.833909500000004</v>
      </c>
      <c r="W50" s="57">
        <f t="shared" si="38"/>
        <v>4.6548276</v>
      </c>
    </row>
    <row r="51" spans="2:23" s="19" customFormat="1" ht="12.75">
      <c r="B51" s="21" t="s">
        <v>57</v>
      </c>
      <c r="C51" s="50">
        <f t="shared" si="1"/>
        <v>2675</v>
      </c>
      <c r="D51" s="50">
        <f t="shared" si="2"/>
        <v>2415</v>
      </c>
      <c r="E51" s="51">
        <v>496</v>
      </c>
      <c r="F51" s="51">
        <v>1919</v>
      </c>
      <c r="G51" s="51">
        <v>260</v>
      </c>
      <c r="H51" s="50">
        <f t="shared" si="3"/>
        <v>2</v>
      </c>
      <c r="I51" s="51">
        <v>2</v>
      </c>
      <c r="J51" s="51"/>
      <c r="K51" s="61">
        <v>599.1</v>
      </c>
      <c r="L51" s="61">
        <v>594.7</v>
      </c>
      <c r="M51" s="70">
        <f t="shared" si="4"/>
        <v>4.399999999999977</v>
      </c>
      <c r="N51" s="61">
        <f t="shared" si="6"/>
        <v>514.3069439999999</v>
      </c>
      <c r="O51" s="57">
        <v>21.429456</v>
      </c>
      <c r="P51" s="57">
        <f t="shared" si="14"/>
        <v>0</v>
      </c>
      <c r="Q51" s="57">
        <f t="shared" si="32"/>
        <v>84.819978004</v>
      </c>
      <c r="R51" s="57">
        <f t="shared" si="33"/>
        <v>14.7515862</v>
      </c>
      <c r="S51" s="57">
        <f t="shared" si="34"/>
        <v>20.567172</v>
      </c>
      <c r="T51" s="57">
        <f t="shared" si="35"/>
        <v>6.359862</v>
      </c>
      <c r="U51" s="57">
        <f t="shared" si="36"/>
        <v>4.652620704</v>
      </c>
      <c r="V51" s="57">
        <f t="shared" si="37"/>
        <v>33.833909500000004</v>
      </c>
      <c r="W51" s="57">
        <f t="shared" si="38"/>
        <v>4.6548276</v>
      </c>
    </row>
    <row r="52" spans="2:23" s="19" customFormat="1" ht="12.75">
      <c r="B52" s="21" t="s">
        <v>58</v>
      </c>
      <c r="C52" s="50">
        <f t="shared" si="1"/>
        <v>2010</v>
      </c>
      <c r="D52" s="50">
        <f t="shared" si="2"/>
        <v>1814</v>
      </c>
      <c r="E52" s="51">
        <v>323</v>
      </c>
      <c r="F52" s="51">
        <v>1491</v>
      </c>
      <c r="G52" s="51">
        <v>196</v>
      </c>
      <c r="H52" s="50">
        <f t="shared" si="3"/>
        <v>2</v>
      </c>
      <c r="I52" s="51">
        <v>2</v>
      </c>
      <c r="J52" s="51"/>
      <c r="K52" s="61">
        <v>599.1</v>
      </c>
      <c r="L52" s="61">
        <v>594.7</v>
      </c>
      <c r="M52" s="70">
        <f t="shared" si="4"/>
        <v>4.399999999999977</v>
      </c>
      <c r="N52" s="61">
        <f t="shared" si="6"/>
        <v>514.3069439999999</v>
      </c>
      <c r="O52" s="57">
        <v>21.429456</v>
      </c>
      <c r="P52" s="57">
        <f t="shared" si="14"/>
        <v>0</v>
      </c>
      <c r="Q52" s="57">
        <f t="shared" si="32"/>
        <v>84.819978004</v>
      </c>
      <c r="R52" s="57">
        <f t="shared" si="33"/>
        <v>14.7515862</v>
      </c>
      <c r="S52" s="57">
        <f t="shared" si="34"/>
        <v>20.567172</v>
      </c>
      <c r="T52" s="57">
        <f t="shared" si="35"/>
        <v>6.359862</v>
      </c>
      <c r="U52" s="57">
        <f t="shared" si="36"/>
        <v>4.652620704</v>
      </c>
      <c r="V52" s="57">
        <f t="shared" si="37"/>
        <v>33.833909500000004</v>
      </c>
      <c r="W52" s="57">
        <f t="shared" si="38"/>
        <v>4.6548276</v>
      </c>
    </row>
    <row r="53" spans="2:23" s="19" customFormat="1" ht="12.75">
      <c r="B53" s="21" t="s">
        <v>59</v>
      </c>
      <c r="C53" s="50">
        <f t="shared" si="1"/>
        <v>2023</v>
      </c>
      <c r="D53" s="50">
        <f t="shared" si="2"/>
        <v>1893</v>
      </c>
      <c r="E53" s="51">
        <v>239</v>
      </c>
      <c r="F53" s="51">
        <v>1654</v>
      </c>
      <c r="G53" s="51">
        <v>130</v>
      </c>
      <c r="H53" s="50">
        <f t="shared" si="3"/>
        <v>2</v>
      </c>
      <c r="I53" s="51">
        <v>2</v>
      </c>
      <c r="J53" s="51"/>
      <c r="K53" s="61">
        <v>599.1</v>
      </c>
      <c r="L53" s="61">
        <v>594.7</v>
      </c>
      <c r="M53" s="70">
        <f t="shared" si="4"/>
        <v>4.399999999999977</v>
      </c>
      <c r="N53" s="61">
        <f t="shared" si="6"/>
        <v>514.3069439999999</v>
      </c>
      <c r="O53" s="57">
        <v>21.429456</v>
      </c>
      <c r="P53" s="57">
        <f t="shared" si="14"/>
        <v>0</v>
      </c>
      <c r="Q53" s="57">
        <f t="shared" si="32"/>
        <v>84.819978004</v>
      </c>
      <c r="R53" s="57">
        <f t="shared" si="33"/>
        <v>14.7515862</v>
      </c>
      <c r="S53" s="57">
        <f t="shared" si="34"/>
        <v>20.567172</v>
      </c>
      <c r="T53" s="57">
        <f t="shared" si="35"/>
        <v>6.359862</v>
      </c>
      <c r="U53" s="57">
        <f t="shared" si="36"/>
        <v>4.652620704</v>
      </c>
      <c r="V53" s="57">
        <f t="shared" si="37"/>
        <v>33.833909500000004</v>
      </c>
      <c r="W53" s="57">
        <f t="shared" si="38"/>
        <v>4.6548276</v>
      </c>
    </row>
    <row r="54" spans="2:23" s="19" customFormat="1" ht="12.75">
      <c r="B54" s="21" t="s">
        <v>198</v>
      </c>
      <c r="C54" s="50">
        <f t="shared" si="1"/>
        <v>10059</v>
      </c>
      <c r="D54" s="50">
        <f t="shared" si="2"/>
        <v>9192</v>
      </c>
      <c r="E54" s="51">
        <v>971</v>
      </c>
      <c r="F54" s="51">
        <v>8221</v>
      </c>
      <c r="G54" s="51">
        <v>867</v>
      </c>
      <c r="H54" s="50">
        <f t="shared" si="3"/>
        <v>10</v>
      </c>
      <c r="I54" s="51">
        <v>10</v>
      </c>
      <c r="J54" s="51"/>
      <c r="K54" s="61">
        <v>2995.6</v>
      </c>
      <c r="L54" s="61">
        <v>2377.7</v>
      </c>
      <c r="M54" s="70">
        <f t="shared" si="4"/>
        <v>617.9000000000001</v>
      </c>
      <c r="N54" s="61">
        <f t="shared" si="6"/>
        <v>2571.5347199999997</v>
      </c>
      <c r="O54" s="57">
        <v>21.429456</v>
      </c>
      <c r="P54" s="57">
        <f t="shared" si="14"/>
        <v>0</v>
      </c>
      <c r="Q54" s="57">
        <f t="shared" si="32"/>
        <v>424.09989002</v>
      </c>
      <c r="R54" s="57">
        <f t="shared" si="33"/>
        <v>73.757931</v>
      </c>
      <c r="S54" s="57">
        <f t="shared" si="34"/>
        <v>102.83585999999998</v>
      </c>
      <c r="T54" s="57">
        <f t="shared" si="35"/>
        <v>31.799310000000002</v>
      </c>
      <c r="U54" s="57">
        <f t="shared" si="36"/>
        <v>23.26310352</v>
      </c>
      <c r="V54" s="57">
        <f t="shared" si="37"/>
        <v>169.16954750000002</v>
      </c>
      <c r="W54" s="57">
        <f t="shared" si="38"/>
        <v>23.274138</v>
      </c>
    </row>
    <row r="55" spans="2:23" s="19" customFormat="1" ht="12.75">
      <c r="B55" s="21" t="s">
        <v>60</v>
      </c>
      <c r="C55" s="50">
        <f t="shared" si="1"/>
        <v>4271</v>
      </c>
      <c r="D55" s="50">
        <f t="shared" si="2"/>
        <v>3988</v>
      </c>
      <c r="E55" s="51">
        <v>406</v>
      </c>
      <c r="F55" s="51">
        <v>3582</v>
      </c>
      <c r="G55" s="51">
        <v>283</v>
      </c>
      <c r="H55" s="50">
        <f t="shared" si="3"/>
        <v>4</v>
      </c>
      <c r="I55" s="51">
        <v>4</v>
      </c>
      <c r="J55" s="51"/>
      <c r="K55" s="61">
        <v>1198.3</v>
      </c>
      <c r="L55" s="61">
        <v>1189.4</v>
      </c>
      <c r="M55" s="70">
        <f t="shared" si="4"/>
        <v>8.899999999999864</v>
      </c>
      <c r="N55" s="61">
        <f t="shared" si="6"/>
        <v>1028.6138879999999</v>
      </c>
      <c r="O55" s="57">
        <v>21.429456</v>
      </c>
      <c r="P55" s="57">
        <f t="shared" si="14"/>
        <v>0</v>
      </c>
      <c r="Q55" s="57">
        <f t="shared" si="32"/>
        <v>169.639956008</v>
      </c>
      <c r="R55" s="57">
        <f t="shared" si="33"/>
        <v>29.5031724</v>
      </c>
      <c r="S55" s="57">
        <f t="shared" si="34"/>
        <v>41.134344</v>
      </c>
      <c r="T55" s="57">
        <f t="shared" si="35"/>
        <v>12.719724</v>
      </c>
      <c r="U55" s="57">
        <f t="shared" si="36"/>
        <v>9.305241408</v>
      </c>
      <c r="V55" s="57">
        <f t="shared" si="37"/>
        <v>67.66781900000001</v>
      </c>
      <c r="W55" s="57">
        <f t="shared" si="38"/>
        <v>9.3096552</v>
      </c>
    </row>
    <row r="56" spans="2:23" s="19" customFormat="1" ht="12.75">
      <c r="B56" s="21" t="s">
        <v>61</v>
      </c>
      <c r="C56" s="50">
        <f t="shared" si="1"/>
        <v>1432</v>
      </c>
      <c r="D56" s="50">
        <f t="shared" si="2"/>
        <v>1307</v>
      </c>
      <c r="E56" s="51">
        <v>151</v>
      </c>
      <c r="F56" s="51">
        <v>1156</v>
      </c>
      <c r="G56" s="51">
        <v>125</v>
      </c>
      <c r="H56" s="50">
        <f t="shared" si="3"/>
        <v>1</v>
      </c>
      <c r="I56" s="51">
        <v>1</v>
      </c>
      <c r="J56" s="51"/>
      <c r="K56" s="61">
        <v>299.6</v>
      </c>
      <c r="L56" s="61">
        <v>297.4</v>
      </c>
      <c r="M56" s="70">
        <f t="shared" si="4"/>
        <v>2.2000000000000455</v>
      </c>
      <c r="N56" s="61">
        <f t="shared" si="6"/>
        <v>257.15347199999997</v>
      </c>
      <c r="O56" s="57">
        <v>21.429456</v>
      </c>
      <c r="P56" s="57">
        <f t="shared" si="14"/>
        <v>0</v>
      </c>
      <c r="Q56" s="57">
        <f t="shared" si="32"/>
        <v>42.409989002</v>
      </c>
      <c r="R56" s="57">
        <f t="shared" si="33"/>
        <v>7.3757931</v>
      </c>
      <c r="S56" s="57">
        <f t="shared" si="34"/>
        <v>10.283586</v>
      </c>
      <c r="T56" s="57">
        <f t="shared" si="35"/>
        <v>3.179931</v>
      </c>
      <c r="U56" s="57">
        <f t="shared" si="36"/>
        <v>2.326310352</v>
      </c>
      <c r="V56" s="57">
        <f t="shared" si="37"/>
        <v>16.916954750000002</v>
      </c>
      <c r="W56" s="57">
        <f t="shared" si="38"/>
        <v>2.3274138</v>
      </c>
    </row>
    <row r="57" spans="2:23" s="19" customFormat="1" ht="12.75">
      <c r="B57" s="21" t="s">
        <v>62</v>
      </c>
      <c r="C57" s="50">
        <f t="shared" si="1"/>
        <v>2027</v>
      </c>
      <c r="D57" s="50">
        <f t="shared" si="2"/>
        <v>1897</v>
      </c>
      <c r="E57" s="51">
        <v>179</v>
      </c>
      <c r="F57" s="51">
        <v>1718</v>
      </c>
      <c r="G57" s="51">
        <v>130</v>
      </c>
      <c r="H57" s="50">
        <f t="shared" si="3"/>
        <v>2</v>
      </c>
      <c r="I57" s="51">
        <v>2</v>
      </c>
      <c r="J57" s="51"/>
      <c r="K57" s="61">
        <v>599.1</v>
      </c>
      <c r="L57" s="61">
        <v>594.7</v>
      </c>
      <c r="M57" s="70">
        <f t="shared" si="4"/>
        <v>4.399999999999977</v>
      </c>
      <c r="N57" s="61">
        <f t="shared" si="6"/>
        <v>514.3069439999999</v>
      </c>
      <c r="O57" s="57">
        <v>21.429456</v>
      </c>
      <c r="P57" s="57">
        <f t="shared" si="14"/>
        <v>0</v>
      </c>
      <c r="Q57" s="57">
        <f t="shared" si="32"/>
        <v>84.819978004</v>
      </c>
      <c r="R57" s="57">
        <f t="shared" si="33"/>
        <v>14.7515862</v>
      </c>
      <c r="S57" s="57">
        <f t="shared" si="34"/>
        <v>20.567172</v>
      </c>
      <c r="T57" s="57">
        <f t="shared" si="35"/>
        <v>6.359862</v>
      </c>
      <c r="U57" s="57">
        <f t="shared" si="36"/>
        <v>4.652620704</v>
      </c>
      <c r="V57" s="57">
        <f t="shared" si="37"/>
        <v>33.833909500000004</v>
      </c>
      <c r="W57" s="57">
        <f t="shared" si="38"/>
        <v>4.6548276</v>
      </c>
    </row>
    <row r="58" spans="2:23" s="19" customFormat="1" ht="12.75">
      <c r="B58" s="21" t="s">
        <v>63</v>
      </c>
      <c r="C58" s="50">
        <f t="shared" si="1"/>
        <v>2062</v>
      </c>
      <c r="D58" s="50">
        <f t="shared" si="2"/>
        <v>1909</v>
      </c>
      <c r="E58" s="51">
        <v>159</v>
      </c>
      <c r="F58" s="51">
        <v>1750</v>
      </c>
      <c r="G58" s="51">
        <v>153</v>
      </c>
      <c r="H58" s="50">
        <f t="shared" si="3"/>
        <v>2</v>
      </c>
      <c r="I58" s="51">
        <v>2</v>
      </c>
      <c r="J58" s="51"/>
      <c r="K58" s="61">
        <v>599.1</v>
      </c>
      <c r="L58" s="61">
        <v>594.7</v>
      </c>
      <c r="M58" s="70">
        <f t="shared" si="4"/>
        <v>4.399999999999977</v>
      </c>
      <c r="N58" s="61">
        <f t="shared" si="6"/>
        <v>514.3069439999999</v>
      </c>
      <c r="O58" s="57">
        <v>21.429456</v>
      </c>
      <c r="P58" s="57">
        <f t="shared" si="14"/>
        <v>0</v>
      </c>
      <c r="Q58" s="57">
        <f t="shared" si="32"/>
        <v>84.819978004</v>
      </c>
      <c r="R58" s="57">
        <f t="shared" si="33"/>
        <v>14.7515862</v>
      </c>
      <c r="S58" s="57">
        <f t="shared" si="34"/>
        <v>20.567172</v>
      </c>
      <c r="T58" s="57">
        <f t="shared" si="35"/>
        <v>6.359862</v>
      </c>
      <c r="U58" s="57">
        <f t="shared" si="36"/>
        <v>4.652620704</v>
      </c>
      <c r="V58" s="57">
        <f t="shared" si="37"/>
        <v>33.833909500000004</v>
      </c>
      <c r="W58" s="57">
        <f t="shared" si="38"/>
        <v>4.6548276</v>
      </c>
    </row>
    <row r="59" spans="2:23" s="19" customFormat="1" ht="12.75">
      <c r="B59" s="21" t="s">
        <v>64</v>
      </c>
      <c r="C59" s="50">
        <f t="shared" si="1"/>
        <v>10734</v>
      </c>
      <c r="D59" s="50">
        <f t="shared" si="2"/>
        <v>10178</v>
      </c>
      <c r="E59" s="51">
        <v>3112</v>
      </c>
      <c r="F59" s="51">
        <v>7066</v>
      </c>
      <c r="G59" s="51">
        <v>556</v>
      </c>
      <c r="H59" s="50">
        <f t="shared" si="3"/>
        <v>10</v>
      </c>
      <c r="I59" s="51">
        <v>10</v>
      </c>
      <c r="J59" s="51"/>
      <c r="K59" s="61">
        <v>2995.6</v>
      </c>
      <c r="L59" s="61">
        <v>2972.4</v>
      </c>
      <c r="M59" s="70">
        <f t="shared" si="4"/>
        <v>23.199999999999818</v>
      </c>
      <c r="N59" s="61">
        <f t="shared" si="6"/>
        <v>2571.5347199999997</v>
      </c>
      <c r="O59" s="57">
        <v>21.429456</v>
      </c>
      <c r="P59" s="57">
        <f t="shared" si="14"/>
        <v>0</v>
      </c>
      <c r="Q59" s="57">
        <f t="shared" si="32"/>
        <v>424.09989002</v>
      </c>
      <c r="R59" s="57">
        <f t="shared" si="33"/>
        <v>73.757931</v>
      </c>
      <c r="S59" s="57">
        <f t="shared" si="34"/>
        <v>102.83585999999998</v>
      </c>
      <c r="T59" s="57">
        <f t="shared" si="35"/>
        <v>31.799310000000002</v>
      </c>
      <c r="U59" s="57">
        <f t="shared" si="36"/>
        <v>23.26310352</v>
      </c>
      <c r="V59" s="57">
        <f t="shared" si="37"/>
        <v>169.16954750000002</v>
      </c>
      <c r="W59" s="57">
        <f t="shared" si="38"/>
        <v>23.274138</v>
      </c>
    </row>
    <row r="60" spans="2:23" s="19" customFormat="1" ht="12.75">
      <c r="B60" s="21" t="s">
        <v>65</v>
      </c>
      <c r="C60" s="18">
        <f t="shared" si="1"/>
        <v>1244</v>
      </c>
      <c r="D60" s="18">
        <f t="shared" si="2"/>
        <v>1213</v>
      </c>
      <c r="E60" s="51">
        <v>288</v>
      </c>
      <c r="F60" s="51">
        <v>925</v>
      </c>
      <c r="G60" s="51">
        <v>31</v>
      </c>
      <c r="H60" s="50">
        <f t="shared" si="3"/>
        <v>1</v>
      </c>
      <c r="I60" s="51">
        <v>1</v>
      </c>
      <c r="J60" s="51"/>
      <c r="K60" s="57">
        <v>299.6</v>
      </c>
      <c r="L60" s="61">
        <v>297.4</v>
      </c>
      <c r="M60" s="31">
        <f t="shared" si="4"/>
        <v>2.2000000000000455</v>
      </c>
      <c r="N60" s="57">
        <f t="shared" si="6"/>
        <v>257.15347199999997</v>
      </c>
      <c r="O60" s="57">
        <v>21.429456</v>
      </c>
      <c r="P60" s="57">
        <f t="shared" si="14"/>
        <v>0</v>
      </c>
      <c r="Q60" s="57">
        <f t="shared" si="32"/>
        <v>42.409989002</v>
      </c>
      <c r="R60" s="57">
        <f t="shared" si="33"/>
        <v>7.3757931</v>
      </c>
      <c r="S60" s="57">
        <f t="shared" si="34"/>
        <v>10.283586</v>
      </c>
      <c r="T60" s="57">
        <f t="shared" si="35"/>
        <v>3.179931</v>
      </c>
      <c r="U60" s="57">
        <f t="shared" si="36"/>
        <v>2.326310352</v>
      </c>
      <c r="V60" s="57">
        <f t="shared" si="37"/>
        <v>16.916954750000002</v>
      </c>
      <c r="W60" s="57">
        <f t="shared" si="38"/>
        <v>2.3274138</v>
      </c>
    </row>
    <row r="61" spans="2:23" s="19" customFormat="1" ht="12.75">
      <c r="B61" s="21" t="s">
        <v>66</v>
      </c>
      <c r="C61" s="18">
        <f t="shared" si="1"/>
        <v>829</v>
      </c>
      <c r="D61" s="18">
        <f t="shared" si="2"/>
        <v>782</v>
      </c>
      <c r="E61" s="51">
        <v>76</v>
      </c>
      <c r="F61" s="51">
        <v>706</v>
      </c>
      <c r="G61" s="51">
        <v>47</v>
      </c>
      <c r="H61" s="50">
        <f t="shared" si="3"/>
        <v>1</v>
      </c>
      <c r="I61" s="51">
        <v>1</v>
      </c>
      <c r="J61" s="51"/>
      <c r="K61" s="57">
        <v>299.6</v>
      </c>
      <c r="L61" s="61">
        <v>297.4</v>
      </c>
      <c r="M61" s="31">
        <f t="shared" si="4"/>
        <v>2.2000000000000455</v>
      </c>
      <c r="N61" s="57">
        <f t="shared" si="6"/>
        <v>257.15347199999997</v>
      </c>
      <c r="O61" s="57">
        <v>21.429456</v>
      </c>
      <c r="P61" s="57">
        <f t="shared" si="14"/>
        <v>0</v>
      </c>
      <c r="Q61" s="57">
        <f t="shared" si="32"/>
        <v>42.409989002</v>
      </c>
      <c r="R61" s="57">
        <f t="shared" si="33"/>
        <v>7.3757931</v>
      </c>
      <c r="S61" s="57">
        <f t="shared" si="34"/>
        <v>10.283586</v>
      </c>
      <c r="T61" s="57">
        <f t="shared" si="35"/>
        <v>3.179931</v>
      </c>
      <c r="U61" s="57">
        <f t="shared" si="36"/>
        <v>2.326310352</v>
      </c>
      <c r="V61" s="57">
        <f t="shared" si="37"/>
        <v>16.916954750000002</v>
      </c>
      <c r="W61" s="57">
        <f t="shared" si="38"/>
        <v>2.3274138</v>
      </c>
    </row>
    <row r="62" spans="2:23" s="19" customFormat="1" ht="12.75">
      <c r="B62" s="21" t="s">
        <v>67</v>
      </c>
      <c r="C62" s="18">
        <f t="shared" si="1"/>
        <v>761</v>
      </c>
      <c r="D62" s="18">
        <f t="shared" si="2"/>
        <v>733</v>
      </c>
      <c r="E62" s="51">
        <v>50</v>
      </c>
      <c r="F62" s="51">
        <v>683</v>
      </c>
      <c r="G62" s="51">
        <v>28</v>
      </c>
      <c r="H62" s="50">
        <f t="shared" si="3"/>
        <v>1</v>
      </c>
      <c r="I62" s="51">
        <v>1</v>
      </c>
      <c r="J62" s="51"/>
      <c r="K62" s="57">
        <v>299.6</v>
      </c>
      <c r="L62" s="61">
        <v>297.4</v>
      </c>
      <c r="M62" s="31">
        <f t="shared" si="4"/>
        <v>2.2000000000000455</v>
      </c>
      <c r="N62" s="57">
        <f t="shared" si="6"/>
        <v>257.15347199999997</v>
      </c>
      <c r="O62" s="57">
        <v>21.429456</v>
      </c>
      <c r="P62" s="57">
        <f t="shared" si="14"/>
        <v>0</v>
      </c>
      <c r="Q62" s="57">
        <f t="shared" si="32"/>
        <v>42.409989002</v>
      </c>
      <c r="R62" s="57">
        <f t="shared" si="33"/>
        <v>7.3757931</v>
      </c>
      <c r="S62" s="57">
        <f t="shared" si="34"/>
        <v>10.283586</v>
      </c>
      <c r="T62" s="57">
        <f t="shared" si="35"/>
        <v>3.179931</v>
      </c>
      <c r="U62" s="57">
        <f t="shared" si="36"/>
        <v>2.326310352</v>
      </c>
      <c r="V62" s="57">
        <f t="shared" si="37"/>
        <v>16.916954750000002</v>
      </c>
      <c r="W62" s="57">
        <f t="shared" si="38"/>
        <v>2.3274138</v>
      </c>
    </row>
    <row r="63" spans="2:25" s="4" customFormat="1" ht="12.75">
      <c r="B63" s="15" t="s">
        <v>68</v>
      </c>
      <c r="C63" s="16">
        <f t="shared" si="1"/>
        <v>22896</v>
      </c>
      <c r="D63" s="16">
        <f t="shared" si="2"/>
        <v>21105</v>
      </c>
      <c r="E63" s="53">
        <f>SUM(E64:E74)</f>
        <v>2011</v>
      </c>
      <c r="F63" s="53">
        <f>SUM(F64:F74)</f>
        <v>19094</v>
      </c>
      <c r="G63" s="53">
        <f>SUM(G64:G74)</f>
        <v>1791</v>
      </c>
      <c r="H63" s="49">
        <f t="shared" si="3"/>
        <v>21</v>
      </c>
      <c r="I63" s="53">
        <f>SUM(I64:I74)</f>
        <v>20</v>
      </c>
      <c r="J63" s="53">
        <f>SUM(J64:J74)</f>
        <v>1</v>
      </c>
      <c r="K63" s="63">
        <f>SUM(K64:K74)</f>
        <v>6145.400000000001</v>
      </c>
      <c r="L63" s="63">
        <f>SUM(L64:L74)</f>
        <v>6397.299999999999</v>
      </c>
      <c r="M63" s="31">
        <f t="shared" si="4"/>
        <v>-251.89999999999873</v>
      </c>
      <c r="N63" s="56">
        <f>SUM(N64:N74)</f>
        <v>5271.646175999999</v>
      </c>
      <c r="O63" s="56">
        <v>21.429456</v>
      </c>
      <c r="P63" s="56">
        <f t="shared" si="14"/>
        <v>10.714728</v>
      </c>
      <c r="Q63" s="56">
        <f aca="true" t="shared" si="39" ref="Q63:W63">SUM(Q64:Q74)</f>
        <v>873.6928142919999</v>
      </c>
      <c r="R63" s="56">
        <f t="shared" si="39"/>
        <v>154.8916551</v>
      </c>
      <c r="S63" s="56">
        <f t="shared" si="39"/>
        <v>215.95530599999998</v>
      </c>
      <c r="T63" s="56">
        <f t="shared" si="39"/>
        <v>66.778551</v>
      </c>
      <c r="U63" s="56">
        <f t="shared" si="39"/>
        <v>48.852517392</v>
      </c>
      <c r="V63" s="56">
        <f t="shared" si="39"/>
        <v>338.33909500000004</v>
      </c>
      <c r="W63" s="56">
        <f t="shared" si="39"/>
        <v>48.875689799999996</v>
      </c>
      <c r="Y63" s="19"/>
    </row>
    <row r="64" spans="2:23" s="19" customFormat="1" ht="12.75">
      <c r="B64" s="20" t="s">
        <v>69</v>
      </c>
      <c r="C64" s="18">
        <f t="shared" si="1"/>
        <v>174</v>
      </c>
      <c r="D64" s="18">
        <f t="shared" si="2"/>
        <v>166</v>
      </c>
      <c r="E64" s="51">
        <v>38</v>
      </c>
      <c r="F64" s="51">
        <v>128</v>
      </c>
      <c r="G64" s="51">
        <v>8</v>
      </c>
      <c r="H64" s="50">
        <f t="shared" si="3"/>
        <v>1</v>
      </c>
      <c r="I64" s="51"/>
      <c r="J64" s="51">
        <v>1</v>
      </c>
      <c r="K64" s="57">
        <v>154.1</v>
      </c>
      <c r="L64" s="61">
        <v>153</v>
      </c>
      <c r="M64" s="31">
        <f t="shared" si="4"/>
        <v>1.0999999999999943</v>
      </c>
      <c r="N64" s="57">
        <f t="shared" si="6"/>
        <v>128.57673599999998</v>
      </c>
      <c r="O64" s="59">
        <v>21.429456</v>
      </c>
      <c r="P64" s="57">
        <f t="shared" si="14"/>
        <v>10.714728</v>
      </c>
      <c r="Q64" s="57">
        <f aca="true" t="shared" si="40" ref="Q64:Q74">SUM(R64:W64)</f>
        <v>25.493034251999998</v>
      </c>
      <c r="R64" s="57">
        <f aca="true" t="shared" si="41" ref="R64:R74">(7375.7931*(I64+J64))/1000</f>
        <v>7.3757931</v>
      </c>
      <c r="S64" s="57">
        <f aca="true" t="shared" si="42" ref="S64:S74">(10283.586*(I64+J64))/1000</f>
        <v>10.283586</v>
      </c>
      <c r="T64" s="57">
        <f aca="true" t="shared" si="43" ref="T64:T74">(3179.931*(I64+J64))/1000</f>
        <v>3.179931</v>
      </c>
      <c r="U64" s="57">
        <f aca="true" t="shared" si="44" ref="U64:U74">(96.929598*(I64+J64)*24)/1000</f>
        <v>2.326310352</v>
      </c>
      <c r="V64" s="57">
        <f aca="true" t="shared" si="45" ref="V64:V74">16916.95475*I64/1000</f>
        <v>0</v>
      </c>
      <c r="W64" s="57">
        <f aca="true" t="shared" si="46" ref="W64:W74">(2327.4138*(I64+J64))/1000</f>
        <v>2.3274138</v>
      </c>
    </row>
    <row r="65" spans="2:23" s="19" customFormat="1" ht="12.75">
      <c r="B65" s="20" t="s">
        <v>70</v>
      </c>
      <c r="C65" s="18">
        <f t="shared" si="1"/>
        <v>2062</v>
      </c>
      <c r="D65" s="18">
        <f t="shared" si="2"/>
        <v>1913</v>
      </c>
      <c r="E65" s="51">
        <v>166</v>
      </c>
      <c r="F65" s="51">
        <v>1747</v>
      </c>
      <c r="G65" s="51">
        <v>149</v>
      </c>
      <c r="H65" s="50">
        <f t="shared" si="3"/>
        <v>2</v>
      </c>
      <c r="I65" s="51">
        <v>2</v>
      </c>
      <c r="J65" s="51"/>
      <c r="K65" s="57">
        <v>599.1</v>
      </c>
      <c r="L65" s="61">
        <v>594.7</v>
      </c>
      <c r="M65" s="31">
        <f t="shared" si="4"/>
        <v>4.399999999999977</v>
      </c>
      <c r="N65" s="57">
        <f t="shared" si="6"/>
        <v>514.3069439999999</v>
      </c>
      <c r="O65" s="57">
        <v>21.429456</v>
      </c>
      <c r="P65" s="57">
        <f t="shared" si="14"/>
        <v>0</v>
      </c>
      <c r="Q65" s="57">
        <f t="shared" si="40"/>
        <v>84.819978004</v>
      </c>
      <c r="R65" s="57">
        <f t="shared" si="41"/>
        <v>14.7515862</v>
      </c>
      <c r="S65" s="57">
        <f t="shared" si="42"/>
        <v>20.567172</v>
      </c>
      <c r="T65" s="57">
        <f t="shared" si="43"/>
        <v>6.359862</v>
      </c>
      <c r="U65" s="57">
        <f t="shared" si="44"/>
        <v>4.652620704</v>
      </c>
      <c r="V65" s="57">
        <f t="shared" si="45"/>
        <v>33.833909500000004</v>
      </c>
      <c r="W65" s="57">
        <f t="shared" si="46"/>
        <v>4.6548276</v>
      </c>
    </row>
    <row r="66" spans="2:23" s="19" customFormat="1" ht="12.75">
      <c r="B66" s="20" t="s">
        <v>71</v>
      </c>
      <c r="C66" s="50">
        <f t="shared" si="1"/>
        <v>3045</v>
      </c>
      <c r="D66" s="50">
        <f t="shared" si="2"/>
        <v>2810</v>
      </c>
      <c r="E66" s="51">
        <v>151</v>
      </c>
      <c r="F66" s="51">
        <v>2659</v>
      </c>
      <c r="G66" s="51">
        <v>235</v>
      </c>
      <c r="H66" s="50">
        <f t="shared" si="3"/>
        <v>3</v>
      </c>
      <c r="I66" s="51">
        <v>3</v>
      </c>
      <c r="J66" s="51"/>
      <c r="K66" s="61">
        <v>898.7</v>
      </c>
      <c r="L66" s="61">
        <v>892</v>
      </c>
      <c r="M66" s="31">
        <f t="shared" si="4"/>
        <v>6.7000000000000455</v>
      </c>
      <c r="N66" s="57">
        <f t="shared" si="6"/>
        <v>771.4604159999999</v>
      </c>
      <c r="O66" s="57">
        <v>21.429456</v>
      </c>
      <c r="P66" s="57">
        <f t="shared" si="14"/>
        <v>0</v>
      </c>
      <c r="Q66" s="57">
        <f t="shared" si="40"/>
        <v>127.22996700599998</v>
      </c>
      <c r="R66" s="57">
        <f t="shared" si="41"/>
        <v>22.1273793</v>
      </c>
      <c r="S66" s="57">
        <f t="shared" si="42"/>
        <v>30.850758</v>
      </c>
      <c r="T66" s="57">
        <f t="shared" si="43"/>
        <v>9.539793</v>
      </c>
      <c r="U66" s="57">
        <f t="shared" si="44"/>
        <v>6.9789310559999995</v>
      </c>
      <c r="V66" s="57">
        <f t="shared" si="45"/>
        <v>50.75086425</v>
      </c>
      <c r="W66" s="57">
        <f t="shared" si="46"/>
        <v>6.982241399999999</v>
      </c>
    </row>
    <row r="67" spans="2:23" s="19" customFormat="1" ht="12.75">
      <c r="B67" s="20" t="s">
        <v>72</v>
      </c>
      <c r="C67" s="50">
        <f t="shared" si="1"/>
        <v>1007</v>
      </c>
      <c r="D67" s="50">
        <f t="shared" si="2"/>
        <v>935</v>
      </c>
      <c r="E67" s="51">
        <v>48</v>
      </c>
      <c r="F67" s="51">
        <v>887</v>
      </c>
      <c r="G67" s="51">
        <v>72</v>
      </c>
      <c r="H67" s="50">
        <f t="shared" si="3"/>
        <v>1</v>
      </c>
      <c r="I67" s="51">
        <v>1</v>
      </c>
      <c r="J67" s="51"/>
      <c r="K67" s="61">
        <v>299.6</v>
      </c>
      <c r="L67" s="61">
        <v>297.4</v>
      </c>
      <c r="M67" s="31">
        <f t="shared" si="4"/>
        <v>2.2000000000000455</v>
      </c>
      <c r="N67" s="57">
        <f t="shared" si="6"/>
        <v>257.15347199999997</v>
      </c>
      <c r="O67" s="57">
        <v>21.429456</v>
      </c>
      <c r="P67" s="57">
        <f t="shared" si="14"/>
        <v>0</v>
      </c>
      <c r="Q67" s="57">
        <f t="shared" si="40"/>
        <v>42.409989002</v>
      </c>
      <c r="R67" s="57">
        <f t="shared" si="41"/>
        <v>7.3757931</v>
      </c>
      <c r="S67" s="57">
        <f t="shared" si="42"/>
        <v>10.283586</v>
      </c>
      <c r="T67" s="57">
        <f t="shared" si="43"/>
        <v>3.179931</v>
      </c>
      <c r="U67" s="57">
        <f t="shared" si="44"/>
        <v>2.326310352</v>
      </c>
      <c r="V67" s="57">
        <f t="shared" si="45"/>
        <v>16.916954750000002</v>
      </c>
      <c r="W67" s="57">
        <f t="shared" si="46"/>
        <v>2.3274138</v>
      </c>
    </row>
    <row r="68" spans="2:23" s="19" customFormat="1" ht="12.75">
      <c r="B68" s="20" t="s">
        <v>73</v>
      </c>
      <c r="C68" s="50">
        <f t="shared" si="1"/>
        <v>1658</v>
      </c>
      <c r="D68" s="50">
        <f t="shared" si="2"/>
        <v>1544</v>
      </c>
      <c r="E68" s="51">
        <v>123</v>
      </c>
      <c r="F68" s="51">
        <v>1421</v>
      </c>
      <c r="G68" s="51">
        <v>114</v>
      </c>
      <c r="H68" s="50">
        <f t="shared" si="3"/>
        <v>1</v>
      </c>
      <c r="I68" s="51">
        <v>1</v>
      </c>
      <c r="J68" s="51"/>
      <c r="K68" s="61">
        <v>299.6</v>
      </c>
      <c r="L68" s="61">
        <v>297.4</v>
      </c>
      <c r="M68" s="31">
        <f t="shared" si="4"/>
        <v>2.2000000000000455</v>
      </c>
      <c r="N68" s="57">
        <f t="shared" si="6"/>
        <v>257.15347199999997</v>
      </c>
      <c r="O68" s="57">
        <v>21.429456</v>
      </c>
      <c r="P68" s="57">
        <f t="shared" si="14"/>
        <v>0</v>
      </c>
      <c r="Q68" s="57">
        <f t="shared" si="40"/>
        <v>42.409989002</v>
      </c>
      <c r="R68" s="57">
        <f t="shared" si="41"/>
        <v>7.3757931</v>
      </c>
      <c r="S68" s="57">
        <f t="shared" si="42"/>
        <v>10.283586</v>
      </c>
      <c r="T68" s="57">
        <f t="shared" si="43"/>
        <v>3.179931</v>
      </c>
      <c r="U68" s="57">
        <f t="shared" si="44"/>
        <v>2.326310352</v>
      </c>
      <c r="V68" s="57">
        <f t="shared" si="45"/>
        <v>16.916954750000002</v>
      </c>
      <c r="W68" s="57">
        <f t="shared" si="46"/>
        <v>2.3274138</v>
      </c>
    </row>
    <row r="69" spans="2:23" s="19" customFormat="1" ht="12.75">
      <c r="B69" s="20" t="s">
        <v>74</v>
      </c>
      <c r="C69" s="50">
        <f t="shared" si="1"/>
        <v>2245</v>
      </c>
      <c r="D69" s="50">
        <f t="shared" si="2"/>
        <v>2076</v>
      </c>
      <c r="E69" s="51">
        <v>460</v>
      </c>
      <c r="F69" s="51">
        <v>1616</v>
      </c>
      <c r="G69" s="51">
        <v>169</v>
      </c>
      <c r="H69" s="50">
        <f t="shared" si="3"/>
        <v>2</v>
      </c>
      <c r="I69" s="51">
        <v>2</v>
      </c>
      <c r="J69" s="51"/>
      <c r="K69" s="61">
        <v>599.1</v>
      </c>
      <c r="L69" s="61">
        <v>594.7</v>
      </c>
      <c r="M69" s="31">
        <f t="shared" si="4"/>
        <v>4.399999999999977</v>
      </c>
      <c r="N69" s="57">
        <f t="shared" si="6"/>
        <v>514.3069439999999</v>
      </c>
      <c r="O69" s="57">
        <v>21.429456</v>
      </c>
      <c r="P69" s="57">
        <f t="shared" si="14"/>
        <v>0</v>
      </c>
      <c r="Q69" s="57">
        <f t="shared" si="40"/>
        <v>84.819978004</v>
      </c>
      <c r="R69" s="57">
        <f t="shared" si="41"/>
        <v>14.7515862</v>
      </c>
      <c r="S69" s="57">
        <f t="shared" si="42"/>
        <v>20.567172</v>
      </c>
      <c r="T69" s="57">
        <f t="shared" si="43"/>
        <v>6.359862</v>
      </c>
      <c r="U69" s="57">
        <f t="shared" si="44"/>
        <v>4.652620704</v>
      </c>
      <c r="V69" s="57">
        <f t="shared" si="45"/>
        <v>33.833909500000004</v>
      </c>
      <c r="W69" s="57">
        <f t="shared" si="46"/>
        <v>4.6548276</v>
      </c>
    </row>
    <row r="70" spans="2:23" s="19" customFormat="1" ht="12.75">
      <c r="B70" s="20" t="s">
        <v>226</v>
      </c>
      <c r="C70" s="50">
        <f t="shared" si="1"/>
        <v>2794</v>
      </c>
      <c r="D70" s="50">
        <f t="shared" si="2"/>
        <v>2604</v>
      </c>
      <c r="E70" s="51">
        <v>358</v>
      </c>
      <c r="F70" s="51">
        <v>2246</v>
      </c>
      <c r="G70" s="51">
        <v>190</v>
      </c>
      <c r="H70" s="50">
        <f t="shared" si="3"/>
        <v>2</v>
      </c>
      <c r="I70" s="51">
        <v>2</v>
      </c>
      <c r="J70" s="51"/>
      <c r="K70" s="61">
        <v>599.1</v>
      </c>
      <c r="L70" s="61">
        <v>892</v>
      </c>
      <c r="M70" s="31">
        <f t="shared" si="4"/>
        <v>-292.9</v>
      </c>
      <c r="N70" s="57">
        <f t="shared" si="6"/>
        <v>514.3069439999999</v>
      </c>
      <c r="O70" s="57">
        <v>21.429456</v>
      </c>
      <c r="P70" s="57">
        <f t="shared" si="14"/>
        <v>0</v>
      </c>
      <c r="Q70" s="57">
        <f t="shared" si="40"/>
        <v>84.819978004</v>
      </c>
      <c r="R70" s="57">
        <f t="shared" si="41"/>
        <v>14.7515862</v>
      </c>
      <c r="S70" s="57">
        <f t="shared" si="42"/>
        <v>20.567172</v>
      </c>
      <c r="T70" s="57">
        <f t="shared" si="43"/>
        <v>6.359862</v>
      </c>
      <c r="U70" s="57">
        <f t="shared" si="44"/>
        <v>4.652620704</v>
      </c>
      <c r="V70" s="57">
        <f t="shared" si="45"/>
        <v>33.833909500000004</v>
      </c>
      <c r="W70" s="57">
        <f t="shared" si="46"/>
        <v>4.6548276</v>
      </c>
    </row>
    <row r="71" spans="2:23" s="19" customFormat="1" ht="12.75">
      <c r="B71" s="20" t="s">
        <v>75</v>
      </c>
      <c r="C71" s="50">
        <f t="shared" si="1"/>
        <v>3006</v>
      </c>
      <c r="D71" s="50">
        <f t="shared" si="2"/>
        <v>2788</v>
      </c>
      <c r="E71" s="51">
        <v>278</v>
      </c>
      <c r="F71" s="51">
        <v>2510</v>
      </c>
      <c r="G71" s="51">
        <v>218</v>
      </c>
      <c r="H71" s="50">
        <f t="shared" si="3"/>
        <v>3</v>
      </c>
      <c r="I71" s="51">
        <v>3</v>
      </c>
      <c r="J71" s="51"/>
      <c r="K71" s="61">
        <v>898.7</v>
      </c>
      <c r="L71" s="61">
        <v>892</v>
      </c>
      <c r="M71" s="31">
        <f t="shared" si="4"/>
        <v>6.7000000000000455</v>
      </c>
      <c r="N71" s="57">
        <f t="shared" si="6"/>
        <v>771.4604159999999</v>
      </c>
      <c r="O71" s="57">
        <v>21.429456</v>
      </c>
      <c r="P71" s="57">
        <f t="shared" si="14"/>
        <v>0</v>
      </c>
      <c r="Q71" s="57">
        <f t="shared" si="40"/>
        <v>127.22996700599998</v>
      </c>
      <c r="R71" s="57">
        <f t="shared" si="41"/>
        <v>22.1273793</v>
      </c>
      <c r="S71" s="57">
        <f t="shared" si="42"/>
        <v>30.850758</v>
      </c>
      <c r="T71" s="57">
        <f t="shared" si="43"/>
        <v>9.539793</v>
      </c>
      <c r="U71" s="57">
        <f t="shared" si="44"/>
        <v>6.9789310559999995</v>
      </c>
      <c r="V71" s="57">
        <f t="shared" si="45"/>
        <v>50.75086425</v>
      </c>
      <c r="W71" s="57">
        <f t="shared" si="46"/>
        <v>6.982241399999999</v>
      </c>
    </row>
    <row r="72" spans="2:23" s="19" customFormat="1" ht="12.75">
      <c r="B72" s="20" t="s">
        <v>76</v>
      </c>
      <c r="C72" s="50">
        <f t="shared" si="1"/>
        <v>3394</v>
      </c>
      <c r="D72" s="50">
        <f t="shared" si="2"/>
        <v>3078</v>
      </c>
      <c r="E72" s="51">
        <v>156</v>
      </c>
      <c r="F72" s="51">
        <v>2922</v>
      </c>
      <c r="G72" s="51">
        <v>316</v>
      </c>
      <c r="H72" s="50">
        <f t="shared" si="3"/>
        <v>3</v>
      </c>
      <c r="I72" s="51">
        <v>3</v>
      </c>
      <c r="J72" s="51"/>
      <c r="K72" s="61">
        <v>898.7</v>
      </c>
      <c r="L72" s="61">
        <v>892</v>
      </c>
      <c r="M72" s="31">
        <f t="shared" si="4"/>
        <v>6.7000000000000455</v>
      </c>
      <c r="N72" s="57">
        <f t="shared" si="6"/>
        <v>771.4604159999999</v>
      </c>
      <c r="O72" s="57">
        <v>21.429456</v>
      </c>
      <c r="P72" s="57">
        <f t="shared" si="14"/>
        <v>0</v>
      </c>
      <c r="Q72" s="57">
        <f t="shared" si="40"/>
        <v>127.22996700599998</v>
      </c>
      <c r="R72" s="57">
        <f t="shared" si="41"/>
        <v>22.1273793</v>
      </c>
      <c r="S72" s="57">
        <f t="shared" si="42"/>
        <v>30.850758</v>
      </c>
      <c r="T72" s="57">
        <f t="shared" si="43"/>
        <v>9.539793</v>
      </c>
      <c r="U72" s="57">
        <f t="shared" si="44"/>
        <v>6.9789310559999995</v>
      </c>
      <c r="V72" s="57">
        <f t="shared" si="45"/>
        <v>50.75086425</v>
      </c>
      <c r="W72" s="57">
        <f t="shared" si="46"/>
        <v>6.982241399999999</v>
      </c>
    </row>
    <row r="73" spans="2:23" s="19" customFormat="1" ht="12.75">
      <c r="B73" s="20" t="s">
        <v>77</v>
      </c>
      <c r="C73" s="50">
        <f t="shared" si="1"/>
        <v>1475</v>
      </c>
      <c r="D73" s="50">
        <f t="shared" si="2"/>
        <v>1351</v>
      </c>
      <c r="E73" s="51">
        <v>86</v>
      </c>
      <c r="F73" s="51">
        <v>1265</v>
      </c>
      <c r="G73" s="51">
        <v>124</v>
      </c>
      <c r="H73" s="50">
        <f t="shared" si="3"/>
        <v>1</v>
      </c>
      <c r="I73" s="51">
        <v>1</v>
      </c>
      <c r="J73" s="51"/>
      <c r="K73" s="61">
        <v>299.6</v>
      </c>
      <c r="L73" s="61">
        <v>297.4</v>
      </c>
      <c r="M73" s="31">
        <f t="shared" si="4"/>
        <v>2.2000000000000455</v>
      </c>
      <c r="N73" s="57">
        <f t="shared" si="6"/>
        <v>257.15347199999997</v>
      </c>
      <c r="O73" s="57">
        <v>21.429456</v>
      </c>
      <c r="P73" s="57">
        <f t="shared" si="14"/>
        <v>0</v>
      </c>
      <c r="Q73" s="57">
        <f t="shared" si="40"/>
        <v>42.409989002</v>
      </c>
      <c r="R73" s="57">
        <f t="shared" si="41"/>
        <v>7.3757931</v>
      </c>
      <c r="S73" s="57">
        <f t="shared" si="42"/>
        <v>10.283586</v>
      </c>
      <c r="T73" s="57">
        <f t="shared" si="43"/>
        <v>3.179931</v>
      </c>
      <c r="U73" s="57">
        <f t="shared" si="44"/>
        <v>2.326310352</v>
      </c>
      <c r="V73" s="57">
        <f t="shared" si="45"/>
        <v>16.916954750000002</v>
      </c>
      <c r="W73" s="57">
        <f t="shared" si="46"/>
        <v>2.3274138</v>
      </c>
    </row>
    <row r="74" spans="2:23" s="19" customFormat="1" ht="12.75">
      <c r="B74" s="20" t="s">
        <v>78</v>
      </c>
      <c r="C74" s="50">
        <f t="shared" si="1"/>
        <v>2036</v>
      </c>
      <c r="D74" s="50">
        <f t="shared" si="2"/>
        <v>1840</v>
      </c>
      <c r="E74" s="51">
        <v>147</v>
      </c>
      <c r="F74" s="51">
        <v>1693</v>
      </c>
      <c r="G74" s="51">
        <v>196</v>
      </c>
      <c r="H74" s="50">
        <f t="shared" si="3"/>
        <v>2</v>
      </c>
      <c r="I74" s="51">
        <v>2</v>
      </c>
      <c r="J74" s="51"/>
      <c r="K74" s="61">
        <v>599.1</v>
      </c>
      <c r="L74" s="61">
        <v>594.7</v>
      </c>
      <c r="M74" s="31">
        <f t="shared" si="4"/>
        <v>4.399999999999977</v>
      </c>
      <c r="N74" s="57">
        <f t="shared" si="6"/>
        <v>514.3069439999999</v>
      </c>
      <c r="O74" s="57">
        <v>21.429456</v>
      </c>
      <c r="P74" s="57">
        <f t="shared" si="14"/>
        <v>0</v>
      </c>
      <c r="Q74" s="57">
        <f t="shared" si="40"/>
        <v>84.819978004</v>
      </c>
      <c r="R74" s="57">
        <f t="shared" si="41"/>
        <v>14.7515862</v>
      </c>
      <c r="S74" s="57">
        <f t="shared" si="42"/>
        <v>20.567172</v>
      </c>
      <c r="T74" s="57">
        <f t="shared" si="43"/>
        <v>6.359862</v>
      </c>
      <c r="U74" s="57">
        <f t="shared" si="44"/>
        <v>4.652620704</v>
      </c>
      <c r="V74" s="57">
        <f t="shared" si="45"/>
        <v>33.833909500000004</v>
      </c>
      <c r="W74" s="57">
        <f t="shared" si="46"/>
        <v>4.6548276</v>
      </c>
    </row>
    <row r="75" spans="2:25" s="4" customFormat="1" ht="12.75">
      <c r="B75" s="15" t="s">
        <v>79</v>
      </c>
      <c r="C75" s="53">
        <f t="shared" si="1"/>
        <v>29448</v>
      </c>
      <c r="D75" s="53">
        <f t="shared" si="2"/>
        <v>26706</v>
      </c>
      <c r="E75" s="49">
        <f>SUM(E76:E91)</f>
        <v>2726</v>
      </c>
      <c r="F75" s="49">
        <f>SUM(F76:F91)</f>
        <v>23980</v>
      </c>
      <c r="G75" s="49">
        <f>SUM(G76:G91)</f>
        <v>2742</v>
      </c>
      <c r="H75" s="49">
        <f t="shared" si="3"/>
        <v>26</v>
      </c>
      <c r="I75" s="49">
        <f>SUM(I76:I91)</f>
        <v>26</v>
      </c>
      <c r="J75" s="49">
        <f>SUM(J76:J91)</f>
        <v>0</v>
      </c>
      <c r="K75" s="63">
        <f>SUM(K76:K91)</f>
        <v>7789.100000000002</v>
      </c>
      <c r="L75" s="63">
        <f>SUM(L76:L91)</f>
        <v>7731.5999999999985</v>
      </c>
      <c r="M75" s="31">
        <f t="shared" si="4"/>
        <v>57.50000000000364</v>
      </c>
      <c r="N75" s="56">
        <f>SUM(N76:N91)</f>
        <v>6685.990271999999</v>
      </c>
      <c r="O75" s="56">
        <v>21.429456</v>
      </c>
      <c r="P75" s="56">
        <f>P64</f>
        <v>10.714728</v>
      </c>
      <c r="Q75" s="56">
        <f aca="true" t="shared" si="47" ref="Q75:W75">SUM(Q76:Q91)</f>
        <v>1102.659714052</v>
      </c>
      <c r="R75" s="56">
        <f t="shared" si="47"/>
        <v>191.77062060000003</v>
      </c>
      <c r="S75" s="56">
        <f t="shared" si="47"/>
        <v>267.373236</v>
      </c>
      <c r="T75" s="56">
        <f t="shared" si="47"/>
        <v>82.67820599999999</v>
      </c>
      <c r="U75" s="56">
        <f t="shared" si="47"/>
        <v>60.484069152000004</v>
      </c>
      <c r="V75" s="56">
        <f t="shared" si="47"/>
        <v>439.84082350000006</v>
      </c>
      <c r="W75" s="56">
        <f t="shared" si="47"/>
        <v>60.51275880000001</v>
      </c>
      <c r="Y75" s="19"/>
    </row>
    <row r="76" spans="2:23" s="19" customFormat="1" ht="12.75">
      <c r="B76" s="17" t="s">
        <v>80</v>
      </c>
      <c r="C76" s="50">
        <f t="shared" si="1"/>
        <v>2005</v>
      </c>
      <c r="D76" s="50">
        <f t="shared" si="2"/>
        <v>1787</v>
      </c>
      <c r="E76" s="50">
        <v>142</v>
      </c>
      <c r="F76" s="50">
        <v>1645</v>
      </c>
      <c r="G76" s="50">
        <v>218</v>
      </c>
      <c r="H76" s="50">
        <f t="shared" si="3"/>
        <v>2</v>
      </c>
      <c r="I76" s="51">
        <v>2</v>
      </c>
      <c r="J76" s="50"/>
      <c r="K76" s="61">
        <v>599.1</v>
      </c>
      <c r="L76" s="61">
        <v>594.7</v>
      </c>
      <c r="M76" s="31">
        <f t="shared" si="4"/>
        <v>4.399999999999977</v>
      </c>
      <c r="N76" s="57">
        <f t="shared" si="6"/>
        <v>514.3069439999999</v>
      </c>
      <c r="O76" s="57">
        <v>21.429456</v>
      </c>
      <c r="P76" s="57">
        <f t="shared" si="14"/>
        <v>0</v>
      </c>
      <c r="Q76" s="57">
        <f aca="true" t="shared" si="48" ref="Q76:Q91">SUM(R76:W76)</f>
        <v>84.819978004</v>
      </c>
      <c r="R76" s="57">
        <f aca="true" t="shared" si="49" ref="R76:R91">(7375.7931*(I76+J76))/1000</f>
        <v>14.7515862</v>
      </c>
      <c r="S76" s="57">
        <f aca="true" t="shared" si="50" ref="S76:S91">(10283.586*(I76+J76))/1000</f>
        <v>20.567172</v>
      </c>
      <c r="T76" s="57">
        <f aca="true" t="shared" si="51" ref="T76:T91">(3179.931*(I76+J76))/1000</f>
        <v>6.359862</v>
      </c>
      <c r="U76" s="57">
        <f aca="true" t="shared" si="52" ref="U76:U91">(96.929598*(I76+J76)*24)/1000</f>
        <v>4.652620704</v>
      </c>
      <c r="V76" s="57">
        <f aca="true" t="shared" si="53" ref="V76:V91">16916.95475*I76/1000</f>
        <v>33.833909500000004</v>
      </c>
      <c r="W76" s="57">
        <f aca="true" t="shared" si="54" ref="W76:W91">(2327.4138*(I76+J76))/1000</f>
        <v>4.6548276</v>
      </c>
    </row>
    <row r="77" spans="2:23" s="19" customFormat="1" ht="12.75">
      <c r="B77" s="17" t="s">
        <v>81</v>
      </c>
      <c r="C77" s="50">
        <f t="shared" si="1"/>
        <v>1467</v>
      </c>
      <c r="D77" s="50">
        <f t="shared" si="2"/>
        <v>1341</v>
      </c>
      <c r="E77" s="50">
        <v>131</v>
      </c>
      <c r="F77" s="50">
        <v>1210</v>
      </c>
      <c r="G77" s="50">
        <v>126</v>
      </c>
      <c r="H77" s="50">
        <f t="shared" si="3"/>
        <v>1</v>
      </c>
      <c r="I77" s="51">
        <v>1</v>
      </c>
      <c r="J77" s="50"/>
      <c r="K77" s="61">
        <v>299.6</v>
      </c>
      <c r="L77" s="61">
        <v>297.4</v>
      </c>
      <c r="M77" s="31">
        <f t="shared" si="4"/>
        <v>2.2000000000000455</v>
      </c>
      <c r="N77" s="57">
        <f t="shared" si="6"/>
        <v>257.15347199999997</v>
      </c>
      <c r="O77" s="57">
        <v>21.429456</v>
      </c>
      <c r="P77" s="57">
        <f t="shared" si="14"/>
        <v>0</v>
      </c>
      <c r="Q77" s="57">
        <f t="shared" si="48"/>
        <v>42.409989002</v>
      </c>
      <c r="R77" s="57">
        <f t="shared" si="49"/>
        <v>7.3757931</v>
      </c>
      <c r="S77" s="57">
        <f t="shared" si="50"/>
        <v>10.283586</v>
      </c>
      <c r="T77" s="57">
        <f t="shared" si="51"/>
        <v>3.179931</v>
      </c>
      <c r="U77" s="57">
        <f t="shared" si="52"/>
        <v>2.326310352</v>
      </c>
      <c r="V77" s="57">
        <f t="shared" si="53"/>
        <v>16.916954750000002</v>
      </c>
      <c r="W77" s="57">
        <f t="shared" si="54"/>
        <v>2.3274138</v>
      </c>
    </row>
    <row r="78" spans="2:23" s="19" customFormat="1" ht="12.75">
      <c r="B78" s="17" t="s">
        <v>82</v>
      </c>
      <c r="C78" s="18">
        <f aca="true" t="shared" si="55" ref="C78:C141">D78+G78</f>
        <v>1342</v>
      </c>
      <c r="D78" s="18">
        <f aca="true" t="shared" si="56" ref="D78:D141">E78+F78</f>
        <v>1212</v>
      </c>
      <c r="E78" s="50">
        <v>169</v>
      </c>
      <c r="F78" s="50">
        <v>1043</v>
      </c>
      <c r="G78" s="50">
        <v>130</v>
      </c>
      <c r="H78" s="50">
        <f aca="true" t="shared" si="57" ref="H78:H141">I78+J78</f>
        <v>1</v>
      </c>
      <c r="I78" s="51">
        <v>1</v>
      </c>
      <c r="J78" s="50"/>
      <c r="K78" s="57">
        <v>299.6</v>
      </c>
      <c r="L78" s="61">
        <v>297.4</v>
      </c>
      <c r="M78" s="31">
        <f aca="true" t="shared" si="58" ref="M78:M141">K78-L78</f>
        <v>2.2000000000000455</v>
      </c>
      <c r="N78" s="57">
        <f t="shared" si="6"/>
        <v>257.15347199999997</v>
      </c>
      <c r="O78" s="57">
        <v>21.429456</v>
      </c>
      <c r="P78" s="57">
        <f t="shared" si="14"/>
        <v>0</v>
      </c>
      <c r="Q78" s="57">
        <f t="shared" si="48"/>
        <v>42.409989002</v>
      </c>
      <c r="R78" s="57">
        <f t="shared" si="49"/>
        <v>7.3757931</v>
      </c>
      <c r="S78" s="57">
        <f t="shared" si="50"/>
        <v>10.283586</v>
      </c>
      <c r="T78" s="57">
        <f t="shared" si="51"/>
        <v>3.179931</v>
      </c>
      <c r="U78" s="57">
        <f t="shared" si="52"/>
        <v>2.326310352</v>
      </c>
      <c r="V78" s="57">
        <f t="shared" si="53"/>
        <v>16.916954750000002</v>
      </c>
      <c r="W78" s="57">
        <f t="shared" si="54"/>
        <v>2.3274138</v>
      </c>
    </row>
    <row r="79" spans="2:23" s="19" customFormat="1" ht="12.75">
      <c r="B79" s="17" t="s">
        <v>83</v>
      </c>
      <c r="C79" s="18">
        <f t="shared" si="55"/>
        <v>3031</v>
      </c>
      <c r="D79" s="18">
        <f t="shared" si="56"/>
        <v>2564</v>
      </c>
      <c r="E79" s="50">
        <v>293</v>
      </c>
      <c r="F79" s="50">
        <v>2271</v>
      </c>
      <c r="G79" s="50">
        <v>467</v>
      </c>
      <c r="H79" s="50">
        <f t="shared" si="57"/>
        <v>3</v>
      </c>
      <c r="I79" s="51">
        <v>3</v>
      </c>
      <c r="J79" s="50"/>
      <c r="K79" s="57">
        <v>898.7</v>
      </c>
      <c r="L79" s="61">
        <v>892</v>
      </c>
      <c r="M79" s="31">
        <f t="shared" si="58"/>
        <v>6.7000000000000455</v>
      </c>
      <c r="N79" s="57">
        <f aca="true" t="shared" si="59" ref="N79:N142">O79*I79*12+P79*J79*12</f>
        <v>771.4604159999999</v>
      </c>
      <c r="O79" s="57">
        <v>21.429456</v>
      </c>
      <c r="P79" s="57">
        <f t="shared" si="14"/>
        <v>0</v>
      </c>
      <c r="Q79" s="57">
        <f t="shared" si="48"/>
        <v>127.22996700599998</v>
      </c>
      <c r="R79" s="57">
        <f t="shared" si="49"/>
        <v>22.1273793</v>
      </c>
      <c r="S79" s="57">
        <f t="shared" si="50"/>
        <v>30.850758</v>
      </c>
      <c r="T79" s="57">
        <f t="shared" si="51"/>
        <v>9.539793</v>
      </c>
      <c r="U79" s="57">
        <f t="shared" si="52"/>
        <v>6.9789310559999995</v>
      </c>
      <c r="V79" s="57">
        <f t="shared" si="53"/>
        <v>50.75086425</v>
      </c>
      <c r="W79" s="57">
        <f t="shared" si="54"/>
        <v>6.982241399999999</v>
      </c>
    </row>
    <row r="80" spans="2:23" s="19" customFormat="1" ht="12.75">
      <c r="B80" s="17" t="s">
        <v>84</v>
      </c>
      <c r="C80" s="18">
        <f t="shared" si="55"/>
        <v>1133</v>
      </c>
      <c r="D80" s="18">
        <f t="shared" si="56"/>
        <v>1061</v>
      </c>
      <c r="E80" s="50">
        <v>73</v>
      </c>
      <c r="F80" s="50">
        <v>988</v>
      </c>
      <c r="G80" s="50">
        <v>72</v>
      </c>
      <c r="H80" s="50">
        <f t="shared" si="57"/>
        <v>1</v>
      </c>
      <c r="I80" s="51">
        <v>1</v>
      </c>
      <c r="J80" s="50"/>
      <c r="K80" s="57">
        <v>299.6</v>
      </c>
      <c r="L80" s="61">
        <v>297.4</v>
      </c>
      <c r="M80" s="31">
        <f t="shared" si="58"/>
        <v>2.2000000000000455</v>
      </c>
      <c r="N80" s="57">
        <f t="shared" si="59"/>
        <v>257.15347199999997</v>
      </c>
      <c r="O80" s="57">
        <v>21.429456</v>
      </c>
      <c r="P80" s="57">
        <f aca="true" t="shared" si="60" ref="P80:P142">O80*J80*0.5</f>
        <v>0</v>
      </c>
      <c r="Q80" s="57">
        <f t="shared" si="48"/>
        <v>42.409989002</v>
      </c>
      <c r="R80" s="57">
        <f t="shared" si="49"/>
        <v>7.3757931</v>
      </c>
      <c r="S80" s="57">
        <f t="shared" si="50"/>
        <v>10.283586</v>
      </c>
      <c r="T80" s="57">
        <f t="shared" si="51"/>
        <v>3.179931</v>
      </c>
      <c r="U80" s="57">
        <f t="shared" si="52"/>
        <v>2.326310352</v>
      </c>
      <c r="V80" s="57">
        <f t="shared" si="53"/>
        <v>16.916954750000002</v>
      </c>
      <c r="W80" s="57">
        <f t="shared" si="54"/>
        <v>2.3274138</v>
      </c>
    </row>
    <row r="81" spans="2:23" s="19" customFormat="1" ht="12.75">
      <c r="B81" s="17" t="s">
        <v>85</v>
      </c>
      <c r="C81" s="18">
        <f t="shared" si="55"/>
        <v>1187</v>
      </c>
      <c r="D81" s="18">
        <f t="shared" si="56"/>
        <v>976</v>
      </c>
      <c r="E81" s="50">
        <v>43</v>
      </c>
      <c r="F81" s="50">
        <v>933</v>
      </c>
      <c r="G81" s="50">
        <v>211</v>
      </c>
      <c r="H81" s="50">
        <f t="shared" si="57"/>
        <v>1</v>
      </c>
      <c r="I81" s="51">
        <v>1</v>
      </c>
      <c r="J81" s="50"/>
      <c r="K81" s="57">
        <v>299.6</v>
      </c>
      <c r="L81" s="61">
        <v>297.4</v>
      </c>
      <c r="M81" s="31">
        <f t="shared" si="58"/>
        <v>2.2000000000000455</v>
      </c>
      <c r="N81" s="57">
        <f t="shared" si="59"/>
        <v>257.15347199999997</v>
      </c>
      <c r="O81" s="57">
        <v>21.429456</v>
      </c>
      <c r="P81" s="57">
        <f t="shared" si="60"/>
        <v>0</v>
      </c>
      <c r="Q81" s="57">
        <f t="shared" si="48"/>
        <v>42.409989002</v>
      </c>
      <c r="R81" s="57">
        <f t="shared" si="49"/>
        <v>7.3757931</v>
      </c>
      <c r="S81" s="57">
        <f t="shared" si="50"/>
        <v>10.283586</v>
      </c>
      <c r="T81" s="57">
        <f t="shared" si="51"/>
        <v>3.179931</v>
      </c>
      <c r="U81" s="57">
        <f t="shared" si="52"/>
        <v>2.326310352</v>
      </c>
      <c r="V81" s="57">
        <f t="shared" si="53"/>
        <v>16.916954750000002</v>
      </c>
      <c r="W81" s="57">
        <f t="shared" si="54"/>
        <v>2.3274138</v>
      </c>
    </row>
    <row r="82" spans="2:23" s="19" customFormat="1" ht="12.75">
      <c r="B82" s="17" t="s">
        <v>86</v>
      </c>
      <c r="C82" s="18">
        <f t="shared" si="55"/>
        <v>1155</v>
      </c>
      <c r="D82" s="18">
        <f t="shared" si="56"/>
        <v>1147</v>
      </c>
      <c r="E82" s="50">
        <v>99</v>
      </c>
      <c r="F82" s="50">
        <v>1048</v>
      </c>
      <c r="G82" s="50">
        <v>8</v>
      </c>
      <c r="H82" s="50">
        <f t="shared" si="57"/>
        <v>1</v>
      </c>
      <c r="I82" s="51">
        <v>1</v>
      </c>
      <c r="J82" s="50"/>
      <c r="K82" s="57">
        <v>299.6</v>
      </c>
      <c r="L82" s="61">
        <v>297.4</v>
      </c>
      <c r="M82" s="31">
        <f t="shared" si="58"/>
        <v>2.2000000000000455</v>
      </c>
      <c r="N82" s="57">
        <f t="shared" si="59"/>
        <v>257.15347199999997</v>
      </c>
      <c r="O82" s="57">
        <v>21.429456</v>
      </c>
      <c r="P82" s="57">
        <f t="shared" si="60"/>
        <v>0</v>
      </c>
      <c r="Q82" s="57">
        <f t="shared" si="48"/>
        <v>42.409989002</v>
      </c>
      <c r="R82" s="57">
        <f t="shared" si="49"/>
        <v>7.3757931</v>
      </c>
      <c r="S82" s="57">
        <f t="shared" si="50"/>
        <v>10.283586</v>
      </c>
      <c r="T82" s="57">
        <f t="shared" si="51"/>
        <v>3.179931</v>
      </c>
      <c r="U82" s="57">
        <f t="shared" si="52"/>
        <v>2.326310352</v>
      </c>
      <c r="V82" s="57">
        <f t="shared" si="53"/>
        <v>16.916954750000002</v>
      </c>
      <c r="W82" s="57">
        <f t="shared" si="54"/>
        <v>2.3274138</v>
      </c>
    </row>
    <row r="83" spans="2:23" s="19" customFormat="1" ht="12.75">
      <c r="B83" s="17" t="s">
        <v>87</v>
      </c>
      <c r="C83" s="18">
        <f t="shared" si="55"/>
        <v>4393</v>
      </c>
      <c r="D83" s="18">
        <f t="shared" si="56"/>
        <v>4092</v>
      </c>
      <c r="E83" s="50">
        <v>413</v>
      </c>
      <c r="F83" s="50">
        <v>3679</v>
      </c>
      <c r="G83" s="50">
        <v>301</v>
      </c>
      <c r="H83" s="50">
        <f t="shared" si="57"/>
        <v>4</v>
      </c>
      <c r="I83" s="51">
        <v>4</v>
      </c>
      <c r="J83" s="50"/>
      <c r="K83" s="57">
        <v>1198.3</v>
      </c>
      <c r="L83" s="61">
        <v>1189.4</v>
      </c>
      <c r="M83" s="31">
        <f t="shared" si="58"/>
        <v>8.899999999999864</v>
      </c>
      <c r="N83" s="57">
        <f t="shared" si="59"/>
        <v>1028.6138879999999</v>
      </c>
      <c r="O83" s="57">
        <v>21.429456</v>
      </c>
      <c r="P83" s="57">
        <f t="shared" si="60"/>
        <v>0</v>
      </c>
      <c r="Q83" s="57">
        <f t="shared" si="48"/>
        <v>169.639956008</v>
      </c>
      <c r="R83" s="57">
        <f t="shared" si="49"/>
        <v>29.5031724</v>
      </c>
      <c r="S83" s="57">
        <f t="shared" si="50"/>
        <v>41.134344</v>
      </c>
      <c r="T83" s="57">
        <f t="shared" si="51"/>
        <v>12.719724</v>
      </c>
      <c r="U83" s="57">
        <f t="shared" si="52"/>
        <v>9.305241408</v>
      </c>
      <c r="V83" s="57">
        <f t="shared" si="53"/>
        <v>67.66781900000001</v>
      </c>
      <c r="W83" s="57">
        <f t="shared" si="54"/>
        <v>9.3096552</v>
      </c>
    </row>
    <row r="84" spans="2:23" s="19" customFormat="1" ht="12.75">
      <c r="B84" s="17" t="s">
        <v>227</v>
      </c>
      <c r="C84" s="18">
        <f t="shared" si="55"/>
        <v>1442</v>
      </c>
      <c r="D84" s="18">
        <f t="shared" si="56"/>
        <v>1350</v>
      </c>
      <c r="E84" s="50">
        <v>88</v>
      </c>
      <c r="F84" s="50">
        <v>1262</v>
      </c>
      <c r="G84" s="50">
        <v>92</v>
      </c>
      <c r="H84" s="50">
        <f t="shared" si="57"/>
        <v>1</v>
      </c>
      <c r="I84" s="51">
        <v>1</v>
      </c>
      <c r="J84" s="50"/>
      <c r="K84" s="57">
        <v>299.6</v>
      </c>
      <c r="L84" s="61">
        <v>297.4</v>
      </c>
      <c r="M84" s="31">
        <f t="shared" si="58"/>
        <v>2.2000000000000455</v>
      </c>
      <c r="N84" s="57">
        <f t="shared" si="59"/>
        <v>257.15347199999997</v>
      </c>
      <c r="O84" s="57">
        <v>21.429456</v>
      </c>
      <c r="P84" s="57">
        <f t="shared" si="60"/>
        <v>0</v>
      </c>
      <c r="Q84" s="57">
        <f t="shared" si="48"/>
        <v>42.409989002</v>
      </c>
      <c r="R84" s="57">
        <f t="shared" si="49"/>
        <v>7.3757931</v>
      </c>
      <c r="S84" s="57">
        <f t="shared" si="50"/>
        <v>10.283586</v>
      </c>
      <c r="T84" s="57">
        <f t="shared" si="51"/>
        <v>3.179931</v>
      </c>
      <c r="U84" s="57">
        <f t="shared" si="52"/>
        <v>2.326310352</v>
      </c>
      <c r="V84" s="57">
        <f t="shared" si="53"/>
        <v>16.916954750000002</v>
      </c>
      <c r="W84" s="57">
        <f t="shared" si="54"/>
        <v>2.3274138</v>
      </c>
    </row>
    <row r="85" spans="2:23" s="19" customFormat="1" ht="12.75">
      <c r="B85" s="17" t="s">
        <v>88</v>
      </c>
      <c r="C85" s="18">
        <f t="shared" si="55"/>
        <v>1314</v>
      </c>
      <c r="D85" s="18">
        <f t="shared" si="56"/>
        <v>1207</v>
      </c>
      <c r="E85" s="50">
        <v>73</v>
      </c>
      <c r="F85" s="50">
        <v>1134</v>
      </c>
      <c r="G85" s="50">
        <v>107</v>
      </c>
      <c r="H85" s="50">
        <f t="shared" si="57"/>
        <v>1</v>
      </c>
      <c r="I85" s="51">
        <v>1</v>
      </c>
      <c r="J85" s="50"/>
      <c r="K85" s="57">
        <v>299.6</v>
      </c>
      <c r="L85" s="61">
        <v>297.4</v>
      </c>
      <c r="M85" s="31">
        <f t="shared" si="58"/>
        <v>2.2000000000000455</v>
      </c>
      <c r="N85" s="57">
        <f t="shared" si="59"/>
        <v>257.15347199999997</v>
      </c>
      <c r="O85" s="57">
        <v>21.429456</v>
      </c>
      <c r="P85" s="57">
        <f t="shared" si="60"/>
        <v>0</v>
      </c>
      <c r="Q85" s="57">
        <f t="shared" si="48"/>
        <v>42.409989002</v>
      </c>
      <c r="R85" s="57">
        <f t="shared" si="49"/>
        <v>7.3757931</v>
      </c>
      <c r="S85" s="57">
        <f t="shared" si="50"/>
        <v>10.283586</v>
      </c>
      <c r="T85" s="57">
        <f t="shared" si="51"/>
        <v>3.179931</v>
      </c>
      <c r="U85" s="57">
        <f t="shared" si="52"/>
        <v>2.326310352</v>
      </c>
      <c r="V85" s="57">
        <f t="shared" si="53"/>
        <v>16.916954750000002</v>
      </c>
      <c r="W85" s="57">
        <f t="shared" si="54"/>
        <v>2.3274138</v>
      </c>
    </row>
    <row r="86" spans="2:23" s="19" customFormat="1" ht="12.75">
      <c r="B86" s="17" t="s">
        <v>89</v>
      </c>
      <c r="C86" s="18">
        <f t="shared" si="55"/>
        <v>2055</v>
      </c>
      <c r="D86" s="18">
        <f t="shared" si="56"/>
        <v>1845</v>
      </c>
      <c r="E86" s="50">
        <v>161</v>
      </c>
      <c r="F86" s="50">
        <v>1684</v>
      </c>
      <c r="G86" s="50">
        <v>210</v>
      </c>
      <c r="H86" s="50">
        <f t="shared" si="57"/>
        <v>2</v>
      </c>
      <c r="I86" s="51">
        <v>2</v>
      </c>
      <c r="J86" s="50"/>
      <c r="K86" s="57">
        <v>599.1</v>
      </c>
      <c r="L86" s="61">
        <v>594.7</v>
      </c>
      <c r="M86" s="31">
        <f t="shared" si="58"/>
        <v>4.399999999999977</v>
      </c>
      <c r="N86" s="57">
        <f t="shared" si="59"/>
        <v>514.3069439999999</v>
      </c>
      <c r="O86" s="57">
        <v>21.429456</v>
      </c>
      <c r="P86" s="57">
        <f t="shared" si="60"/>
        <v>0</v>
      </c>
      <c r="Q86" s="57">
        <f t="shared" si="48"/>
        <v>84.819978004</v>
      </c>
      <c r="R86" s="57">
        <f t="shared" si="49"/>
        <v>14.7515862</v>
      </c>
      <c r="S86" s="57">
        <f t="shared" si="50"/>
        <v>20.567172</v>
      </c>
      <c r="T86" s="57">
        <f t="shared" si="51"/>
        <v>6.359862</v>
      </c>
      <c r="U86" s="57">
        <f t="shared" si="52"/>
        <v>4.652620704</v>
      </c>
      <c r="V86" s="57">
        <f t="shared" si="53"/>
        <v>33.833909500000004</v>
      </c>
      <c r="W86" s="57">
        <f t="shared" si="54"/>
        <v>4.6548276</v>
      </c>
    </row>
    <row r="87" spans="2:23" s="19" customFormat="1" ht="12.75">
      <c r="B87" s="17" t="s">
        <v>90</v>
      </c>
      <c r="C87" s="18">
        <f t="shared" si="55"/>
        <v>1035</v>
      </c>
      <c r="D87" s="18">
        <f t="shared" si="56"/>
        <v>876</v>
      </c>
      <c r="E87" s="50">
        <v>58</v>
      </c>
      <c r="F87" s="50">
        <v>818</v>
      </c>
      <c r="G87" s="50">
        <v>159</v>
      </c>
      <c r="H87" s="50">
        <f t="shared" si="57"/>
        <v>1</v>
      </c>
      <c r="I87" s="51">
        <v>1</v>
      </c>
      <c r="J87" s="50"/>
      <c r="K87" s="57">
        <v>299.6</v>
      </c>
      <c r="L87" s="61">
        <v>297.4</v>
      </c>
      <c r="M87" s="31">
        <f t="shared" si="58"/>
        <v>2.2000000000000455</v>
      </c>
      <c r="N87" s="57">
        <f t="shared" si="59"/>
        <v>257.15347199999997</v>
      </c>
      <c r="O87" s="57">
        <v>21.429456</v>
      </c>
      <c r="P87" s="57">
        <f t="shared" si="60"/>
        <v>0</v>
      </c>
      <c r="Q87" s="57">
        <f t="shared" si="48"/>
        <v>42.409989002</v>
      </c>
      <c r="R87" s="57">
        <f t="shared" si="49"/>
        <v>7.3757931</v>
      </c>
      <c r="S87" s="57">
        <f t="shared" si="50"/>
        <v>10.283586</v>
      </c>
      <c r="T87" s="57">
        <f t="shared" si="51"/>
        <v>3.179931</v>
      </c>
      <c r="U87" s="57">
        <f t="shared" si="52"/>
        <v>2.326310352</v>
      </c>
      <c r="V87" s="57">
        <f t="shared" si="53"/>
        <v>16.916954750000002</v>
      </c>
      <c r="W87" s="57">
        <f t="shared" si="54"/>
        <v>2.3274138</v>
      </c>
    </row>
    <row r="88" spans="2:23" s="19" customFormat="1" ht="12.75">
      <c r="B88" s="17" t="s">
        <v>91</v>
      </c>
      <c r="C88" s="18">
        <f t="shared" si="55"/>
        <v>4066</v>
      </c>
      <c r="D88" s="18">
        <f t="shared" si="56"/>
        <v>3763</v>
      </c>
      <c r="E88" s="50">
        <v>661</v>
      </c>
      <c r="F88" s="50">
        <v>3102</v>
      </c>
      <c r="G88" s="50">
        <v>303</v>
      </c>
      <c r="H88" s="50">
        <f t="shared" si="57"/>
        <v>4</v>
      </c>
      <c r="I88" s="51">
        <v>4</v>
      </c>
      <c r="J88" s="50"/>
      <c r="K88" s="57">
        <v>1198.3</v>
      </c>
      <c r="L88" s="61">
        <v>1189.4</v>
      </c>
      <c r="M88" s="31">
        <f t="shared" si="58"/>
        <v>8.899999999999864</v>
      </c>
      <c r="N88" s="57">
        <f t="shared" si="59"/>
        <v>1028.6138879999999</v>
      </c>
      <c r="O88" s="57">
        <v>21.429456</v>
      </c>
      <c r="P88" s="57">
        <f t="shared" si="60"/>
        <v>0</v>
      </c>
      <c r="Q88" s="57">
        <f t="shared" si="48"/>
        <v>169.639956008</v>
      </c>
      <c r="R88" s="57">
        <f t="shared" si="49"/>
        <v>29.5031724</v>
      </c>
      <c r="S88" s="57">
        <f t="shared" si="50"/>
        <v>41.134344</v>
      </c>
      <c r="T88" s="57">
        <f t="shared" si="51"/>
        <v>12.719724</v>
      </c>
      <c r="U88" s="57">
        <f t="shared" si="52"/>
        <v>9.305241408</v>
      </c>
      <c r="V88" s="57">
        <f t="shared" si="53"/>
        <v>67.66781900000001</v>
      </c>
      <c r="W88" s="57">
        <f t="shared" si="54"/>
        <v>9.3096552</v>
      </c>
    </row>
    <row r="89" spans="2:23" s="19" customFormat="1" ht="12.75">
      <c r="B89" s="17" t="s">
        <v>92</v>
      </c>
      <c r="C89" s="18">
        <f t="shared" si="55"/>
        <v>1553</v>
      </c>
      <c r="D89" s="18">
        <f t="shared" si="56"/>
        <v>1414</v>
      </c>
      <c r="E89" s="50">
        <v>135</v>
      </c>
      <c r="F89" s="50">
        <v>1279</v>
      </c>
      <c r="G89" s="50">
        <v>139</v>
      </c>
      <c r="H89" s="50">
        <f t="shared" si="57"/>
        <v>1</v>
      </c>
      <c r="I89" s="51">
        <v>1</v>
      </c>
      <c r="J89" s="50"/>
      <c r="K89" s="57">
        <v>299.6</v>
      </c>
      <c r="L89" s="61">
        <v>297.4</v>
      </c>
      <c r="M89" s="31">
        <f t="shared" si="58"/>
        <v>2.2000000000000455</v>
      </c>
      <c r="N89" s="57">
        <f t="shared" si="59"/>
        <v>257.15347199999997</v>
      </c>
      <c r="O89" s="57">
        <v>21.429456</v>
      </c>
      <c r="P89" s="57">
        <f t="shared" si="60"/>
        <v>0</v>
      </c>
      <c r="Q89" s="57">
        <f t="shared" si="48"/>
        <v>42.409989002</v>
      </c>
      <c r="R89" s="57">
        <f t="shared" si="49"/>
        <v>7.3757931</v>
      </c>
      <c r="S89" s="57">
        <f t="shared" si="50"/>
        <v>10.283586</v>
      </c>
      <c r="T89" s="57">
        <f t="shared" si="51"/>
        <v>3.179931</v>
      </c>
      <c r="U89" s="57">
        <f t="shared" si="52"/>
        <v>2.326310352</v>
      </c>
      <c r="V89" s="57">
        <f t="shared" si="53"/>
        <v>16.916954750000002</v>
      </c>
      <c r="W89" s="57">
        <f t="shared" si="54"/>
        <v>2.3274138</v>
      </c>
    </row>
    <row r="90" spans="2:23" s="19" customFormat="1" ht="12.75">
      <c r="B90" s="17" t="s">
        <v>93</v>
      </c>
      <c r="C90" s="50">
        <f t="shared" si="55"/>
        <v>823</v>
      </c>
      <c r="D90" s="50">
        <f t="shared" si="56"/>
        <v>760</v>
      </c>
      <c r="E90" s="50">
        <v>67</v>
      </c>
      <c r="F90" s="50">
        <v>693</v>
      </c>
      <c r="G90" s="50">
        <v>63</v>
      </c>
      <c r="H90" s="50">
        <f t="shared" si="57"/>
        <v>1</v>
      </c>
      <c r="I90" s="51">
        <v>1</v>
      </c>
      <c r="J90" s="50"/>
      <c r="K90" s="61">
        <v>299.6</v>
      </c>
      <c r="L90" s="61">
        <v>297.4</v>
      </c>
      <c r="M90" s="70">
        <f t="shared" si="58"/>
        <v>2.2000000000000455</v>
      </c>
      <c r="N90" s="61">
        <f t="shared" si="59"/>
        <v>257.15347199999997</v>
      </c>
      <c r="O90" s="57">
        <v>21.429456</v>
      </c>
      <c r="P90" s="57">
        <f t="shared" si="60"/>
        <v>0</v>
      </c>
      <c r="Q90" s="57">
        <f t="shared" si="48"/>
        <v>42.409989002</v>
      </c>
      <c r="R90" s="57">
        <f t="shared" si="49"/>
        <v>7.3757931</v>
      </c>
      <c r="S90" s="57">
        <f t="shared" si="50"/>
        <v>10.283586</v>
      </c>
      <c r="T90" s="57">
        <f t="shared" si="51"/>
        <v>3.179931</v>
      </c>
      <c r="U90" s="57">
        <f t="shared" si="52"/>
        <v>2.326310352</v>
      </c>
      <c r="V90" s="57">
        <f t="shared" si="53"/>
        <v>16.916954750000002</v>
      </c>
      <c r="W90" s="57">
        <f t="shared" si="54"/>
        <v>2.3274138</v>
      </c>
    </row>
    <row r="91" spans="2:23" s="19" customFormat="1" ht="12.75">
      <c r="B91" s="17" t="s">
        <v>94</v>
      </c>
      <c r="C91" s="50">
        <f t="shared" si="55"/>
        <v>1447</v>
      </c>
      <c r="D91" s="50">
        <f t="shared" si="56"/>
        <v>1311</v>
      </c>
      <c r="E91" s="50">
        <v>120</v>
      </c>
      <c r="F91" s="50">
        <v>1191</v>
      </c>
      <c r="G91" s="50">
        <v>136</v>
      </c>
      <c r="H91" s="50">
        <f t="shared" si="57"/>
        <v>1</v>
      </c>
      <c r="I91" s="51">
        <v>1</v>
      </c>
      <c r="J91" s="50"/>
      <c r="K91" s="61">
        <v>299.6</v>
      </c>
      <c r="L91" s="61">
        <v>297.4</v>
      </c>
      <c r="M91" s="70">
        <f t="shared" si="58"/>
        <v>2.2000000000000455</v>
      </c>
      <c r="N91" s="61">
        <f t="shared" si="59"/>
        <v>257.15347199999997</v>
      </c>
      <c r="O91" s="57">
        <v>21.429456</v>
      </c>
      <c r="P91" s="57">
        <f t="shared" si="60"/>
        <v>0</v>
      </c>
      <c r="Q91" s="57">
        <f t="shared" si="48"/>
        <v>42.409989002</v>
      </c>
      <c r="R91" s="57">
        <f t="shared" si="49"/>
        <v>7.3757931</v>
      </c>
      <c r="S91" s="57">
        <f t="shared" si="50"/>
        <v>10.283586</v>
      </c>
      <c r="T91" s="57">
        <f t="shared" si="51"/>
        <v>3.179931</v>
      </c>
      <c r="U91" s="57">
        <f t="shared" si="52"/>
        <v>2.326310352</v>
      </c>
      <c r="V91" s="57">
        <f t="shared" si="53"/>
        <v>16.916954750000002</v>
      </c>
      <c r="W91" s="57">
        <f t="shared" si="54"/>
        <v>2.3274138</v>
      </c>
    </row>
    <row r="92" spans="2:25" s="4" customFormat="1" ht="12.75">
      <c r="B92" s="15" t="s">
        <v>95</v>
      </c>
      <c r="C92" s="53">
        <f t="shared" si="55"/>
        <v>6411</v>
      </c>
      <c r="D92" s="53">
        <f t="shared" si="56"/>
        <v>5983</v>
      </c>
      <c r="E92" s="49">
        <f>SUM(E93:E102)</f>
        <v>363</v>
      </c>
      <c r="F92" s="49">
        <f>SUM(F93:F102)</f>
        <v>5620</v>
      </c>
      <c r="G92" s="49">
        <f>SUM(G93:G102)</f>
        <v>428</v>
      </c>
      <c r="H92" s="49">
        <f t="shared" si="57"/>
        <v>11</v>
      </c>
      <c r="I92" s="49">
        <f>SUM(I93:I102)</f>
        <v>8</v>
      </c>
      <c r="J92" s="49">
        <f>SUM(J93:J102)</f>
        <v>3</v>
      </c>
      <c r="K92" s="63">
        <f>SUM(K93:K102)</f>
        <v>2858.9999999999995</v>
      </c>
      <c r="L92" s="63">
        <f>SUM(L93:L102)</f>
        <v>2838.1000000000004</v>
      </c>
      <c r="M92" s="70">
        <f t="shared" si="58"/>
        <v>20.89999999999918</v>
      </c>
      <c r="N92" s="63">
        <f>SUM(N93:N102)</f>
        <v>2442.9579839999997</v>
      </c>
      <c r="O92" s="56">
        <v>21.429456</v>
      </c>
      <c r="P92" s="56">
        <f>P97</f>
        <v>10.714728</v>
      </c>
      <c r="Q92" s="56">
        <f aca="true" t="shared" si="61" ref="Q92:W92">SUM(Q93:Q102)</f>
        <v>415.75901477199994</v>
      </c>
      <c r="R92" s="56">
        <f t="shared" si="61"/>
        <v>81.1337241</v>
      </c>
      <c r="S92" s="56">
        <f t="shared" si="61"/>
        <v>113.119446</v>
      </c>
      <c r="T92" s="56">
        <f t="shared" si="61"/>
        <v>34.979241</v>
      </c>
      <c r="U92" s="56">
        <f t="shared" si="61"/>
        <v>25.589413872</v>
      </c>
      <c r="V92" s="56">
        <f t="shared" si="61"/>
        <v>135.33563800000002</v>
      </c>
      <c r="W92" s="56">
        <f t="shared" si="61"/>
        <v>25.601551799999996</v>
      </c>
      <c r="Y92" s="19"/>
    </row>
    <row r="93" spans="2:23" s="19" customFormat="1" ht="12.75">
      <c r="B93" s="20" t="s">
        <v>96</v>
      </c>
      <c r="C93" s="50">
        <f t="shared" si="55"/>
        <v>701</v>
      </c>
      <c r="D93" s="50">
        <f t="shared" si="56"/>
        <v>644</v>
      </c>
      <c r="E93" s="52">
        <v>27</v>
      </c>
      <c r="F93" s="52">
        <v>617</v>
      </c>
      <c r="G93" s="52">
        <v>57</v>
      </c>
      <c r="H93" s="50">
        <f t="shared" si="57"/>
        <v>1</v>
      </c>
      <c r="I93" s="52">
        <v>1</v>
      </c>
      <c r="J93" s="52"/>
      <c r="K93" s="61">
        <v>299.6</v>
      </c>
      <c r="L93" s="61">
        <v>297.4</v>
      </c>
      <c r="M93" s="70">
        <f t="shared" si="58"/>
        <v>2.2000000000000455</v>
      </c>
      <c r="N93" s="61">
        <f t="shared" si="59"/>
        <v>257.15347199999997</v>
      </c>
      <c r="O93" s="57">
        <v>21.429456</v>
      </c>
      <c r="P93" s="57">
        <f t="shared" si="60"/>
        <v>0</v>
      </c>
      <c r="Q93" s="57">
        <f aca="true" t="shared" si="62" ref="Q93:Q102">SUM(R93:W93)</f>
        <v>42.409989002</v>
      </c>
      <c r="R93" s="57">
        <f aca="true" t="shared" si="63" ref="R93:R102">(7375.7931*(I93+J93))/1000</f>
        <v>7.3757931</v>
      </c>
      <c r="S93" s="57">
        <f aca="true" t="shared" si="64" ref="S93:S102">(10283.586*(I93+J93))/1000</f>
        <v>10.283586</v>
      </c>
      <c r="T93" s="57">
        <f aca="true" t="shared" si="65" ref="T93:T102">(3179.931*(I93+J93))/1000</f>
        <v>3.179931</v>
      </c>
      <c r="U93" s="57">
        <f aca="true" t="shared" si="66" ref="U93:U102">(96.929598*(I93+J93)*24)/1000</f>
        <v>2.326310352</v>
      </c>
      <c r="V93" s="57">
        <f aca="true" t="shared" si="67" ref="V93:V102">16916.95475*I93/1000</f>
        <v>16.916954750000002</v>
      </c>
      <c r="W93" s="57">
        <f aca="true" t="shared" si="68" ref="W93:W102">(2327.4138*(I93+J93))/1000</f>
        <v>2.3274138</v>
      </c>
    </row>
    <row r="94" spans="2:23" s="19" customFormat="1" ht="12.75">
      <c r="B94" s="20" t="s">
        <v>97</v>
      </c>
      <c r="C94" s="50">
        <f t="shared" si="55"/>
        <v>521</v>
      </c>
      <c r="D94" s="50">
        <f t="shared" si="56"/>
        <v>478</v>
      </c>
      <c r="E94" s="62">
        <v>43</v>
      </c>
      <c r="F94" s="62">
        <v>435</v>
      </c>
      <c r="G94" s="62">
        <v>43</v>
      </c>
      <c r="H94" s="50">
        <f t="shared" si="57"/>
        <v>1</v>
      </c>
      <c r="I94" s="52">
        <v>1</v>
      </c>
      <c r="J94" s="52"/>
      <c r="K94" s="61">
        <v>299.6</v>
      </c>
      <c r="L94" s="61">
        <v>297.4</v>
      </c>
      <c r="M94" s="70">
        <f t="shared" si="58"/>
        <v>2.2000000000000455</v>
      </c>
      <c r="N94" s="61">
        <f t="shared" si="59"/>
        <v>257.15347199999997</v>
      </c>
      <c r="O94" s="57">
        <v>21.429456</v>
      </c>
      <c r="P94" s="57">
        <f t="shared" si="60"/>
        <v>0</v>
      </c>
      <c r="Q94" s="57">
        <f t="shared" si="62"/>
        <v>42.409989002</v>
      </c>
      <c r="R94" s="57">
        <f t="shared" si="63"/>
        <v>7.3757931</v>
      </c>
      <c r="S94" s="57">
        <f t="shared" si="64"/>
        <v>10.283586</v>
      </c>
      <c r="T94" s="57">
        <f t="shared" si="65"/>
        <v>3.179931</v>
      </c>
      <c r="U94" s="57">
        <f t="shared" si="66"/>
        <v>2.326310352</v>
      </c>
      <c r="V94" s="57">
        <f t="shared" si="67"/>
        <v>16.916954750000002</v>
      </c>
      <c r="W94" s="57">
        <f t="shared" si="68"/>
        <v>2.3274138</v>
      </c>
    </row>
    <row r="95" spans="2:23" s="19" customFormat="1" ht="12.75">
      <c r="B95" s="20" t="s">
        <v>98</v>
      </c>
      <c r="C95" s="50">
        <f t="shared" si="55"/>
        <v>2058</v>
      </c>
      <c r="D95" s="50">
        <f t="shared" si="56"/>
        <v>1885</v>
      </c>
      <c r="E95" s="52">
        <v>195</v>
      </c>
      <c r="F95" s="52">
        <v>1690</v>
      </c>
      <c r="G95" s="52">
        <v>173</v>
      </c>
      <c r="H95" s="50">
        <f t="shared" si="57"/>
        <v>2</v>
      </c>
      <c r="I95" s="52">
        <v>2</v>
      </c>
      <c r="J95" s="52"/>
      <c r="K95" s="61">
        <v>599.1</v>
      </c>
      <c r="L95" s="61">
        <v>594.7</v>
      </c>
      <c r="M95" s="70">
        <f t="shared" si="58"/>
        <v>4.399999999999977</v>
      </c>
      <c r="N95" s="61">
        <f t="shared" si="59"/>
        <v>514.3069439999999</v>
      </c>
      <c r="O95" s="57">
        <v>21.429456</v>
      </c>
      <c r="P95" s="57">
        <f t="shared" si="60"/>
        <v>0</v>
      </c>
      <c r="Q95" s="57">
        <f t="shared" si="62"/>
        <v>84.819978004</v>
      </c>
      <c r="R95" s="57">
        <f t="shared" si="63"/>
        <v>14.7515862</v>
      </c>
      <c r="S95" s="57">
        <f t="shared" si="64"/>
        <v>20.567172</v>
      </c>
      <c r="T95" s="57">
        <f t="shared" si="65"/>
        <v>6.359862</v>
      </c>
      <c r="U95" s="57">
        <f t="shared" si="66"/>
        <v>4.652620704</v>
      </c>
      <c r="V95" s="57">
        <f t="shared" si="67"/>
        <v>33.833909500000004</v>
      </c>
      <c r="W95" s="57">
        <f t="shared" si="68"/>
        <v>4.6548276</v>
      </c>
    </row>
    <row r="96" spans="2:23" s="19" customFormat="1" ht="12.75">
      <c r="B96" s="20" t="s">
        <v>99</v>
      </c>
      <c r="C96" s="50">
        <f t="shared" si="55"/>
        <v>667</v>
      </c>
      <c r="D96" s="50">
        <f t="shared" si="56"/>
        <v>633</v>
      </c>
      <c r="E96" s="52">
        <v>25</v>
      </c>
      <c r="F96" s="52">
        <v>608</v>
      </c>
      <c r="G96" s="52">
        <v>34</v>
      </c>
      <c r="H96" s="50">
        <f t="shared" si="57"/>
        <v>1</v>
      </c>
      <c r="I96" s="52">
        <v>1</v>
      </c>
      <c r="J96" s="52"/>
      <c r="K96" s="61">
        <v>299.6</v>
      </c>
      <c r="L96" s="61">
        <v>297.4</v>
      </c>
      <c r="M96" s="70">
        <f t="shared" si="58"/>
        <v>2.2000000000000455</v>
      </c>
      <c r="N96" s="61">
        <f t="shared" si="59"/>
        <v>257.15347199999997</v>
      </c>
      <c r="O96" s="57">
        <v>21.429456</v>
      </c>
      <c r="P96" s="57">
        <f t="shared" si="60"/>
        <v>0</v>
      </c>
      <c r="Q96" s="57">
        <f t="shared" si="62"/>
        <v>42.409989002</v>
      </c>
      <c r="R96" s="57">
        <f t="shared" si="63"/>
        <v>7.3757931</v>
      </c>
      <c r="S96" s="57">
        <f t="shared" si="64"/>
        <v>10.283586</v>
      </c>
      <c r="T96" s="57">
        <f t="shared" si="65"/>
        <v>3.179931</v>
      </c>
      <c r="U96" s="57">
        <f t="shared" si="66"/>
        <v>2.326310352</v>
      </c>
      <c r="V96" s="57">
        <f t="shared" si="67"/>
        <v>16.916954750000002</v>
      </c>
      <c r="W96" s="57">
        <f t="shared" si="68"/>
        <v>2.3274138</v>
      </c>
    </row>
    <row r="97" spans="2:23" s="19" customFormat="1" ht="12.75">
      <c r="B97" s="20" t="s">
        <v>100</v>
      </c>
      <c r="C97" s="50">
        <f t="shared" si="55"/>
        <v>321</v>
      </c>
      <c r="D97" s="50">
        <f t="shared" si="56"/>
        <v>305</v>
      </c>
      <c r="E97" s="52">
        <v>10</v>
      </c>
      <c r="F97" s="52">
        <v>295</v>
      </c>
      <c r="G97" s="52">
        <v>16</v>
      </c>
      <c r="H97" s="50">
        <f t="shared" si="57"/>
        <v>1</v>
      </c>
      <c r="I97" s="52"/>
      <c r="J97" s="52">
        <v>1</v>
      </c>
      <c r="K97" s="61">
        <v>154.1</v>
      </c>
      <c r="L97" s="61">
        <v>153</v>
      </c>
      <c r="M97" s="70">
        <f t="shared" si="58"/>
        <v>1.0999999999999943</v>
      </c>
      <c r="N97" s="61">
        <f t="shared" si="59"/>
        <v>128.57673599999998</v>
      </c>
      <c r="O97" s="59">
        <v>21.429456</v>
      </c>
      <c r="P97" s="57">
        <f t="shared" si="60"/>
        <v>10.714728</v>
      </c>
      <c r="Q97" s="57">
        <f t="shared" si="62"/>
        <v>25.493034251999998</v>
      </c>
      <c r="R97" s="57">
        <f t="shared" si="63"/>
        <v>7.3757931</v>
      </c>
      <c r="S97" s="57">
        <f t="shared" si="64"/>
        <v>10.283586</v>
      </c>
      <c r="T97" s="57">
        <f t="shared" si="65"/>
        <v>3.179931</v>
      </c>
      <c r="U97" s="57">
        <f t="shared" si="66"/>
        <v>2.326310352</v>
      </c>
      <c r="V97" s="57">
        <f t="shared" si="67"/>
        <v>0</v>
      </c>
      <c r="W97" s="57">
        <f t="shared" si="68"/>
        <v>2.3274138</v>
      </c>
    </row>
    <row r="98" spans="2:23" s="19" customFormat="1" ht="12.75">
      <c r="B98" s="20" t="s">
        <v>101</v>
      </c>
      <c r="C98" s="50">
        <f t="shared" si="55"/>
        <v>100</v>
      </c>
      <c r="D98" s="50">
        <f t="shared" si="56"/>
        <v>98</v>
      </c>
      <c r="E98" s="52">
        <v>2</v>
      </c>
      <c r="F98" s="52">
        <v>96</v>
      </c>
      <c r="G98" s="52">
        <v>2</v>
      </c>
      <c r="H98" s="50">
        <f t="shared" si="57"/>
        <v>1</v>
      </c>
      <c r="I98" s="52"/>
      <c r="J98" s="52">
        <v>1</v>
      </c>
      <c r="K98" s="61">
        <v>154.1</v>
      </c>
      <c r="L98" s="61">
        <v>153</v>
      </c>
      <c r="M98" s="70">
        <f t="shared" si="58"/>
        <v>1.0999999999999943</v>
      </c>
      <c r="N98" s="61">
        <f t="shared" si="59"/>
        <v>128.57673599999998</v>
      </c>
      <c r="O98" s="59">
        <v>21.429456</v>
      </c>
      <c r="P98" s="57">
        <f t="shared" si="60"/>
        <v>10.714728</v>
      </c>
      <c r="Q98" s="57">
        <f t="shared" si="62"/>
        <v>25.493034251999998</v>
      </c>
      <c r="R98" s="57">
        <f t="shared" si="63"/>
        <v>7.3757931</v>
      </c>
      <c r="S98" s="57">
        <f t="shared" si="64"/>
        <v>10.283586</v>
      </c>
      <c r="T98" s="57">
        <f t="shared" si="65"/>
        <v>3.179931</v>
      </c>
      <c r="U98" s="57">
        <f t="shared" si="66"/>
        <v>2.326310352</v>
      </c>
      <c r="V98" s="57">
        <f t="shared" si="67"/>
        <v>0</v>
      </c>
      <c r="W98" s="57">
        <f t="shared" si="68"/>
        <v>2.3274138</v>
      </c>
    </row>
    <row r="99" spans="2:23" s="19" customFormat="1" ht="12.75">
      <c r="B99" s="20" t="s">
        <v>102</v>
      </c>
      <c r="C99" s="50">
        <f t="shared" si="55"/>
        <v>718</v>
      </c>
      <c r="D99" s="50">
        <f t="shared" si="56"/>
        <v>684</v>
      </c>
      <c r="E99" s="52">
        <v>32</v>
      </c>
      <c r="F99" s="52">
        <v>652</v>
      </c>
      <c r="G99" s="52">
        <v>34</v>
      </c>
      <c r="H99" s="50">
        <f t="shared" si="57"/>
        <v>1</v>
      </c>
      <c r="I99" s="52">
        <v>1</v>
      </c>
      <c r="J99" s="52"/>
      <c r="K99" s="61">
        <v>299.6</v>
      </c>
      <c r="L99" s="61">
        <v>297.4</v>
      </c>
      <c r="M99" s="70">
        <f t="shared" si="58"/>
        <v>2.2000000000000455</v>
      </c>
      <c r="N99" s="61">
        <f t="shared" si="59"/>
        <v>257.15347199999997</v>
      </c>
      <c r="O99" s="57">
        <v>21.429456</v>
      </c>
      <c r="P99" s="57">
        <f t="shared" si="60"/>
        <v>0</v>
      </c>
      <c r="Q99" s="57">
        <f t="shared" si="62"/>
        <v>42.409989002</v>
      </c>
      <c r="R99" s="57">
        <f t="shared" si="63"/>
        <v>7.3757931</v>
      </c>
      <c r="S99" s="57">
        <f t="shared" si="64"/>
        <v>10.283586</v>
      </c>
      <c r="T99" s="57">
        <f t="shared" si="65"/>
        <v>3.179931</v>
      </c>
      <c r="U99" s="57">
        <f t="shared" si="66"/>
        <v>2.326310352</v>
      </c>
      <c r="V99" s="57">
        <f t="shared" si="67"/>
        <v>16.916954750000002</v>
      </c>
      <c r="W99" s="57">
        <f t="shared" si="68"/>
        <v>2.3274138</v>
      </c>
    </row>
    <row r="100" spans="2:23" s="19" customFormat="1" ht="12.75">
      <c r="B100" s="20" t="s">
        <v>103</v>
      </c>
      <c r="C100" s="50">
        <f t="shared" si="55"/>
        <v>501</v>
      </c>
      <c r="D100" s="50">
        <f t="shared" si="56"/>
        <v>470</v>
      </c>
      <c r="E100" s="62">
        <v>6</v>
      </c>
      <c r="F100" s="62">
        <v>464</v>
      </c>
      <c r="G100" s="62">
        <v>31</v>
      </c>
      <c r="H100" s="50">
        <f t="shared" si="57"/>
        <v>1</v>
      </c>
      <c r="I100" s="52">
        <v>1</v>
      </c>
      <c r="J100" s="52"/>
      <c r="K100" s="61">
        <v>299.6</v>
      </c>
      <c r="L100" s="61">
        <v>297.4</v>
      </c>
      <c r="M100" s="70">
        <f t="shared" si="58"/>
        <v>2.2000000000000455</v>
      </c>
      <c r="N100" s="61">
        <f t="shared" si="59"/>
        <v>257.15347199999997</v>
      </c>
      <c r="O100" s="57">
        <v>21.429456</v>
      </c>
      <c r="P100" s="57">
        <f t="shared" si="60"/>
        <v>0</v>
      </c>
      <c r="Q100" s="57">
        <f t="shared" si="62"/>
        <v>42.409989002</v>
      </c>
      <c r="R100" s="57">
        <f t="shared" si="63"/>
        <v>7.3757931</v>
      </c>
      <c r="S100" s="57">
        <f t="shared" si="64"/>
        <v>10.283586</v>
      </c>
      <c r="T100" s="57">
        <f t="shared" si="65"/>
        <v>3.179931</v>
      </c>
      <c r="U100" s="57">
        <f t="shared" si="66"/>
        <v>2.326310352</v>
      </c>
      <c r="V100" s="57">
        <f t="shared" si="67"/>
        <v>16.916954750000002</v>
      </c>
      <c r="W100" s="57">
        <f t="shared" si="68"/>
        <v>2.3274138</v>
      </c>
    </row>
    <row r="101" spans="2:23" s="19" customFormat="1" ht="12.75">
      <c r="B101" s="20" t="s">
        <v>104</v>
      </c>
      <c r="C101" s="50">
        <f t="shared" si="55"/>
        <v>569</v>
      </c>
      <c r="D101" s="50">
        <f t="shared" si="56"/>
        <v>543</v>
      </c>
      <c r="E101" s="52">
        <v>21</v>
      </c>
      <c r="F101" s="52">
        <v>522</v>
      </c>
      <c r="G101" s="52">
        <v>26</v>
      </c>
      <c r="H101" s="50">
        <f t="shared" si="57"/>
        <v>1</v>
      </c>
      <c r="I101" s="52">
        <v>1</v>
      </c>
      <c r="J101" s="52"/>
      <c r="K101" s="61">
        <v>299.6</v>
      </c>
      <c r="L101" s="61">
        <v>297.4</v>
      </c>
      <c r="M101" s="70">
        <f t="shared" si="58"/>
        <v>2.2000000000000455</v>
      </c>
      <c r="N101" s="61">
        <f t="shared" si="59"/>
        <v>257.15347199999997</v>
      </c>
      <c r="O101" s="57">
        <v>21.429456</v>
      </c>
      <c r="P101" s="57">
        <f t="shared" si="60"/>
        <v>0</v>
      </c>
      <c r="Q101" s="57">
        <f t="shared" si="62"/>
        <v>42.409989002</v>
      </c>
      <c r="R101" s="57">
        <f t="shared" si="63"/>
        <v>7.3757931</v>
      </c>
      <c r="S101" s="57">
        <f t="shared" si="64"/>
        <v>10.283586</v>
      </c>
      <c r="T101" s="57">
        <f t="shared" si="65"/>
        <v>3.179931</v>
      </c>
      <c r="U101" s="57">
        <f t="shared" si="66"/>
        <v>2.326310352</v>
      </c>
      <c r="V101" s="57">
        <f t="shared" si="67"/>
        <v>16.916954750000002</v>
      </c>
      <c r="W101" s="57">
        <f t="shared" si="68"/>
        <v>2.3274138</v>
      </c>
    </row>
    <row r="102" spans="2:23" s="19" customFormat="1" ht="12.75">
      <c r="B102" s="20" t="s">
        <v>105</v>
      </c>
      <c r="C102" s="50">
        <f t="shared" si="55"/>
        <v>255</v>
      </c>
      <c r="D102" s="50">
        <f t="shared" si="56"/>
        <v>243</v>
      </c>
      <c r="E102" s="52">
        <v>2</v>
      </c>
      <c r="F102" s="52">
        <v>241</v>
      </c>
      <c r="G102" s="52">
        <v>12</v>
      </c>
      <c r="H102" s="50">
        <f t="shared" si="57"/>
        <v>1</v>
      </c>
      <c r="I102" s="52"/>
      <c r="J102" s="52">
        <v>1</v>
      </c>
      <c r="K102" s="61">
        <v>154.1</v>
      </c>
      <c r="L102" s="61">
        <v>153</v>
      </c>
      <c r="M102" s="70">
        <f t="shared" si="58"/>
        <v>1.0999999999999943</v>
      </c>
      <c r="N102" s="61">
        <f t="shared" si="59"/>
        <v>128.57673599999998</v>
      </c>
      <c r="O102" s="59">
        <v>21.429456</v>
      </c>
      <c r="P102" s="57">
        <f t="shared" si="60"/>
        <v>10.714728</v>
      </c>
      <c r="Q102" s="57">
        <f t="shared" si="62"/>
        <v>25.493034251999998</v>
      </c>
      <c r="R102" s="57">
        <f t="shared" si="63"/>
        <v>7.3757931</v>
      </c>
      <c r="S102" s="57">
        <f t="shared" si="64"/>
        <v>10.283586</v>
      </c>
      <c r="T102" s="57">
        <f t="shared" si="65"/>
        <v>3.179931</v>
      </c>
      <c r="U102" s="57">
        <f t="shared" si="66"/>
        <v>2.326310352</v>
      </c>
      <c r="V102" s="57">
        <f t="shared" si="67"/>
        <v>0</v>
      </c>
      <c r="W102" s="57">
        <f t="shared" si="68"/>
        <v>2.3274138</v>
      </c>
    </row>
    <row r="103" spans="2:25" s="4" customFormat="1" ht="12.75">
      <c r="B103" s="15" t="s">
        <v>106</v>
      </c>
      <c r="C103" s="53">
        <f t="shared" si="55"/>
        <v>13759</v>
      </c>
      <c r="D103" s="53">
        <f t="shared" si="56"/>
        <v>12243</v>
      </c>
      <c r="E103" s="53">
        <f>SUM(E104:E109)</f>
        <v>819</v>
      </c>
      <c r="F103" s="53">
        <f>SUM(F104:F109)</f>
        <v>11424</v>
      </c>
      <c r="G103" s="53">
        <f>SUM(G104:G109)</f>
        <v>1516</v>
      </c>
      <c r="H103" s="49">
        <f t="shared" si="57"/>
        <v>16</v>
      </c>
      <c r="I103" s="53">
        <f>SUM(I104:I109)</f>
        <v>13</v>
      </c>
      <c r="J103" s="53">
        <f>SUM(J104:J109)</f>
        <v>3</v>
      </c>
      <c r="K103" s="63">
        <f>SUM(K104:K109)</f>
        <v>4356.7</v>
      </c>
      <c r="L103" s="63">
        <f>SUM(L104:L109)</f>
        <v>4323.5</v>
      </c>
      <c r="M103" s="70">
        <f t="shared" si="58"/>
        <v>33.19999999999982</v>
      </c>
      <c r="N103" s="63">
        <f>SUM(N104:N109)</f>
        <v>3728.7253439999995</v>
      </c>
      <c r="O103" s="56">
        <v>21.429456</v>
      </c>
      <c r="P103" s="56">
        <f>P107</f>
        <v>10.714728</v>
      </c>
      <c r="Q103" s="56">
        <f aca="true" t="shared" si="69" ref="Q103:W103">SUM(Q104:Q109)</f>
        <v>627.8089597820001</v>
      </c>
      <c r="R103" s="56">
        <f t="shared" si="69"/>
        <v>118.01268959999997</v>
      </c>
      <c r="S103" s="56">
        <f t="shared" si="69"/>
        <v>164.53737600000005</v>
      </c>
      <c r="T103" s="56">
        <f t="shared" si="69"/>
        <v>50.87889599999998</v>
      </c>
      <c r="U103" s="56">
        <f t="shared" si="69"/>
        <v>37.220965632</v>
      </c>
      <c r="V103" s="56">
        <f t="shared" si="69"/>
        <v>219.92041175000003</v>
      </c>
      <c r="W103" s="56">
        <f t="shared" si="69"/>
        <v>37.2386208</v>
      </c>
      <c r="Y103" s="19"/>
    </row>
    <row r="104" spans="2:23" s="19" customFormat="1" ht="12.75">
      <c r="B104" s="22" t="s">
        <v>194</v>
      </c>
      <c r="C104" s="50">
        <f t="shared" si="55"/>
        <v>11221</v>
      </c>
      <c r="D104" s="50">
        <f t="shared" si="56"/>
        <v>9882</v>
      </c>
      <c r="E104" s="54">
        <v>724</v>
      </c>
      <c r="F104" s="54">
        <v>9158</v>
      </c>
      <c r="G104" s="54">
        <v>1339</v>
      </c>
      <c r="H104" s="50">
        <f t="shared" si="57"/>
        <v>11</v>
      </c>
      <c r="I104" s="54">
        <v>11</v>
      </c>
      <c r="J104" s="54"/>
      <c r="K104" s="61">
        <v>3295.2</v>
      </c>
      <c r="L104" s="61">
        <v>3269.7</v>
      </c>
      <c r="M104" s="70">
        <f t="shared" si="58"/>
        <v>25.5</v>
      </c>
      <c r="N104" s="61">
        <f t="shared" si="59"/>
        <v>2828.6881919999996</v>
      </c>
      <c r="O104" s="57">
        <v>21.429456</v>
      </c>
      <c r="P104" s="57">
        <f t="shared" si="60"/>
        <v>0</v>
      </c>
      <c r="Q104" s="57">
        <f aca="true" t="shared" si="70" ref="Q104:Q109">SUM(R104:W104)</f>
        <v>466.509879022</v>
      </c>
      <c r="R104" s="57">
        <f aca="true" t="shared" si="71" ref="R104:R109">(7375.7931*(I104+J104))/1000</f>
        <v>81.1337241</v>
      </c>
      <c r="S104" s="57">
        <f aca="true" t="shared" si="72" ref="S104:S109">(10283.586*(I104+J104))/1000</f>
        <v>113.119446</v>
      </c>
      <c r="T104" s="57">
        <f aca="true" t="shared" si="73" ref="T104:T109">(3179.931*(I104+J104))/1000</f>
        <v>34.979241</v>
      </c>
      <c r="U104" s="57">
        <f aca="true" t="shared" si="74" ref="U104:U109">(96.929598*(I104+J104)*24)/1000</f>
        <v>25.589413872</v>
      </c>
      <c r="V104" s="57">
        <f aca="true" t="shared" si="75" ref="V104:V109">16916.95475*I104/1000</f>
        <v>186.08650225000002</v>
      </c>
      <c r="W104" s="57">
        <f aca="true" t="shared" si="76" ref="W104:W109">(2327.4138*(I104+J104))/1000</f>
        <v>25.601551799999996</v>
      </c>
    </row>
    <row r="105" spans="2:23" s="19" customFormat="1" ht="12.75">
      <c r="B105" s="20" t="s">
        <v>107</v>
      </c>
      <c r="C105" s="50">
        <f t="shared" si="55"/>
        <v>989</v>
      </c>
      <c r="D105" s="50">
        <f t="shared" si="56"/>
        <v>910</v>
      </c>
      <c r="E105" s="54">
        <v>45</v>
      </c>
      <c r="F105" s="54">
        <v>865</v>
      </c>
      <c r="G105" s="54">
        <v>79</v>
      </c>
      <c r="H105" s="50">
        <f t="shared" si="57"/>
        <v>1</v>
      </c>
      <c r="I105" s="54">
        <v>1</v>
      </c>
      <c r="J105" s="54"/>
      <c r="K105" s="61">
        <v>299.6</v>
      </c>
      <c r="L105" s="61">
        <v>297.4</v>
      </c>
      <c r="M105" s="70">
        <f t="shared" si="58"/>
        <v>2.2000000000000455</v>
      </c>
      <c r="N105" s="61">
        <f t="shared" si="59"/>
        <v>257.15347199999997</v>
      </c>
      <c r="O105" s="57">
        <v>21.429456</v>
      </c>
      <c r="P105" s="57">
        <f t="shared" si="60"/>
        <v>0</v>
      </c>
      <c r="Q105" s="57">
        <f t="shared" si="70"/>
        <v>42.409989002</v>
      </c>
      <c r="R105" s="57">
        <f t="shared" si="71"/>
        <v>7.3757931</v>
      </c>
      <c r="S105" s="57">
        <f t="shared" si="72"/>
        <v>10.283586</v>
      </c>
      <c r="T105" s="57">
        <f t="shared" si="73"/>
        <v>3.179931</v>
      </c>
      <c r="U105" s="57">
        <f t="shared" si="74"/>
        <v>2.326310352</v>
      </c>
      <c r="V105" s="57">
        <f t="shared" si="75"/>
        <v>16.916954750000002</v>
      </c>
      <c r="W105" s="57">
        <f t="shared" si="76"/>
        <v>2.3274138</v>
      </c>
    </row>
    <row r="106" spans="2:23" s="19" customFormat="1" ht="12.75">
      <c r="B106" s="20" t="s">
        <v>108</v>
      </c>
      <c r="C106" s="50">
        <f t="shared" si="55"/>
        <v>708</v>
      </c>
      <c r="D106" s="50">
        <f t="shared" si="56"/>
        <v>660</v>
      </c>
      <c r="E106" s="54">
        <v>15</v>
      </c>
      <c r="F106" s="54">
        <v>645</v>
      </c>
      <c r="G106" s="54">
        <v>48</v>
      </c>
      <c r="H106" s="50">
        <f t="shared" si="57"/>
        <v>1</v>
      </c>
      <c r="I106" s="54">
        <v>1</v>
      </c>
      <c r="J106" s="54"/>
      <c r="K106" s="61">
        <v>299.6</v>
      </c>
      <c r="L106" s="61">
        <v>297.4</v>
      </c>
      <c r="M106" s="70">
        <f t="shared" si="58"/>
        <v>2.2000000000000455</v>
      </c>
      <c r="N106" s="61">
        <f t="shared" si="59"/>
        <v>257.15347199999997</v>
      </c>
      <c r="O106" s="57">
        <v>21.429456</v>
      </c>
      <c r="P106" s="57">
        <f t="shared" si="60"/>
        <v>0</v>
      </c>
      <c r="Q106" s="57">
        <f t="shared" si="70"/>
        <v>42.409989002</v>
      </c>
      <c r="R106" s="57">
        <f t="shared" si="71"/>
        <v>7.3757931</v>
      </c>
      <c r="S106" s="57">
        <f t="shared" si="72"/>
        <v>10.283586</v>
      </c>
      <c r="T106" s="57">
        <f t="shared" si="73"/>
        <v>3.179931</v>
      </c>
      <c r="U106" s="57">
        <f t="shared" si="74"/>
        <v>2.326310352</v>
      </c>
      <c r="V106" s="57">
        <f t="shared" si="75"/>
        <v>16.916954750000002</v>
      </c>
      <c r="W106" s="57">
        <f t="shared" si="76"/>
        <v>2.3274138</v>
      </c>
    </row>
    <row r="107" spans="2:23" s="19" customFormat="1" ht="12.75">
      <c r="B107" s="20" t="s">
        <v>109</v>
      </c>
      <c r="C107" s="50">
        <f t="shared" si="55"/>
        <v>177</v>
      </c>
      <c r="D107" s="50">
        <f t="shared" si="56"/>
        <v>168</v>
      </c>
      <c r="E107" s="54">
        <v>4</v>
      </c>
      <c r="F107" s="54">
        <v>164</v>
      </c>
      <c r="G107" s="54">
        <v>9</v>
      </c>
      <c r="H107" s="50">
        <f t="shared" si="57"/>
        <v>1</v>
      </c>
      <c r="I107" s="54"/>
      <c r="J107" s="54">
        <v>1</v>
      </c>
      <c r="K107" s="61">
        <v>154.1</v>
      </c>
      <c r="L107" s="61">
        <v>153</v>
      </c>
      <c r="M107" s="70">
        <f t="shared" si="58"/>
        <v>1.0999999999999943</v>
      </c>
      <c r="N107" s="61">
        <f t="shared" si="59"/>
        <v>128.57673599999998</v>
      </c>
      <c r="O107" s="59">
        <v>21.429456</v>
      </c>
      <c r="P107" s="57">
        <f t="shared" si="60"/>
        <v>10.714728</v>
      </c>
      <c r="Q107" s="57">
        <f t="shared" si="70"/>
        <v>25.493034251999998</v>
      </c>
      <c r="R107" s="57">
        <f t="shared" si="71"/>
        <v>7.3757931</v>
      </c>
      <c r="S107" s="57">
        <f t="shared" si="72"/>
        <v>10.283586</v>
      </c>
      <c r="T107" s="57">
        <f t="shared" si="73"/>
        <v>3.179931</v>
      </c>
      <c r="U107" s="57">
        <f t="shared" si="74"/>
        <v>2.326310352</v>
      </c>
      <c r="V107" s="57">
        <f t="shared" si="75"/>
        <v>0</v>
      </c>
      <c r="W107" s="57">
        <f t="shared" si="76"/>
        <v>2.3274138</v>
      </c>
    </row>
    <row r="108" spans="2:23" s="19" customFormat="1" ht="12.75">
      <c r="B108" s="20" t="s">
        <v>110</v>
      </c>
      <c r="C108" s="50">
        <f t="shared" si="55"/>
        <v>313</v>
      </c>
      <c r="D108" s="50">
        <f t="shared" si="56"/>
        <v>295</v>
      </c>
      <c r="E108" s="54">
        <v>17</v>
      </c>
      <c r="F108" s="54">
        <v>278</v>
      </c>
      <c r="G108" s="54">
        <v>18</v>
      </c>
      <c r="H108" s="50">
        <f t="shared" si="57"/>
        <v>1</v>
      </c>
      <c r="I108" s="54"/>
      <c r="J108" s="54">
        <v>1</v>
      </c>
      <c r="K108" s="61">
        <v>154.1</v>
      </c>
      <c r="L108" s="61">
        <v>153</v>
      </c>
      <c r="M108" s="70">
        <f t="shared" si="58"/>
        <v>1.0999999999999943</v>
      </c>
      <c r="N108" s="61">
        <f t="shared" si="59"/>
        <v>128.57673599999998</v>
      </c>
      <c r="O108" s="59">
        <v>21.429456</v>
      </c>
      <c r="P108" s="57">
        <f t="shared" si="60"/>
        <v>10.714728</v>
      </c>
      <c r="Q108" s="57">
        <f t="shared" si="70"/>
        <v>25.493034251999998</v>
      </c>
      <c r="R108" s="57">
        <f t="shared" si="71"/>
        <v>7.3757931</v>
      </c>
      <c r="S108" s="57">
        <f t="shared" si="72"/>
        <v>10.283586</v>
      </c>
      <c r="T108" s="57">
        <f t="shared" si="73"/>
        <v>3.179931</v>
      </c>
      <c r="U108" s="57">
        <f t="shared" si="74"/>
        <v>2.326310352</v>
      </c>
      <c r="V108" s="57">
        <f t="shared" si="75"/>
        <v>0</v>
      </c>
      <c r="W108" s="57">
        <f t="shared" si="76"/>
        <v>2.3274138</v>
      </c>
    </row>
    <row r="109" spans="2:23" s="19" customFormat="1" ht="12.75">
      <c r="B109" s="20" t="s">
        <v>111</v>
      </c>
      <c r="C109" s="50">
        <f t="shared" si="55"/>
        <v>351</v>
      </c>
      <c r="D109" s="50">
        <f t="shared" si="56"/>
        <v>328</v>
      </c>
      <c r="E109" s="54">
        <v>14</v>
      </c>
      <c r="F109" s="54">
        <v>314</v>
      </c>
      <c r="G109" s="54">
        <v>23</v>
      </c>
      <c r="H109" s="50">
        <f t="shared" si="57"/>
        <v>1</v>
      </c>
      <c r="I109" s="54"/>
      <c r="J109" s="54">
        <v>1</v>
      </c>
      <c r="K109" s="61">
        <v>154.1</v>
      </c>
      <c r="L109" s="61">
        <v>153</v>
      </c>
      <c r="M109" s="70">
        <f t="shared" si="58"/>
        <v>1.0999999999999943</v>
      </c>
      <c r="N109" s="61">
        <f t="shared" si="59"/>
        <v>128.57673599999998</v>
      </c>
      <c r="O109" s="59">
        <v>21.429456</v>
      </c>
      <c r="P109" s="57">
        <f t="shared" si="60"/>
        <v>10.714728</v>
      </c>
      <c r="Q109" s="57">
        <f t="shared" si="70"/>
        <v>25.493034251999998</v>
      </c>
      <c r="R109" s="57">
        <f t="shared" si="71"/>
        <v>7.3757931</v>
      </c>
      <c r="S109" s="57">
        <f t="shared" si="72"/>
        <v>10.283586</v>
      </c>
      <c r="T109" s="57">
        <f t="shared" si="73"/>
        <v>3.179931</v>
      </c>
      <c r="U109" s="57">
        <f t="shared" si="74"/>
        <v>2.326310352</v>
      </c>
      <c r="V109" s="57">
        <f t="shared" si="75"/>
        <v>0</v>
      </c>
      <c r="W109" s="57">
        <f t="shared" si="76"/>
        <v>2.3274138</v>
      </c>
    </row>
    <row r="110" spans="2:25" s="4" customFormat="1" ht="12.75">
      <c r="B110" s="15" t="s">
        <v>112</v>
      </c>
      <c r="C110" s="53">
        <f t="shared" si="55"/>
        <v>15768</v>
      </c>
      <c r="D110" s="53">
        <f t="shared" si="56"/>
        <v>14098</v>
      </c>
      <c r="E110" s="53">
        <f>SUM(E111:E120)</f>
        <v>1164</v>
      </c>
      <c r="F110" s="53">
        <f>SUM(F111:F120)</f>
        <v>12934</v>
      </c>
      <c r="G110" s="53">
        <f>SUM(G111:G120)</f>
        <v>1670</v>
      </c>
      <c r="H110" s="49">
        <f t="shared" si="57"/>
        <v>17</v>
      </c>
      <c r="I110" s="53">
        <f>SUM(I111:I120)</f>
        <v>16</v>
      </c>
      <c r="J110" s="53">
        <f>SUM(J111:J120)</f>
        <v>1</v>
      </c>
      <c r="K110" s="63">
        <f>SUM(K111:K120)</f>
        <v>4947.3</v>
      </c>
      <c r="L110" s="63">
        <f>SUM(L111:L120)</f>
        <v>4910.8</v>
      </c>
      <c r="M110" s="70">
        <f t="shared" si="58"/>
        <v>36.5</v>
      </c>
      <c r="N110" s="63">
        <f>SUM(N111:N120)</f>
        <v>4243.032287999999</v>
      </c>
      <c r="O110" s="56">
        <v>21.429456</v>
      </c>
      <c r="P110" s="56">
        <f>P118</f>
        <v>10.714728</v>
      </c>
      <c r="Q110" s="56">
        <f aca="true" t="shared" si="77" ref="Q110:W110">SUM(Q111:Q120)</f>
        <v>704.052858284</v>
      </c>
      <c r="R110" s="56">
        <f t="shared" si="77"/>
        <v>125.38848269999998</v>
      </c>
      <c r="S110" s="56">
        <f t="shared" si="77"/>
        <v>174.820962</v>
      </c>
      <c r="T110" s="56">
        <f t="shared" si="77"/>
        <v>54.058826999999994</v>
      </c>
      <c r="U110" s="56">
        <f t="shared" si="77"/>
        <v>39.547275984</v>
      </c>
      <c r="V110" s="56">
        <f t="shared" si="77"/>
        <v>270.67127600000003</v>
      </c>
      <c r="W110" s="56">
        <f t="shared" si="77"/>
        <v>39.566034599999995</v>
      </c>
      <c r="Y110" s="19"/>
    </row>
    <row r="111" spans="2:23" s="19" customFormat="1" ht="12.75">
      <c r="B111" s="21" t="s">
        <v>210</v>
      </c>
      <c r="C111" s="50">
        <f t="shared" si="55"/>
        <v>2186</v>
      </c>
      <c r="D111" s="50">
        <f t="shared" si="56"/>
        <v>2063</v>
      </c>
      <c r="E111" s="51">
        <v>195</v>
      </c>
      <c r="F111" s="50">
        <v>1868</v>
      </c>
      <c r="G111" s="51">
        <v>123</v>
      </c>
      <c r="H111" s="50">
        <f t="shared" si="57"/>
        <v>2</v>
      </c>
      <c r="I111" s="51">
        <v>2</v>
      </c>
      <c r="J111" s="51"/>
      <c r="K111" s="61">
        <v>599.1</v>
      </c>
      <c r="L111" s="61">
        <v>594.7</v>
      </c>
      <c r="M111" s="70">
        <f t="shared" si="58"/>
        <v>4.399999999999977</v>
      </c>
      <c r="N111" s="61">
        <f t="shared" si="59"/>
        <v>514.3069439999999</v>
      </c>
      <c r="O111" s="57">
        <v>21.429456</v>
      </c>
      <c r="P111" s="57">
        <f t="shared" si="60"/>
        <v>0</v>
      </c>
      <c r="Q111" s="57">
        <f aca="true" t="shared" si="78" ref="Q111:Q120">SUM(R111:W111)</f>
        <v>84.819978004</v>
      </c>
      <c r="R111" s="57">
        <f aca="true" t="shared" si="79" ref="R111:R120">(7375.7931*(I111+J111))/1000</f>
        <v>14.7515862</v>
      </c>
      <c r="S111" s="57">
        <f aca="true" t="shared" si="80" ref="S111:S120">(10283.586*(I111+J111))/1000</f>
        <v>20.567172</v>
      </c>
      <c r="T111" s="57">
        <f aca="true" t="shared" si="81" ref="T111:T120">(3179.931*(I111+J111))/1000</f>
        <v>6.359862</v>
      </c>
      <c r="U111" s="57">
        <f aca="true" t="shared" si="82" ref="U111:U120">(96.929598*(I111+J111)*24)/1000</f>
        <v>4.652620704</v>
      </c>
      <c r="V111" s="57">
        <f aca="true" t="shared" si="83" ref="V111:V120">16916.95475*I111/1000</f>
        <v>33.833909500000004</v>
      </c>
      <c r="W111" s="57">
        <f aca="true" t="shared" si="84" ref="W111:W120">(2327.4138*(I111+J111))/1000</f>
        <v>4.6548276</v>
      </c>
    </row>
    <row r="112" spans="2:23" s="19" customFormat="1" ht="12.75">
      <c r="B112" s="21" t="s">
        <v>209</v>
      </c>
      <c r="C112" s="18">
        <f t="shared" si="55"/>
        <v>1122</v>
      </c>
      <c r="D112" s="18">
        <f t="shared" si="56"/>
        <v>1031</v>
      </c>
      <c r="E112" s="51">
        <v>63</v>
      </c>
      <c r="F112" s="50">
        <v>968</v>
      </c>
      <c r="G112" s="51">
        <v>91</v>
      </c>
      <c r="H112" s="50">
        <f t="shared" si="57"/>
        <v>1</v>
      </c>
      <c r="I112" s="51">
        <v>1</v>
      </c>
      <c r="J112" s="51"/>
      <c r="K112" s="57">
        <v>299.6</v>
      </c>
      <c r="L112" s="61">
        <v>297.4</v>
      </c>
      <c r="M112" s="31">
        <f t="shared" si="58"/>
        <v>2.2000000000000455</v>
      </c>
      <c r="N112" s="57">
        <f t="shared" si="59"/>
        <v>257.15347199999997</v>
      </c>
      <c r="O112" s="57">
        <v>21.429456</v>
      </c>
      <c r="P112" s="57">
        <f t="shared" si="60"/>
        <v>0</v>
      </c>
      <c r="Q112" s="57">
        <f t="shared" si="78"/>
        <v>42.409989002</v>
      </c>
      <c r="R112" s="57">
        <f t="shared" si="79"/>
        <v>7.3757931</v>
      </c>
      <c r="S112" s="57">
        <f t="shared" si="80"/>
        <v>10.283586</v>
      </c>
      <c r="T112" s="57">
        <f t="shared" si="81"/>
        <v>3.179931</v>
      </c>
      <c r="U112" s="57">
        <f t="shared" si="82"/>
        <v>2.326310352</v>
      </c>
      <c r="V112" s="57">
        <f t="shared" si="83"/>
        <v>16.916954750000002</v>
      </c>
      <c r="W112" s="57">
        <f t="shared" si="84"/>
        <v>2.3274138</v>
      </c>
    </row>
    <row r="113" spans="2:23" s="19" customFormat="1" ht="12.75">
      <c r="B113" s="21" t="s">
        <v>228</v>
      </c>
      <c r="C113" s="18">
        <f t="shared" si="55"/>
        <v>5153</v>
      </c>
      <c r="D113" s="18">
        <f t="shared" si="56"/>
        <v>4483</v>
      </c>
      <c r="E113" s="51">
        <v>441</v>
      </c>
      <c r="F113" s="50">
        <v>4042</v>
      </c>
      <c r="G113" s="51">
        <v>670</v>
      </c>
      <c r="H113" s="50">
        <f t="shared" si="57"/>
        <v>5</v>
      </c>
      <c r="I113" s="51">
        <v>5</v>
      </c>
      <c r="J113" s="51"/>
      <c r="K113" s="57">
        <v>1497.8</v>
      </c>
      <c r="L113" s="61">
        <v>1486.7</v>
      </c>
      <c r="M113" s="31">
        <f t="shared" si="58"/>
        <v>11.099999999999909</v>
      </c>
      <c r="N113" s="57">
        <f t="shared" si="59"/>
        <v>1285.7673599999998</v>
      </c>
      <c r="O113" s="57">
        <v>21.429456</v>
      </c>
      <c r="P113" s="57">
        <f t="shared" si="60"/>
        <v>0</v>
      </c>
      <c r="Q113" s="57">
        <f t="shared" si="78"/>
        <v>212.04994501</v>
      </c>
      <c r="R113" s="57">
        <f t="shared" si="79"/>
        <v>36.8789655</v>
      </c>
      <c r="S113" s="57">
        <f t="shared" si="80"/>
        <v>51.41792999999999</v>
      </c>
      <c r="T113" s="57">
        <f t="shared" si="81"/>
        <v>15.899655000000001</v>
      </c>
      <c r="U113" s="57">
        <f t="shared" si="82"/>
        <v>11.63155176</v>
      </c>
      <c r="V113" s="57">
        <f t="shared" si="83"/>
        <v>84.58477375000001</v>
      </c>
      <c r="W113" s="57">
        <f t="shared" si="84"/>
        <v>11.637069</v>
      </c>
    </row>
    <row r="114" spans="2:23" s="19" customFormat="1" ht="12.75">
      <c r="B114" s="21" t="s">
        <v>211</v>
      </c>
      <c r="C114" s="18">
        <f t="shared" si="55"/>
        <v>676</v>
      </c>
      <c r="D114" s="18">
        <f t="shared" si="56"/>
        <v>625</v>
      </c>
      <c r="E114" s="51">
        <v>18</v>
      </c>
      <c r="F114" s="50">
        <v>607</v>
      </c>
      <c r="G114" s="51">
        <v>51</v>
      </c>
      <c r="H114" s="50">
        <f t="shared" si="57"/>
        <v>1</v>
      </c>
      <c r="I114" s="51">
        <v>1</v>
      </c>
      <c r="J114" s="51"/>
      <c r="K114" s="57">
        <v>299.6</v>
      </c>
      <c r="L114" s="61">
        <v>297.4</v>
      </c>
      <c r="M114" s="31">
        <f t="shared" si="58"/>
        <v>2.2000000000000455</v>
      </c>
      <c r="N114" s="57">
        <f t="shared" si="59"/>
        <v>257.15347199999997</v>
      </c>
      <c r="O114" s="57">
        <v>21.429456</v>
      </c>
      <c r="P114" s="57">
        <f t="shared" si="60"/>
        <v>0</v>
      </c>
      <c r="Q114" s="57">
        <f t="shared" si="78"/>
        <v>42.409989002</v>
      </c>
      <c r="R114" s="57">
        <f t="shared" si="79"/>
        <v>7.3757931</v>
      </c>
      <c r="S114" s="57">
        <f t="shared" si="80"/>
        <v>10.283586</v>
      </c>
      <c r="T114" s="57">
        <f t="shared" si="81"/>
        <v>3.179931</v>
      </c>
      <c r="U114" s="57">
        <f t="shared" si="82"/>
        <v>2.326310352</v>
      </c>
      <c r="V114" s="57">
        <f t="shared" si="83"/>
        <v>16.916954750000002</v>
      </c>
      <c r="W114" s="57">
        <f t="shared" si="84"/>
        <v>2.3274138</v>
      </c>
    </row>
    <row r="115" spans="2:23" s="19" customFormat="1" ht="12.75">
      <c r="B115" s="21" t="s">
        <v>212</v>
      </c>
      <c r="C115" s="18">
        <f t="shared" si="55"/>
        <v>1181</v>
      </c>
      <c r="D115" s="18">
        <f t="shared" si="56"/>
        <v>988</v>
      </c>
      <c r="E115" s="51">
        <v>53</v>
      </c>
      <c r="F115" s="50">
        <v>935</v>
      </c>
      <c r="G115" s="51">
        <v>193</v>
      </c>
      <c r="H115" s="50">
        <f t="shared" si="57"/>
        <v>1</v>
      </c>
      <c r="I115" s="51">
        <v>1</v>
      </c>
      <c r="J115" s="51"/>
      <c r="K115" s="57">
        <v>299.6</v>
      </c>
      <c r="L115" s="61">
        <v>297.4</v>
      </c>
      <c r="M115" s="31">
        <f t="shared" si="58"/>
        <v>2.2000000000000455</v>
      </c>
      <c r="N115" s="57">
        <f t="shared" si="59"/>
        <v>257.15347199999997</v>
      </c>
      <c r="O115" s="57">
        <v>21.429456</v>
      </c>
      <c r="P115" s="57">
        <f t="shared" si="60"/>
        <v>0</v>
      </c>
      <c r="Q115" s="57">
        <f t="shared" si="78"/>
        <v>42.409989002</v>
      </c>
      <c r="R115" s="57">
        <f t="shared" si="79"/>
        <v>7.3757931</v>
      </c>
      <c r="S115" s="57">
        <f t="shared" si="80"/>
        <v>10.283586</v>
      </c>
      <c r="T115" s="57">
        <f t="shared" si="81"/>
        <v>3.179931</v>
      </c>
      <c r="U115" s="57">
        <f t="shared" si="82"/>
        <v>2.326310352</v>
      </c>
      <c r="V115" s="57">
        <f t="shared" si="83"/>
        <v>16.916954750000002</v>
      </c>
      <c r="W115" s="57">
        <f t="shared" si="84"/>
        <v>2.3274138</v>
      </c>
    </row>
    <row r="116" spans="2:23" s="19" customFormat="1" ht="12.75">
      <c r="B116" s="21" t="s">
        <v>113</v>
      </c>
      <c r="C116" s="18">
        <f t="shared" si="55"/>
        <v>502</v>
      </c>
      <c r="D116" s="18">
        <f t="shared" si="56"/>
        <v>461</v>
      </c>
      <c r="E116" s="51">
        <v>13</v>
      </c>
      <c r="F116" s="50">
        <v>448</v>
      </c>
      <c r="G116" s="51">
        <v>41</v>
      </c>
      <c r="H116" s="50">
        <f t="shared" si="57"/>
        <v>1</v>
      </c>
      <c r="I116" s="51">
        <v>1</v>
      </c>
      <c r="J116" s="51"/>
      <c r="K116" s="57">
        <v>299.6</v>
      </c>
      <c r="L116" s="61">
        <v>297.4</v>
      </c>
      <c r="M116" s="31">
        <f t="shared" si="58"/>
        <v>2.2000000000000455</v>
      </c>
      <c r="N116" s="57">
        <f t="shared" si="59"/>
        <v>257.15347199999997</v>
      </c>
      <c r="O116" s="61">
        <v>21.429456</v>
      </c>
      <c r="P116" s="57">
        <f t="shared" si="60"/>
        <v>0</v>
      </c>
      <c r="Q116" s="57">
        <f t="shared" si="78"/>
        <v>42.409989002</v>
      </c>
      <c r="R116" s="57">
        <f t="shared" si="79"/>
        <v>7.3757931</v>
      </c>
      <c r="S116" s="57">
        <f t="shared" si="80"/>
        <v>10.283586</v>
      </c>
      <c r="T116" s="57">
        <f t="shared" si="81"/>
        <v>3.179931</v>
      </c>
      <c r="U116" s="57">
        <f t="shared" si="82"/>
        <v>2.326310352</v>
      </c>
      <c r="V116" s="57">
        <f t="shared" si="83"/>
        <v>16.916954750000002</v>
      </c>
      <c r="W116" s="57">
        <f t="shared" si="84"/>
        <v>2.3274138</v>
      </c>
    </row>
    <row r="117" spans="2:23" s="19" customFormat="1" ht="12.75">
      <c r="B117" s="21" t="s">
        <v>114</v>
      </c>
      <c r="C117" s="18">
        <f t="shared" si="55"/>
        <v>862</v>
      </c>
      <c r="D117" s="18">
        <f t="shared" si="56"/>
        <v>769</v>
      </c>
      <c r="E117" s="51">
        <v>75</v>
      </c>
      <c r="F117" s="50">
        <v>694</v>
      </c>
      <c r="G117" s="51">
        <v>93</v>
      </c>
      <c r="H117" s="50">
        <f t="shared" si="57"/>
        <v>1</v>
      </c>
      <c r="I117" s="51">
        <v>1</v>
      </c>
      <c r="J117" s="51"/>
      <c r="K117" s="57">
        <v>299.6</v>
      </c>
      <c r="L117" s="61">
        <v>297.4</v>
      </c>
      <c r="M117" s="31">
        <f t="shared" si="58"/>
        <v>2.2000000000000455</v>
      </c>
      <c r="N117" s="57">
        <f t="shared" si="59"/>
        <v>257.15347199999997</v>
      </c>
      <c r="O117" s="57">
        <v>21.429456</v>
      </c>
      <c r="P117" s="57">
        <f t="shared" si="60"/>
        <v>0</v>
      </c>
      <c r="Q117" s="57">
        <f t="shared" si="78"/>
        <v>42.409989002</v>
      </c>
      <c r="R117" s="57">
        <f t="shared" si="79"/>
        <v>7.3757931</v>
      </c>
      <c r="S117" s="57">
        <f t="shared" si="80"/>
        <v>10.283586</v>
      </c>
      <c r="T117" s="57">
        <f t="shared" si="81"/>
        <v>3.179931</v>
      </c>
      <c r="U117" s="57">
        <f t="shared" si="82"/>
        <v>2.326310352</v>
      </c>
      <c r="V117" s="57">
        <f t="shared" si="83"/>
        <v>16.916954750000002</v>
      </c>
      <c r="W117" s="57">
        <f t="shared" si="84"/>
        <v>2.3274138</v>
      </c>
    </row>
    <row r="118" spans="2:23" s="19" customFormat="1" ht="12.75">
      <c r="B118" s="21" t="s">
        <v>115</v>
      </c>
      <c r="C118" s="18">
        <f t="shared" si="55"/>
        <v>169</v>
      </c>
      <c r="D118" s="18">
        <f t="shared" si="56"/>
        <v>163</v>
      </c>
      <c r="E118" s="51">
        <v>7</v>
      </c>
      <c r="F118" s="50">
        <v>156</v>
      </c>
      <c r="G118" s="51">
        <v>6</v>
      </c>
      <c r="H118" s="50">
        <f t="shared" si="57"/>
        <v>1</v>
      </c>
      <c r="I118" s="51"/>
      <c r="J118" s="51">
        <v>1</v>
      </c>
      <c r="K118" s="57">
        <v>154.1</v>
      </c>
      <c r="L118" s="61">
        <v>153</v>
      </c>
      <c r="M118" s="31">
        <f t="shared" si="58"/>
        <v>1.0999999999999943</v>
      </c>
      <c r="N118" s="57">
        <f t="shared" si="59"/>
        <v>128.57673599999998</v>
      </c>
      <c r="O118" s="59">
        <v>21.429456</v>
      </c>
      <c r="P118" s="57">
        <f t="shared" si="60"/>
        <v>10.714728</v>
      </c>
      <c r="Q118" s="57">
        <f t="shared" si="78"/>
        <v>25.493034251999998</v>
      </c>
      <c r="R118" s="57">
        <f t="shared" si="79"/>
        <v>7.3757931</v>
      </c>
      <c r="S118" s="57">
        <f t="shared" si="80"/>
        <v>10.283586</v>
      </c>
      <c r="T118" s="57">
        <f t="shared" si="81"/>
        <v>3.179931</v>
      </c>
      <c r="U118" s="57">
        <f t="shared" si="82"/>
        <v>2.326310352</v>
      </c>
      <c r="V118" s="57">
        <f t="shared" si="83"/>
        <v>0</v>
      </c>
      <c r="W118" s="57">
        <f t="shared" si="84"/>
        <v>2.3274138</v>
      </c>
    </row>
    <row r="119" spans="2:23" s="19" customFormat="1" ht="12.75">
      <c r="B119" s="21" t="s">
        <v>116</v>
      </c>
      <c r="C119" s="18">
        <f t="shared" si="55"/>
        <v>3333</v>
      </c>
      <c r="D119" s="18">
        <f t="shared" si="56"/>
        <v>2965</v>
      </c>
      <c r="E119" s="51">
        <v>280</v>
      </c>
      <c r="F119" s="50">
        <v>2685</v>
      </c>
      <c r="G119" s="51">
        <v>368</v>
      </c>
      <c r="H119" s="50">
        <f t="shared" si="57"/>
        <v>3</v>
      </c>
      <c r="I119" s="51">
        <v>3</v>
      </c>
      <c r="J119" s="51"/>
      <c r="K119" s="57">
        <v>898.7</v>
      </c>
      <c r="L119" s="61">
        <v>892</v>
      </c>
      <c r="M119" s="31">
        <f t="shared" si="58"/>
        <v>6.7000000000000455</v>
      </c>
      <c r="N119" s="57">
        <f t="shared" si="59"/>
        <v>771.4604159999999</v>
      </c>
      <c r="O119" s="57">
        <v>21.429456</v>
      </c>
      <c r="P119" s="57">
        <f t="shared" si="60"/>
        <v>0</v>
      </c>
      <c r="Q119" s="57">
        <f t="shared" si="78"/>
        <v>127.22996700599998</v>
      </c>
      <c r="R119" s="57">
        <f t="shared" si="79"/>
        <v>22.1273793</v>
      </c>
      <c r="S119" s="57">
        <f t="shared" si="80"/>
        <v>30.850758</v>
      </c>
      <c r="T119" s="57">
        <f t="shared" si="81"/>
        <v>9.539793</v>
      </c>
      <c r="U119" s="57">
        <f t="shared" si="82"/>
        <v>6.9789310559999995</v>
      </c>
      <c r="V119" s="57">
        <f t="shared" si="83"/>
        <v>50.75086425</v>
      </c>
      <c r="W119" s="57">
        <f t="shared" si="84"/>
        <v>6.982241399999999</v>
      </c>
    </row>
    <row r="120" spans="2:23" s="19" customFormat="1" ht="12.75">
      <c r="B120" s="21" t="s">
        <v>117</v>
      </c>
      <c r="C120" s="18">
        <f t="shared" si="55"/>
        <v>584</v>
      </c>
      <c r="D120" s="18">
        <f t="shared" si="56"/>
        <v>550</v>
      </c>
      <c r="E120" s="51">
        <v>19</v>
      </c>
      <c r="F120" s="50">
        <v>531</v>
      </c>
      <c r="G120" s="51">
        <v>34</v>
      </c>
      <c r="H120" s="50">
        <f t="shared" si="57"/>
        <v>1</v>
      </c>
      <c r="I120" s="51">
        <v>1</v>
      </c>
      <c r="J120" s="51"/>
      <c r="K120" s="57">
        <v>299.6</v>
      </c>
      <c r="L120" s="61">
        <v>297.4</v>
      </c>
      <c r="M120" s="31">
        <f t="shared" si="58"/>
        <v>2.2000000000000455</v>
      </c>
      <c r="N120" s="57">
        <f t="shared" si="59"/>
        <v>257.15347199999997</v>
      </c>
      <c r="O120" s="57">
        <v>21.429456</v>
      </c>
      <c r="P120" s="57">
        <f t="shared" si="60"/>
        <v>0</v>
      </c>
      <c r="Q120" s="57">
        <f t="shared" si="78"/>
        <v>42.409989002</v>
      </c>
      <c r="R120" s="57">
        <f t="shared" si="79"/>
        <v>7.3757931</v>
      </c>
      <c r="S120" s="57">
        <f t="shared" si="80"/>
        <v>10.283586</v>
      </c>
      <c r="T120" s="57">
        <f t="shared" si="81"/>
        <v>3.179931</v>
      </c>
      <c r="U120" s="57">
        <f t="shared" si="82"/>
        <v>2.326310352</v>
      </c>
      <c r="V120" s="57">
        <f t="shared" si="83"/>
        <v>16.916954750000002</v>
      </c>
      <c r="W120" s="57">
        <f t="shared" si="84"/>
        <v>2.3274138</v>
      </c>
    </row>
    <row r="121" spans="2:25" s="4" customFormat="1" ht="12.75">
      <c r="B121" s="15" t="s">
        <v>118</v>
      </c>
      <c r="C121" s="16">
        <f t="shared" si="55"/>
        <v>6247</v>
      </c>
      <c r="D121" s="16">
        <f t="shared" si="56"/>
        <v>5658</v>
      </c>
      <c r="E121" s="49">
        <f>SUM(E122:E126)</f>
        <v>353</v>
      </c>
      <c r="F121" s="49">
        <f>SUM(F122:F126)</f>
        <v>5305</v>
      </c>
      <c r="G121" s="49">
        <f>SUM(G122:G126)</f>
        <v>589</v>
      </c>
      <c r="H121" s="49">
        <f t="shared" si="57"/>
        <v>8</v>
      </c>
      <c r="I121" s="49">
        <f>SUM(I122:I126)</f>
        <v>6</v>
      </c>
      <c r="J121" s="49">
        <f>SUM(J122:J126)</f>
        <v>2</v>
      </c>
      <c r="K121" s="63">
        <f>SUM(K122:K126)</f>
        <v>2105.7</v>
      </c>
      <c r="L121" s="63">
        <f>SUM(L122:L126)</f>
        <v>2090.2</v>
      </c>
      <c r="M121" s="31">
        <f t="shared" si="58"/>
        <v>15.5</v>
      </c>
      <c r="N121" s="56">
        <f>SUM(N122:N126)</f>
        <v>1800.0743039999998</v>
      </c>
      <c r="O121" s="56">
        <v>21.429456</v>
      </c>
      <c r="P121" s="56">
        <f>P125</f>
        <v>10.714728</v>
      </c>
      <c r="Q121" s="56">
        <f aca="true" t="shared" si="85" ref="Q121:W121">SUM(Q122:Q126)</f>
        <v>305.44600251599996</v>
      </c>
      <c r="R121" s="56">
        <f t="shared" si="85"/>
        <v>59.00634480000001</v>
      </c>
      <c r="S121" s="56">
        <f t="shared" si="85"/>
        <v>82.268688</v>
      </c>
      <c r="T121" s="56">
        <f t="shared" si="85"/>
        <v>25.439448</v>
      </c>
      <c r="U121" s="56">
        <f t="shared" si="85"/>
        <v>18.610482816</v>
      </c>
      <c r="V121" s="56">
        <f t="shared" si="85"/>
        <v>101.50172850000001</v>
      </c>
      <c r="W121" s="56">
        <f t="shared" si="85"/>
        <v>18.619310399999996</v>
      </c>
      <c r="Y121" s="19"/>
    </row>
    <row r="122" spans="2:23" s="19" customFormat="1" ht="12.75">
      <c r="B122" s="17" t="s">
        <v>119</v>
      </c>
      <c r="C122" s="18">
        <f t="shared" si="55"/>
        <v>704</v>
      </c>
      <c r="D122" s="18">
        <f t="shared" si="56"/>
        <v>679</v>
      </c>
      <c r="E122" s="50">
        <v>5</v>
      </c>
      <c r="F122" s="50">
        <v>674</v>
      </c>
      <c r="G122" s="50">
        <v>25</v>
      </c>
      <c r="H122" s="50">
        <f t="shared" si="57"/>
        <v>1</v>
      </c>
      <c r="I122" s="51">
        <v>1</v>
      </c>
      <c r="J122" s="50"/>
      <c r="K122" s="57">
        <v>299.6</v>
      </c>
      <c r="L122" s="61">
        <v>297.4</v>
      </c>
      <c r="M122" s="31">
        <f t="shared" si="58"/>
        <v>2.2000000000000455</v>
      </c>
      <c r="N122" s="57">
        <f t="shared" si="59"/>
        <v>257.15347199999997</v>
      </c>
      <c r="O122" s="57">
        <v>21.429456</v>
      </c>
      <c r="P122" s="57">
        <f t="shared" si="60"/>
        <v>0</v>
      </c>
      <c r="Q122" s="57">
        <f>SUM(R122:W122)</f>
        <v>42.409989002</v>
      </c>
      <c r="R122" s="57">
        <f>(7375.7931*(I122+J122))/1000</f>
        <v>7.3757931</v>
      </c>
      <c r="S122" s="57">
        <f>(10283.586*(I122+J122))/1000</f>
        <v>10.283586</v>
      </c>
      <c r="T122" s="57">
        <f>(3179.931*(I122+J122))/1000</f>
        <v>3.179931</v>
      </c>
      <c r="U122" s="57">
        <f>(96.929598*(I122+J122)*24)/1000</f>
        <v>2.326310352</v>
      </c>
      <c r="V122" s="57">
        <f>16916.95475*I122/1000</f>
        <v>16.916954750000002</v>
      </c>
      <c r="W122" s="57">
        <f>(2327.4138*(I122+J122))/1000</f>
        <v>2.3274138</v>
      </c>
    </row>
    <row r="123" spans="2:23" s="19" customFormat="1" ht="12.75">
      <c r="B123" s="17" t="s">
        <v>229</v>
      </c>
      <c r="C123" s="18">
        <f t="shared" si="55"/>
        <v>577</v>
      </c>
      <c r="D123" s="18">
        <f t="shared" si="56"/>
        <v>476</v>
      </c>
      <c r="E123" s="50">
        <v>23</v>
      </c>
      <c r="F123" s="50">
        <v>453</v>
      </c>
      <c r="G123" s="50">
        <v>101</v>
      </c>
      <c r="H123" s="50">
        <f t="shared" si="57"/>
        <v>1</v>
      </c>
      <c r="I123" s="51">
        <v>1</v>
      </c>
      <c r="J123" s="50"/>
      <c r="K123" s="57">
        <v>299.6</v>
      </c>
      <c r="L123" s="61">
        <v>297.4</v>
      </c>
      <c r="M123" s="31">
        <f t="shared" si="58"/>
        <v>2.2000000000000455</v>
      </c>
      <c r="N123" s="57">
        <f t="shared" si="59"/>
        <v>257.15347199999997</v>
      </c>
      <c r="O123" s="57">
        <v>21.429456</v>
      </c>
      <c r="P123" s="57">
        <f t="shared" si="60"/>
        <v>0</v>
      </c>
      <c r="Q123" s="57">
        <f>SUM(R123:W123)</f>
        <v>42.409989002</v>
      </c>
      <c r="R123" s="57">
        <f>(7375.7931*(I123+J123))/1000</f>
        <v>7.3757931</v>
      </c>
      <c r="S123" s="57">
        <f>(10283.586*(I123+J123))/1000</f>
        <v>10.283586</v>
      </c>
      <c r="T123" s="57">
        <f>(3179.931*(I123+J123))/1000</f>
        <v>3.179931</v>
      </c>
      <c r="U123" s="57">
        <f>(96.929598*(I123+J123)*24)/1000</f>
        <v>2.326310352</v>
      </c>
      <c r="V123" s="57">
        <f>16916.95475*I123/1000</f>
        <v>16.916954750000002</v>
      </c>
      <c r="W123" s="57">
        <f>(2327.4138*(I123+J123))/1000</f>
        <v>2.3274138</v>
      </c>
    </row>
    <row r="124" spans="2:23" s="19" customFormat="1" ht="12.75">
      <c r="B124" s="17" t="s">
        <v>195</v>
      </c>
      <c r="C124" s="18">
        <f t="shared" si="55"/>
        <v>4458</v>
      </c>
      <c r="D124" s="18">
        <f t="shared" si="56"/>
        <v>4037</v>
      </c>
      <c r="E124" s="50">
        <v>312</v>
      </c>
      <c r="F124" s="50">
        <v>3725</v>
      </c>
      <c r="G124" s="50">
        <v>421</v>
      </c>
      <c r="H124" s="50">
        <f t="shared" si="57"/>
        <v>4</v>
      </c>
      <c r="I124" s="51">
        <v>4</v>
      </c>
      <c r="J124" s="50"/>
      <c r="K124" s="57">
        <v>1198.3</v>
      </c>
      <c r="L124" s="61">
        <v>1189.4</v>
      </c>
      <c r="M124" s="31">
        <f t="shared" si="58"/>
        <v>8.899999999999864</v>
      </c>
      <c r="N124" s="57">
        <f t="shared" si="59"/>
        <v>1028.6138879999999</v>
      </c>
      <c r="O124" s="57">
        <v>21.429456</v>
      </c>
      <c r="P124" s="57">
        <f t="shared" si="60"/>
        <v>0</v>
      </c>
      <c r="Q124" s="57">
        <f>SUM(R124:W124)</f>
        <v>169.639956008</v>
      </c>
      <c r="R124" s="57">
        <f>(7375.7931*(I124+J124))/1000</f>
        <v>29.5031724</v>
      </c>
      <c r="S124" s="57">
        <f>(10283.586*(I124+J124))/1000</f>
        <v>41.134344</v>
      </c>
      <c r="T124" s="57">
        <f>(3179.931*(I124+J124))/1000</f>
        <v>12.719724</v>
      </c>
      <c r="U124" s="57">
        <f>(96.929598*(I124+J124)*24)/1000</f>
        <v>9.305241408</v>
      </c>
      <c r="V124" s="57">
        <f>16916.95475*I124/1000</f>
        <v>67.66781900000001</v>
      </c>
      <c r="W124" s="57">
        <f>(2327.4138*(I124+J124))/1000</f>
        <v>9.3096552</v>
      </c>
    </row>
    <row r="125" spans="2:23" s="19" customFormat="1" ht="12.75">
      <c r="B125" s="17" t="s">
        <v>120</v>
      </c>
      <c r="C125" s="18">
        <f t="shared" si="55"/>
        <v>149</v>
      </c>
      <c r="D125" s="18">
        <f t="shared" si="56"/>
        <v>146</v>
      </c>
      <c r="E125" s="50">
        <v>8</v>
      </c>
      <c r="F125" s="50">
        <v>138</v>
      </c>
      <c r="G125" s="50">
        <v>3</v>
      </c>
      <c r="H125" s="50">
        <f t="shared" si="57"/>
        <v>1</v>
      </c>
      <c r="I125" s="51"/>
      <c r="J125" s="50">
        <v>1</v>
      </c>
      <c r="K125" s="57">
        <v>154.1</v>
      </c>
      <c r="L125" s="61">
        <v>153</v>
      </c>
      <c r="M125" s="31">
        <f t="shared" si="58"/>
        <v>1.0999999999999943</v>
      </c>
      <c r="N125" s="57">
        <f t="shared" si="59"/>
        <v>128.57673599999998</v>
      </c>
      <c r="O125" s="59">
        <v>21.429456</v>
      </c>
      <c r="P125" s="57">
        <f t="shared" si="60"/>
        <v>10.714728</v>
      </c>
      <c r="Q125" s="57">
        <f>SUM(R125:W125)</f>
        <v>25.493034251999998</v>
      </c>
      <c r="R125" s="57">
        <f>(7375.7931*(I125+J125))/1000</f>
        <v>7.3757931</v>
      </c>
      <c r="S125" s="57">
        <f>(10283.586*(I125+J125))/1000</f>
        <v>10.283586</v>
      </c>
      <c r="T125" s="57">
        <f>(3179.931*(I125+J125))/1000</f>
        <v>3.179931</v>
      </c>
      <c r="U125" s="57">
        <f>(96.929598*(I125+J125)*24)/1000</f>
        <v>2.326310352</v>
      </c>
      <c r="V125" s="57">
        <f>16916.95475*I125/1000</f>
        <v>0</v>
      </c>
      <c r="W125" s="57">
        <f>(2327.4138*(I125+J125))/1000</f>
        <v>2.3274138</v>
      </c>
    </row>
    <row r="126" spans="2:23" s="19" customFormat="1" ht="12.75">
      <c r="B126" s="17" t="s">
        <v>121</v>
      </c>
      <c r="C126" s="18">
        <f t="shared" si="55"/>
        <v>359</v>
      </c>
      <c r="D126" s="18">
        <f t="shared" si="56"/>
        <v>320</v>
      </c>
      <c r="E126" s="50">
        <v>5</v>
      </c>
      <c r="F126" s="50">
        <v>315</v>
      </c>
      <c r="G126" s="50">
        <v>39</v>
      </c>
      <c r="H126" s="50">
        <f t="shared" si="57"/>
        <v>1</v>
      </c>
      <c r="I126" s="51"/>
      <c r="J126" s="50">
        <v>1</v>
      </c>
      <c r="K126" s="57">
        <v>154.1</v>
      </c>
      <c r="L126" s="61">
        <v>153</v>
      </c>
      <c r="M126" s="31">
        <f t="shared" si="58"/>
        <v>1.0999999999999943</v>
      </c>
      <c r="N126" s="57">
        <f t="shared" si="59"/>
        <v>128.57673599999998</v>
      </c>
      <c r="O126" s="59">
        <v>21.429456</v>
      </c>
      <c r="P126" s="57">
        <f t="shared" si="60"/>
        <v>10.714728</v>
      </c>
      <c r="Q126" s="57">
        <f>SUM(R126:W126)</f>
        <v>25.493034251999998</v>
      </c>
      <c r="R126" s="57">
        <f>(7375.7931*(I126+J126))/1000</f>
        <v>7.3757931</v>
      </c>
      <c r="S126" s="57">
        <f>(10283.586*(I126+J126))/1000</f>
        <v>10.283586</v>
      </c>
      <c r="T126" s="57">
        <f>(3179.931*(I126+J126))/1000</f>
        <v>3.179931</v>
      </c>
      <c r="U126" s="57">
        <f>(96.929598*(I126+J126)*24)/1000</f>
        <v>2.326310352</v>
      </c>
      <c r="V126" s="57">
        <f>16916.95475*I126/1000</f>
        <v>0</v>
      </c>
      <c r="W126" s="57">
        <f>(2327.4138*(I126+J126))/1000</f>
        <v>2.3274138</v>
      </c>
    </row>
    <row r="127" spans="2:25" s="4" customFormat="1" ht="12.75">
      <c r="B127" s="15" t="s">
        <v>122</v>
      </c>
      <c r="C127" s="16">
        <f t="shared" si="55"/>
        <v>13963</v>
      </c>
      <c r="D127" s="16">
        <f t="shared" si="56"/>
        <v>13134</v>
      </c>
      <c r="E127" s="49">
        <f>SUM(E128:E142)</f>
        <v>1595</v>
      </c>
      <c r="F127" s="49">
        <f>SUM(F128:F142)</f>
        <v>11539</v>
      </c>
      <c r="G127" s="49">
        <f>SUM(G128:G142)</f>
        <v>829</v>
      </c>
      <c r="H127" s="49">
        <f t="shared" si="57"/>
        <v>16</v>
      </c>
      <c r="I127" s="49">
        <f>SUM(I128:I142)</f>
        <v>15</v>
      </c>
      <c r="J127" s="49">
        <f>SUM(J128:J142)</f>
        <v>1</v>
      </c>
      <c r="K127" s="63">
        <f>SUM(K128:K142)</f>
        <v>4648</v>
      </c>
      <c r="L127" s="63">
        <f>SUM(L128:L142)</f>
        <v>4613.900000000001</v>
      </c>
      <c r="M127" s="31">
        <f t="shared" si="58"/>
        <v>34.099999999999454</v>
      </c>
      <c r="N127" s="56">
        <f>SUM(N128:N142)</f>
        <v>3985.8788159999995</v>
      </c>
      <c r="O127" s="56">
        <v>21.429456</v>
      </c>
      <c r="P127" s="56">
        <f t="shared" si="60"/>
        <v>10.714728</v>
      </c>
      <c r="Q127" s="56">
        <f aca="true" t="shared" si="86" ref="Q127:W127">SUM(Q128:Q142)</f>
        <v>661.6428692819999</v>
      </c>
      <c r="R127" s="56">
        <f t="shared" si="86"/>
        <v>118.01268959999997</v>
      </c>
      <c r="S127" s="56">
        <f t="shared" si="86"/>
        <v>164.53737600000005</v>
      </c>
      <c r="T127" s="56">
        <f t="shared" si="86"/>
        <v>50.87889599999998</v>
      </c>
      <c r="U127" s="56">
        <f t="shared" si="86"/>
        <v>37.220965632</v>
      </c>
      <c r="V127" s="56">
        <f t="shared" si="86"/>
        <v>253.75432125000003</v>
      </c>
      <c r="W127" s="56">
        <f t="shared" si="86"/>
        <v>37.2386208</v>
      </c>
      <c r="Y127" s="19"/>
    </row>
    <row r="128" spans="2:23" s="19" customFormat="1" ht="12.75">
      <c r="B128" s="17" t="s">
        <v>123</v>
      </c>
      <c r="C128" s="18">
        <f t="shared" si="55"/>
        <v>1840</v>
      </c>
      <c r="D128" s="18">
        <f t="shared" si="56"/>
        <v>1729</v>
      </c>
      <c r="E128" s="50">
        <v>195</v>
      </c>
      <c r="F128" s="50">
        <v>1534</v>
      </c>
      <c r="G128" s="50">
        <v>111</v>
      </c>
      <c r="H128" s="50">
        <f t="shared" si="57"/>
        <v>1</v>
      </c>
      <c r="I128" s="51">
        <v>1</v>
      </c>
      <c r="J128" s="50"/>
      <c r="K128" s="57">
        <v>299.6</v>
      </c>
      <c r="L128" s="61">
        <v>297.4</v>
      </c>
      <c r="M128" s="31">
        <f t="shared" si="58"/>
        <v>2.2000000000000455</v>
      </c>
      <c r="N128" s="57">
        <f t="shared" si="59"/>
        <v>257.15347199999997</v>
      </c>
      <c r="O128" s="57">
        <v>21.429456</v>
      </c>
      <c r="P128" s="57">
        <f t="shared" si="60"/>
        <v>0</v>
      </c>
      <c r="Q128" s="57">
        <f aca="true" t="shared" si="87" ref="Q128:Q142">SUM(R128:W128)</f>
        <v>42.409989002</v>
      </c>
      <c r="R128" s="57">
        <f aca="true" t="shared" si="88" ref="R128:R142">(7375.7931*(I128+J128))/1000</f>
        <v>7.3757931</v>
      </c>
      <c r="S128" s="57">
        <f aca="true" t="shared" si="89" ref="S128:S142">(10283.586*(I128+J128))/1000</f>
        <v>10.283586</v>
      </c>
      <c r="T128" s="57">
        <f aca="true" t="shared" si="90" ref="T128:T142">(3179.931*(I128+J128))/1000</f>
        <v>3.179931</v>
      </c>
      <c r="U128" s="57">
        <f aca="true" t="shared" si="91" ref="U128:U142">(96.929598*(I128+J128)*24)/1000</f>
        <v>2.326310352</v>
      </c>
      <c r="V128" s="57">
        <f aca="true" t="shared" si="92" ref="V128:V142">16916.95475*I128/1000</f>
        <v>16.916954750000002</v>
      </c>
      <c r="W128" s="57">
        <f aca="true" t="shared" si="93" ref="W128:W142">(2327.4138*(I128+J128))/1000</f>
        <v>2.3274138</v>
      </c>
    </row>
    <row r="129" spans="2:23" s="19" customFormat="1" ht="12.75">
      <c r="B129" s="17" t="s">
        <v>124</v>
      </c>
      <c r="C129" s="18">
        <f t="shared" si="55"/>
        <v>637</v>
      </c>
      <c r="D129" s="18">
        <f t="shared" si="56"/>
        <v>622</v>
      </c>
      <c r="E129" s="50">
        <v>106</v>
      </c>
      <c r="F129" s="50">
        <v>516</v>
      </c>
      <c r="G129" s="50">
        <v>15</v>
      </c>
      <c r="H129" s="50">
        <f t="shared" si="57"/>
        <v>1</v>
      </c>
      <c r="I129" s="51">
        <v>1</v>
      </c>
      <c r="J129" s="50"/>
      <c r="K129" s="57">
        <v>299.6</v>
      </c>
      <c r="L129" s="61">
        <v>297.4</v>
      </c>
      <c r="M129" s="31">
        <f t="shared" si="58"/>
        <v>2.2000000000000455</v>
      </c>
      <c r="N129" s="57">
        <f t="shared" si="59"/>
        <v>257.15347199999997</v>
      </c>
      <c r="O129" s="57">
        <v>21.429456</v>
      </c>
      <c r="P129" s="57">
        <f t="shared" si="60"/>
        <v>0</v>
      </c>
      <c r="Q129" s="57">
        <f t="shared" si="87"/>
        <v>42.409989002</v>
      </c>
      <c r="R129" s="57">
        <f t="shared" si="88"/>
        <v>7.3757931</v>
      </c>
      <c r="S129" s="57">
        <f t="shared" si="89"/>
        <v>10.283586</v>
      </c>
      <c r="T129" s="57">
        <f t="shared" si="90"/>
        <v>3.179931</v>
      </c>
      <c r="U129" s="57">
        <f t="shared" si="91"/>
        <v>2.326310352</v>
      </c>
      <c r="V129" s="57">
        <f t="shared" si="92"/>
        <v>16.916954750000002</v>
      </c>
      <c r="W129" s="57">
        <f t="shared" si="93"/>
        <v>2.3274138</v>
      </c>
    </row>
    <row r="130" spans="2:23" s="19" customFormat="1" ht="12.75">
      <c r="B130" s="17" t="s">
        <v>230</v>
      </c>
      <c r="C130" s="18">
        <f t="shared" si="55"/>
        <v>1512</v>
      </c>
      <c r="D130" s="18">
        <f t="shared" si="56"/>
        <v>1341</v>
      </c>
      <c r="E130" s="50">
        <v>219</v>
      </c>
      <c r="F130" s="50">
        <v>1122</v>
      </c>
      <c r="G130" s="50">
        <v>171</v>
      </c>
      <c r="H130" s="50">
        <f t="shared" si="57"/>
        <v>1</v>
      </c>
      <c r="I130" s="51">
        <v>1</v>
      </c>
      <c r="J130" s="50"/>
      <c r="K130" s="57">
        <v>299.6</v>
      </c>
      <c r="L130" s="61">
        <v>297.4</v>
      </c>
      <c r="M130" s="31">
        <f t="shared" si="58"/>
        <v>2.2000000000000455</v>
      </c>
      <c r="N130" s="57">
        <f t="shared" si="59"/>
        <v>257.15347199999997</v>
      </c>
      <c r="O130" s="57">
        <v>21.429456</v>
      </c>
      <c r="P130" s="57">
        <f t="shared" si="60"/>
        <v>0</v>
      </c>
      <c r="Q130" s="57">
        <f t="shared" si="87"/>
        <v>42.409989002</v>
      </c>
      <c r="R130" s="57">
        <f t="shared" si="88"/>
        <v>7.3757931</v>
      </c>
      <c r="S130" s="57">
        <f t="shared" si="89"/>
        <v>10.283586</v>
      </c>
      <c r="T130" s="57">
        <f t="shared" si="90"/>
        <v>3.179931</v>
      </c>
      <c r="U130" s="57">
        <f t="shared" si="91"/>
        <v>2.326310352</v>
      </c>
      <c r="V130" s="57">
        <f t="shared" si="92"/>
        <v>16.916954750000002</v>
      </c>
      <c r="W130" s="57">
        <f t="shared" si="93"/>
        <v>2.3274138</v>
      </c>
    </row>
    <row r="131" spans="2:23" s="19" customFormat="1" ht="12.75">
      <c r="B131" s="17" t="s">
        <v>125</v>
      </c>
      <c r="C131" s="18">
        <f t="shared" si="55"/>
        <v>2014</v>
      </c>
      <c r="D131" s="18">
        <f t="shared" si="56"/>
        <v>1805</v>
      </c>
      <c r="E131" s="50">
        <v>212</v>
      </c>
      <c r="F131" s="50">
        <v>1593</v>
      </c>
      <c r="G131" s="50">
        <v>209</v>
      </c>
      <c r="H131" s="50">
        <f t="shared" si="57"/>
        <v>2</v>
      </c>
      <c r="I131" s="51">
        <v>2</v>
      </c>
      <c r="J131" s="50"/>
      <c r="K131" s="57">
        <v>599.1</v>
      </c>
      <c r="L131" s="61">
        <v>594.7</v>
      </c>
      <c r="M131" s="31">
        <f t="shared" si="58"/>
        <v>4.399999999999977</v>
      </c>
      <c r="N131" s="57">
        <f t="shared" si="59"/>
        <v>514.3069439999999</v>
      </c>
      <c r="O131" s="57">
        <v>21.429456</v>
      </c>
      <c r="P131" s="57">
        <f t="shared" si="60"/>
        <v>0</v>
      </c>
      <c r="Q131" s="57">
        <f t="shared" si="87"/>
        <v>84.819978004</v>
      </c>
      <c r="R131" s="57">
        <f t="shared" si="88"/>
        <v>14.7515862</v>
      </c>
      <c r="S131" s="57">
        <f t="shared" si="89"/>
        <v>20.567172</v>
      </c>
      <c r="T131" s="57">
        <f t="shared" si="90"/>
        <v>6.359862</v>
      </c>
      <c r="U131" s="57">
        <f t="shared" si="91"/>
        <v>4.652620704</v>
      </c>
      <c r="V131" s="57">
        <f t="shared" si="92"/>
        <v>33.833909500000004</v>
      </c>
      <c r="W131" s="57">
        <f t="shared" si="93"/>
        <v>4.6548276</v>
      </c>
    </row>
    <row r="132" spans="2:23" s="19" customFormat="1" ht="12.75">
      <c r="B132" s="17" t="s">
        <v>126</v>
      </c>
      <c r="C132" s="18">
        <f t="shared" si="55"/>
        <v>774</v>
      </c>
      <c r="D132" s="18">
        <f t="shared" si="56"/>
        <v>745</v>
      </c>
      <c r="E132" s="50">
        <v>60</v>
      </c>
      <c r="F132" s="50">
        <v>685</v>
      </c>
      <c r="G132" s="50">
        <v>29</v>
      </c>
      <c r="H132" s="50">
        <f t="shared" si="57"/>
        <v>1</v>
      </c>
      <c r="I132" s="51">
        <v>1</v>
      </c>
      <c r="J132" s="50"/>
      <c r="K132" s="57">
        <v>299.6</v>
      </c>
      <c r="L132" s="61">
        <v>297.4</v>
      </c>
      <c r="M132" s="31">
        <f t="shared" si="58"/>
        <v>2.2000000000000455</v>
      </c>
      <c r="N132" s="57">
        <f t="shared" si="59"/>
        <v>257.15347199999997</v>
      </c>
      <c r="O132" s="57">
        <v>21.429456</v>
      </c>
      <c r="P132" s="57">
        <f t="shared" si="60"/>
        <v>0</v>
      </c>
      <c r="Q132" s="57">
        <f t="shared" si="87"/>
        <v>42.409989002</v>
      </c>
      <c r="R132" s="57">
        <f t="shared" si="88"/>
        <v>7.3757931</v>
      </c>
      <c r="S132" s="57">
        <f t="shared" si="89"/>
        <v>10.283586</v>
      </c>
      <c r="T132" s="57">
        <f t="shared" si="90"/>
        <v>3.179931</v>
      </c>
      <c r="U132" s="57">
        <f t="shared" si="91"/>
        <v>2.326310352</v>
      </c>
      <c r="V132" s="57">
        <f t="shared" si="92"/>
        <v>16.916954750000002</v>
      </c>
      <c r="W132" s="57">
        <f t="shared" si="93"/>
        <v>2.3274138</v>
      </c>
    </row>
    <row r="133" spans="2:23" s="19" customFormat="1" ht="12.75">
      <c r="B133" s="17" t="s">
        <v>127</v>
      </c>
      <c r="C133" s="18">
        <f t="shared" si="55"/>
        <v>960</v>
      </c>
      <c r="D133" s="18">
        <f t="shared" si="56"/>
        <v>946</v>
      </c>
      <c r="E133" s="50">
        <v>75</v>
      </c>
      <c r="F133" s="50">
        <v>871</v>
      </c>
      <c r="G133" s="50">
        <v>14</v>
      </c>
      <c r="H133" s="50">
        <f t="shared" si="57"/>
        <v>1</v>
      </c>
      <c r="I133" s="51">
        <v>1</v>
      </c>
      <c r="J133" s="50"/>
      <c r="K133" s="57">
        <v>299.6</v>
      </c>
      <c r="L133" s="61">
        <v>297.4</v>
      </c>
      <c r="M133" s="31">
        <f t="shared" si="58"/>
        <v>2.2000000000000455</v>
      </c>
      <c r="N133" s="57">
        <f t="shared" si="59"/>
        <v>257.15347199999997</v>
      </c>
      <c r="O133" s="57">
        <v>21.429456</v>
      </c>
      <c r="P133" s="57">
        <f t="shared" si="60"/>
        <v>0</v>
      </c>
      <c r="Q133" s="57">
        <f t="shared" si="87"/>
        <v>42.409989002</v>
      </c>
      <c r="R133" s="57">
        <f t="shared" si="88"/>
        <v>7.3757931</v>
      </c>
      <c r="S133" s="57">
        <f t="shared" si="89"/>
        <v>10.283586</v>
      </c>
      <c r="T133" s="57">
        <f t="shared" si="90"/>
        <v>3.179931</v>
      </c>
      <c r="U133" s="57">
        <f t="shared" si="91"/>
        <v>2.326310352</v>
      </c>
      <c r="V133" s="57">
        <f t="shared" si="92"/>
        <v>16.916954750000002</v>
      </c>
      <c r="W133" s="57">
        <f t="shared" si="93"/>
        <v>2.3274138</v>
      </c>
    </row>
    <row r="134" spans="2:23" s="19" customFormat="1" ht="12.75">
      <c r="B134" s="17" t="s">
        <v>128</v>
      </c>
      <c r="C134" s="18">
        <f t="shared" si="55"/>
        <v>342</v>
      </c>
      <c r="D134" s="18">
        <f t="shared" si="56"/>
        <v>338</v>
      </c>
      <c r="E134" s="50">
        <v>14</v>
      </c>
      <c r="F134" s="50">
        <v>324</v>
      </c>
      <c r="G134" s="50">
        <v>4</v>
      </c>
      <c r="H134" s="50">
        <f t="shared" si="57"/>
        <v>1</v>
      </c>
      <c r="I134" s="51"/>
      <c r="J134" s="50">
        <v>1</v>
      </c>
      <c r="K134" s="57">
        <v>154.1</v>
      </c>
      <c r="L134" s="61">
        <v>153</v>
      </c>
      <c r="M134" s="31">
        <f t="shared" si="58"/>
        <v>1.0999999999999943</v>
      </c>
      <c r="N134" s="57">
        <f t="shared" si="59"/>
        <v>128.57673599999998</v>
      </c>
      <c r="O134" s="59">
        <v>21.429456</v>
      </c>
      <c r="P134" s="57">
        <f t="shared" si="60"/>
        <v>10.714728</v>
      </c>
      <c r="Q134" s="57">
        <f t="shared" si="87"/>
        <v>25.493034251999998</v>
      </c>
      <c r="R134" s="57">
        <f t="shared" si="88"/>
        <v>7.3757931</v>
      </c>
      <c r="S134" s="57">
        <f t="shared" si="89"/>
        <v>10.283586</v>
      </c>
      <c r="T134" s="57">
        <f t="shared" si="90"/>
        <v>3.179931</v>
      </c>
      <c r="U134" s="57">
        <f t="shared" si="91"/>
        <v>2.326310352</v>
      </c>
      <c r="V134" s="57">
        <f t="shared" si="92"/>
        <v>0</v>
      </c>
      <c r="W134" s="57">
        <f t="shared" si="93"/>
        <v>2.3274138</v>
      </c>
    </row>
    <row r="135" spans="2:23" s="19" customFormat="1" ht="12.75">
      <c r="B135" s="17" t="s">
        <v>129</v>
      </c>
      <c r="C135" s="18">
        <f t="shared" si="55"/>
        <v>670</v>
      </c>
      <c r="D135" s="18">
        <f t="shared" si="56"/>
        <v>657</v>
      </c>
      <c r="E135" s="50">
        <v>66</v>
      </c>
      <c r="F135" s="50">
        <v>591</v>
      </c>
      <c r="G135" s="50">
        <v>13</v>
      </c>
      <c r="H135" s="50">
        <f t="shared" si="57"/>
        <v>1</v>
      </c>
      <c r="I135" s="51">
        <v>1</v>
      </c>
      <c r="J135" s="50"/>
      <c r="K135" s="57">
        <v>299.6</v>
      </c>
      <c r="L135" s="61">
        <v>297.4</v>
      </c>
      <c r="M135" s="31">
        <f t="shared" si="58"/>
        <v>2.2000000000000455</v>
      </c>
      <c r="N135" s="57">
        <f t="shared" si="59"/>
        <v>257.15347199999997</v>
      </c>
      <c r="O135" s="57">
        <v>21.429456</v>
      </c>
      <c r="P135" s="57">
        <f t="shared" si="60"/>
        <v>0</v>
      </c>
      <c r="Q135" s="57">
        <f t="shared" si="87"/>
        <v>42.409989002</v>
      </c>
      <c r="R135" s="57">
        <f t="shared" si="88"/>
        <v>7.3757931</v>
      </c>
      <c r="S135" s="57">
        <f t="shared" si="89"/>
        <v>10.283586</v>
      </c>
      <c r="T135" s="57">
        <f t="shared" si="90"/>
        <v>3.179931</v>
      </c>
      <c r="U135" s="57">
        <f t="shared" si="91"/>
        <v>2.326310352</v>
      </c>
      <c r="V135" s="57">
        <f t="shared" si="92"/>
        <v>16.916954750000002</v>
      </c>
      <c r="W135" s="57">
        <f t="shared" si="93"/>
        <v>2.3274138</v>
      </c>
    </row>
    <row r="136" spans="2:23" s="19" customFormat="1" ht="12.75">
      <c r="B136" s="17" t="s">
        <v>130</v>
      </c>
      <c r="C136" s="18">
        <f t="shared" si="55"/>
        <v>912</v>
      </c>
      <c r="D136" s="18">
        <f t="shared" si="56"/>
        <v>879</v>
      </c>
      <c r="E136" s="50">
        <v>182</v>
      </c>
      <c r="F136" s="50">
        <v>697</v>
      </c>
      <c r="G136" s="50">
        <v>33</v>
      </c>
      <c r="H136" s="50">
        <f t="shared" si="57"/>
        <v>1</v>
      </c>
      <c r="I136" s="51">
        <v>1</v>
      </c>
      <c r="J136" s="50"/>
      <c r="K136" s="57">
        <v>299.6</v>
      </c>
      <c r="L136" s="61">
        <v>297.4</v>
      </c>
      <c r="M136" s="31">
        <f t="shared" si="58"/>
        <v>2.2000000000000455</v>
      </c>
      <c r="N136" s="57">
        <f t="shared" si="59"/>
        <v>257.15347199999997</v>
      </c>
      <c r="O136" s="57">
        <v>21.429456</v>
      </c>
      <c r="P136" s="57">
        <f t="shared" si="60"/>
        <v>0</v>
      </c>
      <c r="Q136" s="57">
        <f t="shared" si="87"/>
        <v>42.409989002</v>
      </c>
      <c r="R136" s="57">
        <f t="shared" si="88"/>
        <v>7.3757931</v>
      </c>
      <c r="S136" s="57">
        <f t="shared" si="89"/>
        <v>10.283586</v>
      </c>
      <c r="T136" s="57">
        <f t="shared" si="90"/>
        <v>3.179931</v>
      </c>
      <c r="U136" s="57">
        <f t="shared" si="91"/>
        <v>2.326310352</v>
      </c>
      <c r="V136" s="57">
        <f t="shared" si="92"/>
        <v>16.916954750000002</v>
      </c>
      <c r="W136" s="57">
        <f t="shared" si="93"/>
        <v>2.3274138</v>
      </c>
    </row>
    <row r="137" spans="2:23" s="19" customFormat="1" ht="12.75">
      <c r="B137" s="17" t="s">
        <v>131</v>
      </c>
      <c r="C137" s="18">
        <f t="shared" si="55"/>
        <v>595</v>
      </c>
      <c r="D137" s="18">
        <f t="shared" si="56"/>
        <v>549</v>
      </c>
      <c r="E137" s="50">
        <v>37</v>
      </c>
      <c r="F137" s="50">
        <v>512</v>
      </c>
      <c r="G137" s="50">
        <v>46</v>
      </c>
      <c r="H137" s="50">
        <f t="shared" si="57"/>
        <v>1</v>
      </c>
      <c r="I137" s="51">
        <v>1</v>
      </c>
      <c r="J137" s="50"/>
      <c r="K137" s="57">
        <v>299.6</v>
      </c>
      <c r="L137" s="61">
        <v>297.4</v>
      </c>
      <c r="M137" s="31">
        <f t="shared" si="58"/>
        <v>2.2000000000000455</v>
      </c>
      <c r="N137" s="57">
        <f t="shared" si="59"/>
        <v>257.15347199999997</v>
      </c>
      <c r="O137" s="57">
        <v>21.429456</v>
      </c>
      <c r="P137" s="57">
        <f t="shared" si="60"/>
        <v>0</v>
      </c>
      <c r="Q137" s="57">
        <f t="shared" si="87"/>
        <v>42.409989002</v>
      </c>
      <c r="R137" s="57">
        <f t="shared" si="88"/>
        <v>7.3757931</v>
      </c>
      <c r="S137" s="57">
        <f t="shared" si="89"/>
        <v>10.283586</v>
      </c>
      <c r="T137" s="57">
        <f t="shared" si="90"/>
        <v>3.179931</v>
      </c>
      <c r="U137" s="57">
        <f t="shared" si="91"/>
        <v>2.326310352</v>
      </c>
      <c r="V137" s="57">
        <f t="shared" si="92"/>
        <v>16.916954750000002</v>
      </c>
      <c r="W137" s="57">
        <f t="shared" si="93"/>
        <v>2.3274138</v>
      </c>
    </row>
    <row r="138" spans="2:23" s="19" customFormat="1" ht="12.75">
      <c r="B138" s="17" t="s">
        <v>132</v>
      </c>
      <c r="C138" s="18">
        <f t="shared" si="55"/>
        <v>789</v>
      </c>
      <c r="D138" s="18">
        <f t="shared" si="56"/>
        <v>706</v>
      </c>
      <c r="E138" s="50">
        <v>109</v>
      </c>
      <c r="F138" s="50">
        <v>597</v>
      </c>
      <c r="G138" s="50">
        <v>83</v>
      </c>
      <c r="H138" s="50">
        <f t="shared" si="57"/>
        <v>1</v>
      </c>
      <c r="I138" s="51">
        <v>1</v>
      </c>
      <c r="J138" s="50"/>
      <c r="K138" s="57">
        <v>299.6</v>
      </c>
      <c r="L138" s="61">
        <v>297.4</v>
      </c>
      <c r="M138" s="31">
        <f t="shared" si="58"/>
        <v>2.2000000000000455</v>
      </c>
      <c r="N138" s="57">
        <f t="shared" si="59"/>
        <v>257.15347199999997</v>
      </c>
      <c r="O138" s="57">
        <v>21.429456</v>
      </c>
      <c r="P138" s="57">
        <f t="shared" si="60"/>
        <v>0</v>
      </c>
      <c r="Q138" s="57">
        <f t="shared" si="87"/>
        <v>42.409989002</v>
      </c>
      <c r="R138" s="57">
        <f t="shared" si="88"/>
        <v>7.3757931</v>
      </c>
      <c r="S138" s="57">
        <f t="shared" si="89"/>
        <v>10.283586</v>
      </c>
      <c r="T138" s="57">
        <f t="shared" si="90"/>
        <v>3.179931</v>
      </c>
      <c r="U138" s="57">
        <f t="shared" si="91"/>
        <v>2.326310352</v>
      </c>
      <c r="V138" s="57">
        <f t="shared" si="92"/>
        <v>16.916954750000002</v>
      </c>
      <c r="W138" s="57">
        <f t="shared" si="93"/>
        <v>2.3274138</v>
      </c>
    </row>
    <row r="139" spans="2:23" s="19" customFormat="1" ht="12.75">
      <c r="B139" s="17" t="s">
        <v>133</v>
      </c>
      <c r="C139" s="18">
        <f t="shared" si="55"/>
        <v>643</v>
      </c>
      <c r="D139" s="18">
        <f t="shared" si="56"/>
        <v>613</v>
      </c>
      <c r="E139" s="50">
        <v>49</v>
      </c>
      <c r="F139" s="50">
        <v>564</v>
      </c>
      <c r="G139" s="50">
        <v>30</v>
      </c>
      <c r="H139" s="50">
        <f t="shared" si="57"/>
        <v>1</v>
      </c>
      <c r="I139" s="51">
        <v>1</v>
      </c>
      <c r="J139" s="50"/>
      <c r="K139" s="57">
        <v>299.6</v>
      </c>
      <c r="L139" s="61">
        <v>297.4</v>
      </c>
      <c r="M139" s="31">
        <f t="shared" si="58"/>
        <v>2.2000000000000455</v>
      </c>
      <c r="N139" s="57">
        <f t="shared" si="59"/>
        <v>257.15347199999997</v>
      </c>
      <c r="O139" s="57">
        <v>21.429456</v>
      </c>
      <c r="P139" s="57">
        <f t="shared" si="60"/>
        <v>0</v>
      </c>
      <c r="Q139" s="57">
        <f t="shared" si="87"/>
        <v>42.409989002</v>
      </c>
      <c r="R139" s="57">
        <f t="shared" si="88"/>
        <v>7.3757931</v>
      </c>
      <c r="S139" s="57">
        <f t="shared" si="89"/>
        <v>10.283586</v>
      </c>
      <c r="T139" s="57">
        <f t="shared" si="90"/>
        <v>3.179931</v>
      </c>
      <c r="U139" s="57">
        <f t="shared" si="91"/>
        <v>2.326310352</v>
      </c>
      <c r="V139" s="57">
        <f t="shared" si="92"/>
        <v>16.916954750000002</v>
      </c>
      <c r="W139" s="57">
        <f t="shared" si="93"/>
        <v>2.3274138</v>
      </c>
    </row>
    <row r="140" spans="2:23" s="19" customFormat="1" ht="12.75">
      <c r="B140" s="17" t="s">
        <v>134</v>
      </c>
      <c r="C140" s="18">
        <f t="shared" si="55"/>
        <v>606</v>
      </c>
      <c r="D140" s="18">
        <f t="shared" si="56"/>
        <v>588</v>
      </c>
      <c r="E140" s="50">
        <v>91</v>
      </c>
      <c r="F140" s="50">
        <v>497</v>
      </c>
      <c r="G140" s="50">
        <v>18</v>
      </c>
      <c r="H140" s="50">
        <f t="shared" si="57"/>
        <v>1</v>
      </c>
      <c r="I140" s="51">
        <v>1</v>
      </c>
      <c r="J140" s="50"/>
      <c r="K140" s="57">
        <v>299.6</v>
      </c>
      <c r="L140" s="61">
        <v>297.4</v>
      </c>
      <c r="M140" s="31">
        <f t="shared" si="58"/>
        <v>2.2000000000000455</v>
      </c>
      <c r="N140" s="57">
        <f t="shared" si="59"/>
        <v>257.15347199999997</v>
      </c>
      <c r="O140" s="57">
        <v>21.429456</v>
      </c>
      <c r="P140" s="57">
        <f t="shared" si="60"/>
        <v>0</v>
      </c>
      <c r="Q140" s="57">
        <f t="shared" si="87"/>
        <v>42.409989002</v>
      </c>
      <c r="R140" s="57">
        <f t="shared" si="88"/>
        <v>7.3757931</v>
      </c>
      <c r="S140" s="57">
        <f t="shared" si="89"/>
        <v>10.283586</v>
      </c>
      <c r="T140" s="57">
        <f t="shared" si="90"/>
        <v>3.179931</v>
      </c>
      <c r="U140" s="57">
        <f t="shared" si="91"/>
        <v>2.326310352</v>
      </c>
      <c r="V140" s="57">
        <f t="shared" si="92"/>
        <v>16.916954750000002</v>
      </c>
      <c r="W140" s="57">
        <f t="shared" si="93"/>
        <v>2.3274138</v>
      </c>
    </row>
    <row r="141" spans="2:23" s="19" customFormat="1" ht="12.75">
      <c r="B141" s="17" t="s">
        <v>135</v>
      </c>
      <c r="C141" s="18">
        <f t="shared" si="55"/>
        <v>626</v>
      </c>
      <c r="D141" s="18">
        <f t="shared" si="56"/>
        <v>608</v>
      </c>
      <c r="E141" s="50">
        <v>50</v>
      </c>
      <c r="F141" s="50">
        <v>558</v>
      </c>
      <c r="G141" s="50">
        <v>18</v>
      </c>
      <c r="H141" s="50">
        <f t="shared" si="57"/>
        <v>1</v>
      </c>
      <c r="I141" s="51">
        <v>1</v>
      </c>
      <c r="J141" s="50"/>
      <c r="K141" s="57">
        <v>299.6</v>
      </c>
      <c r="L141" s="61">
        <v>297.4</v>
      </c>
      <c r="M141" s="31">
        <f t="shared" si="58"/>
        <v>2.2000000000000455</v>
      </c>
      <c r="N141" s="57">
        <f t="shared" si="59"/>
        <v>257.15347199999997</v>
      </c>
      <c r="O141" s="57">
        <v>21.429456</v>
      </c>
      <c r="P141" s="57">
        <f t="shared" si="60"/>
        <v>0</v>
      </c>
      <c r="Q141" s="57">
        <f t="shared" si="87"/>
        <v>42.409989002</v>
      </c>
      <c r="R141" s="57">
        <f t="shared" si="88"/>
        <v>7.3757931</v>
      </c>
      <c r="S141" s="57">
        <f t="shared" si="89"/>
        <v>10.283586</v>
      </c>
      <c r="T141" s="57">
        <f t="shared" si="90"/>
        <v>3.179931</v>
      </c>
      <c r="U141" s="57">
        <f t="shared" si="91"/>
        <v>2.326310352</v>
      </c>
      <c r="V141" s="57">
        <f t="shared" si="92"/>
        <v>16.916954750000002</v>
      </c>
      <c r="W141" s="57">
        <f t="shared" si="93"/>
        <v>2.3274138</v>
      </c>
    </row>
    <row r="142" spans="2:23" s="19" customFormat="1" ht="12.75">
      <c r="B142" s="17" t="s">
        <v>136</v>
      </c>
      <c r="C142" s="18">
        <f aca="true" t="shared" si="94" ref="C142:C205">D142+G142</f>
        <v>1043</v>
      </c>
      <c r="D142" s="18">
        <f aca="true" t="shared" si="95" ref="D142:D192">E142+F142</f>
        <v>1008</v>
      </c>
      <c r="E142" s="50">
        <v>130</v>
      </c>
      <c r="F142" s="50">
        <v>878</v>
      </c>
      <c r="G142" s="50">
        <v>35</v>
      </c>
      <c r="H142" s="50">
        <f aca="true" t="shared" si="96" ref="H142:H204">I142+J142</f>
        <v>1</v>
      </c>
      <c r="I142" s="51">
        <v>1</v>
      </c>
      <c r="J142" s="50"/>
      <c r="K142" s="57">
        <v>299.6</v>
      </c>
      <c r="L142" s="61">
        <v>297.4</v>
      </c>
      <c r="M142" s="31">
        <f aca="true" t="shared" si="97" ref="M142:M205">K142-L142</f>
        <v>2.2000000000000455</v>
      </c>
      <c r="N142" s="57">
        <f t="shared" si="59"/>
        <v>257.15347199999997</v>
      </c>
      <c r="O142" s="57">
        <v>21.429456</v>
      </c>
      <c r="P142" s="57">
        <f t="shared" si="60"/>
        <v>0</v>
      </c>
      <c r="Q142" s="57">
        <f t="shared" si="87"/>
        <v>42.409989002</v>
      </c>
      <c r="R142" s="57">
        <f t="shared" si="88"/>
        <v>7.3757931</v>
      </c>
      <c r="S142" s="57">
        <f t="shared" si="89"/>
        <v>10.283586</v>
      </c>
      <c r="T142" s="57">
        <f t="shared" si="90"/>
        <v>3.179931</v>
      </c>
      <c r="U142" s="57">
        <f t="shared" si="91"/>
        <v>2.326310352</v>
      </c>
      <c r="V142" s="57">
        <f t="shared" si="92"/>
        <v>16.916954750000002</v>
      </c>
      <c r="W142" s="57">
        <f t="shared" si="93"/>
        <v>2.3274138</v>
      </c>
    </row>
    <row r="143" spans="2:25" s="4" customFormat="1" ht="12.75">
      <c r="B143" s="15" t="s">
        <v>137</v>
      </c>
      <c r="C143" s="16">
        <f t="shared" si="94"/>
        <v>7339</v>
      </c>
      <c r="D143" s="16">
        <f t="shared" si="95"/>
        <v>6825</v>
      </c>
      <c r="E143" s="49">
        <f>SUM(E144:E156)</f>
        <v>265</v>
      </c>
      <c r="F143" s="49">
        <f>SUM(F144:F156)</f>
        <v>6560</v>
      </c>
      <c r="G143" s="49">
        <f>SUM(G144:G156)</f>
        <v>514</v>
      </c>
      <c r="H143" s="49">
        <f t="shared" si="96"/>
        <v>13</v>
      </c>
      <c r="I143" s="49">
        <f>SUM(I144:I156)</f>
        <v>8</v>
      </c>
      <c r="J143" s="49">
        <f>SUM(J144:J156)</f>
        <v>5</v>
      </c>
      <c r="K143" s="63">
        <f>SUM(K144:K156)</f>
        <v>3167.2999999999993</v>
      </c>
      <c r="L143" s="63">
        <f>SUM(L144:L156)</f>
        <v>3144.2000000000003</v>
      </c>
      <c r="M143" s="31">
        <f t="shared" si="97"/>
        <v>23.099999999999</v>
      </c>
      <c r="N143" s="56">
        <f>SUM(N144:N156)</f>
        <v>2700.1114559999996</v>
      </c>
      <c r="O143" s="56">
        <v>21.429456</v>
      </c>
      <c r="P143" s="56">
        <f>P144</f>
        <v>10.714728</v>
      </c>
      <c r="Q143" s="56">
        <f aca="true" t="shared" si="98" ref="Q143:W143">SUM(Q144:Q156)</f>
        <v>466.74508327599995</v>
      </c>
      <c r="R143" s="56">
        <f t="shared" si="98"/>
        <v>95.88531029999999</v>
      </c>
      <c r="S143" s="56">
        <f t="shared" si="98"/>
        <v>133.686618</v>
      </c>
      <c r="T143" s="56">
        <f t="shared" si="98"/>
        <v>41.339102999999994</v>
      </c>
      <c r="U143" s="56">
        <f t="shared" si="98"/>
        <v>30.242034576000002</v>
      </c>
      <c r="V143" s="56">
        <f t="shared" si="98"/>
        <v>135.33563800000002</v>
      </c>
      <c r="W143" s="56">
        <f t="shared" si="98"/>
        <v>30.256379399999993</v>
      </c>
      <c r="Y143" s="19"/>
    </row>
    <row r="144" spans="2:23" s="19" customFormat="1" ht="12.75">
      <c r="B144" s="17" t="s">
        <v>138</v>
      </c>
      <c r="C144" s="18">
        <f t="shared" si="94"/>
        <v>353</v>
      </c>
      <c r="D144" s="18">
        <f t="shared" si="95"/>
        <v>334</v>
      </c>
      <c r="E144" s="50">
        <v>9</v>
      </c>
      <c r="F144" s="50">
        <v>325</v>
      </c>
      <c r="G144" s="50">
        <v>19</v>
      </c>
      <c r="H144" s="50">
        <f t="shared" si="96"/>
        <v>1</v>
      </c>
      <c r="I144" s="51"/>
      <c r="J144" s="50">
        <v>1</v>
      </c>
      <c r="K144" s="57">
        <v>154.1</v>
      </c>
      <c r="L144" s="61">
        <v>153</v>
      </c>
      <c r="M144" s="31">
        <f t="shared" si="97"/>
        <v>1.0999999999999943</v>
      </c>
      <c r="N144" s="57">
        <f aca="true" t="shared" si="99" ref="N144:N205">O144*I144*12+P144*J144*12</f>
        <v>128.57673599999998</v>
      </c>
      <c r="O144" s="59">
        <v>21.429456</v>
      </c>
      <c r="P144" s="57">
        <f aca="true" t="shared" si="100" ref="P144:P206">O144*J144*0.5</f>
        <v>10.714728</v>
      </c>
      <c r="Q144" s="57">
        <f aca="true" t="shared" si="101" ref="Q144:Q156">SUM(R144:W144)</f>
        <v>25.493034251999998</v>
      </c>
      <c r="R144" s="57">
        <f aca="true" t="shared" si="102" ref="R144:R156">(7375.7931*(I144+J144))/1000</f>
        <v>7.3757931</v>
      </c>
      <c r="S144" s="57">
        <f aca="true" t="shared" si="103" ref="S144:S156">(10283.586*(I144+J144))/1000</f>
        <v>10.283586</v>
      </c>
      <c r="T144" s="57">
        <f aca="true" t="shared" si="104" ref="T144:T156">(3179.931*(I144+J144))/1000</f>
        <v>3.179931</v>
      </c>
      <c r="U144" s="57">
        <f aca="true" t="shared" si="105" ref="U144:U156">(96.929598*(I144+J144)*24)/1000</f>
        <v>2.326310352</v>
      </c>
      <c r="V144" s="57">
        <f aca="true" t="shared" si="106" ref="V144:V156">16916.95475*I144/1000</f>
        <v>0</v>
      </c>
      <c r="W144" s="57">
        <f aca="true" t="shared" si="107" ref="W144:W156">(2327.4138*(I144+J144))/1000</f>
        <v>2.3274138</v>
      </c>
    </row>
    <row r="145" spans="2:23" s="19" customFormat="1" ht="12.75">
      <c r="B145" s="17" t="s">
        <v>139</v>
      </c>
      <c r="C145" s="50">
        <f t="shared" si="94"/>
        <v>239</v>
      </c>
      <c r="D145" s="50">
        <f t="shared" si="95"/>
        <v>228</v>
      </c>
      <c r="E145" s="50">
        <v>7</v>
      </c>
      <c r="F145" s="50">
        <v>221</v>
      </c>
      <c r="G145" s="50">
        <v>11</v>
      </c>
      <c r="H145" s="50">
        <f t="shared" si="96"/>
        <v>1</v>
      </c>
      <c r="I145" s="51"/>
      <c r="J145" s="50">
        <v>1</v>
      </c>
      <c r="K145" s="61">
        <v>154.1</v>
      </c>
      <c r="L145" s="61">
        <v>153</v>
      </c>
      <c r="M145" s="70">
        <f t="shared" si="97"/>
        <v>1.0999999999999943</v>
      </c>
      <c r="N145" s="61">
        <f t="shared" si="99"/>
        <v>128.57673599999998</v>
      </c>
      <c r="O145" s="59">
        <v>21.429456</v>
      </c>
      <c r="P145" s="57">
        <f t="shared" si="100"/>
        <v>10.714728</v>
      </c>
      <c r="Q145" s="57">
        <f t="shared" si="101"/>
        <v>25.493034251999998</v>
      </c>
      <c r="R145" s="57">
        <f t="shared" si="102"/>
        <v>7.3757931</v>
      </c>
      <c r="S145" s="57">
        <f t="shared" si="103"/>
        <v>10.283586</v>
      </c>
      <c r="T145" s="57">
        <f t="shared" si="104"/>
        <v>3.179931</v>
      </c>
      <c r="U145" s="57">
        <f t="shared" si="105"/>
        <v>2.326310352</v>
      </c>
      <c r="V145" s="57">
        <f t="shared" si="106"/>
        <v>0</v>
      </c>
      <c r="W145" s="57">
        <f t="shared" si="107"/>
        <v>2.3274138</v>
      </c>
    </row>
    <row r="146" spans="2:23" s="19" customFormat="1" ht="12.75">
      <c r="B146" s="17" t="s">
        <v>140</v>
      </c>
      <c r="C146" s="50">
        <f t="shared" si="94"/>
        <v>611</v>
      </c>
      <c r="D146" s="50">
        <f t="shared" si="95"/>
        <v>575</v>
      </c>
      <c r="E146" s="50">
        <v>23</v>
      </c>
      <c r="F146" s="50">
        <v>552</v>
      </c>
      <c r="G146" s="50">
        <v>36</v>
      </c>
      <c r="H146" s="50">
        <f t="shared" si="96"/>
        <v>1</v>
      </c>
      <c r="I146" s="51">
        <v>1</v>
      </c>
      <c r="J146" s="50"/>
      <c r="K146" s="61">
        <v>299.6</v>
      </c>
      <c r="L146" s="61">
        <v>297.4</v>
      </c>
      <c r="M146" s="70">
        <f t="shared" si="97"/>
        <v>2.2000000000000455</v>
      </c>
      <c r="N146" s="61">
        <f t="shared" si="99"/>
        <v>257.15347199999997</v>
      </c>
      <c r="O146" s="57">
        <v>21.429456</v>
      </c>
      <c r="P146" s="57">
        <f t="shared" si="100"/>
        <v>0</v>
      </c>
      <c r="Q146" s="57">
        <f t="shared" si="101"/>
        <v>42.409989002</v>
      </c>
      <c r="R146" s="57">
        <f t="shared" si="102"/>
        <v>7.3757931</v>
      </c>
      <c r="S146" s="57">
        <f t="shared" si="103"/>
        <v>10.283586</v>
      </c>
      <c r="T146" s="57">
        <f t="shared" si="104"/>
        <v>3.179931</v>
      </c>
      <c r="U146" s="57">
        <f t="shared" si="105"/>
        <v>2.326310352</v>
      </c>
      <c r="V146" s="57">
        <f t="shared" si="106"/>
        <v>16.916954750000002</v>
      </c>
      <c r="W146" s="57">
        <f t="shared" si="107"/>
        <v>2.3274138</v>
      </c>
    </row>
    <row r="147" spans="2:23" s="19" customFormat="1" ht="12.75">
      <c r="B147" s="17" t="s">
        <v>141</v>
      </c>
      <c r="C147" s="50">
        <f t="shared" si="94"/>
        <v>894</v>
      </c>
      <c r="D147" s="50">
        <f t="shared" si="95"/>
        <v>857</v>
      </c>
      <c r="E147" s="50">
        <v>34</v>
      </c>
      <c r="F147" s="50">
        <v>823</v>
      </c>
      <c r="G147" s="50">
        <v>37</v>
      </c>
      <c r="H147" s="50">
        <f t="shared" si="96"/>
        <v>1</v>
      </c>
      <c r="I147" s="51">
        <v>1</v>
      </c>
      <c r="J147" s="50"/>
      <c r="K147" s="61">
        <v>299.6</v>
      </c>
      <c r="L147" s="61">
        <v>297.4</v>
      </c>
      <c r="M147" s="70">
        <f t="shared" si="97"/>
        <v>2.2000000000000455</v>
      </c>
      <c r="N147" s="61">
        <f t="shared" si="99"/>
        <v>257.15347199999997</v>
      </c>
      <c r="O147" s="57">
        <v>21.429456</v>
      </c>
      <c r="P147" s="57">
        <f t="shared" si="100"/>
        <v>0</v>
      </c>
      <c r="Q147" s="57">
        <f t="shared" si="101"/>
        <v>42.409989002</v>
      </c>
      <c r="R147" s="57">
        <f t="shared" si="102"/>
        <v>7.3757931</v>
      </c>
      <c r="S147" s="57">
        <f t="shared" si="103"/>
        <v>10.283586</v>
      </c>
      <c r="T147" s="57">
        <f t="shared" si="104"/>
        <v>3.179931</v>
      </c>
      <c r="U147" s="57">
        <f t="shared" si="105"/>
        <v>2.326310352</v>
      </c>
      <c r="V147" s="57">
        <f t="shared" si="106"/>
        <v>16.916954750000002</v>
      </c>
      <c r="W147" s="57">
        <f t="shared" si="107"/>
        <v>2.3274138</v>
      </c>
    </row>
    <row r="148" spans="2:23" s="19" customFormat="1" ht="12.75">
      <c r="B148" s="17" t="s">
        <v>142</v>
      </c>
      <c r="C148" s="50">
        <f t="shared" si="94"/>
        <v>616</v>
      </c>
      <c r="D148" s="50">
        <f t="shared" si="95"/>
        <v>578</v>
      </c>
      <c r="E148" s="50">
        <v>15</v>
      </c>
      <c r="F148" s="50">
        <v>563</v>
      </c>
      <c r="G148" s="50">
        <v>38</v>
      </c>
      <c r="H148" s="50">
        <f t="shared" si="96"/>
        <v>1</v>
      </c>
      <c r="I148" s="51">
        <v>1</v>
      </c>
      <c r="J148" s="50"/>
      <c r="K148" s="61">
        <v>299.6</v>
      </c>
      <c r="L148" s="61">
        <v>297.4</v>
      </c>
      <c r="M148" s="70">
        <f t="shared" si="97"/>
        <v>2.2000000000000455</v>
      </c>
      <c r="N148" s="61">
        <f t="shared" si="99"/>
        <v>257.15347199999997</v>
      </c>
      <c r="O148" s="57">
        <v>21.429456</v>
      </c>
      <c r="P148" s="57">
        <f t="shared" si="100"/>
        <v>0</v>
      </c>
      <c r="Q148" s="57">
        <f t="shared" si="101"/>
        <v>42.409989002</v>
      </c>
      <c r="R148" s="57">
        <f t="shared" si="102"/>
        <v>7.3757931</v>
      </c>
      <c r="S148" s="57">
        <f t="shared" si="103"/>
        <v>10.283586</v>
      </c>
      <c r="T148" s="57">
        <f t="shared" si="104"/>
        <v>3.179931</v>
      </c>
      <c r="U148" s="57">
        <f t="shared" si="105"/>
        <v>2.326310352</v>
      </c>
      <c r="V148" s="57">
        <f t="shared" si="106"/>
        <v>16.916954750000002</v>
      </c>
      <c r="W148" s="57">
        <f t="shared" si="107"/>
        <v>2.3274138</v>
      </c>
    </row>
    <row r="149" spans="2:23" s="19" customFormat="1" ht="12.75">
      <c r="B149" s="17" t="s">
        <v>231</v>
      </c>
      <c r="C149" s="50">
        <f t="shared" si="94"/>
        <v>938</v>
      </c>
      <c r="D149" s="50">
        <f t="shared" si="95"/>
        <v>864</v>
      </c>
      <c r="E149" s="50">
        <v>28</v>
      </c>
      <c r="F149" s="50">
        <v>836</v>
      </c>
      <c r="G149" s="50">
        <v>74</v>
      </c>
      <c r="H149" s="50">
        <f t="shared" si="96"/>
        <v>1</v>
      </c>
      <c r="I149" s="51">
        <v>1</v>
      </c>
      <c r="J149" s="50"/>
      <c r="K149" s="61">
        <v>299.6</v>
      </c>
      <c r="L149" s="61">
        <v>297.4</v>
      </c>
      <c r="M149" s="70">
        <f t="shared" si="97"/>
        <v>2.2000000000000455</v>
      </c>
      <c r="N149" s="61">
        <f t="shared" si="99"/>
        <v>257.15347199999997</v>
      </c>
      <c r="O149" s="57">
        <v>21.429456</v>
      </c>
      <c r="P149" s="57">
        <f t="shared" si="100"/>
        <v>0</v>
      </c>
      <c r="Q149" s="57">
        <f t="shared" si="101"/>
        <v>42.409989002</v>
      </c>
      <c r="R149" s="57">
        <f t="shared" si="102"/>
        <v>7.3757931</v>
      </c>
      <c r="S149" s="57">
        <f t="shared" si="103"/>
        <v>10.283586</v>
      </c>
      <c r="T149" s="57">
        <f t="shared" si="104"/>
        <v>3.179931</v>
      </c>
      <c r="U149" s="57">
        <f t="shared" si="105"/>
        <v>2.326310352</v>
      </c>
      <c r="V149" s="57">
        <f t="shared" si="106"/>
        <v>16.916954750000002</v>
      </c>
      <c r="W149" s="57">
        <f t="shared" si="107"/>
        <v>2.3274138</v>
      </c>
    </row>
    <row r="150" spans="2:23" s="19" customFormat="1" ht="12.75">
      <c r="B150" s="17" t="s">
        <v>143</v>
      </c>
      <c r="C150" s="50">
        <f t="shared" si="94"/>
        <v>518</v>
      </c>
      <c r="D150" s="50">
        <f t="shared" si="95"/>
        <v>476</v>
      </c>
      <c r="E150" s="50">
        <v>16</v>
      </c>
      <c r="F150" s="50">
        <v>460</v>
      </c>
      <c r="G150" s="50">
        <v>42</v>
      </c>
      <c r="H150" s="50">
        <f t="shared" si="96"/>
        <v>1</v>
      </c>
      <c r="I150" s="51">
        <v>1</v>
      </c>
      <c r="J150" s="50"/>
      <c r="K150" s="61">
        <v>299.6</v>
      </c>
      <c r="L150" s="61">
        <v>297.4</v>
      </c>
      <c r="M150" s="70">
        <f t="shared" si="97"/>
        <v>2.2000000000000455</v>
      </c>
      <c r="N150" s="61">
        <f t="shared" si="99"/>
        <v>257.15347199999997</v>
      </c>
      <c r="O150" s="57">
        <v>21.429456</v>
      </c>
      <c r="P150" s="57">
        <f t="shared" si="100"/>
        <v>0</v>
      </c>
      <c r="Q150" s="57">
        <f t="shared" si="101"/>
        <v>42.409989002</v>
      </c>
      <c r="R150" s="57">
        <f t="shared" si="102"/>
        <v>7.3757931</v>
      </c>
      <c r="S150" s="57">
        <f t="shared" si="103"/>
        <v>10.283586</v>
      </c>
      <c r="T150" s="57">
        <f t="shared" si="104"/>
        <v>3.179931</v>
      </c>
      <c r="U150" s="57">
        <f t="shared" si="105"/>
        <v>2.326310352</v>
      </c>
      <c r="V150" s="57">
        <f t="shared" si="106"/>
        <v>16.916954750000002</v>
      </c>
      <c r="W150" s="57">
        <f t="shared" si="107"/>
        <v>2.3274138</v>
      </c>
    </row>
    <row r="151" spans="2:23" s="19" customFormat="1" ht="12.75">
      <c r="B151" s="17" t="s">
        <v>144</v>
      </c>
      <c r="C151" s="50">
        <f t="shared" si="94"/>
        <v>346</v>
      </c>
      <c r="D151" s="50">
        <f t="shared" si="95"/>
        <v>319</v>
      </c>
      <c r="E151" s="50">
        <v>14</v>
      </c>
      <c r="F151" s="50">
        <v>305</v>
      </c>
      <c r="G151" s="50">
        <v>27</v>
      </c>
      <c r="H151" s="50">
        <f t="shared" si="96"/>
        <v>1</v>
      </c>
      <c r="I151" s="51"/>
      <c r="J151" s="50">
        <v>1</v>
      </c>
      <c r="K151" s="61">
        <v>154.1</v>
      </c>
      <c r="L151" s="61">
        <v>153</v>
      </c>
      <c r="M151" s="70">
        <f t="shared" si="97"/>
        <v>1.0999999999999943</v>
      </c>
      <c r="N151" s="61">
        <f t="shared" si="99"/>
        <v>128.57673599999998</v>
      </c>
      <c r="O151" s="59">
        <v>21.429456</v>
      </c>
      <c r="P151" s="57">
        <f t="shared" si="100"/>
        <v>10.714728</v>
      </c>
      <c r="Q151" s="57">
        <f t="shared" si="101"/>
        <v>25.493034251999998</v>
      </c>
      <c r="R151" s="57">
        <f t="shared" si="102"/>
        <v>7.3757931</v>
      </c>
      <c r="S151" s="57">
        <f t="shared" si="103"/>
        <v>10.283586</v>
      </c>
      <c r="T151" s="57">
        <f t="shared" si="104"/>
        <v>3.179931</v>
      </c>
      <c r="U151" s="57">
        <f t="shared" si="105"/>
        <v>2.326310352</v>
      </c>
      <c r="V151" s="57">
        <f t="shared" si="106"/>
        <v>0</v>
      </c>
      <c r="W151" s="57">
        <f t="shared" si="107"/>
        <v>2.3274138</v>
      </c>
    </row>
    <row r="152" spans="2:23" s="19" customFormat="1" ht="12.75">
      <c r="B152" s="17" t="s">
        <v>145</v>
      </c>
      <c r="C152" s="50">
        <f t="shared" si="94"/>
        <v>331</v>
      </c>
      <c r="D152" s="50">
        <f t="shared" si="95"/>
        <v>306</v>
      </c>
      <c r="E152" s="50">
        <v>12</v>
      </c>
      <c r="F152" s="50">
        <v>294</v>
      </c>
      <c r="G152" s="50">
        <v>25</v>
      </c>
      <c r="H152" s="50">
        <f t="shared" si="96"/>
        <v>1</v>
      </c>
      <c r="I152" s="51"/>
      <c r="J152" s="50">
        <v>1</v>
      </c>
      <c r="K152" s="61">
        <v>154.1</v>
      </c>
      <c r="L152" s="61">
        <v>153</v>
      </c>
      <c r="M152" s="70">
        <f t="shared" si="97"/>
        <v>1.0999999999999943</v>
      </c>
      <c r="N152" s="61">
        <f t="shared" si="99"/>
        <v>128.57673599999998</v>
      </c>
      <c r="O152" s="59">
        <v>21.429456</v>
      </c>
      <c r="P152" s="57">
        <f t="shared" si="100"/>
        <v>10.714728</v>
      </c>
      <c r="Q152" s="57">
        <f t="shared" si="101"/>
        <v>25.493034251999998</v>
      </c>
      <c r="R152" s="57">
        <f t="shared" si="102"/>
        <v>7.3757931</v>
      </c>
      <c r="S152" s="57">
        <f t="shared" si="103"/>
        <v>10.283586</v>
      </c>
      <c r="T152" s="57">
        <f t="shared" si="104"/>
        <v>3.179931</v>
      </c>
      <c r="U152" s="57">
        <f t="shared" si="105"/>
        <v>2.326310352</v>
      </c>
      <c r="V152" s="57">
        <f t="shared" si="106"/>
        <v>0</v>
      </c>
      <c r="W152" s="57">
        <f t="shared" si="107"/>
        <v>2.3274138</v>
      </c>
    </row>
    <row r="153" spans="2:23" s="19" customFormat="1" ht="12.75">
      <c r="B153" s="17" t="s">
        <v>146</v>
      </c>
      <c r="C153" s="50">
        <f t="shared" si="94"/>
        <v>575</v>
      </c>
      <c r="D153" s="50">
        <f t="shared" si="95"/>
        <v>525</v>
      </c>
      <c r="E153" s="50">
        <v>22</v>
      </c>
      <c r="F153" s="50">
        <v>503</v>
      </c>
      <c r="G153" s="50">
        <v>50</v>
      </c>
      <c r="H153" s="50">
        <f t="shared" si="96"/>
        <v>1</v>
      </c>
      <c r="I153" s="51">
        <v>1</v>
      </c>
      <c r="J153" s="50"/>
      <c r="K153" s="61">
        <v>299.6</v>
      </c>
      <c r="L153" s="61">
        <v>297.4</v>
      </c>
      <c r="M153" s="70">
        <f t="shared" si="97"/>
        <v>2.2000000000000455</v>
      </c>
      <c r="N153" s="61">
        <f t="shared" si="99"/>
        <v>257.15347199999997</v>
      </c>
      <c r="O153" s="57">
        <v>21.429456</v>
      </c>
      <c r="P153" s="57">
        <f t="shared" si="100"/>
        <v>0</v>
      </c>
      <c r="Q153" s="57">
        <f t="shared" si="101"/>
        <v>42.409989002</v>
      </c>
      <c r="R153" s="57">
        <f t="shared" si="102"/>
        <v>7.3757931</v>
      </c>
      <c r="S153" s="57">
        <f t="shared" si="103"/>
        <v>10.283586</v>
      </c>
      <c r="T153" s="57">
        <f t="shared" si="104"/>
        <v>3.179931</v>
      </c>
      <c r="U153" s="57">
        <f t="shared" si="105"/>
        <v>2.326310352</v>
      </c>
      <c r="V153" s="57">
        <f t="shared" si="106"/>
        <v>16.916954750000002</v>
      </c>
      <c r="W153" s="57">
        <f t="shared" si="107"/>
        <v>2.3274138</v>
      </c>
    </row>
    <row r="154" spans="2:23" s="19" customFormat="1" ht="12.75">
      <c r="B154" s="17" t="s">
        <v>147</v>
      </c>
      <c r="C154" s="50">
        <f t="shared" si="94"/>
        <v>1054</v>
      </c>
      <c r="D154" s="50">
        <f t="shared" si="95"/>
        <v>978</v>
      </c>
      <c r="E154" s="50">
        <v>56</v>
      </c>
      <c r="F154" s="50">
        <v>922</v>
      </c>
      <c r="G154" s="50">
        <v>76</v>
      </c>
      <c r="H154" s="50">
        <f t="shared" si="96"/>
        <v>1</v>
      </c>
      <c r="I154" s="51">
        <v>1</v>
      </c>
      <c r="J154" s="50"/>
      <c r="K154" s="61">
        <v>299.6</v>
      </c>
      <c r="L154" s="61">
        <v>297.4</v>
      </c>
      <c r="M154" s="70">
        <f t="shared" si="97"/>
        <v>2.2000000000000455</v>
      </c>
      <c r="N154" s="61">
        <f t="shared" si="99"/>
        <v>257.15347199999997</v>
      </c>
      <c r="O154" s="57">
        <v>21.429456</v>
      </c>
      <c r="P154" s="57">
        <f t="shared" si="100"/>
        <v>0</v>
      </c>
      <c r="Q154" s="57">
        <f t="shared" si="101"/>
        <v>42.409989002</v>
      </c>
      <c r="R154" s="57">
        <f t="shared" si="102"/>
        <v>7.3757931</v>
      </c>
      <c r="S154" s="57">
        <f t="shared" si="103"/>
        <v>10.283586</v>
      </c>
      <c r="T154" s="57">
        <f t="shared" si="104"/>
        <v>3.179931</v>
      </c>
      <c r="U154" s="57">
        <f t="shared" si="105"/>
        <v>2.326310352</v>
      </c>
      <c r="V154" s="57">
        <f t="shared" si="106"/>
        <v>16.916954750000002</v>
      </c>
      <c r="W154" s="57">
        <f t="shared" si="107"/>
        <v>2.3274138</v>
      </c>
    </row>
    <row r="155" spans="2:23" s="19" customFormat="1" ht="12.75">
      <c r="B155" s="17" t="s">
        <v>148</v>
      </c>
      <c r="C155" s="50">
        <f t="shared" si="94"/>
        <v>213</v>
      </c>
      <c r="D155" s="50">
        <f t="shared" si="95"/>
        <v>205</v>
      </c>
      <c r="E155" s="50">
        <v>9</v>
      </c>
      <c r="F155" s="50">
        <v>196</v>
      </c>
      <c r="G155" s="50">
        <v>8</v>
      </c>
      <c r="H155" s="50">
        <f t="shared" si="96"/>
        <v>1</v>
      </c>
      <c r="I155" s="51"/>
      <c r="J155" s="50">
        <v>1</v>
      </c>
      <c r="K155" s="61">
        <v>154.1</v>
      </c>
      <c r="L155" s="61">
        <v>153</v>
      </c>
      <c r="M155" s="70">
        <f t="shared" si="97"/>
        <v>1.0999999999999943</v>
      </c>
      <c r="N155" s="61">
        <f t="shared" si="99"/>
        <v>128.57673599999998</v>
      </c>
      <c r="O155" s="59">
        <v>21.429456</v>
      </c>
      <c r="P155" s="57">
        <f t="shared" si="100"/>
        <v>10.714728</v>
      </c>
      <c r="Q155" s="57">
        <f t="shared" si="101"/>
        <v>25.493034251999998</v>
      </c>
      <c r="R155" s="57">
        <f t="shared" si="102"/>
        <v>7.3757931</v>
      </c>
      <c r="S155" s="57">
        <f t="shared" si="103"/>
        <v>10.283586</v>
      </c>
      <c r="T155" s="57">
        <f t="shared" si="104"/>
        <v>3.179931</v>
      </c>
      <c r="U155" s="57">
        <f t="shared" si="105"/>
        <v>2.326310352</v>
      </c>
      <c r="V155" s="57">
        <f t="shared" si="106"/>
        <v>0</v>
      </c>
      <c r="W155" s="57">
        <f t="shared" si="107"/>
        <v>2.3274138</v>
      </c>
    </row>
    <row r="156" spans="2:23" s="19" customFormat="1" ht="12.75">
      <c r="B156" s="17" t="s">
        <v>149</v>
      </c>
      <c r="C156" s="50">
        <f t="shared" si="94"/>
        <v>651</v>
      </c>
      <c r="D156" s="50">
        <f t="shared" si="95"/>
        <v>580</v>
      </c>
      <c r="E156" s="50">
        <v>20</v>
      </c>
      <c r="F156" s="50">
        <v>560</v>
      </c>
      <c r="G156" s="50">
        <v>71</v>
      </c>
      <c r="H156" s="50">
        <f t="shared" si="96"/>
        <v>1</v>
      </c>
      <c r="I156" s="51">
        <v>1</v>
      </c>
      <c r="J156" s="50"/>
      <c r="K156" s="61">
        <v>299.6</v>
      </c>
      <c r="L156" s="61">
        <v>297.4</v>
      </c>
      <c r="M156" s="70">
        <f t="shared" si="97"/>
        <v>2.2000000000000455</v>
      </c>
      <c r="N156" s="61">
        <f t="shared" si="99"/>
        <v>257.15347199999997</v>
      </c>
      <c r="O156" s="57">
        <v>21.429456</v>
      </c>
      <c r="P156" s="57">
        <f t="shared" si="100"/>
        <v>0</v>
      </c>
      <c r="Q156" s="57">
        <f t="shared" si="101"/>
        <v>42.409989002</v>
      </c>
      <c r="R156" s="57">
        <f t="shared" si="102"/>
        <v>7.3757931</v>
      </c>
      <c r="S156" s="57">
        <f t="shared" si="103"/>
        <v>10.283586</v>
      </c>
      <c r="T156" s="57">
        <f t="shared" si="104"/>
        <v>3.179931</v>
      </c>
      <c r="U156" s="57">
        <f t="shared" si="105"/>
        <v>2.326310352</v>
      </c>
      <c r="V156" s="57">
        <f t="shared" si="106"/>
        <v>16.916954750000002</v>
      </c>
      <c r="W156" s="57">
        <f t="shared" si="107"/>
        <v>2.3274138</v>
      </c>
    </row>
    <row r="157" spans="2:25" s="4" customFormat="1" ht="12.75">
      <c r="B157" s="15" t="s">
        <v>150</v>
      </c>
      <c r="C157" s="16">
        <f t="shared" si="94"/>
        <v>2460</v>
      </c>
      <c r="D157" s="16">
        <f t="shared" si="95"/>
        <v>2262</v>
      </c>
      <c r="E157" s="49">
        <f>SUM(E158:E161)</f>
        <v>77</v>
      </c>
      <c r="F157" s="49">
        <f>SUM(F158:F161)</f>
        <v>2185</v>
      </c>
      <c r="G157" s="49">
        <f>SUM(G158:G161)</f>
        <v>198</v>
      </c>
      <c r="H157" s="49">
        <f t="shared" si="96"/>
        <v>4</v>
      </c>
      <c r="I157" s="49">
        <f>SUM(I158:I161)</f>
        <v>4</v>
      </c>
      <c r="J157" s="49">
        <f>SUM(J158:J161)</f>
        <v>0</v>
      </c>
      <c r="K157" s="63">
        <f>SUM(K158:K161)</f>
        <v>1198.4</v>
      </c>
      <c r="L157" s="63">
        <f>SUM(L158:L161)</f>
        <v>1189.6</v>
      </c>
      <c r="M157" s="31">
        <f t="shared" si="97"/>
        <v>8.800000000000182</v>
      </c>
      <c r="N157" s="56">
        <f>SUM(N158:N161)</f>
        <v>1028.6138879999999</v>
      </c>
      <c r="O157" s="56">
        <v>21.429456</v>
      </c>
      <c r="P157" s="56">
        <f>P143</f>
        <v>10.714728</v>
      </c>
      <c r="Q157" s="56">
        <f aca="true" t="shared" si="108" ref="Q157:W157">SUM(Q158:Q161)</f>
        <v>169.639956008</v>
      </c>
      <c r="R157" s="56">
        <f t="shared" si="108"/>
        <v>29.5031724</v>
      </c>
      <c r="S157" s="56">
        <f t="shared" si="108"/>
        <v>41.134344</v>
      </c>
      <c r="T157" s="56">
        <f t="shared" si="108"/>
        <v>12.719724</v>
      </c>
      <c r="U157" s="56">
        <f t="shared" si="108"/>
        <v>9.305241408</v>
      </c>
      <c r="V157" s="56">
        <f t="shared" si="108"/>
        <v>67.66781900000001</v>
      </c>
      <c r="W157" s="56">
        <f t="shared" si="108"/>
        <v>9.3096552</v>
      </c>
      <c r="Y157" s="19"/>
    </row>
    <row r="158" spans="2:23" s="19" customFormat="1" ht="12.75">
      <c r="B158" s="17" t="s">
        <v>151</v>
      </c>
      <c r="C158" s="18">
        <f t="shared" si="94"/>
        <v>682</v>
      </c>
      <c r="D158" s="18">
        <f t="shared" si="95"/>
        <v>653</v>
      </c>
      <c r="E158" s="50">
        <v>28</v>
      </c>
      <c r="F158" s="50">
        <v>625</v>
      </c>
      <c r="G158" s="50">
        <v>29</v>
      </c>
      <c r="H158" s="50">
        <f t="shared" si="96"/>
        <v>1</v>
      </c>
      <c r="I158" s="51">
        <v>1</v>
      </c>
      <c r="J158" s="50"/>
      <c r="K158" s="57">
        <v>299.6</v>
      </c>
      <c r="L158" s="61">
        <v>297.4</v>
      </c>
      <c r="M158" s="31">
        <f t="shared" si="97"/>
        <v>2.2000000000000455</v>
      </c>
      <c r="N158" s="57">
        <f t="shared" si="99"/>
        <v>257.15347199999997</v>
      </c>
      <c r="O158" s="57">
        <v>21.429456</v>
      </c>
      <c r="P158" s="57">
        <f t="shared" si="100"/>
        <v>0</v>
      </c>
      <c r="Q158" s="57">
        <f>SUM(R158:W158)</f>
        <v>42.409989002</v>
      </c>
      <c r="R158" s="57">
        <f>(7375.7931*(I158+J158))/1000</f>
        <v>7.3757931</v>
      </c>
      <c r="S158" s="57">
        <f>(10283.586*(I158+J158))/1000</f>
        <v>10.283586</v>
      </c>
      <c r="T158" s="57">
        <f>(3179.931*(I158+J158))/1000</f>
        <v>3.179931</v>
      </c>
      <c r="U158" s="57">
        <f>(96.929598*(I158+J158)*24)/1000</f>
        <v>2.326310352</v>
      </c>
      <c r="V158" s="57">
        <f>16916.95475*I158/1000</f>
        <v>16.916954750000002</v>
      </c>
      <c r="W158" s="57">
        <f>(2327.4138*(I158+J158))/1000</f>
        <v>2.3274138</v>
      </c>
    </row>
    <row r="159" spans="2:23" s="19" customFormat="1" ht="12.75">
      <c r="B159" s="17" t="s">
        <v>232</v>
      </c>
      <c r="C159" s="18">
        <f t="shared" si="94"/>
        <v>575</v>
      </c>
      <c r="D159" s="18">
        <f t="shared" si="95"/>
        <v>521</v>
      </c>
      <c r="E159" s="50">
        <v>17</v>
      </c>
      <c r="F159" s="50">
        <v>504</v>
      </c>
      <c r="G159" s="50">
        <v>54</v>
      </c>
      <c r="H159" s="50">
        <f t="shared" si="96"/>
        <v>1</v>
      </c>
      <c r="I159" s="51">
        <v>1</v>
      </c>
      <c r="J159" s="50"/>
      <c r="K159" s="57">
        <v>299.6</v>
      </c>
      <c r="L159" s="61">
        <v>297.4</v>
      </c>
      <c r="M159" s="31">
        <f t="shared" si="97"/>
        <v>2.2000000000000455</v>
      </c>
      <c r="N159" s="57">
        <f t="shared" si="99"/>
        <v>257.15347199999997</v>
      </c>
      <c r="O159" s="57">
        <v>21.429456</v>
      </c>
      <c r="P159" s="57">
        <f t="shared" si="100"/>
        <v>0</v>
      </c>
      <c r="Q159" s="57">
        <f>SUM(R159:W159)</f>
        <v>42.409989002</v>
      </c>
      <c r="R159" s="57">
        <f>(7375.7931*(I159+J159))/1000</f>
        <v>7.3757931</v>
      </c>
      <c r="S159" s="57">
        <f>(10283.586*(I159+J159))/1000</f>
        <v>10.283586</v>
      </c>
      <c r="T159" s="57">
        <f>(3179.931*(I159+J159))/1000</f>
        <v>3.179931</v>
      </c>
      <c r="U159" s="57">
        <f>(96.929598*(I159+J159)*24)/1000</f>
        <v>2.326310352</v>
      </c>
      <c r="V159" s="57">
        <f>16916.95475*I159/1000</f>
        <v>16.916954750000002</v>
      </c>
      <c r="W159" s="57">
        <f>(2327.4138*(I159+J159))/1000</f>
        <v>2.3274138</v>
      </c>
    </row>
    <row r="160" spans="2:23" s="19" customFormat="1" ht="12.75">
      <c r="B160" s="17" t="s">
        <v>152</v>
      </c>
      <c r="C160" s="18">
        <f t="shared" si="94"/>
        <v>666</v>
      </c>
      <c r="D160" s="18">
        <f t="shared" si="95"/>
        <v>611</v>
      </c>
      <c r="E160" s="50">
        <v>10</v>
      </c>
      <c r="F160" s="50">
        <v>601</v>
      </c>
      <c r="G160" s="50">
        <v>55</v>
      </c>
      <c r="H160" s="50">
        <f t="shared" si="96"/>
        <v>1</v>
      </c>
      <c r="I160" s="51">
        <v>1</v>
      </c>
      <c r="J160" s="50"/>
      <c r="K160" s="57">
        <v>299.6</v>
      </c>
      <c r="L160" s="61">
        <v>297.4</v>
      </c>
      <c r="M160" s="31">
        <f t="shared" si="97"/>
        <v>2.2000000000000455</v>
      </c>
      <c r="N160" s="57">
        <f t="shared" si="99"/>
        <v>257.15347199999997</v>
      </c>
      <c r="O160" s="57">
        <v>21.429456</v>
      </c>
      <c r="P160" s="57">
        <f t="shared" si="100"/>
        <v>0</v>
      </c>
      <c r="Q160" s="57">
        <f>SUM(R160:W160)</f>
        <v>42.409989002</v>
      </c>
      <c r="R160" s="57">
        <f>(7375.7931*(I160+J160))/1000</f>
        <v>7.3757931</v>
      </c>
      <c r="S160" s="57">
        <f>(10283.586*(I160+J160))/1000</f>
        <v>10.283586</v>
      </c>
      <c r="T160" s="57">
        <f>(3179.931*(I160+J160))/1000</f>
        <v>3.179931</v>
      </c>
      <c r="U160" s="57">
        <f>(96.929598*(I160+J160)*24)/1000</f>
        <v>2.326310352</v>
      </c>
      <c r="V160" s="57">
        <f>16916.95475*I160/1000</f>
        <v>16.916954750000002</v>
      </c>
      <c r="W160" s="57">
        <f>(2327.4138*(I160+J160))/1000</f>
        <v>2.3274138</v>
      </c>
    </row>
    <row r="161" spans="2:23" s="19" customFormat="1" ht="12.75">
      <c r="B161" s="17" t="s">
        <v>153</v>
      </c>
      <c r="C161" s="18">
        <f t="shared" si="94"/>
        <v>537</v>
      </c>
      <c r="D161" s="18">
        <f t="shared" si="95"/>
        <v>477</v>
      </c>
      <c r="E161" s="50">
        <v>22</v>
      </c>
      <c r="F161" s="50">
        <v>455</v>
      </c>
      <c r="G161" s="50">
        <v>60</v>
      </c>
      <c r="H161" s="50">
        <f t="shared" si="96"/>
        <v>1</v>
      </c>
      <c r="I161" s="51">
        <v>1</v>
      </c>
      <c r="J161" s="50"/>
      <c r="K161" s="57">
        <v>299.6</v>
      </c>
      <c r="L161" s="61">
        <v>297.4</v>
      </c>
      <c r="M161" s="31">
        <f t="shared" si="97"/>
        <v>2.2000000000000455</v>
      </c>
      <c r="N161" s="57">
        <f t="shared" si="99"/>
        <v>257.15347199999997</v>
      </c>
      <c r="O161" s="57">
        <v>21.429456</v>
      </c>
      <c r="P161" s="57">
        <f t="shared" si="100"/>
        <v>0</v>
      </c>
      <c r="Q161" s="57">
        <f>SUM(R161:W161)</f>
        <v>42.409989002</v>
      </c>
      <c r="R161" s="57">
        <f>(7375.7931*(I161+J161))/1000</f>
        <v>7.3757931</v>
      </c>
      <c r="S161" s="57">
        <f>(10283.586*(I161+J161))/1000</f>
        <v>10.283586</v>
      </c>
      <c r="T161" s="57">
        <f>(3179.931*(I161+J161))/1000</f>
        <v>3.179931</v>
      </c>
      <c r="U161" s="57">
        <f>(96.929598*(I161+J161)*24)/1000</f>
        <v>2.326310352</v>
      </c>
      <c r="V161" s="57">
        <f>16916.95475*I161/1000</f>
        <v>16.916954750000002</v>
      </c>
      <c r="W161" s="57">
        <f>(2327.4138*(I161+J161))/1000</f>
        <v>2.3274138</v>
      </c>
    </row>
    <row r="162" spans="2:25" s="4" customFormat="1" ht="12.75">
      <c r="B162" s="15" t="s">
        <v>154</v>
      </c>
      <c r="C162" s="16">
        <f t="shared" si="94"/>
        <v>8254</v>
      </c>
      <c r="D162" s="16">
        <f t="shared" si="95"/>
        <v>7632</v>
      </c>
      <c r="E162" s="49">
        <f>SUM(E163:E175)</f>
        <v>600</v>
      </c>
      <c r="F162" s="49">
        <f>SUM(F163:F175)</f>
        <v>7032</v>
      </c>
      <c r="G162" s="49">
        <f>SUM(G163:G175)</f>
        <v>622</v>
      </c>
      <c r="H162" s="49">
        <f t="shared" si="96"/>
        <v>14</v>
      </c>
      <c r="I162" s="49">
        <f>SUM(I163:I175)</f>
        <v>9</v>
      </c>
      <c r="J162" s="49">
        <f>SUM(J163:J175)</f>
        <v>5</v>
      </c>
      <c r="K162" s="63">
        <f>SUM(K163:K175)</f>
        <v>3466.7999999999993</v>
      </c>
      <c r="L162" s="63">
        <f>SUM(L163:L175)</f>
        <v>3441.5</v>
      </c>
      <c r="M162" s="31">
        <f t="shared" si="97"/>
        <v>25.299999999999272</v>
      </c>
      <c r="N162" s="56">
        <f>SUM(N163:N175)</f>
        <v>2957.2649279999996</v>
      </c>
      <c r="O162" s="56">
        <v>21.429456</v>
      </c>
      <c r="P162" s="56">
        <f>P157</f>
        <v>10.714728</v>
      </c>
      <c r="Q162" s="56">
        <f aca="true" t="shared" si="109" ref="Q162:W162">SUM(Q163:Q175)</f>
        <v>509.1550722779999</v>
      </c>
      <c r="R162" s="56">
        <f t="shared" si="109"/>
        <v>103.2611034</v>
      </c>
      <c r="S162" s="56">
        <f t="shared" si="109"/>
        <v>143.970204</v>
      </c>
      <c r="T162" s="56">
        <f t="shared" si="109"/>
        <v>44.519034</v>
      </c>
      <c r="U162" s="56">
        <f t="shared" si="109"/>
        <v>32.568344928</v>
      </c>
      <c r="V162" s="56">
        <f t="shared" si="109"/>
        <v>152.25259275000002</v>
      </c>
      <c r="W162" s="56">
        <f t="shared" si="109"/>
        <v>32.583793199999995</v>
      </c>
      <c r="Y162" s="19"/>
    </row>
    <row r="163" spans="2:23" s="19" customFormat="1" ht="12.75">
      <c r="B163" s="17" t="s">
        <v>155</v>
      </c>
      <c r="C163" s="18">
        <f t="shared" si="94"/>
        <v>505</v>
      </c>
      <c r="D163" s="18">
        <f t="shared" si="95"/>
        <v>460</v>
      </c>
      <c r="E163" s="50">
        <v>37</v>
      </c>
      <c r="F163" s="50">
        <v>423</v>
      </c>
      <c r="G163" s="50">
        <v>45</v>
      </c>
      <c r="H163" s="50">
        <f t="shared" si="96"/>
        <v>1</v>
      </c>
      <c r="I163" s="51">
        <v>1</v>
      </c>
      <c r="J163" s="50"/>
      <c r="K163" s="57">
        <v>299.6</v>
      </c>
      <c r="L163" s="61">
        <v>297.4</v>
      </c>
      <c r="M163" s="31">
        <f t="shared" si="97"/>
        <v>2.2000000000000455</v>
      </c>
      <c r="N163" s="57">
        <f t="shared" si="99"/>
        <v>257.15347199999997</v>
      </c>
      <c r="O163" s="57">
        <v>21.429456</v>
      </c>
      <c r="P163" s="57">
        <f t="shared" si="100"/>
        <v>0</v>
      </c>
      <c r="Q163" s="57">
        <f aca="true" t="shared" si="110" ref="Q163:Q175">SUM(R163:W163)</f>
        <v>42.409989002</v>
      </c>
      <c r="R163" s="57">
        <f aca="true" t="shared" si="111" ref="R163:R175">(7375.7931*(I163+J163))/1000</f>
        <v>7.3757931</v>
      </c>
      <c r="S163" s="57">
        <f aca="true" t="shared" si="112" ref="S163:S175">(10283.586*(I163+J163))/1000</f>
        <v>10.283586</v>
      </c>
      <c r="T163" s="57">
        <f aca="true" t="shared" si="113" ref="T163:T175">(3179.931*(I163+J163))/1000</f>
        <v>3.179931</v>
      </c>
      <c r="U163" s="57">
        <f aca="true" t="shared" si="114" ref="U163:U175">(96.929598*(I163+J163)*24)/1000</f>
        <v>2.326310352</v>
      </c>
      <c r="V163" s="57">
        <f aca="true" t="shared" si="115" ref="V163:V175">16916.95475*I163/1000</f>
        <v>16.916954750000002</v>
      </c>
      <c r="W163" s="57">
        <f aca="true" t="shared" si="116" ref="W163:W175">(2327.4138*(I163+J163))/1000</f>
        <v>2.3274138</v>
      </c>
    </row>
    <row r="164" spans="2:23" s="19" customFormat="1" ht="12.75">
      <c r="B164" s="17" t="s">
        <v>156</v>
      </c>
      <c r="C164" s="18">
        <f t="shared" si="94"/>
        <v>510</v>
      </c>
      <c r="D164" s="18">
        <f t="shared" si="95"/>
        <v>450</v>
      </c>
      <c r="E164" s="50">
        <v>12</v>
      </c>
      <c r="F164" s="50">
        <v>438</v>
      </c>
      <c r="G164" s="50">
        <v>60</v>
      </c>
      <c r="H164" s="50">
        <f t="shared" si="96"/>
        <v>1</v>
      </c>
      <c r="I164" s="51">
        <v>1</v>
      </c>
      <c r="J164" s="50"/>
      <c r="K164" s="57">
        <v>299.6</v>
      </c>
      <c r="L164" s="61">
        <v>297.4</v>
      </c>
      <c r="M164" s="31">
        <f t="shared" si="97"/>
        <v>2.2000000000000455</v>
      </c>
      <c r="N164" s="57">
        <f t="shared" si="99"/>
        <v>257.15347199999997</v>
      </c>
      <c r="O164" s="57">
        <v>21.429456</v>
      </c>
      <c r="P164" s="57">
        <f t="shared" si="100"/>
        <v>0</v>
      </c>
      <c r="Q164" s="57">
        <f t="shared" si="110"/>
        <v>42.409989002</v>
      </c>
      <c r="R164" s="57">
        <f t="shared" si="111"/>
        <v>7.3757931</v>
      </c>
      <c r="S164" s="57">
        <f t="shared" si="112"/>
        <v>10.283586</v>
      </c>
      <c r="T164" s="57">
        <f t="shared" si="113"/>
        <v>3.179931</v>
      </c>
      <c r="U164" s="57">
        <f t="shared" si="114"/>
        <v>2.326310352</v>
      </c>
      <c r="V164" s="57">
        <f t="shared" si="115"/>
        <v>16.916954750000002</v>
      </c>
      <c r="W164" s="57">
        <f t="shared" si="116"/>
        <v>2.3274138</v>
      </c>
    </row>
    <row r="165" spans="2:23" s="19" customFormat="1" ht="12.75">
      <c r="B165" s="17" t="s">
        <v>157</v>
      </c>
      <c r="C165" s="18">
        <f t="shared" si="94"/>
        <v>233</v>
      </c>
      <c r="D165" s="18">
        <f t="shared" si="95"/>
        <v>209</v>
      </c>
      <c r="E165" s="50">
        <v>6</v>
      </c>
      <c r="F165" s="50">
        <v>203</v>
      </c>
      <c r="G165" s="50">
        <v>24</v>
      </c>
      <c r="H165" s="50">
        <f t="shared" si="96"/>
        <v>1</v>
      </c>
      <c r="I165" s="51"/>
      <c r="J165" s="50">
        <v>1</v>
      </c>
      <c r="K165" s="57">
        <v>154.1</v>
      </c>
      <c r="L165" s="61">
        <v>153</v>
      </c>
      <c r="M165" s="31">
        <f t="shared" si="97"/>
        <v>1.0999999999999943</v>
      </c>
      <c r="N165" s="57">
        <f t="shared" si="99"/>
        <v>128.57673599999998</v>
      </c>
      <c r="O165" s="59">
        <v>21.429456</v>
      </c>
      <c r="P165" s="57">
        <f t="shared" si="100"/>
        <v>10.714728</v>
      </c>
      <c r="Q165" s="57">
        <f t="shared" si="110"/>
        <v>25.493034251999998</v>
      </c>
      <c r="R165" s="57">
        <f t="shared" si="111"/>
        <v>7.3757931</v>
      </c>
      <c r="S165" s="57">
        <f t="shared" si="112"/>
        <v>10.283586</v>
      </c>
      <c r="T165" s="57">
        <f t="shared" si="113"/>
        <v>3.179931</v>
      </c>
      <c r="U165" s="57">
        <f t="shared" si="114"/>
        <v>2.326310352</v>
      </c>
      <c r="V165" s="57">
        <f t="shared" si="115"/>
        <v>0</v>
      </c>
      <c r="W165" s="57">
        <f t="shared" si="116"/>
        <v>2.3274138</v>
      </c>
    </row>
    <row r="166" spans="2:23" s="19" customFormat="1" ht="12.75">
      <c r="B166" s="17" t="s">
        <v>233</v>
      </c>
      <c r="C166" s="18">
        <f t="shared" si="94"/>
        <v>915</v>
      </c>
      <c r="D166" s="18">
        <f t="shared" si="95"/>
        <v>855</v>
      </c>
      <c r="E166" s="50">
        <v>40</v>
      </c>
      <c r="F166" s="50">
        <v>815</v>
      </c>
      <c r="G166" s="50">
        <v>60</v>
      </c>
      <c r="H166" s="50">
        <f t="shared" si="96"/>
        <v>1</v>
      </c>
      <c r="I166" s="51">
        <v>1</v>
      </c>
      <c r="J166" s="50"/>
      <c r="K166" s="57">
        <v>299.6</v>
      </c>
      <c r="L166" s="61">
        <v>297.4</v>
      </c>
      <c r="M166" s="31">
        <f t="shared" si="97"/>
        <v>2.2000000000000455</v>
      </c>
      <c r="N166" s="57">
        <f t="shared" si="99"/>
        <v>257.15347199999997</v>
      </c>
      <c r="O166" s="57">
        <v>21.429456</v>
      </c>
      <c r="P166" s="57">
        <f t="shared" si="100"/>
        <v>0</v>
      </c>
      <c r="Q166" s="57">
        <f t="shared" si="110"/>
        <v>42.409989002</v>
      </c>
      <c r="R166" s="57">
        <f t="shared" si="111"/>
        <v>7.3757931</v>
      </c>
      <c r="S166" s="57">
        <f t="shared" si="112"/>
        <v>10.283586</v>
      </c>
      <c r="T166" s="57">
        <f t="shared" si="113"/>
        <v>3.179931</v>
      </c>
      <c r="U166" s="57">
        <f t="shared" si="114"/>
        <v>2.326310352</v>
      </c>
      <c r="V166" s="57">
        <f t="shared" si="115"/>
        <v>16.916954750000002</v>
      </c>
      <c r="W166" s="57">
        <f t="shared" si="116"/>
        <v>2.3274138</v>
      </c>
    </row>
    <row r="167" spans="2:23" s="19" customFormat="1" ht="12.75">
      <c r="B167" s="17" t="s">
        <v>158</v>
      </c>
      <c r="C167" s="18">
        <f t="shared" si="94"/>
        <v>682</v>
      </c>
      <c r="D167" s="18">
        <f t="shared" si="95"/>
        <v>640</v>
      </c>
      <c r="E167" s="50">
        <v>47</v>
      </c>
      <c r="F167" s="50">
        <v>593</v>
      </c>
      <c r="G167" s="50">
        <v>42</v>
      </c>
      <c r="H167" s="50">
        <f t="shared" si="96"/>
        <v>1</v>
      </c>
      <c r="I167" s="51">
        <v>1</v>
      </c>
      <c r="J167" s="50"/>
      <c r="K167" s="57">
        <v>299.6</v>
      </c>
      <c r="L167" s="61">
        <v>297.4</v>
      </c>
      <c r="M167" s="31">
        <f t="shared" si="97"/>
        <v>2.2000000000000455</v>
      </c>
      <c r="N167" s="57">
        <f t="shared" si="99"/>
        <v>257.15347199999997</v>
      </c>
      <c r="O167" s="57">
        <v>21.429456</v>
      </c>
      <c r="P167" s="57">
        <f t="shared" si="100"/>
        <v>0</v>
      </c>
      <c r="Q167" s="57">
        <f t="shared" si="110"/>
        <v>42.409989002</v>
      </c>
      <c r="R167" s="57">
        <f t="shared" si="111"/>
        <v>7.3757931</v>
      </c>
      <c r="S167" s="57">
        <f t="shared" si="112"/>
        <v>10.283586</v>
      </c>
      <c r="T167" s="57">
        <f t="shared" si="113"/>
        <v>3.179931</v>
      </c>
      <c r="U167" s="57">
        <f t="shared" si="114"/>
        <v>2.326310352</v>
      </c>
      <c r="V167" s="57">
        <f t="shared" si="115"/>
        <v>16.916954750000002</v>
      </c>
      <c r="W167" s="57">
        <f t="shared" si="116"/>
        <v>2.3274138</v>
      </c>
    </row>
    <row r="168" spans="2:23" s="19" customFormat="1" ht="12.75">
      <c r="B168" s="17" t="s">
        <v>159</v>
      </c>
      <c r="C168" s="18">
        <f t="shared" si="94"/>
        <v>505</v>
      </c>
      <c r="D168" s="18">
        <f t="shared" si="95"/>
        <v>475</v>
      </c>
      <c r="E168" s="50">
        <v>21</v>
      </c>
      <c r="F168" s="50">
        <v>454</v>
      </c>
      <c r="G168" s="50">
        <v>30</v>
      </c>
      <c r="H168" s="50">
        <f t="shared" si="96"/>
        <v>1</v>
      </c>
      <c r="I168" s="51">
        <v>1</v>
      </c>
      <c r="J168" s="50"/>
      <c r="K168" s="57">
        <v>299.6</v>
      </c>
      <c r="L168" s="61">
        <v>297.4</v>
      </c>
      <c r="M168" s="31">
        <f t="shared" si="97"/>
        <v>2.2000000000000455</v>
      </c>
      <c r="N168" s="57">
        <f t="shared" si="99"/>
        <v>257.15347199999997</v>
      </c>
      <c r="O168" s="57">
        <v>21.429456</v>
      </c>
      <c r="P168" s="57">
        <f t="shared" si="100"/>
        <v>0</v>
      </c>
      <c r="Q168" s="57">
        <f t="shared" si="110"/>
        <v>42.409989002</v>
      </c>
      <c r="R168" s="57">
        <f t="shared" si="111"/>
        <v>7.3757931</v>
      </c>
      <c r="S168" s="57">
        <f t="shared" si="112"/>
        <v>10.283586</v>
      </c>
      <c r="T168" s="57">
        <f t="shared" si="113"/>
        <v>3.179931</v>
      </c>
      <c r="U168" s="57">
        <f t="shared" si="114"/>
        <v>2.326310352</v>
      </c>
      <c r="V168" s="57">
        <f t="shared" si="115"/>
        <v>16.916954750000002</v>
      </c>
      <c r="W168" s="57">
        <f t="shared" si="116"/>
        <v>2.3274138</v>
      </c>
    </row>
    <row r="169" spans="2:23" s="19" customFormat="1" ht="12.75">
      <c r="B169" s="17" t="s">
        <v>160</v>
      </c>
      <c r="C169" s="18">
        <f t="shared" si="94"/>
        <v>317</v>
      </c>
      <c r="D169" s="18">
        <f t="shared" si="95"/>
        <v>305</v>
      </c>
      <c r="E169" s="50">
        <v>19</v>
      </c>
      <c r="F169" s="50">
        <v>286</v>
      </c>
      <c r="G169" s="50">
        <v>12</v>
      </c>
      <c r="H169" s="50">
        <f t="shared" si="96"/>
        <v>1</v>
      </c>
      <c r="I169" s="51"/>
      <c r="J169" s="50">
        <v>1</v>
      </c>
      <c r="K169" s="57">
        <v>154.1</v>
      </c>
      <c r="L169" s="61">
        <v>153</v>
      </c>
      <c r="M169" s="31">
        <f t="shared" si="97"/>
        <v>1.0999999999999943</v>
      </c>
      <c r="N169" s="57">
        <f t="shared" si="99"/>
        <v>128.57673599999998</v>
      </c>
      <c r="O169" s="59">
        <v>21.429456</v>
      </c>
      <c r="P169" s="57">
        <f t="shared" si="100"/>
        <v>10.714728</v>
      </c>
      <c r="Q169" s="57">
        <f t="shared" si="110"/>
        <v>25.493034251999998</v>
      </c>
      <c r="R169" s="57">
        <f t="shared" si="111"/>
        <v>7.3757931</v>
      </c>
      <c r="S169" s="57">
        <f t="shared" si="112"/>
        <v>10.283586</v>
      </c>
      <c r="T169" s="57">
        <f t="shared" si="113"/>
        <v>3.179931</v>
      </c>
      <c r="U169" s="57">
        <f t="shared" si="114"/>
        <v>2.326310352</v>
      </c>
      <c r="V169" s="57">
        <f t="shared" si="115"/>
        <v>0</v>
      </c>
      <c r="W169" s="57">
        <f t="shared" si="116"/>
        <v>2.3274138</v>
      </c>
    </row>
    <row r="170" spans="2:23" s="19" customFormat="1" ht="12.75">
      <c r="B170" s="17" t="s">
        <v>161</v>
      </c>
      <c r="C170" s="50">
        <f t="shared" si="94"/>
        <v>346</v>
      </c>
      <c r="D170" s="50">
        <f t="shared" si="95"/>
        <v>331</v>
      </c>
      <c r="E170" s="50">
        <v>13</v>
      </c>
      <c r="F170" s="50">
        <v>318</v>
      </c>
      <c r="G170" s="50">
        <v>15</v>
      </c>
      <c r="H170" s="50">
        <f t="shared" si="96"/>
        <v>1</v>
      </c>
      <c r="I170" s="51"/>
      <c r="J170" s="50">
        <v>1</v>
      </c>
      <c r="K170" s="61">
        <v>154.1</v>
      </c>
      <c r="L170" s="61">
        <v>153</v>
      </c>
      <c r="M170" s="31">
        <f t="shared" si="97"/>
        <v>1.0999999999999943</v>
      </c>
      <c r="N170" s="57">
        <f t="shared" si="99"/>
        <v>128.57673599999998</v>
      </c>
      <c r="O170" s="59">
        <v>21.429456</v>
      </c>
      <c r="P170" s="57">
        <f t="shared" si="100"/>
        <v>10.714728</v>
      </c>
      <c r="Q170" s="57">
        <f t="shared" si="110"/>
        <v>25.493034251999998</v>
      </c>
      <c r="R170" s="57">
        <f t="shared" si="111"/>
        <v>7.3757931</v>
      </c>
      <c r="S170" s="57">
        <f t="shared" si="112"/>
        <v>10.283586</v>
      </c>
      <c r="T170" s="57">
        <f t="shared" si="113"/>
        <v>3.179931</v>
      </c>
      <c r="U170" s="57">
        <f t="shared" si="114"/>
        <v>2.326310352</v>
      </c>
      <c r="V170" s="57">
        <f t="shared" si="115"/>
        <v>0</v>
      </c>
      <c r="W170" s="57">
        <f t="shared" si="116"/>
        <v>2.3274138</v>
      </c>
    </row>
    <row r="171" spans="2:23" s="19" customFormat="1" ht="12.75">
      <c r="B171" s="17" t="s">
        <v>162</v>
      </c>
      <c r="C171" s="50">
        <f t="shared" si="94"/>
        <v>506</v>
      </c>
      <c r="D171" s="50">
        <f t="shared" si="95"/>
        <v>474</v>
      </c>
      <c r="E171" s="50">
        <v>23</v>
      </c>
      <c r="F171" s="50">
        <v>451</v>
      </c>
      <c r="G171" s="50">
        <v>32</v>
      </c>
      <c r="H171" s="50">
        <f t="shared" si="96"/>
        <v>1</v>
      </c>
      <c r="I171" s="51">
        <v>1</v>
      </c>
      <c r="J171" s="50"/>
      <c r="K171" s="61">
        <v>299.6</v>
      </c>
      <c r="L171" s="61">
        <v>297.4</v>
      </c>
      <c r="M171" s="31">
        <f t="shared" si="97"/>
        <v>2.2000000000000455</v>
      </c>
      <c r="N171" s="57">
        <f t="shared" si="99"/>
        <v>257.15347199999997</v>
      </c>
      <c r="O171" s="57">
        <v>21.429456</v>
      </c>
      <c r="P171" s="57">
        <f t="shared" si="100"/>
        <v>0</v>
      </c>
      <c r="Q171" s="57">
        <f t="shared" si="110"/>
        <v>42.409989002</v>
      </c>
      <c r="R171" s="57">
        <f t="shared" si="111"/>
        <v>7.3757931</v>
      </c>
      <c r="S171" s="57">
        <f t="shared" si="112"/>
        <v>10.283586</v>
      </c>
      <c r="T171" s="57">
        <f t="shared" si="113"/>
        <v>3.179931</v>
      </c>
      <c r="U171" s="57">
        <f t="shared" si="114"/>
        <v>2.326310352</v>
      </c>
      <c r="V171" s="57">
        <f t="shared" si="115"/>
        <v>16.916954750000002</v>
      </c>
      <c r="W171" s="57">
        <f t="shared" si="116"/>
        <v>2.3274138</v>
      </c>
    </row>
    <row r="172" spans="2:23" s="19" customFormat="1" ht="12.75">
      <c r="B172" s="17" t="s">
        <v>163</v>
      </c>
      <c r="C172" s="50">
        <f t="shared" si="94"/>
        <v>351</v>
      </c>
      <c r="D172" s="50">
        <f t="shared" si="95"/>
        <v>319</v>
      </c>
      <c r="E172" s="50">
        <v>14</v>
      </c>
      <c r="F172" s="50">
        <v>305</v>
      </c>
      <c r="G172" s="50">
        <v>32</v>
      </c>
      <c r="H172" s="50">
        <f t="shared" si="96"/>
        <v>1</v>
      </c>
      <c r="I172" s="51"/>
      <c r="J172" s="50">
        <v>1</v>
      </c>
      <c r="K172" s="61">
        <v>154.1</v>
      </c>
      <c r="L172" s="61">
        <v>153</v>
      </c>
      <c r="M172" s="31">
        <f t="shared" si="97"/>
        <v>1.0999999999999943</v>
      </c>
      <c r="N172" s="57">
        <f t="shared" si="99"/>
        <v>128.57673599999998</v>
      </c>
      <c r="O172" s="59">
        <v>21.429456</v>
      </c>
      <c r="P172" s="57">
        <f t="shared" si="100"/>
        <v>10.714728</v>
      </c>
      <c r="Q172" s="57">
        <f t="shared" si="110"/>
        <v>25.493034251999998</v>
      </c>
      <c r="R172" s="57">
        <f t="shared" si="111"/>
        <v>7.3757931</v>
      </c>
      <c r="S172" s="57">
        <f t="shared" si="112"/>
        <v>10.283586</v>
      </c>
      <c r="T172" s="57">
        <f t="shared" si="113"/>
        <v>3.179931</v>
      </c>
      <c r="U172" s="57">
        <f t="shared" si="114"/>
        <v>2.326310352</v>
      </c>
      <c r="V172" s="57">
        <f t="shared" si="115"/>
        <v>0</v>
      </c>
      <c r="W172" s="57">
        <f t="shared" si="116"/>
        <v>2.3274138</v>
      </c>
    </row>
    <row r="173" spans="2:23" s="19" customFormat="1" ht="12.75">
      <c r="B173" s="17" t="s">
        <v>164</v>
      </c>
      <c r="C173" s="50">
        <f t="shared" si="94"/>
        <v>1189</v>
      </c>
      <c r="D173" s="50">
        <f t="shared" si="95"/>
        <v>1151</v>
      </c>
      <c r="E173" s="50">
        <v>232</v>
      </c>
      <c r="F173" s="50">
        <v>919</v>
      </c>
      <c r="G173" s="50">
        <v>38</v>
      </c>
      <c r="H173" s="50">
        <f t="shared" si="96"/>
        <v>1</v>
      </c>
      <c r="I173" s="51">
        <v>1</v>
      </c>
      <c r="J173" s="50"/>
      <c r="K173" s="61">
        <v>299.6</v>
      </c>
      <c r="L173" s="61">
        <v>297.4</v>
      </c>
      <c r="M173" s="31">
        <f t="shared" si="97"/>
        <v>2.2000000000000455</v>
      </c>
      <c r="N173" s="57">
        <f t="shared" si="99"/>
        <v>257.15347199999997</v>
      </c>
      <c r="O173" s="57">
        <v>21.429456</v>
      </c>
      <c r="P173" s="57">
        <f t="shared" si="100"/>
        <v>0</v>
      </c>
      <c r="Q173" s="57">
        <f t="shared" si="110"/>
        <v>42.409989002</v>
      </c>
      <c r="R173" s="57">
        <f t="shared" si="111"/>
        <v>7.3757931</v>
      </c>
      <c r="S173" s="57">
        <f t="shared" si="112"/>
        <v>10.283586</v>
      </c>
      <c r="T173" s="57">
        <f t="shared" si="113"/>
        <v>3.179931</v>
      </c>
      <c r="U173" s="57">
        <f t="shared" si="114"/>
        <v>2.326310352</v>
      </c>
      <c r="V173" s="57">
        <f t="shared" si="115"/>
        <v>16.916954750000002</v>
      </c>
      <c r="W173" s="57">
        <f t="shared" si="116"/>
        <v>2.3274138</v>
      </c>
    </row>
    <row r="174" spans="2:23" s="19" customFormat="1" ht="12.75">
      <c r="B174" s="17" t="s">
        <v>234</v>
      </c>
      <c r="C174" s="50">
        <f t="shared" si="94"/>
        <v>156</v>
      </c>
      <c r="D174" s="50">
        <f t="shared" si="95"/>
        <v>138</v>
      </c>
      <c r="E174" s="50">
        <v>2</v>
      </c>
      <c r="F174" s="50">
        <v>136</v>
      </c>
      <c r="G174" s="50">
        <v>18</v>
      </c>
      <c r="H174" s="50">
        <f t="shared" si="96"/>
        <v>1</v>
      </c>
      <c r="I174" s="51"/>
      <c r="J174" s="50">
        <v>1</v>
      </c>
      <c r="K174" s="61">
        <v>154.1</v>
      </c>
      <c r="L174" s="61">
        <v>153</v>
      </c>
      <c r="M174" s="31">
        <f t="shared" si="97"/>
        <v>1.0999999999999943</v>
      </c>
      <c r="N174" s="57">
        <f t="shared" si="99"/>
        <v>128.57673599999998</v>
      </c>
      <c r="O174" s="59">
        <v>21.429456</v>
      </c>
      <c r="P174" s="57">
        <f t="shared" si="100"/>
        <v>10.714728</v>
      </c>
      <c r="Q174" s="57">
        <f t="shared" si="110"/>
        <v>25.493034251999998</v>
      </c>
      <c r="R174" s="57">
        <f t="shared" si="111"/>
        <v>7.3757931</v>
      </c>
      <c r="S174" s="57">
        <f t="shared" si="112"/>
        <v>10.283586</v>
      </c>
      <c r="T174" s="57">
        <f t="shared" si="113"/>
        <v>3.179931</v>
      </c>
      <c r="U174" s="57">
        <f t="shared" si="114"/>
        <v>2.326310352</v>
      </c>
      <c r="V174" s="57">
        <f t="shared" si="115"/>
        <v>0</v>
      </c>
      <c r="W174" s="57">
        <f t="shared" si="116"/>
        <v>2.3274138</v>
      </c>
    </row>
    <row r="175" spans="2:23" s="19" customFormat="1" ht="12.75">
      <c r="B175" s="17" t="s">
        <v>165</v>
      </c>
      <c r="C175" s="50">
        <f t="shared" si="94"/>
        <v>2039</v>
      </c>
      <c r="D175" s="50">
        <f t="shared" si="95"/>
        <v>1825</v>
      </c>
      <c r="E175" s="50">
        <v>134</v>
      </c>
      <c r="F175" s="50">
        <v>1691</v>
      </c>
      <c r="G175" s="50">
        <v>214</v>
      </c>
      <c r="H175" s="50">
        <f t="shared" si="96"/>
        <v>2</v>
      </c>
      <c r="I175" s="51">
        <v>2</v>
      </c>
      <c r="J175" s="50"/>
      <c r="K175" s="61">
        <v>599.1</v>
      </c>
      <c r="L175" s="61">
        <v>594.7</v>
      </c>
      <c r="M175" s="31">
        <f t="shared" si="97"/>
        <v>4.399999999999977</v>
      </c>
      <c r="N175" s="57">
        <f t="shared" si="99"/>
        <v>514.3069439999999</v>
      </c>
      <c r="O175" s="57">
        <v>21.429456</v>
      </c>
      <c r="P175" s="57">
        <f t="shared" si="100"/>
        <v>0</v>
      </c>
      <c r="Q175" s="57">
        <f t="shared" si="110"/>
        <v>84.819978004</v>
      </c>
      <c r="R175" s="57">
        <f t="shared" si="111"/>
        <v>14.7515862</v>
      </c>
      <c r="S175" s="57">
        <f t="shared" si="112"/>
        <v>20.567172</v>
      </c>
      <c r="T175" s="57">
        <f t="shared" si="113"/>
        <v>6.359862</v>
      </c>
      <c r="U175" s="57">
        <f t="shared" si="114"/>
        <v>4.652620704</v>
      </c>
      <c r="V175" s="57">
        <f t="shared" si="115"/>
        <v>33.833909500000004</v>
      </c>
      <c r="W175" s="57">
        <f t="shared" si="116"/>
        <v>4.6548276</v>
      </c>
    </row>
    <row r="176" spans="2:25" s="4" customFormat="1" ht="12.75">
      <c r="B176" s="15" t="s">
        <v>166</v>
      </c>
      <c r="C176" s="53">
        <f t="shared" si="94"/>
        <v>10047</v>
      </c>
      <c r="D176" s="53">
        <f t="shared" si="95"/>
        <v>9329</v>
      </c>
      <c r="E176" s="53">
        <f>SUM(E177:E183)</f>
        <v>384</v>
      </c>
      <c r="F176" s="53">
        <f>SUM(F177:F183)</f>
        <v>8945</v>
      </c>
      <c r="G176" s="53">
        <f>SUM(G177:G183)</f>
        <v>718</v>
      </c>
      <c r="H176" s="49">
        <f t="shared" si="96"/>
        <v>14</v>
      </c>
      <c r="I176" s="53">
        <f>SUM(I177:I183)</f>
        <v>9</v>
      </c>
      <c r="J176" s="53">
        <f>SUM(J177:J183)</f>
        <v>5</v>
      </c>
      <c r="K176" s="63">
        <f>SUM(K177:K183)</f>
        <v>3466.5999999999995</v>
      </c>
      <c r="L176" s="63">
        <f>SUM(L177:L183)</f>
        <v>3142.7000000000003</v>
      </c>
      <c r="M176" s="31">
        <f t="shared" si="97"/>
        <v>323.8999999999992</v>
      </c>
      <c r="N176" s="56">
        <f>SUM(N177:N183)</f>
        <v>2957.2649279999996</v>
      </c>
      <c r="O176" s="56">
        <v>21.429456</v>
      </c>
      <c r="P176" s="56">
        <f>P179</f>
        <v>10.714728</v>
      </c>
      <c r="Q176" s="56">
        <f aca="true" t="shared" si="117" ref="Q176:W176">SUM(Q177:Q183)</f>
        <v>509.15507227799986</v>
      </c>
      <c r="R176" s="56">
        <f t="shared" si="117"/>
        <v>103.26110339999998</v>
      </c>
      <c r="S176" s="56">
        <f t="shared" si="117"/>
        <v>143.97020400000002</v>
      </c>
      <c r="T176" s="56">
        <f t="shared" si="117"/>
        <v>44.51903399999999</v>
      </c>
      <c r="U176" s="56">
        <f t="shared" si="117"/>
        <v>32.568344928</v>
      </c>
      <c r="V176" s="56">
        <f t="shared" si="117"/>
        <v>152.25259275000002</v>
      </c>
      <c r="W176" s="56">
        <f t="shared" si="117"/>
        <v>32.583793199999995</v>
      </c>
      <c r="Y176" s="19"/>
    </row>
    <row r="177" spans="2:25" s="23" customFormat="1" ht="12.75">
      <c r="B177" s="21" t="s">
        <v>196</v>
      </c>
      <c r="C177" s="50">
        <f t="shared" si="94"/>
        <v>8050</v>
      </c>
      <c r="D177" s="50">
        <f t="shared" si="95"/>
        <v>7401</v>
      </c>
      <c r="E177" s="51">
        <v>317</v>
      </c>
      <c r="F177" s="51">
        <v>7084</v>
      </c>
      <c r="G177" s="51">
        <v>649</v>
      </c>
      <c r="H177" s="50">
        <f t="shared" si="96"/>
        <v>8</v>
      </c>
      <c r="I177" s="51">
        <v>8</v>
      </c>
      <c r="J177" s="51"/>
      <c r="K177" s="61">
        <v>2396.5</v>
      </c>
      <c r="L177" s="61">
        <v>2080.3</v>
      </c>
      <c r="M177" s="31">
        <f t="shared" si="97"/>
        <v>316.1999999999998</v>
      </c>
      <c r="N177" s="57">
        <f t="shared" si="99"/>
        <v>2057.2277759999997</v>
      </c>
      <c r="O177" s="57">
        <v>21.429456</v>
      </c>
      <c r="P177" s="57">
        <f t="shared" si="100"/>
        <v>0</v>
      </c>
      <c r="Q177" s="57">
        <f aca="true" t="shared" si="118" ref="Q177:Q183">SUM(R177:W177)</f>
        <v>339.279912016</v>
      </c>
      <c r="R177" s="57">
        <f aca="true" t="shared" si="119" ref="R177:R183">(7375.7931*(I177+J177))/1000</f>
        <v>59.0063448</v>
      </c>
      <c r="S177" s="57">
        <f aca="true" t="shared" si="120" ref="S177:S183">(10283.586*(I177+J177))/1000</f>
        <v>82.268688</v>
      </c>
      <c r="T177" s="57">
        <f aca="true" t="shared" si="121" ref="T177:T183">(3179.931*(I177+J177))/1000</f>
        <v>25.439448</v>
      </c>
      <c r="U177" s="57">
        <f aca="true" t="shared" si="122" ref="U177:U183">(96.929598*(I177+J177)*24)/1000</f>
        <v>18.610482816</v>
      </c>
      <c r="V177" s="57">
        <f aca="true" t="shared" si="123" ref="V177:V183">16916.95475*I177/1000</f>
        <v>135.33563800000002</v>
      </c>
      <c r="W177" s="57">
        <f aca="true" t="shared" si="124" ref="W177:W183">(2327.4138*(I177+J177))/1000</f>
        <v>18.6193104</v>
      </c>
      <c r="Y177" s="19"/>
    </row>
    <row r="178" spans="2:23" s="19" customFormat="1" ht="12.75">
      <c r="B178" s="21" t="s">
        <v>167</v>
      </c>
      <c r="C178" s="50">
        <f t="shared" si="94"/>
        <v>500</v>
      </c>
      <c r="D178" s="50">
        <f t="shared" si="95"/>
        <v>467</v>
      </c>
      <c r="E178" s="51">
        <v>15</v>
      </c>
      <c r="F178" s="51">
        <v>452</v>
      </c>
      <c r="G178" s="51">
        <v>33</v>
      </c>
      <c r="H178" s="50">
        <f t="shared" si="96"/>
        <v>1</v>
      </c>
      <c r="I178" s="51">
        <v>1</v>
      </c>
      <c r="J178" s="51"/>
      <c r="K178" s="61">
        <v>299.6</v>
      </c>
      <c r="L178" s="61">
        <v>297.4</v>
      </c>
      <c r="M178" s="31">
        <f t="shared" si="97"/>
        <v>2.2000000000000455</v>
      </c>
      <c r="N178" s="57">
        <f t="shared" si="99"/>
        <v>257.15347199999997</v>
      </c>
      <c r="O178" s="57">
        <v>21.429456</v>
      </c>
      <c r="P178" s="57">
        <f t="shared" si="100"/>
        <v>0</v>
      </c>
      <c r="Q178" s="57">
        <f t="shared" si="118"/>
        <v>42.409989002</v>
      </c>
      <c r="R178" s="57">
        <f t="shared" si="119"/>
        <v>7.3757931</v>
      </c>
      <c r="S178" s="57">
        <f t="shared" si="120"/>
        <v>10.283586</v>
      </c>
      <c r="T178" s="57">
        <f t="shared" si="121"/>
        <v>3.179931</v>
      </c>
      <c r="U178" s="57">
        <f t="shared" si="122"/>
        <v>2.326310352</v>
      </c>
      <c r="V178" s="57">
        <f t="shared" si="123"/>
        <v>16.916954750000002</v>
      </c>
      <c r="W178" s="57">
        <f t="shared" si="124"/>
        <v>2.3274138</v>
      </c>
    </row>
    <row r="179" spans="2:23" s="19" customFormat="1" ht="12.75">
      <c r="B179" s="21" t="s">
        <v>168</v>
      </c>
      <c r="C179" s="50">
        <f t="shared" si="94"/>
        <v>340</v>
      </c>
      <c r="D179" s="50">
        <f t="shared" si="95"/>
        <v>335</v>
      </c>
      <c r="E179" s="51">
        <v>9</v>
      </c>
      <c r="F179" s="51">
        <v>326</v>
      </c>
      <c r="G179" s="51">
        <v>5</v>
      </c>
      <c r="H179" s="50">
        <f t="shared" si="96"/>
        <v>1</v>
      </c>
      <c r="I179" s="51"/>
      <c r="J179" s="51">
        <v>1</v>
      </c>
      <c r="K179" s="61">
        <v>154.1</v>
      </c>
      <c r="L179" s="61">
        <v>153</v>
      </c>
      <c r="M179" s="31">
        <f t="shared" si="97"/>
        <v>1.0999999999999943</v>
      </c>
      <c r="N179" s="57">
        <f t="shared" si="99"/>
        <v>128.57673599999998</v>
      </c>
      <c r="O179" s="59">
        <v>21.429456</v>
      </c>
      <c r="P179" s="57">
        <f t="shared" si="100"/>
        <v>10.714728</v>
      </c>
      <c r="Q179" s="57">
        <f t="shared" si="118"/>
        <v>25.493034251999998</v>
      </c>
      <c r="R179" s="57">
        <f t="shared" si="119"/>
        <v>7.3757931</v>
      </c>
      <c r="S179" s="57">
        <f t="shared" si="120"/>
        <v>10.283586</v>
      </c>
      <c r="T179" s="57">
        <f t="shared" si="121"/>
        <v>3.179931</v>
      </c>
      <c r="U179" s="57">
        <f t="shared" si="122"/>
        <v>2.326310352</v>
      </c>
      <c r="V179" s="57">
        <f t="shared" si="123"/>
        <v>0</v>
      </c>
      <c r="W179" s="57">
        <f t="shared" si="124"/>
        <v>2.3274138</v>
      </c>
    </row>
    <row r="180" spans="2:23" s="19" customFormat="1" ht="12.75">
      <c r="B180" s="21" t="s">
        <v>169</v>
      </c>
      <c r="C180" s="50">
        <f t="shared" si="94"/>
        <v>204</v>
      </c>
      <c r="D180" s="50">
        <f t="shared" si="95"/>
        <v>199</v>
      </c>
      <c r="E180" s="51">
        <v>9</v>
      </c>
      <c r="F180" s="51">
        <v>190</v>
      </c>
      <c r="G180" s="51">
        <v>5</v>
      </c>
      <c r="H180" s="50">
        <f t="shared" si="96"/>
        <v>1</v>
      </c>
      <c r="I180" s="51"/>
      <c r="J180" s="51">
        <v>1</v>
      </c>
      <c r="K180" s="61">
        <v>154.1</v>
      </c>
      <c r="L180" s="61">
        <v>153</v>
      </c>
      <c r="M180" s="31">
        <f t="shared" si="97"/>
        <v>1.0999999999999943</v>
      </c>
      <c r="N180" s="57">
        <f t="shared" si="99"/>
        <v>128.57673599999998</v>
      </c>
      <c r="O180" s="59">
        <v>21.429456</v>
      </c>
      <c r="P180" s="57">
        <f t="shared" si="100"/>
        <v>10.714728</v>
      </c>
      <c r="Q180" s="57">
        <f t="shared" si="118"/>
        <v>25.493034251999998</v>
      </c>
      <c r="R180" s="57">
        <f t="shared" si="119"/>
        <v>7.3757931</v>
      </c>
      <c r="S180" s="57">
        <f t="shared" si="120"/>
        <v>10.283586</v>
      </c>
      <c r="T180" s="57">
        <f t="shared" si="121"/>
        <v>3.179931</v>
      </c>
      <c r="U180" s="57">
        <f t="shared" si="122"/>
        <v>2.326310352</v>
      </c>
      <c r="V180" s="57">
        <f t="shared" si="123"/>
        <v>0</v>
      </c>
      <c r="W180" s="57">
        <f t="shared" si="124"/>
        <v>2.3274138</v>
      </c>
    </row>
    <row r="181" spans="2:23" s="19" customFormat="1" ht="12.75">
      <c r="B181" s="21" t="s">
        <v>170</v>
      </c>
      <c r="C181" s="50">
        <f t="shared" si="94"/>
        <v>324</v>
      </c>
      <c r="D181" s="50">
        <f t="shared" si="95"/>
        <v>320</v>
      </c>
      <c r="E181" s="51">
        <v>6</v>
      </c>
      <c r="F181" s="51">
        <v>314</v>
      </c>
      <c r="G181" s="51">
        <v>4</v>
      </c>
      <c r="H181" s="50">
        <f t="shared" si="96"/>
        <v>1</v>
      </c>
      <c r="I181" s="51"/>
      <c r="J181" s="51">
        <v>1</v>
      </c>
      <c r="K181" s="61">
        <v>154.1</v>
      </c>
      <c r="L181" s="61">
        <v>153</v>
      </c>
      <c r="M181" s="31">
        <f t="shared" si="97"/>
        <v>1.0999999999999943</v>
      </c>
      <c r="N181" s="57">
        <f t="shared" si="99"/>
        <v>128.57673599999998</v>
      </c>
      <c r="O181" s="59">
        <v>21.429456</v>
      </c>
      <c r="P181" s="57">
        <f t="shared" si="100"/>
        <v>10.714728</v>
      </c>
      <c r="Q181" s="57">
        <f t="shared" si="118"/>
        <v>25.493034251999998</v>
      </c>
      <c r="R181" s="57">
        <f t="shared" si="119"/>
        <v>7.3757931</v>
      </c>
      <c r="S181" s="57">
        <f t="shared" si="120"/>
        <v>10.283586</v>
      </c>
      <c r="T181" s="57">
        <f t="shared" si="121"/>
        <v>3.179931</v>
      </c>
      <c r="U181" s="57">
        <f t="shared" si="122"/>
        <v>2.326310352</v>
      </c>
      <c r="V181" s="57">
        <f t="shared" si="123"/>
        <v>0</v>
      </c>
      <c r="W181" s="57">
        <f t="shared" si="124"/>
        <v>2.3274138</v>
      </c>
    </row>
    <row r="182" spans="2:23" s="19" customFormat="1" ht="12.75">
      <c r="B182" s="21" t="s">
        <v>171</v>
      </c>
      <c r="C182" s="50">
        <f t="shared" si="94"/>
        <v>483</v>
      </c>
      <c r="D182" s="50">
        <f t="shared" si="95"/>
        <v>463</v>
      </c>
      <c r="E182" s="51">
        <v>23</v>
      </c>
      <c r="F182" s="51">
        <v>440</v>
      </c>
      <c r="G182" s="51">
        <v>20</v>
      </c>
      <c r="H182" s="50">
        <f t="shared" si="96"/>
        <v>1</v>
      </c>
      <c r="I182" s="51"/>
      <c r="J182" s="51">
        <v>1</v>
      </c>
      <c r="K182" s="61">
        <v>154.1</v>
      </c>
      <c r="L182" s="61">
        <v>153</v>
      </c>
      <c r="M182" s="31">
        <f t="shared" si="97"/>
        <v>1.0999999999999943</v>
      </c>
      <c r="N182" s="57">
        <f t="shared" si="99"/>
        <v>128.57673599999998</v>
      </c>
      <c r="O182" s="57">
        <v>21.429456</v>
      </c>
      <c r="P182" s="57">
        <f t="shared" si="100"/>
        <v>10.714728</v>
      </c>
      <c r="Q182" s="57">
        <f t="shared" si="118"/>
        <v>25.493034251999998</v>
      </c>
      <c r="R182" s="57">
        <f t="shared" si="119"/>
        <v>7.3757931</v>
      </c>
      <c r="S182" s="57">
        <f t="shared" si="120"/>
        <v>10.283586</v>
      </c>
      <c r="T182" s="57">
        <f t="shared" si="121"/>
        <v>3.179931</v>
      </c>
      <c r="U182" s="57">
        <f t="shared" si="122"/>
        <v>2.326310352</v>
      </c>
      <c r="V182" s="57">
        <f t="shared" si="123"/>
        <v>0</v>
      </c>
      <c r="W182" s="57">
        <f t="shared" si="124"/>
        <v>2.3274138</v>
      </c>
    </row>
    <row r="183" spans="2:23" s="19" customFormat="1" ht="12.75">
      <c r="B183" s="21" t="s">
        <v>172</v>
      </c>
      <c r="C183" s="50">
        <f t="shared" si="94"/>
        <v>146</v>
      </c>
      <c r="D183" s="50">
        <f t="shared" si="95"/>
        <v>144</v>
      </c>
      <c r="E183" s="51">
        <v>5</v>
      </c>
      <c r="F183" s="51">
        <v>139</v>
      </c>
      <c r="G183" s="51">
        <v>2</v>
      </c>
      <c r="H183" s="50">
        <f t="shared" si="96"/>
        <v>1</v>
      </c>
      <c r="I183" s="51"/>
      <c r="J183" s="51">
        <v>1</v>
      </c>
      <c r="K183" s="61">
        <v>154.1</v>
      </c>
      <c r="L183" s="61">
        <v>153</v>
      </c>
      <c r="M183" s="31">
        <f t="shared" si="97"/>
        <v>1.0999999999999943</v>
      </c>
      <c r="N183" s="57">
        <f t="shared" si="99"/>
        <v>128.57673599999998</v>
      </c>
      <c r="O183" s="59">
        <v>21.429456</v>
      </c>
      <c r="P183" s="57">
        <f t="shared" si="100"/>
        <v>10.714728</v>
      </c>
      <c r="Q183" s="57">
        <f t="shared" si="118"/>
        <v>25.493034251999998</v>
      </c>
      <c r="R183" s="57">
        <f t="shared" si="119"/>
        <v>7.3757931</v>
      </c>
      <c r="S183" s="57">
        <f t="shared" si="120"/>
        <v>10.283586</v>
      </c>
      <c r="T183" s="57">
        <f t="shared" si="121"/>
        <v>3.179931</v>
      </c>
      <c r="U183" s="57">
        <f t="shared" si="122"/>
        <v>2.326310352</v>
      </c>
      <c r="V183" s="57">
        <f t="shared" si="123"/>
        <v>0</v>
      </c>
      <c r="W183" s="57">
        <f t="shared" si="124"/>
        <v>2.3274138</v>
      </c>
    </row>
    <row r="184" spans="2:25" s="4" customFormat="1" ht="12.75">
      <c r="B184" s="15" t="s">
        <v>173</v>
      </c>
      <c r="C184" s="53">
        <f t="shared" si="94"/>
        <v>16464</v>
      </c>
      <c r="D184" s="53">
        <f t="shared" si="95"/>
        <v>14526</v>
      </c>
      <c r="E184" s="49">
        <f>SUM(E185:E193)</f>
        <v>976</v>
      </c>
      <c r="F184" s="49">
        <f>SUM(F185:F193)</f>
        <v>13550</v>
      </c>
      <c r="G184" s="49">
        <f>SUM(G185:G193)</f>
        <v>1938</v>
      </c>
      <c r="H184" s="49">
        <f t="shared" si="96"/>
        <v>22</v>
      </c>
      <c r="I184" s="49">
        <f>SUM(I185:I193)</f>
        <v>15</v>
      </c>
      <c r="J184" s="49">
        <f>SUM(J185:J193)</f>
        <v>7</v>
      </c>
      <c r="K184" s="63">
        <f>SUM(K185:K193)</f>
        <v>5568.000000000003</v>
      </c>
      <c r="L184" s="63">
        <f>SUM(L185:L193)</f>
        <v>5530.2</v>
      </c>
      <c r="M184" s="31">
        <f t="shared" si="97"/>
        <v>37.80000000000291</v>
      </c>
      <c r="N184" s="56">
        <f>SUM(N185:N193)</f>
        <v>4753.149232</v>
      </c>
      <c r="O184" s="56">
        <v>21.429456</v>
      </c>
      <c r="P184" s="56">
        <f>P186</f>
        <v>10.714728</v>
      </c>
      <c r="Q184" s="56">
        <f aca="true" t="shared" si="125" ref="Q184:W184">SUM(Q185:Q193)</f>
        <v>814.601074794</v>
      </c>
      <c r="R184" s="56">
        <f t="shared" si="125"/>
        <v>162.26744820000002</v>
      </c>
      <c r="S184" s="56">
        <f t="shared" si="125"/>
        <v>226.23889200000008</v>
      </c>
      <c r="T184" s="56">
        <f t="shared" si="125"/>
        <v>69.95848199999998</v>
      </c>
      <c r="U184" s="56">
        <f t="shared" si="125"/>
        <v>51.178827744</v>
      </c>
      <c r="V184" s="56">
        <f t="shared" si="125"/>
        <v>253.75432125</v>
      </c>
      <c r="W184" s="56">
        <f t="shared" si="125"/>
        <v>51.20310360000001</v>
      </c>
      <c r="Y184" s="19"/>
    </row>
    <row r="185" spans="2:23" s="19" customFormat="1" ht="12.75">
      <c r="B185" s="22" t="s">
        <v>197</v>
      </c>
      <c r="C185" s="50">
        <f t="shared" si="94"/>
        <v>14019</v>
      </c>
      <c r="D185" s="50">
        <f t="shared" si="95"/>
        <v>12251</v>
      </c>
      <c r="E185" s="50">
        <v>927</v>
      </c>
      <c r="F185" s="50">
        <v>11324</v>
      </c>
      <c r="G185" s="50">
        <v>1768</v>
      </c>
      <c r="H185" s="50">
        <f t="shared" si="96"/>
        <v>14</v>
      </c>
      <c r="I185" s="51">
        <v>14</v>
      </c>
      <c r="J185" s="50"/>
      <c r="K185" s="61">
        <v>4189.7</v>
      </c>
      <c r="L185" s="61">
        <v>4161.8</v>
      </c>
      <c r="M185" s="31">
        <f t="shared" si="97"/>
        <v>27.899999999999636</v>
      </c>
      <c r="N185" s="57">
        <f>O185*I185*12+P185*J185*12-4.19</f>
        <v>3595.958608</v>
      </c>
      <c r="O185" s="57">
        <v>21.429456</v>
      </c>
      <c r="P185" s="57">
        <f t="shared" si="100"/>
        <v>0</v>
      </c>
      <c r="Q185" s="57">
        <f aca="true" t="shared" si="126" ref="Q185:Q193">SUM(R185:W185)</f>
        <v>593.7398460279999</v>
      </c>
      <c r="R185" s="57">
        <f aca="true" t="shared" si="127" ref="R185:R193">(7375.7931*(I185+J185))/1000</f>
        <v>103.2611034</v>
      </c>
      <c r="S185" s="57">
        <f aca="true" t="shared" si="128" ref="S185:S193">(10283.586*(I185+J185))/1000</f>
        <v>143.970204</v>
      </c>
      <c r="T185" s="57">
        <f aca="true" t="shared" si="129" ref="T185:T193">(3179.931*(I185+J185))/1000</f>
        <v>44.519034</v>
      </c>
      <c r="U185" s="57">
        <f aca="true" t="shared" si="130" ref="U185:U193">(96.929598*(I185+J185)*24)/1000</f>
        <v>32.568344928</v>
      </c>
      <c r="V185" s="57">
        <f aca="true" t="shared" si="131" ref="V185:V193">16916.95475*I185/1000</f>
        <v>236.8373665</v>
      </c>
      <c r="W185" s="57">
        <f aca="true" t="shared" si="132" ref="W185:W193">(2327.4138*(I185+J185))/1000</f>
        <v>32.583793199999995</v>
      </c>
    </row>
    <row r="186" spans="2:23" s="19" customFormat="1" ht="12.75">
      <c r="B186" s="17" t="s">
        <v>31</v>
      </c>
      <c r="C186" s="50">
        <f t="shared" si="94"/>
        <v>397</v>
      </c>
      <c r="D186" s="50">
        <f t="shared" si="95"/>
        <v>352</v>
      </c>
      <c r="E186" s="50">
        <v>10</v>
      </c>
      <c r="F186" s="50">
        <v>342</v>
      </c>
      <c r="G186" s="50">
        <v>45</v>
      </c>
      <c r="H186" s="50">
        <f t="shared" si="96"/>
        <v>1</v>
      </c>
      <c r="I186" s="51"/>
      <c r="J186" s="50">
        <v>1</v>
      </c>
      <c r="K186" s="61">
        <v>154.1</v>
      </c>
      <c r="L186" s="61">
        <v>153</v>
      </c>
      <c r="M186" s="31">
        <f t="shared" si="97"/>
        <v>1.0999999999999943</v>
      </c>
      <c r="N186" s="57">
        <f t="shared" si="99"/>
        <v>128.57673599999998</v>
      </c>
      <c r="O186" s="59">
        <v>21.429456</v>
      </c>
      <c r="P186" s="57">
        <f t="shared" si="100"/>
        <v>10.714728</v>
      </c>
      <c r="Q186" s="57">
        <f t="shared" si="126"/>
        <v>25.493034251999998</v>
      </c>
      <c r="R186" s="57">
        <f t="shared" si="127"/>
        <v>7.3757931</v>
      </c>
      <c r="S186" s="57">
        <f t="shared" si="128"/>
        <v>10.283586</v>
      </c>
      <c r="T186" s="57">
        <f t="shared" si="129"/>
        <v>3.179931</v>
      </c>
      <c r="U186" s="57">
        <f t="shared" si="130"/>
        <v>2.326310352</v>
      </c>
      <c r="V186" s="57">
        <f t="shared" si="131"/>
        <v>0</v>
      </c>
      <c r="W186" s="57">
        <f t="shared" si="132"/>
        <v>2.3274138</v>
      </c>
    </row>
    <row r="187" spans="2:23" s="19" customFormat="1" ht="12.75">
      <c r="B187" s="17" t="s">
        <v>174</v>
      </c>
      <c r="C187" s="50">
        <f t="shared" si="94"/>
        <v>231</v>
      </c>
      <c r="D187" s="50">
        <f t="shared" si="95"/>
        <v>223</v>
      </c>
      <c r="E187" s="50">
        <v>0</v>
      </c>
      <c r="F187" s="50">
        <v>223</v>
      </c>
      <c r="G187" s="50">
        <v>8</v>
      </c>
      <c r="H187" s="50">
        <f t="shared" si="96"/>
        <v>1</v>
      </c>
      <c r="I187" s="51"/>
      <c r="J187" s="50">
        <v>1</v>
      </c>
      <c r="K187" s="61">
        <v>154.1</v>
      </c>
      <c r="L187" s="61">
        <v>153</v>
      </c>
      <c r="M187" s="31">
        <f t="shared" si="97"/>
        <v>1.0999999999999943</v>
      </c>
      <c r="N187" s="57">
        <f t="shared" si="99"/>
        <v>128.57673599999998</v>
      </c>
      <c r="O187" s="59">
        <v>21.429456</v>
      </c>
      <c r="P187" s="57">
        <f t="shared" si="100"/>
        <v>10.714728</v>
      </c>
      <c r="Q187" s="57">
        <f t="shared" si="126"/>
        <v>25.493034251999998</v>
      </c>
      <c r="R187" s="57">
        <f t="shared" si="127"/>
        <v>7.3757931</v>
      </c>
      <c r="S187" s="57">
        <f t="shared" si="128"/>
        <v>10.283586</v>
      </c>
      <c r="T187" s="57">
        <f t="shared" si="129"/>
        <v>3.179931</v>
      </c>
      <c r="U187" s="57">
        <f t="shared" si="130"/>
        <v>2.326310352</v>
      </c>
      <c r="V187" s="57">
        <f t="shared" si="131"/>
        <v>0</v>
      </c>
      <c r="W187" s="57">
        <f t="shared" si="132"/>
        <v>2.3274138</v>
      </c>
    </row>
    <row r="188" spans="2:23" s="19" customFormat="1" ht="12.75">
      <c r="B188" s="17" t="s">
        <v>175</v>
      </c>
      <c r="C188" s="50">
        <f t="shared" si="94"/>
        <v>253</v>
      </c>
      <c r="D188" s="50">
        <f t="shared" si="95"/>
        <v>238</v>
      </c>
      <c r="E188" s="50">
        <v>4</v>
      </c>
      <c r="F188" s="50">
        <v>234</v>
      </c>
      <c r="G188" s="50">
        <v>15</v>
      </c>
      <c r="H188" s="50">
        <f t="shared" si="96"/>
        <v>1</v>
      </c>
      <c r="I188" s="51"/>
      <c r="J188" s="50">
        <v>1</v>
      </c>
      <c r="K188" s="61">
        <v>154.1</v>
      </c>
      <c r="L188" s="61">
        <v>153</v>
      </c>
      <c r="M188" s="31">
        <f t="shared" si="97"/>
        <v>1.0999999999999943</v>
      </c>
      <c r="N188" s="57">
        <f t="shared" si="99"/>
        <v>128.57673599999998</v>
      </c>
      <c r="O188" s="59">
        <v>21.429456</v>
      </c>
      <c r="P188" s="57">
        <f t="shared" si="100"/>
        <v>10.714728</v>
      </c>
      <c r="Q188" s="57">
        <f t="shared" si="126"/>
        <v>25.493034251999998</v>
      </c>
      <c r="R188" s="57">
        <f t="shared" si="127"/>
        <v>7.3757931</v>
      </c>
      <c r="S188" s="57">
        <f t="shared" si="128"/>
        <v>10.283586</v>
      </c>
      <c r="T188" s="57">
        <f t="shared" si="129"/>
        <v>3.179931</v>
      </c>
      <c r="U188" s="57">
        <f t="shared" si="130"/>
        <v>2.326310352</v>
      </c>
      <c r="V188" s="57">
        <f t="shared" si="131"/>
        <v>0</v>
      </c>
      <c r="W188" s="57">
        <f t="shared" si="132"/>
        <v>2.3274138</v>
      </c>
    </row>
    <row r="189" spans="2:23" s="19" customFormat="1" ht="12.75">
      <c r="B189" s="17" t="s">
        <v>176</v>
      </c>
      <c r="C189" s="50">
        <f t="shared" si="94"/>
        <v>190</v>
      </c>
      <c r="D189" s="50">
        <f t="shared" si="95"/>
        <v>175</v>
      </c>
      <c r="E189" s="50">
        <v>3</v>
      </c>
      <c r="F189" s="50">
        <v>172</v>
      </c>
      <c r="G189" s="50">
        <v>15</v>
      </c>
      <c r="H189" s="50">
        <f t="shared" si="96"/>
        <v>1</v>
      </c>
      <c r="I189" s="51"/>
      <c r="J189" s="50">
        <v>1</v>
      </c>
      <c r="K189" s="61">
        <v>154.1</v>
      </c>
      <c r="L189" s="61">
        <v>153</v>
      </c>
      <c r="M189" s="31">
        <f t="shared" si="97"/>
        <v>1.0999999999999943</v>
      </c>
      <c r="N189" s="57">
        <f t="shared" si="99"/>
        <v>128.57673599999998</v>
      </c>
      <c r="O189" s="59">
        <v>21.429456</v>
      </c>
      <c r="P189" s="57">
        <f t="shared" si="100"/>
        <v>10.714728</v>
      </c>
      <c r="Q189" s="57">
        <f t="shared" si="126"/>
        <v>25.493034251999998</v>
      </c>
      <c r="R189" s="57">
        <f t="shared" si="127"/>
        <v>7.3757931</v>
      </c>
      <c r="S189" s="57">
        <f t="shared" si="128"/>
        <v>10.283586</v>
      </c>
      <c r="T189" s="57">
        <f t="shared" si="129"/>
        <v>3.179931</v>
      </c>
      <c r="U189" s="57">
        <f t="shared" si="130"/>
        <v>2.326310352</v>
      </c>
      <c r="V189" s="57">
        <f t="shared" si="131"/>
        <v>0</v>
      </c>
      <c r="W189" s="57">
        <f t="shared" si="132"/>
        <v>2.3274138</v>
      </c>
    </row>
    <row r="190" spans="2:23" s="19" customFormat="1" ht="12.75">
      <c r="B190" s="17" t="s">
        <v>177</v>
      </c>
      <c r="C190" s="50">
        <f t="shared" si="94"/>
        <v>212</v>
      </c>
      <c r="D190" s="50">
        <f t="shared" si="95"/>
        <v>199</v>
      </c>
      <c r="E190" s="50">
        <v>1</v>
      </c>
      <c r="F190" s="50">
        <v>198</v>
      </c>
      <c r="G190" s="50">
        <v>13</v>
      </c>
      <c r="H190" s="50">
        <f t="shared" si="96"/>
        <v>1</v>
      </c>
      <c r="I190" s="51"/>
      <c r="J190" s="50">
        <v>1</v>
      </c>
      <c r="K190" s="61">
        <v>154.1</v>
      </c>
      <c r="L190" s="61">
        <v>153</v>
      </c>
      <c r="M190" s="31">
        <f t="shared" si="97"/>
        <v>1.0999999999999943</v>
      </c>
      <c r="N190" s="57">
        <f t="shared" si="99"/>
        <v>128.57673599999998</v>
      </c>
      <c r="O190" s="59">
        <v>21.429456</v>
      </c>
      <c r="P190" s="57">
        <f t="shared" si="100"/>
        <v>10.714728</v>
      </c>
      <c r="Q190" s="57">
        <f t="shared" si="126"/>
        <v>25.493034251999998</v>
      </c>
      <c r="R190" s="57">
        <f t="shared" si="127"/>
        <v>7.3757931</v>
      </c>
      <c r="S190" s="57">
        <f t="shared" si="128"/>
        <v>10.283586</v>
      </c>
      <c r="T190" s="57">
        <f t="shared" si="129"/>
        <v>3.179931</v>
      </c>
      <c r="U190" s="57">
        <f t="shared" si="130"/>
        <v>2.326310352</v>
      </c>
      <c r="V190" s="57">
        <f t="shared" si="131"/>
        <v>0</v>
      </c>
      <c r="W190" s="57">
        <f t="shared" si="132"/>
        <v>2.3274138</v>
      </c>
    </row>
    <row r="191" spans="2:23" s="19" customFormat="1" ht="12.75">
      <c r="B191" s="17" t="s">
        <v>178</v>
      </c>
      <c r="C191" s="50">
        <f t="shared" si="94"/>
        <v>90</v>
      </c>
      <c r="D191" s="50">
        <f t="shared" si="95"/>
        <v>86</v>
      </c>
      <c r="E191" s="50"/>
      <c r="F191" s="50">
        <v>86</v>
      </c>
      <c r="G191" s="50">
        <v>4</v>
      </c>
      <c r="H191" s="50">
        <f t="shared" si="96"/>
        <v>1</v>
      </c>
      <c r="I191" s="51"/>
      <c r="J191" s="50">
        <v>1</v>
      </c>
      <c r="K191" s="61">
        <v>154.1</v>
      </c>
      <c r="L191" s="61">
        <v>153</v>
      </c>
      <c r="M191" s="31">
        <f t="shared" si="97"/>
        <v>1.0999999999999943</v>
      </c>
      <c r="N191" s="57">
        <f t="shared" si="99"/>
        <v>128.57673599999998</v>
      </c>
      <c r="O191" s="59">
        <v>21.429456</v>
      </c>
      <c r="P191" s="57">
        <f t="shared" si="100"/>
        <v>10.714728</v>
      </c>
      <c r="Q191" s="57">
        <f t="shared" si="126"/>
        <v>25.493034251999998</v>
      </c>
      <c r="R191" s="57">
        <f t="shared" si="127"/>
        <v>7.3757931</v>
      </c>
      <c r="S191" s="57">
        <f t="shared" si="128"/>
        <v>10.283586</v>
      </c>
      <c r="T191" s="57">
        <f t="shared" si="129"/>
        <v>3.179931</v>
      </c>
      <c r="U191" s="57">
        <f t="shared" si="130"/>
        <v>2.326310352</v>
      </c>
      <c r="V191" s="57">
        <f t="shared" si="131"/>
        <v>0</v>
      </c>
      <c r="W191" s="57">
        <f t="shared" si="132"/>
        <v>2.3274138</v>
      </c>
    </row>
    <row r="192" spans="2:23" s="19" customFormat="1" ht="12.75">
      <c r="B192" s="17" t="s">
        <v>179</v>
      </c>
      <c r="C192" s="50">
        <f t="shared" si="94"/>
        <v>437</v>
      </c>
      <c r="D192" s="50">
        <f t="shared" si="95"/>
        <v>414</v>
      </c>
      <c r="E192" s="50">
        <v>12</v>
      </c>
      <c r="F192" s="50">
        <v>402</v>
      </c>
      <c r="G192" s="50">
        <v>23</v>
      </c>
      <c r="H192" s="50">
        <f t="shared" si="96"/>
        <v>1</v>
      </c>
      <c r="I192" s="51"/>
      <c r="J192" s="50">
        <v>1</v>
      </c>
      <c r="K192" s="61">
        <v>154.1</v>
      </c>
      <c r="L192" s="61">
        <v>153</v>
      </c>
      <c r="M192" s="31">
        <f t="shared" si="97"/>
        <v>1.0999999999999943</v>
      </c>
      <c r="N192" s="57">
        <f t="shared" si="99"/>
        <v>128.57673599999998</v>
      </c>
      <c r="O192" s="59">
        <v>21.429456</v>
      </c>
      <c r="P192" s="57">
        <f t="shared" si="100"/>
        <v>10.714728</v>
      </c>
      <c r="Q192" s="57">
        <f t="shared" si="126"/>
        <v>25.493034251999998</v>
      </c>
      <c r="R192" s="57">
        <f t="shared" si="127"/>
        <v>7.3757931</v>
      </c>
      <c r="S192" s="57">
        <f t="shared" si="128"/>
        <v>10.283586</v>
      </c>
      <c r="T192" s="57">
        <f t="shared" si="129"/>
        <v>3.179931</v>
      </c>
      <c r="U192" s="57">
        <f t="shared" si="130"/>
        <v>2.326310352</v>
      </c>
      <c r="V192" s="57">
        <f t="shared" si="131"/>
        <v>0</v>
      </c>
      <c r="W192" s="57">
        <f t="shared" si="132"/>
        <v>2.3274138</v>
      </c>
    </row>
    <row r="193" spans="2:23" s="19" customFormat="1" ht="12.75">
      <c r="B193" s="17" t="s">
        <v>180</v>
      </c>
      <c r="C193" s="50">
        <f t="shared" si="94"/>
        <v>635</v>
      </c>
      <c r="D193" s="50">
        <f>E193+F193</f>
        <v>588</v>
      </c>
      <c r="E193" s="50">
        <v>19</v>
      </c>
      <c r="F193" s="50">
        <v>569</v>
      </c>
      <c r="G193" s="50">
        <v>47</v>
      </c>
      <c r="H193" s="50">
        <f t="shared" si="96"/>
        <v>1</v>
      </c>
      <c r="I193" s="51">
        <v>1</v>
      </c>
      <c r="J193" s="50"/>
      <c r="K193" s="61">
        <v>299.6</v>
      </c>
      <c r="L193" s="61">
        <v>297.4</v>
      </c>
      <c r="M193" s="31">
        <f t="shared" si="97"/>
        <v>2.2000000000000455</v>
      </c>
      <c r="N193" s="57">
        <f t="shared" si="99"/>
        <v>257.15347199999997</v>
      </c>
      <c r="O193" s="57">
        <v>21.429456</v>
      </c>
      <c r="P193" s="57">
        <f t="shared" si="100"/>
        <v>0</v>
      </c>
      <c r="Q193" s="57">
        <f t="shared" si="126"/>
        <v>42.409989002</v>
      </c>
      <c r="R193" s="57">
        <f t="shared" si="127"/>
        <v>7.3757931</v>
      </c>
      <c r="S193" s="57">
        <f t="shared" si="128"/>
        <v>10.283586</v>
      </c>
      <c r="T193" s="57">
        <f t="shared" si="129"/>
        <v>3.179931</v>
      </c>
      <c r="U193" s="57">
        <f t="shared" si="130"/>
        <v>2.326310352</v>
      </c>
      <c r="V193" s="57">
        <f t="shared" si="131"/>
        <v>16.916954750000002</v>
      </c>
      <c r="W193" s="57">
        <f t="shared" si="132"/>
        <v>2.3274138</v>
      </c>
    </row>
    <row r="194" spans="2:25" s="4" customFormat="1" ht="12.75">
      <c r="B194" s="15" t="s">
        <v>181</v>
      </c>
      <c r="C194" s="53">
        <f t="shared" si="94"/>
        <v>17314</v>
      </c>
      <c r="D194" s="53">
        <f aca="true" t="shared" si="133" ref="D194:D206">E194+F194</f>
        <v>16069</v>
      </c>
      <c r="E194" s="53">
        <f>SUM(E195:E206)</f>
        <v>1438</v>
      </c>
      <c r="F194" s="53">
        <f>SUM(F195:F206)</f>
        <v>14631</v>
      </c>
      <c r="G194" s="53">
        <f>SUM(G195:G206)</f>
        <v>1245</v>
      </c>
      <c r="H194" s="49">
        <f t="shared" si="96"/>
        <v>19</v>
      </c>
      <c r="I194" s="53">
        <f>SUM(I195:I206)</f>
        <v>17</v>
      </c>
      <c r="J194" s="53">
        <f>SUM(J195:J206)</f>
        <v>2</v>
      </c>
      <c r="K194" s="63">
        <f>SUM(K195:K206)</f>
        <v>5400.9000000000015</v>
      </c>
      <c r="L194" s="63">
        <f>SUM(L195:L206)</f>
        <v>5658.499999999999</v>
      </c>
      <c r="M194" s="31">
        <f t="shared" si="97"/>
        <v>-257.59999999999764</v>
      </c>
      <c r="N194" s="56">
        <f>SUM(N195:N206)</f>
        <v>4628.762495999999</v>
      </c>
      <c r="O194" s="56">
        <v>21.429456</v>
      </c>
      <c r="P194" s="56">
        <f>P202</f>
        <v>10.714728</v>
      </c>
      <c r="Q194" s="56">
        <f aca="true" t="shared" si="134" ref="Q194:W194">SUM(Q195:Q206)</f>
        <v>771.955881538</v>
      </c>
      <c r="R194" s="56">
        <f t="shared" si="134"/>
        <v>140.14006890000002</v>
      </c>
      <c r="S194" s="56">
        <f t="shared" si="134"/>
        <v>195.38813399999998</v>
      </c>
      <c r="T194" s="56">
        <f t="shared" si="134"/>
        <v>60.418689</v>
      </c>
      <c r="U194" s="56">
        <f t="shared" si="134"/>
        <v>44.199896688</v>
      </c>
      <c r="V194" s="56">
        <f t="shared" si="134"/>
        <v>287.58823075000004</v>
      </c>
      <c r="W194" s="56">
        <f t="shared" si="134"/>
        <v>44.2208622</v>
      </c>
      <c r="Y194" s="19"/>
    </row>
    <row r="195" spans="2:23" s="19" customFormat="1" ht="12.75">
      <c r="B195" s="20" t="s">
        <v>182</v>
      </c>
      <c r="C195" s="50">
        <f t="shared" si="94"/>
        <v>1078</v>
      </c>
      <c r="D195" s="50">
        <f t="shared" si="133"/>
        <v>1024</v>
      </c>
      <c r="E195" s="54">
        <v>62</v>
      </c>
      <c r="F195" s="50">
        <v>962</v>
      </c>
      <c r="G195" s="54">
        <v>54</v>
      </c>
      <c r="H195" s="50">
        <f t="shared" si="96"/>
        <v>1</v>
      </c>
      <c r="I195" s="51">
        <v>1</v>
      </c>
      <c r="J195" s="50"/>
      <c r="K195" s="61">
        <v>299.6</v>
      </c>
      <c r="L195" s="61">
        <v>297.4</v>
      </c>
      <c r="M195" s="31">
        <f t="shared" si="97"/>
        <v>2.2000000000000455</v>
      </c>
      <c r="N195" s="57">
        <f t="shared" si="99"/>
        <v>257.15347199999997</v>
      </c>
      <c r="O195" s="57">
        <v>21.429456</v>
      </c>
      <c r="P195" s="57">
        <f t="shared" si="100"/>
        <v>0</v>
      </c>
      <c r="Q195" s="57">
        <f aca="true" t="shared" si="135" ref="Q195:Q206">SUM(R195:W195)</f>
        <v>42.409989002</v>
      </c>
      <c r="R195" s="57">
        <f aca="true" t="shared" si="136" ref="R195:R206">(7375.7931*(I195+J195))/1000</f>
        <v>7.3757931</v>
      </c>
      <c r="S195" s="57">
        <f aca="true" t="shared" si="137" ref="S195:S206">(10283.586*(I195+J195))/1000</f>
        <v>10.283586</v>
      </c>
      <c r="T195" s="57">
        <f aca="true" t="shared" si="138" ref="T195:T206">(3179.931*(I195+J195))/1000</f>
        <v>3.179931</v>
      </c>
      <c r="U195" s="57">
        <f aca="true" t="shared" si="139" ref="U195:U206">(96.929598*(I195+J195)*24)/1000</f>
        <v>2.326310352</v>
      </c>
      <c r="V195" s="57">
        <f aca="true" t="shared" si="140" ref="V195:V206">16916.95475*I195/1000</f>
        <v>16.916954750000002</v>
      </c>
      <c r="W195" s="57">
        <f aca="true" t="shared" si="141" ref="W195:W206">(2327.4138*(I195+J195))/1000</f>
        <v>2.3274138</v>
      </c>
    </row>
    <row r="196" spans="2:23" s="19" customFormat="1" ht="12.75">
      <c r="B196" s="20" t="s">
        <v>183</v>
      </c>
      <c r="C196" s="50">
        <f t="shared" si="94"/>
        <v>631</v>
      </c>
      <c r="D196" s="50">
        <f t="shared" si="133"/>
        <v>608</v>
      </c>
      <c r="E196" s="54">
        <v>44</v>
      </c>
      <c r="F196" s="50">
        <v>564</v>
      </c>
      <c r="G196" s="54">
        <v>23</v>
      </c>
      <c r="H196" s="50">
        <f t="shared" si="96"/>
        <v>1</v>
      </c>
      <c r="I196" s="51">
        <v>1</v>
      </c>
      <c r="J196" s="50"/>
      <c r="K196" s="61">
        <v>299.6</v>
      </c>
      <c r="L196" s="61">
        <v>297.4</v>
      </c>
      <c r="M196" s="31">
        <f t="shared" si="97"/>
        <v>2.2000000000000455</v>
      </c>
      <c r="N196" s="57">
        <f t="shared" si="99"/>
        <v>257.15347199999997</v>
      </c>
      <c r="O196" s="57">
        <v>21.429456</v>
      </c>
      <c r="P196" s="57">
        <f t="shared" si="100"/>
        <v>0</v>
      </c>
      <c r="Q196" s="57">
        <f t="shared" si="135"/>
        <v>42.409989002</v>
      </c>
      <c r="R196" s="57">
        <f t="shared" si="136"/>
        <v>7.3757931</v>
      </c>
      <c r="S196" s="57">
        <f t="shared" si="137"/>
        <v>10.283586</v>
      </c>
      <c r="T196" s="57">
        <f t="shared" si="138"/>
        <v>3.179931</v>
      </c>
      <c r="U196" s="57">
        <f t="shared" si="139"/>
        <v>2.326310352</v>
      </c>
      <c r="V196" s="57">
        <f t="shared" si="140"/>
        <v>16.916954750000002</v>
      </c>
      <c r="W196" s="57">
        <f t="shared" si="141"/>
        <v>2.3274138</v>
      </c>
    </row>
    <row r="197" spans="2:23" s="19" customFormat="1" ht="12.75">
      <c r="B197" s="20" t="s">
        <v>184</v>
      </c>
      <c r="C197" s="50">
        <f t="shared" si="94"/>
        <v>2033</v>
      </c>
      <c r="D197" s="50">
        <f t="shared" si="133"/>
        <v>1914</v>
      </c>
      <c r="E197" s="54">
        <v>114</v>
      </c>
      <c r="F197" s="50">
        <v>1800</v>
      </c>
      <c r="G197" s="54">
        <v>119</v>
      </c>
      <c r="H197" s="50">
        <f t="shared" si="96"/>
        <v>2</v>
      </c>
      <c r="I197" s="51">
        <v>2</v>
      </c>
      <c r="J197" s="50"/>
      <c r="K197" s="61">
        <v>599.1</v>
      </c>
      <c r="L197" s="61">
        <v>594.7</v>
      </c>
      <c r="M197" s="31">
        <f t="shared" si="97"/>
        <v>4.399999999999977</v>
      </c>
      <c r="N197" s="57">
        <f t="shared" si="99"/>
        <v>514.3069439999999</v>
      </c>
      <c r="O197" s="57">
        <v>21.429456</v>
      </c>
      <c r="P197" s="57">
        <f t="shared" si="100"/>
        <v>0</v>
      </c>
      <c r="Q197" s="57">
        <f t="shared" si="135"/>
        <v>84.819978004</v>
      </c>
      <c r="R197" s="57">
        <f t="shared" si="136"/>
        <v>14.7515862</v>
      </c>
      <c r="S197" s="57">
        <f t="shared" si="137"/>
        <v>20.567172</v>
      </c>
      <c r="T197" s="57">
        <f t="shared" si="138"/>
        <v>6.359862</v>
      </c>
      <c r="U197" s="57">
        <f t="shared" si="139"/>
        <v>4.652620704</v>
      </c>
      <c r="V197" s="57">
        <f t="shared" si="140"/>
        <v>33.833909500000004</v>
      </c>
      <c r="W197" s="57">
        <f t="shared" si="141"/>
        <v>4.6548276</v>
      </c>
    </row>
    <row r="198" spans="2:23" s="19" customFormat="1" ht="12.75">
      <c r="B198" s="20" t="s">
        <v>185</v>
      </c>
      <c r="C198" s="50">
        <f t="shared" si="94"/>
        <v>5009</v>
      </c>
      <c r="D198" s="50">
        <f t="shared" si="133"/>
        <v>4591</v>
      </c>
      <c r="E198" s="54">
        <v>278</v>
      </c>
      <c r="F198" s="50">
        <v>4313</v>
      </c>
      <c r="G198" s="54">
        <v>418</v>
      </c>
      <c r="H198" s="50">
        <f t="shared" si="96"/>
        <v>5</v>
      </c>
      <c r="I198" s="51">
        <v>5</v>
      </c>
      <c r="J198" s="50"/>
      <c r="K198" s="61">
        <v>1497.8</v>
      </c>
      <c r="L198" s="61">
        <v>1486.7</v>
      </c>
      <c r="M198" s="31">
        <f t="shared" si="97"/>
        <v>11.099999999999909</v>
      </c>
      <c r="N198" s="57">
        <f t="shared" si="99"/>
        <v>1285.7673599999998</v>
      </c>
      <c r="O198" s="57">
        <v>21.429456</v>
      </c>
      <c r="P198" s="57">
        <f t="shared" si="100"/>
        <v>0</v>
      </c>
      <c r="Q198" s="57">
        <f t="shared" si="135"/>
        <v>212.04994501</v>
      </c>
      <c r="R198" s="57">
        <f t="shared" si="136"/>
        <v>36.8789655</v>
      </c>
      <c r="S198" s="57">
        <f t="shared" si="137"/>
        <v>51.41792999999999</v>
      </c>
      <c r="T198" s="57">
        <f t="shared" si="138"/>
        <v>15.899655000000001</v>
      </c>
      <c r="U198" s="57">
        <f t="shared" si="139"/>
        <v>11.63155176</v>
      </c>
      <c r="V198" s="57">
        <f t="shared" si="140"/>
        <v>84.58477375000001</v>
      </c>
      <c r="W198" s="57">
        <f t="shared" si="141"/>
        <v>11.637069</v>
      </c>
    </row>
    <row r="199" spans="2:23" s="19" customFormat="1" ht="12.75">
      <c r="B199" s="20" t="s">
        <v>186</v>
      </c>
      <c r="C199" s="50">
        <f t="shared" si="94"/>
        <v>681</v>
      </c>
      <c r="D199" s="50">
        <f t="shared" si="133"/>
        <v>654</v>
      </c>
      <c r="E199" s="54">
        <v>26</v>
      </c>
      <c r="F199" s="50">
        <v>628</v>
      </c>
      <c r="G199" s="54">
        <v>27</v>
      </c>
      <c r="H199" s="50">
        <f t="shared" si="96"/>
        <v>1</v>
      </c>
      <c r="I199" s="51">
        <v>1</v>
      </c>
      <c r="J199" s="50"/>
      <c r="K199" s="61">
        <v>299.6</v>
      </c>
      <c r="L199" s="61">
        <v>297.4</v>
      </c>
      <c r="M199" s="31">
        <f t="shared" si="97"/>
        <v>2.2000000000000455</v>
      </c>
      <c r="N199" s="57">
        <f t="shared" si="99"/>
        <v>257.15347199999997</v>
      </c>
      <c r="O199" s="57">
        <v>21.429456</v>
      </c>
      <c r="P199" s="57">
        <f t="shared" si="100"/>
        <v>0</v>
      </c>
      <c r="Q199" s="57">
        <f t="shared" si="135"/>
        <v>42.409989002</v>
      </c>
      <c r="R199" s="57">
        <f t="shared" si="136"/>
        <v>7.3757931</v>
      </c>
      <c r="S199" s="57">
        <f t="shared" si="137"/>
        <v>10.283586</v>
      </c>
      <c r="T199" s="57">
        <f t="shared" si="138"/>
        <v>3.179931</v>
      </c>
      <c r="U199" s="57">
        <f t="shared" si="139"/>
        <v>2.326310352</v>
      </c>
      <c r="V199" s="57">
        <f t="shared" si="140"/>
        <v>16.916954750000002</v>
      </c>
      <c r="W199" s="57">
        <f t="shared" si="141"/>
        <v>2.3274138</v>
      </c>
    </row>
    <row r="200" spans="2:23" s="19" customFormat="1" ht="12.75">
      <c r="B200" s="20" t="s">
        <v>187</v>
      </c>
      <c r="C200" s="50">
        <f t="shared" si="94"/>
        <v>569</v>
      </c>
      <c r="D200" s="50">
        <f t="shared" si="133"/>
        <v>547</v>
      </c>
      <c r="E200" s="54">
        <v>23</v>
      </c>
      <c r="F200" s="50">
        <v>524</v>
      </c>
      <c r="G200" s="54">
        <v>22</v>
      </c>
      <c r="H200" s="50">
        <f t="shared" si="96"/>
        <v>1</v>
      </c>
      <c r="I200" s="51">
        <v>1</v>
      </c>
      <c r="J200" s="50"/>
      <c r="K200" s="61">
        <v>299.6</v>
      </c>
      <c r="L200" s="61">
        <v>297.4</v>
      </c>
      <c r="M200" s="31">
        <f t="shared" si="97"/>
        <v>2.2000000000000455</v>
      </c>
      <c r="N200" s="57">
        <f t="shared" si="99"/>
        <v>257.15347199999997</v>
      </c>
      <c r="O200" s="57">
        <v>21.429456</v>
      </c>
      <c r="P200" s="57">
        <f t="shared" si="100"/>
        <v>0</v>
      </c>
      <c r="Q200" s="57">
        <f t="shared" si="135"/>
        <v>42.409989002</v>
      </c>
      <c r="R200" s="57">
        <f t="shared" si="136"/>
        <v>7.3757931</v>
      </c>
      <c r="S200" s="57">
        <f t="shared" si="137"/>
        <v>10.283586</v>
      </c>
      <c r="T200" s="57">
        <f t="shared" si="138"/>
        <v>3.179931</v>
      </c>
      <c r="U200" s="57">
        <f t="shared" si="139"/>
        <v>2.326310352</v>
      </c>
      <c r="V200" s="57">
        <f t="shared" si="140"/>
        <v>16.916954750000002</v>
      </c>
      <c r="W200" s="57">
        <f t="shared" si="141"/>
        <v>2.3274138</v>
      </c>
    </row>
    <row r="201" spans="2:23" s="19" customFormat="1" ht="12.75">
      <c r="B201" s="20" t="s">
        <v>188</v>
      </c>
      <c r="C201" s="50">
        <f t="shared" si="94"/>
        <v>2979</v>
      </c>
      <c r="D201" s="50">
        <f t="shared" si="133"/>
        <v>2670</v>
      </c>
      <c r="E201" s="54">
        <v>585</v>
      </c>
      <c r="F201" s="50">
        <v>2085</v>
      </c>
      <c r="G201" s="54">
        <v>309</v>
      </c>
      <c r="H201" s="50">
        <f t="shared" si="96"/>
        <v>2</v>
      </c>
      <c r="I201" s="51">
        <v>2</v>
      </c>
      <c r="J201" s="50"/>
      <c r="K201" s="61">
        <v>599.1</v>
      </c>
      <c r="L201" s="61">
        <v>892</v>
      </c>
      <c r="M201" s="31">
        <f t="shared" si="97"/>
        <v>-292.9</v>
      </c>
      <c r="N201" s="57">
        <f t="shared" si="99"/>
        <v>514.3069439999999</v>
      </c>
      <c r="O201" s="57">
        <v>21.429456</v>
      </c>
      <c r="P201" s="57">
        <f t="shared" si="100"/>
        <v>0</v>
      </c>
      <c r="Q201" s="57">
        <f t="shared" si="135"/>
        <v>84.819978004</v>
      </c>
      <c r="R201" s="57">
        <f t="shared" si="136"/>
        <v>14.7515862</v>
      </c>
      <c r="S201" s="57">
        <f t="shared" si="137"/>
        <v>20.567172</v>
      </c>
      <c r="T201" s="57">
        <f t="shared" si="138"/>
        <v>6.359862</v>
      </c>
      <c r="U201" s="57">
        <f t="shared" si="139"/>
        <v>4.652620704</v>
      </c>
      <c r="V201" s="57">
        <f t="shared" si="140"/>
        <v>33.833909500000004</v>
      </c>
      <c r="W201" s="57">
        <f t="shared" si="141"/>
        <v>4.6548276</v>
      </c>
    </row>
    <row r="202" spans="2:23" s="19" customFormat="1" ht="12.75">
      <c r="B202" s="20" t="s">
        <v>189</v>
      </c>
      <c r="C202" s="18">
        <f t="shared" si="94"/>
        <v>323</v>
      </c>
      <c r="D202" s="18">
        <f t="shared" si="133"/>
        <v>306</v>
      </c>
      <c r="E202" s="54">
        <v>9</v>
      </c>
      <c r="F202" s="50">
        <v>297</v>
      </c>
      <c r="G202" s="54">
        <v>17</v>
      </c>
      <c r="H202" s="50">
        <f t="shared" si="96"/>
        <v>1</v>
      </c>
      <c r="I202" s="51"/>
      <c r="J202" s="50">
        <v>1</v>
      </c>
      <c r="K202" s="57">
        <v>154.1</v>
      </c>
      <c r="L202" s="61">
        <v>153</v>
      </c>
      <c r="M202" s="31">
        <f t="shared" si="97"/>
        <v>1.0999999999999943</v>
      </c>
      <c r="N202" s="57">
        <f t="shared" si="99"/>
        <v>128.57673599999998</v>
      </c>
      <c r="O202" s="59">
        <v>21.429456</v>
      </c>
      <c r="P202" s="57">
        <f t="shared" si="100"/>
        <v>10.714728</v>
      </c>
      <c r="Q202" s="57">
        <f t="shared" si="135"/>
        <v>25.493034251999998</v>
      </c>
      <c r="R202" s="57">
        <f t="shared" si="136"/>
        <v>7.3757931</v>
      </c>
      <c r="S202" s="57">
        <f t="shared" si="137"/>
        <v>10.283586</v>
      </c>
      <c r="T202" s="57">
        <f t="shared" si="138"/>
        <v>3.179931</v>
      </c>
      <c r="U202" s="57">
        <f t="shared" si="139"/>
        <v>2.326310352</v>
      </c>
      <c r="V202" s="57">
        <f t="shared" si="140"/>
        <v>0</v>
      </c>
      <c r="W202" s="57">
        <f t="shared" si="141"/>
        <v>2.3274138</v>
      </c>
    </row>
    <row r="203" spans="2:23" s="19" customFormat="1" ht="12.75">
      <c r="B203" s="20" t="s">
        <v>190</v>
      </c>
      <c r="C203" s="18">
        <f t="shared" si="94"/>
        <v>2418</v>
      </c>
      <c r="D203" s="18">
        <f t="shared" si="133"/>
        <v>2236</v>
      </c>
      <c r="E203" s="54">
        <v>175</v>
      </c>
      <c r="F203" s="50">
        <v>2061</v>
      </c>
      <c r="G203" s="54">
        <v>182</v>
      </c>
      <c r="H203" s="50">
        <f t="shared" si="96"/>
        <v>2</v>
      </c>
      <c r="I203" s="51">
        <v>2</v>
      </c>
      <c r="J203" s="50"/>
      <c r="K203" s="57">
        <v>599.1</v>
      </c>
      <c r="L203" s="61">
        <v>594.7</v>
      </c>
      <c r="M203" s="31">
        <f t="shared" si="97"/>
        <v>4.399999999999977</v>
      </c>
      <c r="N203" s="57">
        <f t="shared" si="99"/>
        <v>514.3069439999999</v>
      </c>
      <c r="O203" s="57">
        <v>21.429456</v>
      </c>
      <c r="P203" s="57">
        <f t="shared" si="100"/>
        <v>0</v>
      </c>
      <c r="Q203" s="57">
        <f t="shared" si="135"/>
        <v>84.819978004</v>
      </c>
      <c r="R203" s="57">
        <f t="shared" si="136"/>
        <v>14.7515862</v>
      </c>
      <c r="S203" s="57">
        <f t="shared" si="137"/>
        <v>20.567172</v>
      </c>
      <c r="T203" s="57">
        <f t="shared" si="138"/>
        <v>6.359862</v>
      </c>
      <c r="U203" s="57">
        <f t="shared" si="139"/>
        <v>4.652620704</v>
      </c>
      <c r="V203" s="57">
        <f t="shared" si="140"/>
        <v>33.833909500000004</v>
      </c>
      <c r="W203" s="57">
        <f t="shared" si="141"/>
        <v>4.6548276</v>
      </c>
    </row>
    <row r="204" spans="2:23" s="19" customFormat="1" ht="12.75">
      <c r="B204" s="20" t="s">
        <v>235</v>
      </c>
      <c r="C204" s="18">
        <f t="shared" si="94"/>
        <v>852</v>
      </c>
      <c r="D204" s="18">
        <f t="shared" si="133"/>
        <v>809</v>
      </c>
      <c r="E204" s="54">
        <v>84</v>
      </c>
      <c r="F204" s="50">
        <v>725</v>
      </c>
      <c r="G204" s="54">
        <v>43</v>
      </c>
      <c r="H204" s="50">
        <f t="shared" si="96"/>
        <v>1</v>
      </c>
      <c r="I204" s="51">
        <v>1</v>
      </c>
      <c r="J204" s="50"/>
      <c r="K204" s="57">
        <v>299.6</v>
      </c>
      <c r="L204" s="61">
        <v>297.4</v>
      </c>
      <c r="M204" s="31">
        <f t="shared" si="97"/>
        <v>2.2000000000000455</v>
      </c>
      <c r="N204" s="57">
        <f t="shared" si="99"/>
        <v>257.15347199999997</v>
      </c>
      <c r="O204" s="57">
        <v>21.429456</v>
      </c>
      <c r="P204" s="57">
        <f t="shared" si="100"/>
        <v>0</v>
      </c>
      <c r="Q204" s="57">
        <f t="shared" si="135"/>
        <v>42.409989002</v>
      </c>
      <c r="R204" s="57">
        <f t="shared" si="136"/>
        <v>7.3757931</v>
      </c>
      <c r="S204" s="57">
        <f t="shared" si="137"/>
        <v>10.283586</v>
      </c>
      <c r="T204" s="57">
        <f t="shared" si="138"/>
        <v>3.179931</v>
      </c>
      <c r="U204" s="57">
        <f t="shared" si="139"/>
        <v>2.326310352</v>
      </c>
      <c r="V204" s="57">
        <f t="shared" si="140"/>
        <v>16.916954750000002</v>
      </c>
      <c r="W204" s="57">
        <f t="shared" si="141"/>
        <v>2.3274138</v>
      </c>
    </row>
    <row r="205" spans="2:23" s="19" customFormat="1" ht="12.75">
      <c r="B205" s="20" t="s">
        <v>191</v>
      </c>
      <c r="C205" s="18">
        <f t="shared" si="94"/>
        <v>593</v>
      </c>
      <c r="D205" s="18">
        <f t="shared" si="133"/>
        <v>562</v>
      </c>
      <c r="E205" s="54">
        <v>27</v>
      </c>
      <c r="F205" s="50">
        <v>535</v>
      </c>
      <c r="G205" s="54">
        <v>31</v>
      </c>
      <c r="H205" s="50">
        <f>I205+J205</f>
        <v>1</v>
      </c>
      <c r="I205" s="51">
        <v>1</v>
      </c>
      <c r="J205" s="50"/>
      <c r="K205" s="57">
        <v>299.6</v>
      </c>
      <c r="L205" s="61">
        <v>297.4</v>
      </c>
      <c r="M205" s="31">
        <f t="shared" si="97"/>
        <v>2.2000000000000455</v>
      </c>
      <c r="N205" s="57">
        <f t="shared" si="99"/>
        <v>257.15347199999997</v>
      </c>
      <c r="O205" s="57">
        <v>21.429456</v>
      </c>
      <c r="P205" s="57">
        <f t="shared" si="100"/>
        <v>0</v>
      </c>
      <c r="Q205" s="57">
        <f t="shared" si="135"/>
        <v>42.409989002</v>
      </c>
      <c r="R205" s="57">
        <f t="shared" si="136"/>
        <v>7.3757931</v>
      </c>
      <c r="S205" s="57">
        <f t="shared" si="137"/>
        <v>10.283586</v>
      </c>
      <c r="T205" s="57">
        <f t="shared" si="138"/>
        <v>3.179931</v>
      </c>
      <c r="U205" s="57">
        <f t="shared" si="139"/>
        <v>2.326310352</v>
      </c>
      <c r="V205" s="57">
        <f t="shared" si="140"/>
        <v>16.916954750000002</v>
      </c>
      <c r="W205" s="57">
        <f t="shared" si="141"/>
        <v>2.3274138</v>
      </c>
    </row>
    <row r="206" spans="2:23" s="19" customFormat="1" ht="12.75">
      <c r="B206" s="20" t="s">
        <v>192</v>
      </c>
      <c r="C206" s="18">
        <f>D206+G206</f>
        <v>148</v>
      </c>
      <c r="D206" s="18">
        <f t="shared" si="133"/>
        <v>148</v>
      </c>
      <c r="E206" s="54">
        <v>11</v>
      </c>
      <c r="F206" s="50">
        <v>137</v>
      </c>
      <c r="G206" s="54">
        <v>0</v>
      </c>
      <c r="H206" s="50">
        <f>I206+J206</f>
        <v>1</v>
      </c>
      <c r="I206" s="51"/>
      <c r="J206" s="50">
        <v>1</v>
      </c>
      <c r="K206" s="57">
        <v>154.1</v>
      </c>
      <c r="L206" s="61">
        <v>153</v>
      </c>
      <c r="M206" s="31">
        <f>K206-L206</f>
        <v>1.0999999999999943</v>
      </c>
      <c r="N206" s="57">
        <f>O206*I206*12+P206*J206*12</f>
        <v>128.57673599999998</v>
      </c>
      <c r="O206" s="59">
        <v>21.429456</v>
      </c>
      <c r="P206" s="57">
        <f t="shared" si="100"/>
        <v>10.714728</v>
      </c>
      <c r="Q206" s="57">
        <f t="shared" si="135"/>
        <v>25.493034251999998</v>
      </c>
      <c r="R206" s="57">
        <f t="shared" si="136"/>
        <v>7.3757931</v>
      </c>
      <c r="S206" s="57">
        <f t="shared" si="137"/>
        <v>10.283586</v>
      </c>
      <c r="T206" s="57">
        <f t="shared" si="138"/>
        <v>3.179931</v>
      </c>
      <c r="U206" s="57">
        <f t="shared" si="139"/>
        <v>2.326310352</v>
      </c>
      <c r="V206" s="57">
        <f t="shared" si="140"/>
        <v>0</v>
      </c>
      <c r="W206" s="57">
        <f t="shared" si="141"/>
        <v>2.3274138</v>
      </c>
    </row>
    <row r="207" spans="2:23" s="19" customFormat="1" ht="12.75">
      <c r="B207" s="23"/>
      <c r="C207" s="23"/>
      <c r="D207" s="23"/>
      <c r="E207" s="55"/>
      <c r="F207" s="23"/>
      <c r="G207" s="23"/>
      <c r="H207" s="23"/>
      <c r="I207" s="23"/>
      <c r="J207" s="23"/>
      <c r="K207" s="64"/>
      <c r="L207" s="64"/>
      <c r="M207" s="64"/>
      <c r="N207" s="65"/>
      <c r="O207" s="65"/>
      <c r="P207" s="65"/>
      <c r="Q207" s="25"/>
      <c r="R207" s="24"/>
      <c r="S207" s="24"/>
      <c r="T207" s="24"/>
      <c r="U207" s="24"/>
      <c r="V207" s="24"/>
      <c r="W207" s="24"/>
    </row>
    <row r="208" spans="2:16" s="19" customFormat="1" ht="12.75">
      <c r="B208" s="23"/>
      <c r="C208" s="23"/>
      <c r="D208" s="23"/>
      <c r="E208" s="23"/>
      <c r="F208" s="23"/>
      <c r="G208" s="23"/>
      <c r="H208" s="23"/>
      <c r="I208" s="23"/>
      <c r="J208" s="23"/>
      <c r="K208" s="24"/>
      <c r="L208" s="24"/>
      <c r="M208" s="24"/>
      <c r="N208" s="25"/>
      <c r="O208" s="25"/>
      <c r="P208" s="25"/>
    </row>
    <row r="209" spans="2:23" s="19" customFormat="1" ht="12.75">
      <c r="B209" s="23"/>
      <c r="C209" s="23"/>
      <c r="D209" s="23"/>
      <c r="E209" s="23"/>
      <c r="F209" s="23"/>
      <c r="G209" s="23"/>
      <c r="H209" s="23"/>
      <c r="I209" s="23"/>
      <c r="J209" s="23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</row>
    <row r="210" spans="2:16" s="19" customFormat="1" ht="12.75">
      <c r="B210" s="23"/>
      <c r="C210" s="23"/>
      <c r="D210" s="23"/>
      <c r="E210" s="23"/>
      <c r="F210" s="23"/>
      <c r="G210" s="23"/>
      <c r="H210" s="23"/>
      <c r="I210" s="23"/>
      <c r="J210" s="23"/>
      <c r="K210" s="24"/>
      <c r="L210" s="24"/>
      <c r="M210" s="24"/>
      <c r="N210" s="25"/>
      <c r="O210" s="25"/>
      <c r="P210" s="25"/>
    </row>
    <row r="211" spans="2:16" s="19" customFormat="1" ht="12.75">
      <c r="B211" s="23"/>
      <c r="C211" s="23"/>
      <c r="D211" s="23"/>
      <c r="E211" s="23"/>
      <c r="F211" s="23"/>
      <c r="G211" s="23"/>
      <c r="H211" s="23"/>
      <c r="I211" s="23"/>
      <c r="J211" s="23"/>
      <c r="K211" s="24"/>
      <c r="L211" s="24"/>
      <c r="M211" s="24"/>
      <c r="N211" s="25"/>
      <c r="O211" s="25"/>
      <c r="P211" s="25"/>
    </row>
    <row r="212" spans="2:16" s="19" customFormat="1" ht="12.75">
      <c r="B212" s="23"/>
      <c r="C212" s="23"/>
      <c r="D212" s="23"/>
      <c r="E212" s="23"/>
      <c r="F212" s="23"/>
      <c r="G212" s="23"/>
      <c r="H212" s="23"/>
      <c r="I212" s="23"/>
      <c r="J212" s="23"/>
      <c r="K212" s="24"/>
      <c r="L212" s="24"/>
      <c r="M212" s="24"/>
      <c r="N212" s="25"/>
      <c r="O212" s="25"/>
      <c r="P212" s="25"/>
    </row>
    <row r="213" spans="2:16" s="19" customFormat="1" ht="12.75">
      <c r="B213" s="23"/>
      <c r="C213" s="23"/>
      <c r="D213" s="23"/>
      <c r="E213" s="23"/>
      <c r="F213" s="23"/>
      <c r="G213" s="23"/>
      <c r="H213" s="23"/>
      <c r="I213" s="23"/>
      <c r="J213" s="23"/>
      <c r="K213" s="24"/>
      <c r="L213" s="24"/>
      <c r="M213" s="24"/>
      <c r="N213" s="25"/>
      <c r="O213" s="25"/>
      <c r="P213" s="25"/>
    </row>
    <row r="214" spans="2:16" s="19" customFormat="1" ht="12.75">
      <c r="B214" s="23"/>
      <c r="C214" s="23"/>
      <c r="D214" s="23"/>
      <c r="E214" s="23"/>
      <c r="F214" s="23"/>
      <c r="G214" s="23"/>
      <c r="H214" s="23"/>
      <c r="I214" s="23"/>
      <c r="J214" s="23"/>
      <c r="K214" s="24"/>
      <c r="L214" s="24"/>
      <c r="M214" s="24"/>
      <c r="N214" s="25"/>
      <c r="O214" s="25"/>
      <c r="P214" s="25"/>
    </row>
    <row r="215" spans="2:16" s="19" customFormat="1" ht="12.75">
      <c r="B215" s="23"/>
      <c r="C215" s="23"/>
      <c r="D215" s="23"/>
      <c r="E215" s="23"/>
      <c r="F215" s="23"/>
      <c r="G215" s="23"/>
      <c r="H215" s="23"/>
      <c r="I215" s="23"/>
      <c r="J215" s="23"/>
      <c r="K215" s="24"/>
      <c r="L215" s="24"/>
      <c r="M215" s="24"/>
      <c r="N215" s="25"/>
      <c r="O215" s="25"/>
      <c r="P215" s="25"/>
    </row>
    <row r="216" spans="2:16" s="19" customFormat="1" ht="12.75">
      <c r="B216" s="23"/>
      <c r="C216" s="23"/>
      <c r="D216" s="23"/>
      <c r="E216" s="23"/>
      <c r="F216" s="23"/>
      <c r="G216" s="23"/>
      <c r="H216" s="23"/>
      <c r="I216" s="23"/>
      <c r="J216" s="23"/>
      <c r="K216" s="24"/>
      <c r="L216" s="24"/>
      <c r="M216" s="24"/>
      <c r="N216" s="25"/>
      <c r="O216" s="25"/>
      <c r="P216" s="25"/>
    </row>
    <row r="217" spans="2:16" s="19" customFormat="1" ht="12.75">
      <c r="B217" s="23"/>
      <c r="C217" s="23"/>
      <c r="D217" s="23"/>
      <c r="E217" s="23"/>
      <c r="F217" s="23"/>
      <c r="G217" s="23"/>
      <c r="H217" s="23"/>
      <c r="I217" s="23"/>
      <c r="J217" s="23"/>
      <c r="K217" s="24"/>
      <c r="L217" s="24"/>
      <c r="M217" s="24"/>
      <c r="N217" s="25"/>
      <c r="O217" s="25"/>
      <c r="P217" s="25"/>
    </row>
    <row r="218" spans="2:23" s="19" customFormat="1" ht="12.75">
      <c r="B218" s="26"/>
      <c r="C218" s="26"/>
      <c r="D218" s="26"/>
      <c r="E218" s="91"/>
      <c r="F218" s="91"/>
      <c r="G218" s="91"/>
      <c r="H218" s="91"/>
      <c r="I218" s="91"/>
      <c r="J218" s="91"/>
      <c r="K218" s="24"/>
      <c r="L218" s="24"/>
      <c r="M218" s="24"/>
      <c r="N218" s="25"/>
      <c r="O218" s="25"/>
      <c r="P218" s="25"/>
      <c r="Q218" s="7"/>
      <c r="R218" s="7"/>
      <c r="S218" s="7"/>
      <c r="T218" s="7"/>
      <c r="U218" s="7"/>
      <c r="V218" s="7"/>
      <c r="W218" s="7"/>
    </row>
    <row r="219" spans="2:23" s="19" customFormat="1" ht="12.75">
      <c r="B219" s="26"/>
      <c r="C219" s="26"/>
      <c r="D219" s="26"/>
      <c r="E219" s="27"/>
      <c r="F219" s="27"/>
      <c r="G219" s="27"/>
      <c r="H219" s="27"/>
      <c r="I219" s="27"/>
      <c r="J219" s="27"/>
      <c r="K219" s="24"/>
      <c r="L219" s="24"/>
      <c r="M219" s="24"/>
      <c r="N219" s="25"/>
      <c r="O219" s="25"/>
      <c r="P219" s="25"/>
      <c r="Q219" s="7"/>
      <c r="R219" s="7"/>
      <c r="S219" s="7"/>
      <c r="T219" s="7"/>
      <c r="U219" s="7"/>
      <c r="V219" s="7"/>
      <c r="W219" s="7"/>
    </row>
    <row r="220" spans="2:6" ht="12.75">
      <c r="B220" s="26"/>
      <c r="C220" s="26"/>
      <c r="D220" s="26"/>
      <c r="E220" s="92"/>
      <c r="F220" s="92"/>
    </row>
    <row r="221" spans="8:10" ht="12.75">
      <c r="H221" s="28"/>
      <c r="I221" s="28"/>
      <c r="J221" s="28"/>
    </row>
    <row r="222" spans="2:10" ht="12.75">
      <c r="B222" s="29"/>
      <c r="E222" s="93"/>
      <c r="F222" s="93"/>
      <c r="G222" s="93"/>
      <c r="H222" s="93"/>
      <c r="I222" s="93"/>
      <c r="J222" s="93"/>
    </row>
    <row r="223" spans="5:10" ht="12.75">
      <c r="E223" s="30"/>
      <c r="F223" s="30"/>
      <c r="G223" s="30"/>
      <c r="H223" s="30"/>
      <c r="I223" s="30"/>
      <c r="J223" s="30"/>
    </row>
    <row r="224" spans="2:10" ht="12.75">
      <c r="B224" s="28"/>
      <c r="E224" s="92"/>
      <c r="F224" s="92"/>
      <c r="G224" s="92"/>
      <c r="H224" s="94"/>
      <c r="I224" s="94"/>
      <c r="J224" s="94"/>
    </row>
    <row r="225" spans="5:10" ht="12.75">
      <c r="E225" s="30"/>
      <c r="F225" s="30"/>
      <c r="G225" s="30"/>
      <c r="H225" s="30"/>
      <c r="I225" s="30"/>
      <c r="J225" s="30"/>
    </row>
    <row r="228" spans="2:6" ht="12.75">
      <c r="B228" s="7"/>
      <c r="C228" s="7"/>
      <c r="E228" s="7"/>
      <c r="F228" s="7"/>
    </row>
  </sheetData>
  <sheetProtection/>
  <mergeCells count="34">
    <mergeCell ref="E218:J218"/>
    <mergeCell ref="E220:F220"/>
    <mergeCell ref="E222:J222"/>
    <mergeCell ref="E224:G224"/>
    <mergeCell ref="H224:J224"/>
    <mergeCell ref="B2:W2"/>
    <mergeCell ref="B3:W3"/>
    <mergeCell ref="C4:T4"/>
    <mergeCell ref="B6:B12"/>
    <mergeCell ref="C6:G9"/>
    <mergeCell ref="H6:J9"/>
    <mergeCell ref="K6:W7"/>
    <mergeCell ref="K8:K12"/>
    <mergeCell ref="N8:W8"/>
    <mergeCell ref="N9:N12"/>
    <mergeCell ref="V10:V12"/>
    <mergeCell ref="O10:O12"/>
    <mergeCell ref="P10:P12"/>
    <mergeCell ref="R10:R12"/>
    <mergeCell ref="O9:P9"/>
    <mergeCell ref="C10:C12"/>
    <mergeCell ref="D10:G10"/>
    <mergeCell ref="H10:H12"/>
    <mergeCell ref="I10:J10"/>
    <mergeCell ref="D11:F11"/>
    <mergeCell ref="G11:G12"/>
    <mergeCell ref="I11:I12"/>
    <mergeCell ref="J11:J12"/>
    <mergeCell ref="Q9:Q12"/>
    <mergeCell ref="R9:W9"/>
    <mergeCell ref="W10:W12"/>
    <mergeCell ref="S10:S12"/>
    <mergeCell ref="T10:T12"/>
    <mergeCell ref="U10:U12"/>
  </mergeCells>
  <conditionalFormatting sqref="R14:W14 R194:W194 R157:W157 R162:W162 R176:W176 R184:W184 R29:W29 R44:W44 R63:W63 R75:W75 R92:W92 R103:W103 R110:W110 R121:W121 R127:W127 R143:W143 R21:W21 C14:K206 N14:Q206">
    <cfRule type="cellIs" priority="2" dxfId="3" operator="equal" stopIfTrue="1">
      <formula>0</formula>
    </cfRule>
  </conditionalFormatting>
  <conditionalFormatting sqref="L14:L206">
    <cfRule type="cellIs" priority="1" dxfId="3" operator="equal" stopIfTrue="1">
      <formula>0</formula>
    </cfRule>
  </conditionalFormatting>
  <printOptions horizontalCentered="1"/>
  <pageMargins left="0.7874015748031497" right="0.3937007874015748" top="0.7874015748031497" bottom="0.7874015748031497" header="0.11811023622047245" footer="0"/>
  <pageSetup blackAndWhite="1" fitToHeight="0" fitToWidth="1" horizontalDpi="600" verticalDpi="6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8"/>
  <sheetViews>
    <sheetView showZeros="0" tabSelected="1" zoomScale="110" zoomScaleNormal="110" zoomScaleSheetLayoutView="90" zoomScalePageLayoutView="0" workbookViewId="0" topLeftCell="B1">
      <selection activeCell="W12" sqref="W12"/>
    </sheetView>
  </sheetViews>
  <sheetFormatPr defaultColWidth="9.00390625" defaultRowHeight="12.75"/>
  <cols>
    <col min="1" max="1" width="0.37109375" style="7" customWidth="1"/>
    <col min="2" max="2" width="37.25390625" style="9" customWidth="1"/>
    <col min="3" max="3" width="9.25390625" style="9" customWidth="1"/>
    <col min="4" max="4" width="8.125" style="9" customWidth="1"/>
    <col min="5" max="5" width="7.625" style="9" customWidth="1"/>
    <col min="6" max="6" width="10.00390625" style="9" customWidth="1"/>
    <col min="7" max="7" width="12.75390625" style="9" customWidth="1"/>
    <col min="8" max="8" width="5.25390625" style="9" customWidth="1"/>
    <col min="9" max="9" width="6.875" style="9" customWidth="1"/>
    <col min="10" max="10" width="7.625" style="9" customWidth="1"/>
    <col min="11" max="11" width="12.125" style="10" bestFit="1" customWidth="1"/>
    <col min="12" max="12" width="12.125" style="11" customWidth="1"/>
    <col min="13" max="13" width="14.25390625" style="11" customWidth="1"/>
    <col min="14" max="14" width="15.00390625" style="11" bestFit="1" customWidth="1"/>
    <col min="15" max="15" width="9.75390625" style="7" customWidth="1"/>
    <col min="16" max="17" width="9.75390625" style="7" bestFit="1" customWidth="1"/>
    <col min="18" max="18" width="8.75390625" style="7" customWidth="1"/>
    <col min="19" max="19" width="8.25390625" style="7" customWidth="1"/>
    <col min="20" max="20" width="9.75390625" style="7" bestFit="1" customWidth="1"/>
    <col min="21" max="21" width="11.25390625" style="7" bestFit="1" customWidth="1"/>
    <col min="22" max="22" width="0.875" style="7" customWidth="1"/>
    <col min="23" max="16384" width="9.125" style="7" customWidth="1"/>
  </cols>
  <sheetData>
    <row r="1" ht="12.75">
      <c r="Q1" s="77" t="s">
        <v>238</v>
      </c>
    </row>
    <row r="2" spans="2:21" ht="12.75">
      <c r="B2" s="95" t="s">
        <v>27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2:21" ht="12.75">
      <c r="B3" s="96" t="s">
        <v>236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2:21" ht="12.75">
      <c r="B4" s="13"/>
      <c r="C4" s="97" t="s">
        <v>28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2"/>
      <c r="T4" s="12"/>
      <c r="U4" s="12"/>
    </row>
    <row r="5" spans="2:21" ht="10.5" customHeight="1">
      <c r="B5" s="1" t="s">
        <v>208</v>
      </c>
      <c r="C5" s="6"/>
      <c r="D5" s="6"/>
      <c r="E5" s="6"/>
      <c r="F5" s="6"/>
      <c r="G5" s="6"/>
      <c r="H5" s="6"/>
      <c r="I5" s="6"/>
      <c r="J5" s="6"/>
      <c r="K5" s="67"/>
      <c r="L5" s="32"/>
      <c r="M5" s="102"/>
      <c r="N5" s="32"/>
      <c r="O5" s="32"/>
      <c r="P5" s="32"/>
      <c r="Q5" s="32"/>
      <c r="R5" s="32"/>
      <c r="S5" s="32"/>
      <c r="T5" s="32"/>
      <c r="U5" s="32"/>
    </row>
    <row r="6" spans="2:21" ht="8.25" customHeight="1">
      <c r="B6" s="84" t="s">
        <v>0</v>
      </c>
      <c r="C6" s="85" t="s">
        <v>1</v>
      </c>
      <c r="D6" s="85"/>
      <c r="E6" s="85"/>
      <c r="F6" s="85"/>
      <c r="G6" s="85"/>
      <c r="H6" s="84" t="s">
        <v>2</v>
      </c>
      <c r="I6" s="84"/>
      <c r="J6" s="84"/>
      <c r="K6" s="79" t="s">
        <v>3</v>
      </c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2:21" ht="7.5" customHeight="1">
      <c r="B7" s="84"/>
      <c r="C7" s="85"/>
      <c r="D7" s="85"/>
      <c r="E7" s="85"/>
      <c r="F7" s="85"/>
      <c r="G7" s="85"/>
      <c r="H7" s="84"/>
      <c r="I7" s="84"/>
      <c r="J7" s="84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2:21" ht="12.75" customHeight="1">
      <c r="B8" s="84"/>
      <c r="C8" s="85"/>
      <c r="D8" s="85"/>
      <c r="E8" s="85"/>
      <c r="F8" s="85"/>
      <c r="G8" s="85"/>
      <c r="H8" s="84"/>
      <c r="I8" s="84"/>
      <c r="J8" s="84"/>
      <c r="K8" s="87" t="s">
        <v>4</v>
      </c>
      <c r="L8" s="79" t="s">
        <v>5</v>
      </c>
      <c r="M8" s="79"/>
      <c r="N8" s="79"/>
      <c r="O8" s="79"/>
      <c r="P8" s="79"/>
      <c r="Q8" s="79"/>
      <c r="R8" s="79"/>
      <c r="S8" s="79"/>
      <c r="T8" s="79"/>
      <c r="U8" s="79"/>
    </row>
    <row r="9" spans="2:21" ht="12.75" customHeight="1">
      <c r="B9" s="84"/>
      <c r="C9" s="85"/>
      <c r="D9" s="85"/>
      <c r="E9" s="85"/>
      <c r="F9" s="85"/>
      <c r="G9" s="85"/>
      <c r="H9" s="84"/>
      <c r="I9" s="84"/>
      <c r="J9" s="84"/>
      <c r="K9" s="87"/>
      <c r="L9" s="88" t="s">
        <v>6</v>
      </c>
      <c r="M9" s="90" t="s">
        <v>7</v>
      </c>
      <c r="N9" s="90"/>
      <c r="O9" s="78" t="s">
        <v>8</v>
      </c>
      <c r="P9" s="79" t="s">
        <v>9</v>
      </c>
      <c r="Q9" s="79"/>
      <c r="R9" s="79"/>
      <c r="S9" s="79"/>
      <c r="T9" s="79"/>
      <c r="U9" s="79"/>
    </row>
    <row r="10" spans="2:21" ht="12.75" customHeight="1">
      <c r="B10" s="84"/>
      <c r="C10" s="81" t="s">
        <v>10</v>
      </c>
      <c r="D10" s="82" t="s">
        <v>5</v>
      </c>
      <c r="E10" s="82"/>
      <c r="F10" s="82"/>
      <c r="G10" s="82"/>
      <c r="H10" s="83" t="s">
        <v>10</v>
      </c>
      <c r="I10" s="84" t="s">
        <v>5</v>
      </c>
      <c r="J10" s="84"/>
      <c r="K10" s="87"/>
      <c r="L10" s="88"/>
      <c r="M10" s="89" t="s">
        <v>11</v>
      </c>
      <c r="N10" s="89" t="s">
        <v>12</v>
      </c>
      <c r="O10" s="78"/>
      <c r="P10" s="80" t="s">
        <v>13</v>
      </c>
      <c r="Q10" s="80" t="s">
        <v>14</v>
      </c>
      <c r="R10" s="80" t="s">
        <v>15</v>
      </c>
      <c r="S10" s="80" t="s">
        <v>16</v>
      </c>
      <c r="T10" s="80" t="s">
        <v>17</v>
      </c>
      <c r="U10" s="80" t="s">
        <v>18</v>
      </c>
    </row>
    <row r="11" spans="2:21" ht="12.75">
      <c r="B11" s="84"/>
      <c r="C11" s="81"/>
      <c r="D11" s="85" t="s">
        <v>19</v>
      </c>
      <c r="E11" s="85"/>
      <c r="F11" s="85"/>
      <c r="G11" s="81" t="s">
        <v>20</v>
      </c>
      <c r="H11" s="83"/>
      <c r="I11" s="86" t="s">
        <v>21</v>
      </c>
      <c r="J11" s="86" t="s">
        <v>22</v>
      </c>
      <c r="K11" s="87"/>
      <c r="L11" s="88"/>
      <c r="M11" s="89"/>
      <c r="N11" s="89"/>
      <c r="O11" s="78"/>
      <c r="P11" s="80"/>
      <c r="Q11" s="80"/>
      <c r="R11" s="80"/>
      <c r="S11" s="80"/>
      <c r="T11" s="80"/>
      <c r="U11" s="80"/>
    </row>
    <row r="12" spans="2:21" ht="60" customHeight="1">
      <c r="B12" s="84"/>
      <c r="C12" s="81"/>
      <c r="D12" s="8" t="s">
        <v>23</v>
      </c>
      <c r="E12" s="8" t="s">
        <v>24</v>
      </c>
      <c r="F12" s="8" t="s">
        <v>25</v>
      </c>
      <c r="G12" s="81"/>
      <c r="H12" s="83"/>
      <c r="I12" s="86"/>
      <c r="J12" s="86"/>
      <c r="K12" s="87"/>
      <c r="L12" s="88"/>
      <c r="M12" s="89"/>
      <c r="N12" s="89"/>
      <c r="O12" s="78"/>
      <c r="P12" s="80"/>
      <c r="Q12" s="80"/>
      <c r="R12" s="80"/>
      <c r="S12" s="80"/>
      <c r="T12" s="80"/>
      <c r="U12" s="80"/>
    </row>
    <row r="13" spans="2:21" s="71" customFormat="1" ht="12.75">
      <c r="B13" s="72" t="s">
        <v>26</v>
      </c>
      <c r="C13" s="73">
        <f>C14+C21+C29+C44+C63+C75+C92+C103+C110+C121+C127+C143+C157+C162+C176+C184+C194</f>
        <v>257889</v>
      </c>
      <c r="D13" s="73">
        <f>E13+F13</f>
        <v>236582</v>
      </c>
      <c r="E13" s="73">
        <f>E14+E21+E29+E44+E63+E75+E92+E103+E110+E121+E127+E143+E157+E162+E176+E184+E194</f>
        <v>23038</v>
      </c>
      <c r="F13" s="73">
        <f>F14+F21+F29+F44+F63+F75+F92+F103+F110+F121+F127+F143+F157+F162+F176+F184+F194</f>
        <v>213544</v>
      </c>
      <c r="G13" s="73">
        <f>G14+G21+G29+G44+G63+G75+G92+G103+G110+G121+G127+G143+G157+G162+G176+G184+G194</f>
        <v>21307</v>
      </c>
      <c r="H13" s="73">
        <f>I13+J13</f>
        <v>290</v>
      </c>
      <c r="I13" s="73">
        <f>I14+I21+I29+I44+I63+I75+I92+I103+I110+I121+I127+I143+I157+I162+I176+I184+I194</f>
        <v>243</v>
      </c>
      <c r="J13" s="73">
        <f>J14+J21+J29+J44+J63+J75+J92+J103+J110+J121+J127+J143+J157+J162+J176+J184+J194</f>
        <v>47</v>
      </c>
      <c r="K13" s="74">
        <f>K14+K21+K29+K44+K63+K75+K92+K103+K110+K121+K127+K143+K157+K162+K176+K184+K194</f>
        <v>82795</v>
      </c>
      <c r="L13" s="75">
        <f>M13*I13*12+N13*J13*12</f>
        <v>71291.2000944</v>
      </c>
      <c r="M13" s="76">
        <f>M15</f>
        <v>22.2924328</v>
      </c>
      <c r="N13" s="76">
        <f>N14</f>
        <v>11.1462164</v>
      </c>
      <c r="O13" s="74">
        <f aca="true" t="shared" si="0" ref="O13:U13">O14+O21+O29+O44+O63+O75+O92+O103+O110+O121+O127+O143+O157+O162+O176+O184+O194</f>
        <v>11503.799937329999</v>
      </c>
      <c r="P13" s="74">
        <f t="shared" si="0"/>
        <v>2138.9799989999997</v>
      </c>
      <c r="Q13" s="74">
        <f t="shared" si="0"/>
        <v>2982.2399400000004</v>
      </c>
      <c r="R13" s="74">
        <f t="shared" si="0"/>
        <v>922.17999</v>
      </c>
      <c r="S13" s="74">
        <f t="shared" si="0"/>
        <v>674.63000208</v>
      </c>
      <c r="T13" s="74">
        <f t="shared" si="0"/>
        <v>4110.82000425</v>
      </c>
      <c r="U13" s="74">
        <f t="shared" si="0"/>
        <v>674.9500019999998</v>
      </c>
    </row>
    <row r="14" spans="2:21" s="4" customFormat="1" ht="12.75">
      <c r="B14" s="15" t="s">
        <v>29</v>
      </c>
      <c r="C14" s="16">
        <f aca="true" t="shared" si="1" ref="C14:C77">D14+G14</f>
        <v>7965</v>
      </c>
      <c r="D14" s="16">
        <f aca="true" t="shared" si="2" ref="D14:D77">E14+F14</f>
        <v>7424</v>
      </c>
      <c r="E14" s="49">
        <f>SUM(E15:E20)</f>
        <v>281</v>
      </c>
      <c r="F14" s="49">
        <f>SUM(F15:F20)</f>
        <v>7143</v>
      </c>
      <c r="G14" s="49">
        <f>SUM(G15:G20)</f>
        <v>541</v>
      </c>
      <c r="H14" s="49">
        <f aca="true" t="shared" si="3" ref="H14:H77">I14+J14</f>
        <v>9</v>
      </c>
      <c r="I14" s="49">
        <f>SUM(I15:I20)</f>
        <v>6</v>
      </c>
      <c r="J14" s="49">
        <f>SUM(J15:J20)</f>
        <v>3</v>
      </c>
      <c r="K14" s="56">
        <f>SUM(K15:K20)</f>
        <v>2337.4</v>
      </c>
      <c r="L14" s="56">
        <f>SUM(L15:L20)</f>
        <v>2006.3189519999999</v>
      </c>
      <c r="M14" s="56">
        <v>22.2924328</v>
      </c>
      <c r="N14" s="56">
        <f>N15</f>
        <v>11.1462164</v>
      </c>
      <c r="O14" s="56">
        <f aca="true" t="shared" si="4" ref="O14:U14">SUM(O15:O20)</f>
        <v>330.939036768</v>
      </c>
      <c r="P14" s="56">
        <f t="shared" si="4"/>
        <v>66.3821379</v>
      </c>
      <c r="Q14" s="56">
        <f t="shared" si="4"/>
        <v>92.552274</v>
      </c>
      <c r="R14" s="56">
        <f t="shared" si="4"/>
        <v>28.619379</v>
      </c>
      <c r="S14" s="56">
        <f t="shared" si="4"/>
        <v>20.936793168</v>
      </c>
      <c r="T14" s="56">
        <f t="shared" si="4"/>
        <v>101.50172850000001</v>
      </c>
      <c r="U14" s="56">
        <f t="shared" si="4"/>
        <v>20.9467242</v>
      </c>
    </row>
    <row r="15" spans="2:21" s="19" customFormat="1" ht="12.75">
      <c r="B15" s="17" t="s">
        <v>30</v>
      </c>
      <c r="C15" s="18">
        <f t="shared" si="1"/>
        <v>327</v>
      </c>
      <c r="D15" s="18">
        <f t="shared" si="2"/>
        <v>327</v>
      </c>
      <c r="E15" s="50">
        <v>7</v>
      </c>
      <c r="F15" s="50">
        <v>320</v>
      </c>
      <c r="G15" s="50">
        <v>0</v>
      </c>
      <c r="H15" s="50">
        <f t="shared" si="3"/>
        <v>1</v>
      </c>
      <c r="I15" s="51"/>
      <c r="J15" s="50">
        <v>1</v>
      </c>
      <c r="K15" s="57">
        <v>159.3</v>
      </c>
      <c r="L15" s="57">
        <f aca="true" t="shared" si="5" ref="L15:L78">M15*I15*12+N15*J15*12</f>
        <v>133.7545968</v>
      </c>
      <c r="M15" s="59">
        <v>22.2924328</v>
      </c>
      <c r="N15" s="57">
        <f>M15*J15*0.5</f>
        <v>11.1462164</v>
      </c>
      <c r="O15" s="57">
        <f aca="true" t="shared" si="6" ref="O15:O20">SUM(P15:U15)</f>
        <v>25.493034251999998</v>
      </c>
      <c r="P15" s="57">
        <f aca="true" t="shared" si="7" ref="P15:P20">(7375.7931*(I15+J15))/1000</f>
        <v>7.3757931</v>
      </c>
      <c r="Q15" s="57">
        <f aca="true" t="shared" si="8" ref="Q15:Q20">(10283.586*(I15+J15))/1000</f>
        <v>10.283586</v>
      </c>
      <c r="R15" s="57">
        <f aca="true" t="shared" si="9" ref="R15:R20">(3179.931*(I15+J15))/1000</f>
        <v>3.179931</v>
      </c>
      <c r="S15" s="57">
        <f aca="true" t="shared" si="10" ref="S15:S20">(96.929598*(I15+J15)*24)/1000</f>
        <v>2.326310352</v>
      </c>
      <c r="T15" s="57">
        <f aca="true" t="shared" si="11" ref="T15:T20">16916.95475*I15/1000</f>
        <v>0</v>
      </c>
      <c r="U15" s="57">
        <f aca="true" t="shared" si="12" ref="U15:U20">(2327.4138*(I15+J15))/1000</f>
        <v>2.3274138</v>
      </c>
    </row>
    <row r="16" spans="2:21" s="19" customFormat="1" ht="12.75">
      <c r="B16" s="17" t="s">
        <v>31</v>
      </c>
      <c r="C16" s="18">
        <f t="shared" si="1"/>
        <v>743</v>
      </c>
      <c r="D16" s="18">
        <f t="shared" si="2"/>
        <v>676</v>
      </c>
      <c r="E16" s="50">
        <v>3</v>
      </c>
      <c r="F16" s="50">
        <v>673</v>
      </c>
      <c r="G16" s="50">
        <v>67</v>
      </c>
      <c r="H16" s="50">
        <f t="shared" si="3"/>
        <v>1</v>
      </c>
      <c r="I16" s="51">
        <v>1</v>
      </c>
      <c r="J16" s="50"/>
      <c r="K16" s="57">
        <v>309.9</v>
      </c>
      <c r="L16" s="57">
        <f t="shared" si="5"/>
        <v>267.5091936</v>
      </c>
      <c r="M16" s="57">
        <v>22.2924328</v>
      </c>
      <c r="N16" s="57">
        <f aca="true" t="shared" si="13" ref="N16:N79">M16*J16*0.5</f>
        <v>0</v>
      </c>
      <c r="O16" s="57">
        <f t="shared" si="6"/>
        <v>42.409989002</v>
      </c>
      <c r="P16" s="57">
        <f t="shared" si="7"/>
        <v>7.3757931</v>
      </c>
      <c r="Q16" s="57">
        <f t="shared" si="8"/>
        <v>10.283586</v>
      </c>
      <c r="R16" s="57">
        <f t="shared" si="9"/>
        <v>3.179931</v>
      </c>
      <c r="S16" s="57">
        <f t="shared" si="10"/>
        <v>2.326310352</v>
      </c>
      <c r="T16" s="57">
        <f t="shared" si="11"/>
        <v>16.916954750000002</v>
      </c>
      <c r="U16" s="57">
        <f t="shared" si="12"/>
        <v>2.3274138</v>
      </c>
    </row>
    <row r="17" spans="2:21" s="19" customFormat="1" ht="12.75">
      <c r="B17" s="17" t="s">
        <v>218</v>
      </c>
      <c r="C17" s="18">
        <f t="shared" si="1"/>
        <v>1319</v>
      </c>
      <c r="D17" s="18">
        <f t="shared" si="2"/>
        <v>1195</v>
      </c>
      <c r="E17" s="50">
        <v>43</v>
      </c>
      <c r="F17" s="50">
        <v>1152</v>
      </c>
      <c r="G17" s="50">
        <v>124</v>
      </c>
      <c r="H17" s="50">
        <f t="shared" si="3"/>
        <v>1</v>
      </c>
      <c r="I17" s="51">
        <v>1</v>
      </c>
      <c r="J17" s="50"/>
      <c r="K17" s="57">
        <v>309.9</v>
      </c>
      <c r="L17" s="57">
        <f t="shared" si="5"/>
        <v>267.5091936</v>
      </c>
      <c r="M17" s="57">
        <v>22.2924328</v>
      </c>
      <c r="N17" s="57">
        <f t="shared" si="13"/>
        <v>0</v>
      </c>
      <c r="O17" s="57">
        <f t="shared" si="6"/>
        <v>42.409989002</v>
      </c>
      <c r="P17" s="57">
        <f t="shared" si="7"/>
        <v>7.3757931</v>
      </c>
      <c r="Q17" s="57">
        <f t="shared" si="8"/>
        <v>10.283586</v>
      </c>
      <c r="R17" s="57">
        <f t="shared" si="9"/>
        <v>3.179931</v>
      </c>
      <c r="S17" s="57">
        <f t="shared" si="10"/>
        <v>2.326310352</v>
      </c>
      <c r="T17" s="57">
        <f t="shared" si="11"/>
        <v>16.916954750000002</v>
      </c>
      <c r="U17" s="57">
        <f t="shared" si="12"/>
        <v>2.3274138</v>
      </c>
    </row>
    <row r="18" spans="2:21" s="19" customFormat="1" ht="12.75">
      <c r="B18" s="17" t="s">
        <v>219</v>
      </c>
      <c r="C18" s="18">
        <f t="shared" si="1"/>
        <v>456</v>
      </c>
      <c r="D18" s="18">
        <f t="shared" si="2"/>
        <v>442</v>
      </c>
      <c r="E18" s="50">
        <v>5</v>
      </c>
      <c r="F18" s="50">
        <v>437</v>
      </c>
      <c r="G18" s="50">
        <v>14</v>
      </c>
      <c r="H18" s="50">
        <f t="shared" si="3"/>
        <v>1</v>
      </c>
      <c r="I18" s="51"/>
      <c r="J18" s="50">
        <v>1</v>
      </c>
      <c r="K18" s="57">
        <v>159.3</v>
      </c>
      <c r="L18" s="57">
        <f t="shared" si="5"/>
        <v>133.7545968</v>
      </c>
      <c r="M18" s="57">
        <v>22.2924328</v>
      </c>
      <c r="N18" s="57">
        <f t="shared" si="13"/>
        <v>11.1462164</v>
      </c>
      <c r="O18" s="57">
        <f t="shared" si="6"/>
        <v>25.493034251999998</v>
      </c>
      <c r="P18" s="57">
        <f t="shared" si="7"/>
        <v>7.3757931</v>
      </c>
      <c r="Q18" s="57">
        <f t="shared" si="8"/>
        <v>10.283586</v>
      </c>
      <c r="R18" s="57">
        <f t="shared" si="9"/>
        <v>3.179931</v>
      </c>
      <c r="S18" s="57">
        <f t="shared" si="10"/>
        <v>2.326310352</v>
      </c>
      <c r="T18" s="57">
        <f t="shared" si="11"/>
        <v>0</v>
      </c>
      <c r="U18" s="57">
        <f t="shared" si="12"/>
        <v>2.3274138</v>
      </c>
    </row>
    <row r="19" spans="2:21" s="19" customFormat="1" ht="12.75">
      <c r="B19" s="17" t="s">
        <v>32</v>
      </c>
      <c r="C19" s="18">
        <f t="shared" si="1"/>
        <v>4641</v>
      </c>
      <c r="D19" s="18">
        <f t="shared" si="2"/>
        <v>4318</v>
      </c>
      <c r="E19" s="50">
        <v>216</v>
      </c>
      <c r="F19" s="50">
        <v>4102</v>
      </c>
      <c r="G19" s="50">
        <v>323</v>
      </c>
      <c r="H19" s="50">
        <f t="shared" si="3"/>
        <v>4</v>
      </c>
      <c r="I19" s="51">
        <v>4</v>
      </c>
      <c r="J19" s="50"/>
      <c r="K19" s="57">
        <v>1239.7</v>
      </c>
      <c r="L19" s="57">
        <f t="shared" si="5"/>
        <v>1070.0367744</v>
      </c>
      <c r="M19" s="57">
        <v>22.2924328</v>
      </c>
      <c r="N19" s="57">
        <f t="shared" si="13"/>
        <v>0</v>
      </c>
      <c r="O19" s="57">
        <f t="shared" si="6"/>
        <v>169.639956008</v>
      </c>
      <c r="P19" s="57">
        <f t="shared" si="7"/>
        <v>29.5031724</v>
      </c>
      <c r="Q19" s="57">
        <f t="shared" si="8"/>
        <v>41.134344</v>
      </c>
      <c r="R19" s="57">
        <f t="shared" si="9"/>
        <v>12.719724</v>
      </c>
      <c r="S19" s="57">
        <f t="shared" si="10"/>
        <v>9.305241408</v>
      </c>
      <c r="T19" s="57">
        <f t="shared" si="11"/>
        <v>67.66781900000001</v>
      </c>
      <c r="U19" s="57">
        <f t="shared" si="12"/>
        <v>9.3096552</v>
      </c>
    </row>
    <row r="20" spans="2:21" s="19" customFormat="1" ht="12.75">
      <c r="B20" s="17" t="s">
        <v>220</v>
      </c>
      <c r="C20" s="18">
        <f t="shared" si="1"/>
        <v>479</v>
      </c>
      <c r="D20" s="18">
        <f t="shared" si="2"/>
        <v>466</v>
      </c>
      <c r="E20" s="50">
        <v>7</v>
      </c>
      <c r="F20" s="50">
        <v>459</v>
      </c>
      <c r="G20" s="50">
        <v>13</v>
      </c>
      <c r="H20" s="50">
        <f t="shared" si="3"/>
        <v>1</v>
      </c>
      <c r="I20" s="51"/>
      <c r="J20" s="50">
        <v>1</v>
      </c>
      <c r="K20" s="57">
        <v>159.3</v>
      </c>
      <c r="L20" s="57">
        <f t="shared" si="5"/>
        <v>133.7545968</v>
      </c>
      <c r="M20" s="59">
        <v>22.2924328</v>
      </c>
      <c r="N20" s="57">
        <f t="shared" si="13"/>
        <v>11.1462164</v>
      </c>
      <c r="O20" s="57">
        <f t="shared" si="6"/>
        <v>25.493034251999998</v>
      </c>
      <c r="P20" s="57">
        <f t="shared" si="7"/>
        <v>7.3757931</v>
      </c>
      <c r="Q20" s="57">
        <f t="shared" si="8"/>
        <v>10.283586</v>
      </c>
      <c r="R20" s="57">
        <f t="shared" si="9"/>
        <v>3.179931</v>
      </c>
      <c r="S20" s="57">
        <f t="shared" si="10"/>
        <v>2.326310352</v>
      </c>
      <c r="T20" s="57">
        <f t="shared" si="11"/>
        <v>0</v>
      </c>
      <c r="U20" s="57">
        <f t="shared" si="12"/>
        <v>2.3274138</v>
      </c>
    </row>
    <row r="21" spans="2:23" s="4" customFormat="1" ht="12.75">
      <c r="B21" s="15" t="s">
        <v>33</v>
      </c>
      <c r="C21" s="16">
        <f t="shared" si="1"/>
        <v>9558</v>
      </c>
      <c r="D21" s="16">
        <f t="shared" si="2"/>
        <v>8776</v>
      </c>
      <c r="E21" s="49">
        <f>SUM(E22:E28)</f>
        <v>419</v>
      </c>
      <c r="F21" s="49">
        <f>SUM(F22:F28)</f>
        <v>8357</v>
      </c>
      <c r="G21" s="49">
        <f>SUM(G22:G28)</f>
        <v>782</v>
      </c>
      <c r="H21" s="49">
        <f t="shared" si="3"/>
        <v>8</v>
      </c>
      <c r="I21" s="49">
        <f>SUM(I22:I28)</f>
        <v>7</v>
      </c>
      <c r="J21" s="49">
        <f>SUM(J22:J28)</f>
        <v>1</v>
      </c>
      <c r="K21" s="63">
        <f>SUM(K22:K28)</f>
        <v>2328.6000000000004</v>
      </c>
      <c r="L21" s="56">
        <f>SUM(L22:L28)</f>
        <v>2006.3189519999996</v>
      </c>
      <c r="M21" s="56">
        <v>22.2924328</v>
      </c>
      <c r="N21" s="56">
        <f>N20</f>
        <v>11.1462164</v>
      </c>
      <c r="O21" s="56">
        <f aca="true" t="shared" si="14" ref="O21:U21">SUM(O22:O28)</f>
        <v>322.362957266</v>
      </c>
      <c r="P21" s="56">
        <f t="shared" si="14"/>
        <v>59.00634480000001</v>
      </c>
      <c r="Q21" s="56">
        <f t="shared" si="14"/>
        <v>82.268688</v>
      </c>
      <c r="R21" s="56">
        <f t="shared" si="14"/>
        <v>25.439448</v>
      </c>
      <c r="S21" s="56">
        <f t="shared" si="14"/>
        <v>18.610482816</v>
      </c>
      <c r="T21" s="56">
        <f t="shared" si="14"/>
        <v>118.41868325000002</v>
      </c>
      <c r="U21" s="56">
        <f t="shared" si="14"/>
        <v>18.6193104</v>
      </c>
      <c r="W21" s="19"/>
    </row>
    <row r="22" spans="2:21" s="19" customFormat="1" ht="12.75">
      <c r="B22" s="20" t="s">
        <v>221</v>
      </c>
      <c r="C22" s="18">
        <f t="shared" si="1"/>
        <v>1639</v>
      </c>
      <c r="D22" s="18">
        <f t="shared" si="2"/>
        <v>1509</v>
      </c>
      <c r="E22" s="52">
        <v>67</v>
      </c>
      <c r="F22" s="52">
        <v>1442</v>
      </c>
      <c r="G22" s="52">
        <v>130</v>
      </c>
      <c r="H22" s="50">
        <f t="shared" si="3"/>
        <v>1</v>
      </c>
      <c r="I22" s="52">
        <v>1</v>
      </c>
      <c r="J22" s="52"/>
      <c r="K22" s="57">
        <v>309.9</v>
      </c>
      <c r="L22" s="57">
        <f t="shared" si="5"/>
        <v>267.5091936</v>
      </c>
      <c r="M22" s="57">
        <v>22.2924328</v>
      </c>
      <c r="N22" s="57">
        <f t="shared" si="13"/>
        <v>0</v>
      </c>
      <c r="O22" s="57">
        <f aca="true" t="shared" si="15" ref="O22:O28">SUM(P22:U22)</f>
        <v>42.409989002</v>
      </c>
      <c r="P22" s="57">
        <f aca="true" t="shared" si="16" ref="P22:P28">(7375.7931*(I22+J22))/1000</f>
        <v>7.3757931</v>
      </c>
      <c r="Q22" s="57">
        <f aca="true" t="shared" si="17" ref="Q22:Q28">(10283.586*(I22+J22))/1000</f>
        <v>10.283586</v>
      </c>
      <c r="R22" s="57">
        <f aca="true" t="shared" si="18" ref="R22:R28">(3179.931*(I22+J22))/1000</f>
        <v>3.179931</v>
      </c>
      <c r="S22" s="57">
        <f aca="true" t="shared" si="19" ref="S22:S28">(96.929598*(I22+J22)*24)/1000</f>
        <v>2.326310352</v>
      </c>
      <c r="T22" s="57">
        <f aca="true" t="shared" si="20" ref="T22:T28">16916.95475*I22/1000</f>
        <v>16.916954750000002</v>
      </c>
      <c r="U22" s="57">
        <f aca="true" t="shared" si="21" ref="U22:U28">(2327.4138*(I22+J22))/1000</f>
        <v>2.3274138</v>
      </c>
    </row>
    <row r="23" spans="2:21" s="19" customFormat="1" ht="12.75">
      <c r="B23" s="20" t="s">
        <v>222</v>
      </c>
      <c r="C23" s="18">
        <f t="shared" si="1"/>
        <v>1632</v>
      </c>
      <c r="D23" s="18">
        <f t="shared" si="2"/>
        <v>1516</v>
      </c>
      <c r="E23" s="52">
        <v>59</v>
      </c>
      <c r="F23" s="52">
        <v>1457</v>
      </c>
      <c r="G23" s="52">
        <v>116</v>
      </c>
      <c r="H23" s="50">
        <f t="shared" si="3"/>
        <v>1</v>
      </c>
      <c r="I23" s="52">
        <v>1</v>
      </c>
      <c r="J23" s="52"/>
      <c r="K23" s="57">
        <v>309.9</v>
      </c>
      <c r="L23" s="57">
        <f t="shared" si="5"/>
        <v>267.5091936</v>
      </c>
      <c r="M23" s="57">
        <v>22.2924328</v>
      </c>
      <c r="N23" s="57">
        <f t="shared" si="13"/>
        <v>0</v>
      </c>
      <c r="O23" s="57">
        <f t="shared" si="15"/>
        <v>42.409989002</v>
      </c>
      <c r="P23" s="57">
        <f t="shared" si="16"/>
        <v>7.3757931</v>
      </c>
      <c r="Q23" s="57">
        <f t="shared" si="17"/>
        <v>10.283586</v>
      </c>
      <c r="R23" s="57">
        <f t="shared" si="18"/>
        <v>3.179931</v>
      </c>
      <c r="S23" s="57">
        <f t="shared" si="19"/>
        <v>2.326310352</v>
      </c>
      <c r="T23" s="57">
        <f t="shared" si="20"/>
        <v>16.916954750000002</v>
      </c>
      <c r="U23" s="57">
        <f t="shared" si="21"/>
        <v>2.3274138</v>
      </c>
    </row>
    <row r="24" spans="2:21" s="19" customFormat="1" ht="12.75">
      <c r="B24" s="20" t="s">
        <v>193</v>
      </c>
      <c r="C24" s="18">
        <f t="shared" si="1"/>
        <v>2403</v>
      </c>
      <c r="D24" s="18">
        <f t="shared" si="2"/>
        <v>2185</v>
      </c>
      <c r="E24" s="52">
        <v>152</v>
      </c>
      <c r="F24" s="52">
        <v>2033</v>
      </c>
      <c r="G24" s="52">
        <v>218</v>
      </c>
      <c r="H24" s="50">
        <f t="shared" si="3"/>
        <v>2</v>
      </c>
      <c r="I24" s="52">
        <v>2</v>
      </c>
      <c r="J24" s="52"/>
      <c r="K24" s="57">
        <v>619.8</v>
      </c>
      <c r="L24" s="57">
        <f t="shared" si="5"/>
        <v>535.0183872</v>
      </c>
      <c r="M24" s="57">
        <v>22.2924328</v>
      </c>
      <c r="N24" s="57">
        <f t="shared" si="13"/>
        <v>0</v>
      </c>
      <c r="O24" s="57">
        <f t="shared" si="15"/>
        <v>84.819978004</v>
      </c>
      <c r="P24" s="57">
        <f t="shared" si="16"/>
        <v>14.7515862</v>
      </c>
      <c r="Q24" s="57">
        <f t="shared" si="17"/>
        <v>20.567172</v>
      </c>
      <c r="R24" s="57">
        <f t="shared" si="18"/>
        <v>6.359862</v>
      </c>
      <c r="S24" s="57">
        <f t="shared" si="19"/>
        <v>4.652620704</v>
      </c>
      <c r="T24" s="57">
        <f t="shared" si="20"/>
        <v>33.833909500000004</v>
      </c>
      <c r="U24" s="57">
        <f t="shared" si="21"/>
        <v>4.6548276</v>
      </c>
    </row>
    <row r="25" spans="2:21" s="19" customFormat="1" ht="12.75">
      <c r="B25" s="20" t="s">
        <v>223</v>
      </c>
      <c r="C25" s="18">
        <f t="shared" si="1"/>
        <v>1114</v>
      </c>
      <c r="D25" s="18">
        <f t="shared" si="2"/>
        <v>1023</v>
      </c>
      <c r="E25" s="52">
        <v>44</v>
      </c>
      <c r="F25" s="52">
        <v>979</v>
      </c>
      <c r="G25" s="52">
        <v>91</v>
      </c>
      <c r="H25" s="50">
        <f t="shared" si="3"/>
        <v>1</v>
      </c>
      <c r="I25" s="52">
        <v>1</v>
      </c>
      <c r="J25" s="52"/>
      <c r="K25" s="57">
        <v>309.9</v>
      </c>
      <c r="L25" s="57">
        <f t="shared" si="5"/>
        <v>267.5091936</v>
      </c>
      <c r="M25" s="57">
        <v>22.2924328</v>
      </c>
      <c r="N25" s="57">
        <f t="shared" si="13"/>
        <v>0</v>
      </c>
      <c r="O25" s="57">
        <f t="shared" si="15"/>
        <v>42.409989002</v>
      </c>
      <c r="P25" s="57">
        <f t="shared" si="16"/>
        <v>7.3757931</v>
      </c>
      <c r="Q25" s="57">
        <f t="shared" si="17"/>
        <v>10.283586</v>
      </c>
      <c r="R25" s="57">
        <f t="shared" si="18"/>
        <v>3.179931</v>
      </c>
      <c r="S25" s="57">
        <f t="shared" si="19"/>
        <v>2.326310352</v>
      </c>
      <c r="T25" s="57">
        <f t="shared" si="20"/>
        <v>16.916954750000002</v>
      </c>
      <c r="U25" s="57">
        <f t="shared" si="21"/>
        <v>2.3274138</v>
      </c>
    </row>
    <row r="26" spans="2:21" s="19" customFormat="1" ht="12.75">
      <c r="B26" s="20" t="s">
        <v>224</v>
      </c>
      <c r="C26" s="18">
        <f t="shared" si="1"/>
        <v>1529</v>
      </c>
      <c r="D26" s="18">
        <f t="shared" si="2"/>
        <v>1377</v>
      </c>
      <c r="E26" s="52">
        <v>58</v>
      </c>
      <c r="F26" s="52">
        <v>1319</v>
      </c>
      <c r="G26" s="52">
        <v>152</v>
      </c>
      <c r="H26" s="50">
        <f t="shared" si="3"/>
        <v>1</v>
      </c>
      <c r="I26" s="52">
        <v>1</v>
      </c>
      <c r="J26" s="52"/>
      <c r="K26" s="57">
        <v>309.9</v>
      </c>
      <c r="L26" s="57">
        <f t="shared" si="5"/>
        <v>267.5091936</v>
      </c>
      <c r="M26" s="57">
        <v>22.2924328</v>
      </c>
      <c r="N26" s="57">
        <f t="shared" si="13"/>
        <v>0</v>
      </c>
      <c r="O26" s="57">
        <f t="shared" si="15"/>
        <v>42.409989002</v>
      </c>
      <c r="P26" s="57">
        <f t="shared" si="16"/>
        <v>7.3757931</v>
      </c>
      <c r="Q26" s="57">
        <f t="shared" si="17"/>
        <v>10.283586</v>
      </c>
      <c r="R26" s="57">
        <f t="shared" si="18"/>
        <v>3.179931</v>
      </c>
      <c r="S26" s="57">
        <f t="shared" si="19"/>
        <v>2.326310352</v>
      </c>
      <c r="T26" s="57">
        <f t="shared" si="20"/>
        <v>16.916954750000002</v>
      </c>
      <c r="U26" s="57">
        <f t="shared" si="21"/>
        <v>2.3274138</v>
      </c>
    </row>
    <row r="27" spans="2:21" s="19" customFormat="1" ht="12.75">
      <c r="B27" s="20" t="s">
        <v>225</v>
      </c>
      <c r="C27" s="18">
        <f t="shared" si="1"/>
        <v>916</v>
      </c>
      <c r="D27" s="18">
        <f t="shared" si="2"/>
        <v>852</v>
      </c>
      <c r="E27" s="52">
        <v>26</v>
      </c>
      <c r="F27" s="52">
        <v>826</v>
      </c>
      <c r="G27" s="52">
        <v>64</v>
      </c>
      <c r="H27" s="50">
        <f t="shared" si="3"/>
        <v>1</v>
      </c>
      <c r="I27" s="52">
        <v>1</v>
      </c>
      <c r="J27" s="52"/>
      <c r="K27" s="57">
        <v>309.9</v>
      </c>
      <c r="L27" s="57">
        <f t="shared" si="5"/>
        <v>267.5091936</v>
      </c>
      <c r="M27" s="57">
        <v>22.2924328</v>
      </c>
      <c r="N27" s="57">
        <f t="shared" si="13"/>
        <v>0</v>
      </c>
      <c r="O27" s="57">
        <f t="shared" si="15"/>
        <v>42.409989002</v>
      </c>
      <c r="P27" s="57">
        <f t="shared" si="16"/>
        <v>7.3757931</v>
      </c>
      <c r="Q27" s="57">
        <f t="shared" si="17"/>
        <v>10.283586</v>
      </c>
      <c r="R27" s="57">
        <f t="shared" si="18"/>
        <v>3.179931</v>
      </c>
      <c r="S27" s="57">
        <f t="shared" si="19"/>
        <v>2.326310352</v>
      </c>
      <c r="T27" s="57">
        <f t="shared" si="20"/>
        <v>16.916954750000002</v>
      </c>
      <c r="U27" s="57">
        <f t="shared" si="21"/>
        <v>2.3274138</v>
      </c>
    </row>
    <row r="28" spans="2:21" s="19" customFormat="1" ht="12.75">
      <c r="B28" s="20" t="s">
        <v>34</v>
      </c>
      <c r="C28" s="18">
        <f t="shared" si="1"/>
        <v>325</v>
      </c>
      <c r="D28" s="18">
        <f t="shared" si="2"/>
        <v>314</v>
      </c>
      <c r="E28" s="52">
        <v>13</v>
      </c>
      <c r="F28" s="52">
        <v>301</v>
      </c>
      <c r="G28" s="52">
        <v>11</v>
      </c>
      <c r="H28" s="50">
        <f t="shared" si="3"/>
        <v>1</v>
      </c>
      <c r="I28" s="52"/>
      <c r="J28" s="52">
        <v>1</v>
      </c>
      <c r="K28" s="57">
        <v>159.3</v>
      </c>
      <c r="L28" s="57">
        <f t="shared" si="5"/>
        <v>133.7545968</v>
      </c>
      <c r="M28" s="60">
        <v>22.2924328</v>
      </c>
      <c r="N28" s="57">
        <f t="shared" si="13"/>
        <v>11.1462164</v>
      </c>
      <c r="O28" s="57">
        <f t="shared" si="15"/>
        <v>25.493034251999998</v>
      </c>
      <c r="P28" s="57">
        <f t="shared" si="16"/>
        <v>7.3757931</v>
      </c>
      <c r="Q28" s="57">
        <f t="shared" si="17"/>
        <v>10.283586</v>
      </c>
      <c r="R28" s="57">
        <f t="shared" si="18"/>
        <v>3.179931</v>
      </c>
      <c r="S28" s="57">
        <f t="shared" si="19"/>
        <v>2.326310352</v>
      </c>
      <c r="T28" s="57">
        <f t="shared" si="20"/>
        <v>0</v>
      </c>
      <c r="U28" s="57">
        <f t="shared" si="21"/>
        <v>2.3274138</v>
      </c>
    </row>
    <row r="29" spans="2:23" s="4" customFormat="1" ht="12.75">
      <c r="B29" s="15" t="s">
        <v>35</v>
      </c>
      <c r="C29" s="16">
        <f t="shared" si="1"/>
        <v>10034</v>
      </c>
      <c r="D29" s="16">
        <f t="shared" si="2"/>
        <v>9186</v>
      </c>
      <c r="E29" s="53">
        <f>SUM(E30:E43)</f>
        <v>268</v>
      </c>
      <c r="F29" s="53">
        <f>SUM(F30:F43)</f>
        <v>8918</v>
      </c>
      <c r="G29" s="53">
        <f>SUM(G30:G43)</f>
        <v>848</v>
      </c>
      <c r="H29" s="49">
        <f t="shared" si="3"/>
        <v>17</v>
      </c>
      <c r="I29" s="53">
        <f>SUM(I30:I43)</f>
        <v>9</v>
      </c>
      <c r="J29" s="53">
        <f>SUM(J30:J43)</f>
        <v>8</v>
      </c>
      <c r="K29" s="63">
        <f>SUM(K30:K43)</f>
        <v>4063.6000000000004</v>
      </c>
      <c r="L29" s="56">
        <f>SUM(L30:L43)</f>
        <v>3477.6195167999995</v>
      </c>
      <c r="M29" s="56">
        <v>22.2924328</v>
      </c>
      <c r="N29" s="56">
        <f>N30</f>
        <v>11.1462164</v>
      </c>
      <c r="O29" s="56">
        <f aca="true" t="shared" si="22" ref="O29:U29">SUM(O30:O43)</f>
        <v>585.634175034</v>
      </c>
      <c r="P29" s="56">
        <f t="shared" si="22"/>
        <v>125.38848269999998</v>
      </c>
      <c r="Q29" s="56">
        <f t="shared" si="22"/>
        <v>174.820962</v>
      </c>
      <c r="R29" s="56">
        <f t="shared" si="22"/>
        <v>54.058826999999994</v>
      </c>
      <c r="S29" s="56">
        <f t="shared" si="22"/>
        <v>39.547275984</v>
      </c>
      <c r="T29" s="56">
        <f t="shared" si="22"/>
        <v>152.25259275000002</v>
      </c>
      <c r="U29" s="56">
        <f t="shared" si="22"/>
        <v>39.566034599999995</v>
      </c>
      <c r="W29" s="19"/>
    </row>
    <row r="30" spans="2:21" s="19" customFormat="1" ht="12.75">
      <c r="B30" s="20" t="s">
        <v>36</v>
      </c>
      <c r="C30" s="18">
        <f t="shared" si="1"/>
        <v>359</v>
      </c>
      <c r="D30" s="18">
        <f t="shared" si="2"/>
        <v>325</v>
      </c>
      <c r="E30" s="54">
        <v>3</v>
      </c>
      <c r="F30" s="54">
        <v>322</v>
      </c>
      <c r="G30" s="54">
        <v>34</v>
      </c>
      <c r="H30" s="50">
        <f t="shared" si="3"/>
        <v>1</v>
      </c>
      <c r="I30" s="54"/>
      <c r="J30" s="54">
        <v>1</v>
      </c>
      <c r="K30" s="57">
        <v>159.3</v>
      </c>
      <c r="L30" s="57">
        <f t="shared" si="5"/>
        <v>133.7545968</v>
      </c>
      <c r="M30" s="60">
        <v>22.2924328</v>
      </c>
      <c r="N30" s="57">
        <f t="shared" si="13"/>
        <v>11.1462164</v>
      </c>
      <c r="O30" s="57">
        <f aca="true" t="shared" si="23" ref="O30:O43">SUM(P30:U30)</f>
        <v>25.493034251999998</v>
      </c>
      <c r="P30" s="57">
        <f aca="true" t="shared" si="24" ref="P30:P43">(7375.7931*(I30+J30))/1000</f>
        <v>7.3757931</v>
      </c>
      <c r="Q30" s="57">
        <f aca="true" t="shared" si="25" ref="Q30:Q43">(10283.586*(I30+J30))/1000</f>
        <v>10.283586</v>
      </c>
      <c r="R30" s="57">
        <f aca="true" t="shared" si="26" ref="R30:R43">(3179.931*(I30+J30))/1000</f>
        <v>3.179931</v>
      </c>
      <c r="S30" s="57">
        <f aca="true" t="shared" si="27" ref="S30:S43">(96.929598*(I30+J30)*24)/1000</f>
        <v>2.326310352</v>
      </c>
      <c r="T30" s="57">
        <f aca="true" t="shared" si="28" ref="T30:T43">16916.95475*I30/1000</f>
        <v>0</v>
      </c>
      <c r="U30" s="57">
        <f aca="true" t="shared" si="29" ref="U30:U43">(2327.4138*(I30+J30))/1000</f>
        <v>2.3274138</v>
      </c>
    </row>
    <row r="31" spans="2:21" s="19" customFormat="1" ht="12.75">
      <c r="B31" s="20" t="s">
        <v>37</v>
      </c>
      <c r="C31" s="18">
        <f t="shared" si="1"/>
        <v>275</v>
      </c>
      <c r="D31" s="18">
        <f t="shared" si="2"/>
        <v>252</v>
      </c>
      <c r="E31" s="54">
        <v>4</v>
      </c>
      <c r="F31" s="54">
        <v>248</v>
      </c>
      <c r="G31" s="54">
        <v>23</v>
      </c>
      <c r="H31" s="50">
        <f t="shared" si="3"/>
        <v>1</v>
      </c>
      <c r="I31" s="54"/>
      <c r="J31" s="54">
        <v>1</v>
      </c>
      <c r="K31" s="57">
        <v>159.3</v>
      </c>
      <c r="L31" s="57">
        <f t="shared" si="5"/>
        <v>133.7545968</v>
      </c>
      <c r="M31" s="60">
        <v>22.2924328</v>
      </c>
      <c r="N31" s="57">
        <f t="shared" si="13"/>
        <v>11.1462164</v>
      </c>
      <c r="O31" s="57">
        <f t="shared" si="23"/>
        <v>25.493034251999998</v>
      </c>
      <c r="P31" s="57">
        <f t="shared" si="24"/>
        <v>7.3757931</v>
      </c>
      <c r="Q31" s="57">
        <f t="shared" si="25"/>
        <v>10.283586</v>
      </c>
      <c r="R31" s="57">
        <f t="shared" si="26"/>
        <v>3.179931</v>
      </c>
      <c r="S31" s="57">
        <f t="shared" si="27"/>
        <v>2.326310352</v>
      </c>
      <c r="T31" s="57">
        <f t="shared" si="28"/>
        <v>0</v>
      </c>
      <c r="U31" s="57">
        <f t="shared" si="29"/>
        <v>2.3274138</v>
      </c>
    </row>
    <row r="32" spans="2:21" s="19" customFormat="1" ht="12.75">
      <c r="B32" s="20" t="s">
        <v>38</v>
      </c>
      <c r="C32" s="18">
        <f t="shared" si="1"/>
        <v>330</v>
      </c>
      <c r="D32" s="18">
        <f t="shared" si="2"/>
        <v>324</v>
      </c>
      <c r="E32" s="54">
        <v>8</v>
      </c>
      <c r="F32" s="54">
        <v>316</v>
      </c>
      <c r="G32" s="54">
        <v>6</v>
      </c>
      <c r="H32" s="50">
        <f t="shared" si="3"/>
        <v>1</v>
      </c>
      <c r="I32" s="54"/>
      <c r="J32" s="54">
        <v>1</v>
      </c>
      <c r="K32" s="57">
        <v>159.3</v>
      </c>
      <c r="L32" s="57">
        <f t="shared" si="5"/>
        <v>133.7545968</v>
      </c>
      <c r="M32" s="61">
        <v>22.2924328</v>
      </c>
      <c r="N32" s="57">
        <f t="shared" si="13"/>
        <v>11.1462164</v>
      </c>
      <c r="O32" s="57">
        <f t="shared" si="23"/>
        <v>25.493034251999998</v>
      </c>
      <c r="P32" s="57">
        <f t="shared" si="24"/>
        <v>7.3757931</v>
      </c>
      <c r="Q32" s="57">
        <f t="shared" si="25"/>
        <v>10.283586</v>
      </c>
      <c r="R32" s="57">
        <f t="shared" si="26"/>
        <v>3.179931</v>
      </c>
      <c r="S32" s="57">
        <f t="shared" si="27"/>
        <v>2.326310352</v>
      </c>
      <c r="T32" s="57">
        <f t="shared" si="28"/>
        <v>0</v>
      </c>
      <c r="U32" s="57">
        <f t="shared" si="29"/>
        <v>2.3274138</v>
      </c>
    </row>
    <row r="33" spans="2:21" s="19" customFormat="1" ht="12.75">
      <c r="B33" s="20" t="s">
        <v>39</v>
      </c>
      <c r="C33" s="18">
        <f t="shared" si="1"/>
        <v>512</v>
      </c>
      <c r="D33" s="18">
        <f t="shared" si="2"/>
        <v>468</v>
      </c>
      <c r="E33" s="54">
        <v>17</v>
      </c>
      <c r="F33" s="54">
        <v>451</v>
      </c>
      <c r="G33" s="54">
        <v>44</v>
      </c>
      <c r="H33" s="50">
        <f t="shared" si="3"/>
        <v>1</v>
      </c>
      <c r="I33" s="54">
        <v>1</v>
      </c>
      <c r="J33" s="54"/>
      <c r="K33" s="57">
        <v>309.9</v>
      </c>
      <c r="L33" s="57">
        <f t="shared" si="5"/>
        <v>267.5091936</v>
      </c>
      <c r="M33" s="57">
        <v>22.2924328</v>
      </c>
      <c r="N33" s="57">
        <f t="shared" si="13"/>
        <v>0</v>
      </c>
      <c r="O33" s="57">
        <f t="shared" si="23"/>
        <v>42.409989002</v>
      </c>
      <c r="P33" s="57">
        <f t="shared" si="24"/>
        <v>7.3757931</v>
      </c>
      <c r="Q33" s="57">
        <f t="shared" si="25"/>
        <v>10.283586</v>
      </c>
      <c r="R33" s="57">
        <f t="shared" si="26"/>
        <v>3.179931</v>
      </c>
      <c r="S33" s="57">
        <f t="shared" si="27"/>
        <v>2.326310352</v>
      </c>
      <c r="T33" s="57">
        <f t="shared" si="28"/>
        <v>16.916954750000002</v>
      </c>
      <c r="U33" s="57">
        <f t="shared" si="29"/>
        <v>2.3274138</v>
      </c>
    </row>
    <row r="34" spans="2:21" s="19" customFormat="1" ht="12.75">
      <c r="B34" s="20" t="s">
        <v>40</v>
      </c>
      <c r="C34" s="18">
        <f t="shared" si="1"/>
        <v>688</v>
      </c>
      <c r="D34" s="18">
        <f t="shared" si="2"/>
        <v>647</v>
      </c>
      <c r="E34" s="54">
        <v>11</v>
      </c>
      <c r="F34" s="54">
        <v>636</v>
      </c>
      <c r="G34" s="54">
        <v>41</v>
      </c>
      <c r="H34" s="50">
        <f t="shared" si="3"/>
        <v>1</v>
      </c>
      <c r="I34" s="54">
        <v>1</v>
      </c>
      <c r="J34" s="54"/>
      <c r="K34" s="57">
        <v>309.9</v>
      </c>
      <c r="L34" s="57">
        <f t="shared" si="5"/>
        <v>267.5091936</v>
      </c>
      <c r="M34" s="57">
        <v>22.2924328</v>
      </c>
      <c r="N34" s="57">
        <f t="shared" si="13"/>
        <v>0</v>
      </c>
      <c r="O34" s="57">
        <f t="shared" si="23"/>
        <v>42.409989002</v>
      </c>
      <c r="P34" s="57">
        <f t="shared" si="24"/>
        <v>7.3757931</v>
      </c>
      <c r="Q34" s="57">
        <f t="shared" si="25"/>
        <v>10.283586</v>
      </c>
      <c r="R34" s="57">
        <f t="shared" si="26"/>
        <v>3.179931</v>
      </c>
      <c r="S34" s="57">
        <f t="shared" si="27"/>
        <v>2.326310352</v>
      </c>
      <c r="T34" s="57">
        <f t="shared" si="28"/>
        <v>16.916954750000002</v>
      </c>
      <c r="U34" s="57">
        <f t="shared" si="29"/>
        <v>2.3274138</v>
      </c>
    </row>
    <row r="35" spans="2:21" s="19" customFormat="1" ht="12.75">
      <c r="B35" s="20" t="s">
        <v>41</v>
      </c>
      <c r="C35" s="18">
        <f t="shared" si="1"/>
        <v>2106</v>
      </c>
      <c r="D35" s="18">
        <f t="shared" si="2"/>
        <v>1939</v>
      </c>
      <c r="E35" s="54">
        <v>83</v>
      </c>
      <c r="F35" s="54">
        <v>1856</v>
      </c>
      <c r="G35" s="54">
        <v>167</v>
      </c>
      <c r="H35" s="50">
        <f t="shared" si="3"/>
        <v>2</v>
      </c>
      <c r="I35" s="54">
        <v>2</v>
      </c>
      <c r="J35" s="54"/>
      <c r="K35" s="57">
        <v>619.8</v>
      </c>
      <c r="L35" s="57">
        <f t="shared" si="5"/>
        <v>535.0183872</v>
      </c>
      <c r="M35" s="57">
        <v>22.2924328</v>
      </c>
      <c r="N35" s="57">
        <f t="shared" si="13"/>
        <v>0</v>
      </c>
      <c r="O35" s="57">
        <f t="shared" si="23"/>
        <v>84.819978004</v>
      </c>
      <c r="P35" s="57">
        <f t="shared" si="24"/>
        <v>14.7515862</v>
      </c>
      <c r="Q35" s="57">
        <f t="shared" si="25"/>
        <v>20.567172</v>
      </c>
      <c r="R35" s="57">
        <f t="shared" si="26"/>
        <v>6.359862</v>
      </c>
      <c r="S35" s="57">
        <f t="shared" si="27"/>
        <v>4.652620704</v>
      </c>
      <c r="T35" s="57">
        <f t="shared" si="28"/>
        <v>33.833909500000004</v>
      </c>
      <c r="U35" s="57">
        <f t="shared" si="29"/>
        <v>4.6548276</v>
      </c>
    </row>
    <row r="36" spans="2:21" s="19" customFormat="1" ht="12.75">
      <c r="B36" s="20" t="s">
        <v>42</v>
      </c>
      <c r="C36" s="18">
        <f>D36+G36</f>
        <v>1174</v>
      </c>
      <c r="D36" s="18">
        <f>E36+F36</f>
        <v>1049</v>
      </c>
      <c r="E36" s="54">
        <v>43</v>
      </c>
      <c r="F36" s="54">
        <v>1006</v>
      </c>
      <c r="G36" s="54">
        <v>125</v>
      </c>
      <c r="H36" s="50">
        <f t="shared" si="3"/>
        <v>1</v>
      </c>
      <c r="I36" s="54">
        <v>1</v>
      </c>
      <c r="J36" s="54"/>
      <c r="K36" s="57">
        <v>309.9</v>
      </c>
      <c r="L36" s="57">
        <f t="shared" si="5"/>
        <v>267.5091936</v>
      </c>
      <c r="M36" s="57">
        <v>22.2924328</v>
      </c>
      <c r="N36" s="57">
        <f t="shared" si="13"/>
        <v>0</v>
      </c>
      <c r="O36" s="57">
        <f t="shared" si="23"/>
        <v>42.409989002</v>
      </c>
      <c r="P36" s="57">
        <f t="shared" si="24"/>
        <v>7.3757931</v>
      </c>
      <c r="Q36" s="57">
        <f t="shared" si="25"/>
        <v>10.283586</v>
      </c>
      <c r="R36" s="57">
        <f t="shared" si="26"/>
        <v>3.179931</v>
      </c>
      <c r="S36" s="57">
        <f t="shared" si="27"/>
        <v>2.326310352</v>
      </c>
      <c r="T36" s="57">
        <f t="shared" si="28"/>
        <v>16.916954750000002</v>
      </c>
      <c r="U36" s="57">
        <f t="shared" si="29"/>
        <v>2.3274138</v>
      </c>
    </row>
    <row r="37" spans="2:21" s="19" customFormat="1" ht="12.75">
      <c r="B37" s="20" t="s">
        <v>43</v>
      </c>
      <c r="C37" s="18">
        <f t="shared" si="1"/>
        <v>237</v>
      </c>
      <c r="D37" s="18">
        <f t="shared" si="2"/>
        <v>226</v>
      </c>
      <c r="E37" s="54">
        <v>5</v>
      </c>
      <c r="F37" s="54">
        <v>221</v>
      </c>
      <c r="G37" s="54">
        <v>11</v>
      </c>
      <c r="H37" s="50">
        <f t="shared" si="3"/>
        <v>1</v>
      </c>
      <c r="I37" s="54"/>
      <c r="J37" s="54">
        <v>1</v>
      </c>
      <c r="K37" s="57">
        <v>159.3</v>
      </c>
      <c r="L37" s="57">
        <f t="shared" si="5"/>
        <v>133.7545968</v>
      </c>
      <c r="M37" s="59">
        <v>22.2924328</v>
      </c>
      <c r="N37" s="57">
        <f t="shared" si="13"/>
        <v>11.1462164</v>
      </c>
      <c r="O37" s="57">
        <f t="shared" si="23"/>
        <v>25.493034251999998</v>
      </c>
      <c r="P37" s="57">
        <f t="shared" si="24"/>
        <v>7.3757931</v>
      </c>
      <c r="Q37" s="57">
        <f t="shared" si="25"/>
        <v>10.283586</v>
      </c>
      <c r="R37" s="57">
        <f t="shared" si="26"/>
        <v>3.179931</v>
      </c>
      <c r="S37" s="57">
        <f t="shared" si="27"/>
        <v>2.326310352</v>
      </c>
      <c r="T37" s="57">
        <f t="shared" si="28"/>
        <v>0</v>
      </c>
      <c r="U37" s="57">
        <f t="shared" si="29"/>
        <v>2.3274138</v>
      </c>
    </row>
    <row r="38" spans="2:21" s="19" customFormat="1" ht="12.75">
      <c r="B38" s="20" t="s">
        <v>44</v>
      </c>
      <c r="C38" s="18">
        <f>D38+G38</f>
        <v>125</v>
      </c>
      <c r="D38" s="18">
        <f>E38+F38</f>
        <v>121</v>
      </c>
      <c r="E38" s="54">
        <v>1</v>
      </c>
      <c r="F38" s="54">
        <v>120</v>
      </c>
      <c r="G38" s="54">
        <v>4</v>
      </c>
      <c r="H38" s="50">
        <f t="shared" si="3"/>
        <v>1</v>
      </c>
      <c r="I38" s="54"/>
      <c r="J38" s="54">
        <v>1</v>
      </c>
      <c r="K38" s="57">
        <v>159.3</v>
      </c>
      <c r="L38" s="57">
        <f t="shared" si="5"/>
        <v>133.7545968</v>
      </c>
      <c r="M38" s="59">
        <v>22.2924328</v>
      </c>
      <c r="N38" s="57">
        <f t="shared" si="13"/>
        <v>11.1462164</v>
      </c>
      <c r="O38" s="57">
        <f t="shared" si="23"/>
        <v>25.493034251999998</v>
      </c>
      <c r="P38" s="57">
        <f t="shared" si="24"/>
        <v>7.3757931</v>
      </c>
      <c r="Q38" s="57">
        <f t="shared" si="25"/>
        <v>10.283586</v>
      </c>
      <c r="R38" s="57">
        <f t="shared" si="26"/>
        <v>3.179931</v>
      </c>
      <c r="S38" s="57">
        <f t="shared" si="27"/>
        <v>2.326310352</v>
      </c>
      <c r="T38" s="57">
        <f t="shared" si="28"/>
        <v>0</v>
      </c>
      <c r="U38" s="57">
        <f t="shared" si="29"/>
        <v>2.3274138</v>
      </c>
    </row>
    <row r="39" spans="2:21" s="19" customFormat="1" ht="12.75">
      <c r="B39" s="20" t="s">
        <v>45</v>
      </c>
      <c r="C39" s="50">
        <f t="shared" si="1"/>
        <v>180</v>
      </c>
      <c r="D39" s="50">
        <f t="shared" si="2"/>
        <v>169</v>
      </c>
      <c r="E39" s="54">
        <v>6</v>
      </c>
      <c r="F39" s="54">
        <v>163</v>
      </c>
      <c r="G39" s="54">
        <v>11</v>
      </c>
      <c r="H39" s="50">
        <f t="shared" si="3"/>
        <v>1</v>
      </c>
      <c r="I39" s="54"/>
      <c r="J39" s="54">
        <v>1</v>
      </c>
      <c r="K39" s="61">
        <v>159.3</v>
      </c>
      <c r="L39" s="61">
        <f t="shared" si="5"/>
        <v>133.7545968</v>
      </c>
      <c r="M39" s="60">
        <v>22.2924328</v>
      </c>
      <c r="N39" s="57">
        <f t="shared" si="13"/>
        <v>11.1462164</v>
      </c>
      <c r="O39" s="57">
        <f t="shared" si="23"/>
        <v>25.493034251999998</v>
      </c>
      <c r="P39" s="57">
        <f t="shared" si="24"/>
        <v>7.3757931</v>
      </c>
      <c r="Q39" s="57">
        <f t="shared" si="25"/>
        <v>10.283586</v>
      </c>
      <c r="R39" s="57">
        <f t="shared" si="26"/>
        <v>3.179931</v>
      </c>
      <c r="S39" s="57">
        <f t="shared" si="27"/>
        <v>2.326310352</v>
      </c>
      <c r="T39" s="57">
        <f t="shared" si="28"/>
        <v>0</v>
      </c>
      <c r="U39" s="57">
        <f t="shared" si="29"/>
        <v>2.3274138</v>
      </c>
    </row>
    <row r="40" spans="2:21" s="19" customFormat="1" ht="12.75">
      <c r="B40" s="20" t="s">
        <v>46</v>
      </c>
      <c r="C40" s="50">
        <f t="shared" si="1"/>
        <v>534</v>
      </c>
      <c r="D40" s="50">
        <f t="shared" si="2"/>
        <v>488</v>
      </c>
      <c r="E40" s="54">
        <v>18</v>
      </c>
      <c r="F40" s="54">
        <v>470</v>
      </c>
      <c r="G40" s="54">
        <v>46</v>
      </c>
      <c r="H40" s="50">
        <f t="shared" si="3"/>
        <v>1</v>
      </c>
      <c r="I40" s="54">
        <v>1</v>
      </c>
      <c r="J40" s="54"/>
      <c r="K40" s="61">
        <v>309.9</v>
      </c>
      <c r="L40" s="61">
        <f t="shared" si="5"/>
        <v>267.5091936</v>
      </c>
      <c r="M40" s="61">
        <v>22.2924328</v>
      </c>
      <c r="N40" s="57">
        <f t="shared" si="13"/>
        <v>0</v>
      </c>
      <c r="O40" s="57">
        <f t="shared" si="23"/>
        <v>42.409989002</v>
      </c>
      <c r="P40" s="57">
        <f t="shared" si="24"/>
        <v>7.3757931</v>
      </c>
      <c r="Q40" s="57">
        <f t="shared" si="25"/>
        <v>10.283586</v>
      </c>
      <c r="R40" s="57">
        <f t="shared" si="26"/>
        <v>3.179931</v>
      </c>
      <c r="S40" s="57">
        <f t="shared" si="27"/>
        <v>2.326310352</v>
      </c>
      <c r="T40" s="57">
        <f t="shared" si="28"/>
        <v>16.916954750000002</v>
      </c>
      <c r="U40" s="57">
        <f t="shared" si="29"/>
        <v>2.3274138</v>
      </c>
    </row>
    <row r="41" spans="2:21" s="19" customFormat="1" ht="12.75">
      <c r="B41" s="20" t="s">
        <v>47</v>
      </c>
      <c r="C41" s="50">
        <f t="shared" si="1"/>
        <v>3022</v>
      </c>
      <c r="D41" s="50">
        <f t="shared" si="2"/>
        <v>2707</v>
      </c>
      <c r="E41" s="54">
        <v>61</v>
      </c>
      <c r="F41" s="54">
        <v>2646</v>
      </c>
      <c r="G41" s="54">
        <v>315</v>
      </c>
      <c r="H41" s="50">
        <f t="shared" si="3"/>
        <v>3</v>
      </c>
      <c r="I41" s="54">
        <v>3</v>
      </c>
      <c r="J41" s="54"/>
      <c r="K41" s="61">
        <v>929.8</v>
      </c>
      <c r="L41" s="61">
        <f t="shared" si="5"/>
        <v>802.5275808</v>
      </c>
      <c r="M41" s="61">
        <v>22.2924328</v>
      </c>
      <c r="N41" s="57">
        <f t="shared" si="13"/>
        <v>0</v>
      </c>
      <c r="O41" s="57">
        <f t="shared" si="23"/>
        <v>127.22996700599998</v>
      </c>
      <c r="P41" s="57">
        <f t="shared" si="24"/>
        <v>22.1273793</v>
      </c>
      <c r="Q41" s="57">
        <f t="shared" si="25"/>
        <v>30.850758</v>
      </c>
      <c r="R41" s="57">
        <f t="shared" si="26"/>
        <v>9.539793</v>
      </c>
      <c r="S41" s="57">
        <f t="shared" si="27"/>
        <v>6.9789310559999995</v>
      </c>
      <c r="T41" s="57">
        <f t="shared" si="28"/>
        <v>50.75086425</v>
      </c>
      <c r="U41" s="57">
        <f t="shared" si="29"/>
        <v>6.982241399999999</v>
      </c>
    </row>
    <row r="42" spans="2:21" s="19" customFormat="1" ht="12.75">
      <c r="B42" s="20" t="s">
        <v>48</v>
      </c>
      <c r="C42" s="50">
        <f t="shared" si="1"/>
        <v>311</v>
      </c>
      <c r="D42" s="50">
        <f t="shared" si="2"/>
        <v>302</v>
      </c>
      <c r="E42" s="54">
        <v>7</v>
      </c>
      <c r="F42" s="54">
        <v>295</v>
      </c>
      <c r="G42" s="54">
        <v>9</v>
      </c>
      <c r="H42" s="50">
        <f t="shared" si="3"/>
        <v>1</v>
      </c>
      <c r="I42" s="54"/>
      <c r="J42" s="54">
        <v>1</v>
      </c>
      <c r="K42" s="61">
        <v>159.3</v>
      </c>
      <c r="L42" s="61">
        <f t="shared" si="5"/>
        <v>133.7545968</v>
      </c>
      <c r="M42" s="60">
        <v>22.2924328</v>
      </c>
      <c r="N42" s="57">
        <f t="shared" si="13"/>
        <v>11.1462164</v>
      </c>
      <c r="O42" s="57">
        <f t="shared" si="23"/>
        <v>25.493034251999998</v>
      </c>
      <c r="P42" s="57">
        <f t="shared" si="24"/>
        <v>7.3757931</v>
      </c>
      <c r="Q42" s="57">
        <f t="shared" si="25"/>
        <v>10.283586</v>
      </c>
      <c r="R42" s="57">
        <f t="shared" si="26"/>
        <v>3.179931</v>
      </c>
      <c r="S42" s="57">
        <f t="shared" si="27"/>
        <v>2.326310352</v>
      </c>
      <c r="T42" s="57">
        <f t="shared" si="28"/>
        <v>0</v>
      </c>
      <c r="U42" s="57">
        <f t="shared" si="29"/>
        <v>2.3274138</v>
      </c>
    </row>
    <row r="43" spans="2:21" s="19" customFormat="1" ht="12.75">
      <c r="B43" s="20" t="s">
        <v>49</v>
      </c>
      <c r="C43" s="50">
        <f t="shared" si="1"/>
        <v>181</v>
      </c>
      <c r="D43" s="50">
        <f t="shared" si="2"/>
        <v>169</v>
      </c>
      <c r="E43" s="54">
        <v>1</v>
      </c>
      <c r="F43" s="54">
        <v>168</v>
      </c>
      <c r="G43" s="54">
        <v>12</v>
      </c>
      <c r="H43" s="50">
        <f t="shared" si="3"/>
        <v>1</v>
      </c>
      <c r="I43" s="54"/>
      <c r="J43" s="54">
        <v>1</v>
      </c>
      <c r="K43" s="61">
        <v>159.3</v>
      </c>
      <c r="L43" s="61">
        <f t="shared" si="5"/>
        <v>133.7545968</v>
      </c>
      <c r="M43" s="60">
        <v>22.2924328</v>
      </c>
      <c r="N43" s="57">
        <f t="shared" si="13"/>
        <v>11.1462164</v>
      </c>
      <c r="O43" s="57">
        <f t="shared" si="23"/>
        <v>25.493034251999998</v>
      </c>
      <c r="P43" s="57">
        <f t="shared" si="24"/>
        <v>7.3757931</v>
      </c>
      <c r="Q43" s="57">
        <f t="shared" si="25"/>
        <v>10.283586</v>
      </c>
      <c r="R43" s="57">
        <f t="shared" si="26"/>
        <v>3.179931</v>
      </c>
      <c r="S43" s="57">
        <f t="shared" si="27"/>
        <v>2.326310352</v>
      </c>
      <c r="T43" s="57">
        <f t="shared" si="28"/>
        <v>0</v>
      </c>
      <c r="U43" s="57">
        <f t="shared" si="29"/>
        <v>2.3274138</v>
      </c>
    </row>
    <row r="44" spans="2:23" s="4" customFormat="1" ht="12.75">
      <c r="B44" s="15" t="s">
        <v>50</v>
      </c>
      <c r="C44" s="53">
        <f t="shared" si="1"/>
        <v>59962</v>
      </c>
      <c r="D44" s="53">
        <f t="shared" si="2"/>
        <v>55626</v>
      </c>
      <c r="E44" s="53">
        <f>SUM(E45:E62)</f>
        <v>9299</v>
      </c>
      <c r="F44" s="53">
        <f>SUM(F45:F62)</f>
        <v>46327</v>
      </c>
      <c r="G44" s="53">
        <f>SUM(G45:G62)</f>
        <v>4336</v>
      </c>
      <c r="H44" s="49">
        <f t="shared" si="3"/>
        <v>55</v>
      </c>
      <c r="I44" s="53">
        <f>SUM(I45:I62)</f>
        <v>55</v>
      </c>
      <c r="J44" s="53">
        <f>SUM(J45:J62)</f>
        <v>0</v>
      </c>
      <c r="K44" s="63">
        <f>SUM(K45:K62)</f>
        <v>17045.000000000004</v>
      </c>
      <c r="L44" s="63">
        <f>SUM(L45:L62)</f>
        <v>14713.005648</v>
      </c>
      <c r="M44" s="63">
        <v>22.2924328</v>
      </c>
      <c r="N44" s="56">
        <f>N43</f>
        <v>11.1462164</v>
      </c>
      <c r="O44" s="56">
        <f aca="true" t="shared" si="30" ref="O44:U44">SUM(O45:O62)</f>
        <v>2332.54939511</v>
      </c>
      <c r="P44" s="56">
        <f t="shared" si="30"/>
        <v>405.66862050000003</v>
      </c>
      <c r="Q44" s="56">
        <f t="shared" si="30"/>
        <v>565.5972300000001</v>
      </c>
      <c r="R44" s="56">
        <f t="shared" si="30"/>
        <v>174.896205</v>
      </c>
      <c r="S44" s="56">
        <f t="shared" si="30"/>
        <v>127.94706936000003</v>
      </c>
      <c r="T44" s="56">
        <f t="shared" si="30"/>
        <v>930.4325112500003</v>
      </c>
      <c r="U44" s="56">
        <f t="shared" si="30"/>
        <v>128.007759</v>
      </c>
      <c r="W44" s="19"/>
    </row>
    <row r="45" spans="2:21" s="19" customFormat="1" ht="12.75">
      <c r="B45" s="21" t="s">
        <v>51</v>
      </c>
      <c r="C45" s="50">
        <f t="shared" si="1"/>
        <v>2278</v>
      </c>
      <c r="D45" s="50">
        <f t="shared" si="2"/>
        <v>2194</v>
      </c>
      <c r="E45" s="51">
        <v>561</v>
      </c>
      <c r="F45" s="51">
        <v>1633</v>
      </c>
      <c r="G45" s="51">
        <v>84</v>
      </c>
      <c r="H45" s="50">
        <f t="shared" si="3"/>
        <v>2</v>
      </c>
      <c r="I45" s="51">
        <v>2</v>
      </c>
      <c r="J45" s="51"/>
      <c r="K45" s="61">
        <v>619.8</v>
      </c>
      <c r="L45" s="61">
        <f t="shared" si="5"/>
        <v>535.0183872</v>
      </c>
      <c r="M45" s="61">
        <v>22.2924328</v>
      </c>
      <c r="N45" s="57">
        <f t="shared" si="13"/>
        <v>0</v>
      </c>
      <c r="O45" s="57">
        <f aca="true" t="shared" si="31" ref="O45:O62">SUM(P45:U45)</f>
        <v>84.819978004</v>
      </c>
      <c r="P45" s="57">
        <f aca="true" t="shared" si="32" ref="P45:P62">(7375.7931*(I45+J45))/1000</f>
        <v>14.7515862</v>
      </c>
      <c r="Q45" s="57">
        <f aca="true" t="shared" si="33" ref="Q45:Q62">(10283.586*(I45+J45))/1000</f>
        <v>20.567172</v>
      </c>
      <c r="R45" s="57">
        <f aca="true" t="shared" si="34" ref="R45:R62">(3179.931*(I45+J45))/1000</f>
        <v>6.359862</v>
      </c>
      <c r="S45" s="57">
        <f aca="true" t="shared" si="35" ref="S45:S62">(96.929598*(I45+J45)*24)/1000</f>
        <v>4.652620704</v>
      </c>
      <c r="T45" s="57">
        <f aca="true" t="shared" si="36" ref="T45:T62">16916.95475*I45/1000</f>
        <v>33.833909500000004</v>
      </c>
      <c r="U45" s="57">
        <f aca="true" t="shared" si="37" ref="U45:U62">(2327.4138*(I45+J45))/1000</f>
        <v>4.6548276</v>
      </c>
    </row>
    <row r="46" spans="2:21" s="19" customFormat="1" ht="12.75">
      <c r="B46" s="21" t="s">
        <v>52</v>
      </c>
      <c r="C46" s="50">
        <f t="shared" si="1"/>
        <v>2619</v>
      </c>
      <c r="D46" s="50">
        <f t="shared" si="2"/>
        <v>2409</v>
      </c>
      <c r="E46" s="51">
        <v>320</v>
      </c>
      <c r="F46" s="51">
        <v>2089</v>
      </c>
      <c r="G46" s="51">
        <v>210</v>
      </c>
      <c r="H46" s="50">
        <f t="shared" si="3"/>
        <v>2</v>
      </c>
      <c r="I46" s="51">
        <v>2</v>
      </c>
      <c r="J46" s="51"/>
      <c r="K46" s="61">
        <v>619.8</v>
      </c>
      <c r="L46" s="61">
        <f t="shared" si="5"/>
        <v>535.0183872</v>
      </c>
      <c r="M46" s="61">
        <v>22.2924328</v>
      </c>
      <c r="N46" s="57">
        <f t="shared" si="13"/>
        <v>0</v>
      </c>
      <c r="O46" s="57">
        <f t="shared" si="31"/>
        <v>84.819978004</v>
      </c>
      <c r="P46" s="57">
        <f t="shared" si="32"/>
        <v>14.7515862</v>
      </c>
      <c r="Q46" s="57">
        <f t="shared" si="33"/>
        <v>20.567172</v>
      </c>
      <c r="R46" s="57">
        <f t="shared" si="34"/>
        <v>6.359862</v>
      </c>
      <c r="S46" s="57">
        <f t="shared" si="35"/>
        <v>4.652620704</v>
      </c>
      <c r="T46" s="57">
        <f t="shared" si="36"/>
        <v>33.833909500000004</v>
      </c>
      <c r="U46" s="57">
        <f t="shared" si="37"/>
        <v>4.6548276</v>
      </c>
    </row>
    <row r="47" spans="2:21" s="19" customFormat="1" ht="12.75">
      <c r="B47" s="21" t="s">
        <v>53</v>
      </c>
      <c r="C47" s="50">
        <f t="shared" si="1"/>
        <v>1296</v>
      </c>
      <c r="D47" s="50">
        <f t="shared" si="2"/>
        <v>1162</v>
      </c>
      <c r="E47" s="51">
        <v>123</v>
      </c>
      <c r="F47" s="51">
        <v>1039</v>
      </c>
      <c r="G47" s="51">
        <v>134</v>
      </c>
      <c r="H47" s="50">
        <f t="shared" si="3"/>
        <v>1</v>
      </c>
      <c r="I47" s="51">
        <v>1</v>
      </c>
      <c r="J47" s="51"/>
      <c r="K47" s="61">
        <v>309.9</v>
      </c>
      <c r="L47" s="61">
        <f t="shared" si="5"/>
        <v>267.5091936</v>
      </c>
      <c r="M47" s="61">
        <v>22.2924328</v>
      </c>
      <c r="N47" s="57">
        <f t="shared" si="13"/>
        <v>0</v>
      </c>
      <c r="O47" s="57">
        <f t="shared" si="31"/>
        <v>42.409989002</v>
      </c>
      <c r="P47" s="57">
        <f t="shared" si="32"/>
        <v>7.3757931</v>
      </c>
      <c r="Q47" s="57">
        <f t="shared" si="33"/>
        <v>10.283586</v>
      </c>
      <c r="R47" s="57">
        <f t="shared" si="34"/>
        <v>3.179931</v>
      </c>
      <c r="S47" s="57">
        <f t="shared" si="35"/>
        <v>2.326310352</v>
      </c>
      <c r="T47" s="57">
        <f t="shared" si="36"/>
        <v>16.916954750000002</v>
      </c>
      <c r="U47" s="57">
        <f t="shared" si="37"/>
        <v>2.3274138</v>
      </c>
    </row>
    <row r="48" spans="2:21" s="19" customFormat="1" ht="12.75">
      <c r="B48" s="21" t="s">
        <v>54</v>
      </c>
      <c r="C48" s="50">
        <f t="shared" si="1"/>
        <v>6720</v>
      </c>
      <c r="D48" s="50">
        <f t="shared" si="2"/>
        <v>6150</v>
      </c>
      <c r="E48" s="51">
        <v>872</v>
      </c>
      <c r="F48" s="51">
        <v>5278</v>
      </c>
      <c r="G48" s="51">
        <v>570</v>
      </c>
      <c r="H48" s="50">
        <f t="shared" si="3"/>
        <v>6</v>
      </c>
      <c r="I48" s="51">
        <v>6</v>
      </c>
      <c r="J48" s="51"/>
      <c r="K48" s="61">
        <v>1859.5</v>
      </c>
      <c r="L48" s="61">
        <f t="shared" si="5"/>
        <v>1605.0551616</v>
      </c>
      <c r="M48" s="61">
        <v>22.2924328</v>
      </c>
      <c r="N48" s="57">
        <f t="shared" si="13"/>
        <v>0</v>
      </c>
      <c r="O48" s="57">
        <f t="shared" si="31"/>
        <v>254.45993401199996</v>
      </c>
      <c r="P48" s="57">
        <f t="shared" si="32"/>
        <v>44.2547586</v>
      </c>
      <c r="Q48" s="57">
        <f t="shared" si="33"/>
        <v>61.701516</v>
      </c>
      <c r="R48" s="57">
        <f t="shared" si="34"/>
        <v>19.079586</v>
      </c>
      <c r="S48" s="57">
        <f t="shared" si="35"/>
        <v>13.957862111999999</v>
      </c>
      <c r="T48" s="57">
        <f t="shared" si="36"/>
        <v>101.5017285</v>
      </c>
      <c r="U48" s="57">
        <f t="shared" si="37"/>
        <v>13.964482799999997</v>
      </c>
    </row>
    <row r="49" spans="2:21" s="19" customFormat="1" ht="12.75">
      <c r="B49" s="21" t="s">
        <v>55</v>
      </c>
      <c r="C49" s="50">
        <f t="shared" si="1"/>
        <v>4918</v>
      </c>
      <c r="D49" s="50">
        <f t="shared" si="2"/>
        <v>4606</v>
      </c>
      <c r="E49" s="51">
        <v>621</v>
      </c>
      <c r="F49" s="51">
        <v>3985</v>
      </c>
      <c r="G49" s="51">
        <v>312</v>
      </c>
      <c r="H49" s="50">
        <f t="shared" si="3"/>
        <v>4</v>
      </c>
      <c r="I49" s="51">
        <v>4</v>
      </c>
      <c r="J49" s="51"/>
      <c r="K49" s="61">
        <v>1239.7</v>
      </c>
      <c r="L49" s="61">
        <f t="shared" si="5"/>
        <v>1070.0367744</v>
      </c>
      <c r="M49" s="61">
        <v>22.2924328</v>
      </c>
      <c r="N49" s="57">
        <f t="shared" si="13"/>
        <v>0</v>
      </c>
      <c r="O49" s="57">
        <f t="shared" si="31"/>
        <v>169.639956008</v>
      </c>
      <c r="P49" s="57">
        <f t="shared" si="32"/>
        <v>29.5031724</v>
      </c>
      <c r="Q49" s="57">
        <f t="shared" si="33"/>
        <v>41.134344</v>
      </c>
      <c r="R49" s="57">
        <f t="shared" si="34"/>
        <v>12.719724</v>
      </c>
      <c r="S49" s="57">
        <f t="shared" si="35"/>
        <v>9.305241408</v>
      </c>
      <c r="T49" s="57">
        <f t="shared" si="36"/>
        <v>67.66781900000001</v>
      </c>
      <c r="U49" s="57">
        <f t="shared" si="37"/>
        <v>9.3096552</v>
      </c>
    </row>
    <row r="50" spans="2:21" s="19" customFormat="1" ht="12.75">
      <c r="B50" s="21" t="s">
        <v>56</v>
      </c>
      <c r="C50" s="50">
        <f t="shared" si="1"/>
        <v>2004</v>
      </c>
      <c r="D50" s="50">
        <f t="shared" si="2"/>
        <v>1784</v>
      </c>
      <c r="E50" s="51">
        <v>352</v>
      </c>
      <c r="F50" s="51">
        <v>1432</v>
      </c>
      <c r="G50" s="51">
        <v>220</v>
      </c>
      <c r="H50" s="50">
        <f t="shared" si="3"/>
        <v>2</v>
      </c>
      <c r="I50" s="51">
        <v>2</v>
      </c>
      <c r="J50" s="51"/>
      <c r="K50" s="61">
        <v>619.8</v>
      </c>
      <c r="L50" s="61">
        <f t="shared" si="5"/>
        <v>535.0183872</v>
      </c>
      <c r="M50" s="61">
        <v>22.2924328</v>
      </c>
      <c r="N50" s="57">
        <f t="shared" si="13"/>
        <v>0</v>
      </c>
      <c r="O50" s="57">
        <f t="shared" si="31"/>
        <v>84.819978004</v>
      </c>
      <c r="P50" s="57">
        <f t="shared" si="32"/>
        <v>14.7515862</v>
      </c>
      <c r="Q50" s="57">
        <f t="shared" si="33"/>
        <v>20.567172</v>
      </c>
      <c r="R50" s="57">
        <f t="shared" si="34"/>
        <v>6.359862</v>
      </c>
      <c r="S50" s="57">
        <f t="shared" si="35"/>
        <v>4.652620704</v>
      </c>
      <c r="T50" s="57">
        <f t="shared" si="36"/>
        <v>33.833909500000004</v>
      </c>
      <c r="U50" s="57">
        <f t="shared" si="37"/>
        <v>4.6548276</v>
      </c>
    </row>
    <row r="51" spans="2:21" s="19" customFormat="1" ht="12.75">
      <c r="B51" s="21" t="s">
        <v>57</v>
      </c>
      <c r="C51" s="50">
        <f t="shared" si="1"/>
        <v>2675</v>
      </c>
      <c r="D51" s="50">
        <f t="shared" si="2"/>
        <v>2415</v>
      </c>
      <c r="E51" s="51">
        <v>496</v>
      </c>
      <c r="F51" s="51">
        <v>1919</v>
      </c>
      <c r="G51" s="51">
        <v>260</v>
      </c>
      <c r="H51" s="50">
        <f t="shared" si="3"/>
        <v>2</v>
      </c>
      <c r="I51" s="51">
        <v>2</v>
      </c>
      <c r="J51" s="51"/>
      <c r="K51" s="61">
        <v>619.8</v>
      </c>
      <c r="L51" s="61">
        <f t="shared" si="5"/>
        <v>535.0183872</v>
      </c>
      <c r="M51" s="61">
        <v>22.2924328</v>
      </c>
      <c r="N51" s="57">
        <f t="shared" si="13"/>
        <v>0</v>
      </c>
      <c r="O51" s="57">
        <f t="shared" si="31"/>
        <v>84.819978004</v>
      </c>
      <c r="P51" s="57">
        <f t="shared" si="32"/>
        <v>14.7515862</v>
      </c>
      <c r="Q51" s="57">
        <f t="shared" si="33"/>
        <v>20.567172</v>
      </c>
      <c r="R51" s="57">
        <f t="shared" si="34"/>
        <v>6.359862</v>
      </c>
      <c r="S51" s="57">
        <f t="shared" si="35"/>
        <v>4.652620704</v>
      </c>
      <c r="T51" s="57">
        <f t="shared" si="36"/>
        <v>33.833909500000004</v>
      </c>
      <c r="U51" s="57">
        <f t="shared" si="37"/>
        <v>4.6548276</v>
      </c>
    </row>
    <row r="52" spans="2:21" s="19" customFormat="1" ht="12.75">
      <c r="B52" s="21" t="s">
        <v>58</v>
      </c>
      <c r="C52" s="50">
        <f t="shared" si="1"/>
        <v>2010</v>
      </c>
      <c r="D52" s="50">
        <f t="shared" si="2"/>
        <v>1814</v>
      </c>
      <c r="E52" s="51">
        <v>323</v>
      </c>
      <c r="F52" s="51">
        <v>1491</v>
      </c>
      <c r="G52" s="51">
        <v>196</v>
      </c>
      <c r="H52" s="50">
        <f t="shared" si="3"/>
        <v>2</v>
      </c>
      <c r="I52" s="51">
        <v>2</v>
      </c>
      <c r="J52" s="51"/>
      <c r="K52" s="61">
        <v>619.8</v>
      </c>
      <c r="L52" s="61">
        <f t="shared" si="5"/>
        <v>535.0183872</v>
      </c>
      <c r="M52" s="61">
        <v>22.2924328</v>
      </c>
      <c r="N52" s="57">
        <f t="shared" si="13"/>
        <v>0</v>
      </c>
      <c r="O52" s="57">
        <f t="shared" si="31"/>
        <v>84.819978004</v>
      </c>
      <c r="P52" s="57">
        <f t="shared" si="32"/>
        <v>14.7515862</v>
      </c>
      <c r="Q52" s="57">
        <f t="shared" si="33"/>
        <v>20.567172</v>
      </c>
      <c r="R52" s="57">
        <f t="shared" si="34"/>
        <v>6.359862</v>
      </c>
      <c r="S52" s="57">
        <f t="shared" si="35"/>
        <v>4.652620704</v>
      </c>
      <c r="T52" s="57">
        <f t="shared" si="36"/>
        <v>33.833909500000004</v>
      </c>
      <c r="U52" s="57">
        <f t="shared" si="37"/>
        <v>4.6548276</v>
      </c>
    </row>
    <row r="53" spans="2:21" s="19" customFormat="1" ht="12.75">
      <c r="B53" s="21" t="s">
        <v>59</v>
      </c>
      <c r="C53" s="50">
        <f t="shared" si="1"/>
        <v>2023</v>
      </c>
      <c r="D53" s="50">
        <f t="shared" si="2"/>
        <v>1893</v>
      </c>
      <c r="E53" s="51">
        <v>239</v>
      </c>
      <c r="F53" s="51">
        <v>1654</v>
      </c>
      <c r="G53" s="51">
        <v>130</v>
      </c>
      <c r="H53" s="50">
        <f t="shared" si="3"/>
        <v>2</v>
      </c>
      <c r="I53" s="51">
        <v>2</v>
      </c>
      <c r="J53" s="51"/>
      <c r="K53" s="61">
        <v>619.8</v>
      </c>
      <c r="L53" s="61">
        <f t="shared" si="5"/>
        <v>535.0183872</v>
      </c>
      <c r="M53" s="61">
        <v>22.2924328</v>
      </c>
      <c r="N53" s="57">
        <f t="shared" si="13"/>
        <v>0</v>
      </c>
      <c r="O53" s="57">
        <f t="shared" si="31"/>
        <v>84.819978004</v>
      </c>
      <c r="P53" s="57">
        <f t="shared" si="32"/>
        <v>14.7515862</v>
      </c>
      <c r="Q53" s="57">
        <f t="shared" si="33"/>
        <v>20.567172</v>
      </c>
      <c r="R53" s="57">
        <f t="shared" si="34"/>
        <v>6.359862</v>
      </c>
      <c r="S53" s="57">
        <f t="shared" si="35"/>
        <v>4.652620704</v>
      </c>
      <c r="T53" s="57">
        <f t="shared" si="36"/>
        <v>33.833909500000004</v>
      </c>
      <c r="U53" s="57">
        <f t="shared" si="37"/>
        <v>4.6548276</v>
      </c>
    </row>
    <row r="54" spans="2:21" s="19" customFormat="1" ht="12.75">
      <c r="B54" s="21" t="s">
        <v>198</v>
      </c>
      <c r="C54" s="50">
        <f t="shared" si="1"/>
        <v>10059</v>
      </c>
      <c r="D54" s="50">
        <f t="shared" si="2"/>
        <v>9192</v>
      </c>
      <c r="E54" s="51">
        <v>971</v>
      </c>
      <c r="F54" s="51">
        <v>8221</v>
      </c>
      <c r="G54" s="51">
        <v>867</v>
      </c>
      <c r="H54" s="50">
        <f t="shared" si="3"/>
        <v>10</v>
      </c>
      <c r="I54" s="51">
        <v>10</v>
      </c>
      <c r="J54" s="51"/>
      <c r="K54" s="61">
        <v>3099.1</v>
      </c>
      <c r="L54" s="61">
        <f t="shared" si="5"/>
        <v>2675.091936</v>
      </c>
      <c r="M54" s="61">
        <v>22.2924328</v>
      </c>
      <c r="N54" s="57">
        <f t="shared" si="13"/>
        <v>0</v>
      </c>
      <c r="O54" s="57">
        <f t="shared" si="31"/>
        <v>424.09989002</v>
      </c>
      <c r="P54" s="57">
        <f t="shared" si="32"/>
        <v>73.757931</v>
      </c>
      <c r="Q54" s="57">
        <f t="shared" si="33"/>
        <v>102.83585999999998</v>
      </c>
      <c r="R54" s="57">
        <f t="shared" si="34"/>
        <v>31.799310000000002</v>
      </c>
      <c r="S54" s="57">
        <f t="shared" si="35"/>
        <v>23.26310352</v>
      </c>
      <c r="T54" s="57">
        <f t="shared" si="36"/>
        <v>169.16954750000002</v>
      </c>
      <c r="U54" s="57">
        <f t="shared" si="37"/>
        <v>23.274138</v>
      </c>
    </row>
    <row r="55" spans="2:21" s="19" customFormat="1" ht="12.75">
      <c r="B55" s="21" t="s">
        <v>60</v>
      </c>
      <c r="C55" s="50">
        <f t="shared" si="1"/>
        <v>4271</v>
      </c>
      <c r="D55" s="50">
        <f t="shared" si="2"/>
        <v>3988</v>
      </c>
      <c r="E55" s="51">
        <v>406</v>
      </c>
      <c r="F55" s="51">
        <v>3582</v>
      </c>
      <c r="G55" s="51">
        <v>283</v>
      </c>
      <c r="H55" s="50">
        <f t="shared" si="3"/>
        <v>4</v>
      </c>
      <c r="I55" s="51">
        <v>4</v>
      </c>
      <c r="J55" s="51"/>
      <c r="K55" s="61">
        <v>1239.7</v>
      </c>
      <c r="L55" s="61">
        <f t="shared" si="5"/>
        <v>1070.0367744</v>
      </c>
      <c r="M55" s="61">
        <v>22.2924328</v>
      </c>
      <c r="N55" s="57">
        <f t="shared" si="13"/>
        <v>0</v>
      </c>
      <c r="O55" s="57">
        <f t="shared" si="31"/>
        <v>169.639956008</v>
      </c>
      <c r="P55" s="57">
        <f t="shared" si="32"/>
        <v>29.5031724</v>
      </c>
      <c r="Q55" s="57">
        <f t="shared" si="33"/>
        <v>41.134344</v>
      </c>
      <c r="R55" s="57">
        <f t="shared" si="34"/>
        <v>12.719724</v>
      </c>
      <c r="S55" s="57">
        <f t="shared" si="35"/>
        <v>9.305241408</v>
      </c>
      <c r="T55" s="57">
        <f t="shared" si="36"/>
        <v>67.66781900000001</v>
      </c>
      <c r="U55" s="57">
        <f t="shared" si="37"/>
        <v>9.3096552</v>
      </c>
    </row>
    <row r="56" spans="2:21" s="19" customFormat="1" ht="12.75">
      <c r="B56" s="21" t="s">
        <v>61</v>
      </c>
      <c r="C56" s="50">
        <f t="shared" si="1"/>
        <v>1432</v>
      </c>
      <c r="D56" s="50">
        <f t="shared" si="2"/>
        <v>1307</v>
      </c>
      <c r="E56" s="51">
        <v>151</v>
      </c>
      <c r="F56" s="51">
        <v>1156</v>
      </c>
      <c r="G56" s="51">
        <v>125</v>
      </c>
      <c r="H56" s="50">
        <f t="shared" si="3"/>
        <v>1</v>
      </c>
      <c r="I56" s="51">
        <v>1</v>
      </c>
      <c r="J56" s="51"/>
      <c r="K56" s="61">
        <v>309.9</v>
      </c>
      <c r="L56" s="61">
        <f t="shared" si="5"/>
        <v>267.5091936</v>
      </c>
      <c r="M56" s="61">
        <v>22.2924328</v>
      </c>
      <c r="N56" s="57">
        <f t="shared" si="13"/>
        <v>0</v>
      </c>
      <c r="O56" s="57">
        <f t="shared" si="31"/>
        <v>42.409989002</v>
      </c>
      <c r="P56" s="57">
        <f t="shared" si="32"/>
        <v>7.3757931</v>
      </c>
      <c r="Q56" s="57">
        <f t="shared" si="33"/>
        <v>10.283586</v>
      </c>
      <c r="R56" s="57">
        <f t="shared" si="34"/>
        <v>3.179931</v>
      </c>
      <c r="S56" s="57">
        <f t="shared" si="35"/>
        <v>2.326310352</v>
      </c>
      <c r="T56" s="57">
        <f t="shared" si="36"/>
        <v>16.916954750000002</v>
      </c>
      <c r="U56" s="57">
        <f t="shared" si="37"/>
        <v>2.3274138</v>
      </c>
    </row>
    <row r="57" spans="2:21" s="19" customFormat="1" ht="12.75">
      <c r="B57" s="21" t="s">
        <v>62</v>
      </c>
      <c r="C57" s="50">
        <f t="shared" si="1"/>
        <v>2027</v>
      </c>
      <c r="D57" s="50">
        <f t="shared" si="2"/>
        <v>1897</v>
      </c>
      <c r="E57" s="51">
        <v>179</v>
      </c>
      <c r="F57" s="51">
        <v>1718</v>
      </c>
      <c r="G57" s="51">
        <v>130</v>
      </c>
      <c r="H57" s="50">
        <f t="shared" si="3"/>
        <v>2</v>
      </c>
      <c r="I57" s="51">
        <v>2</v>
      </c>
      <c r="J57" s="51"/>
      <c r="K57" s="61">
        <v>619.8</v>
      </c>
      <c r="L57" s="61">
        <f t="shared" si="5"/>
        <v>535.0183872</v>
      </c>
      <c r="M57" s="61">
        <v>22.2924328</v>
      </c>
      <c r="N57" s="57">
        <f t="shared" si="13"/>
        <v>0</v>
      </c>
      <c r="O57" s="57">
        <f t="shared" si="31"/>
        <v>84.819978004</v>
      </c>
      <c r="P57" s="57">
        <f t="shared" si="32"/>
        <v>14.7515862</v>
      </c>
      <c r="Q57" s="57">
        <f t="shared" si="33"/>
        <v>20.567172</v>
      </c>
      <c r="R57" s="57">
        <f t="shared" si="34"/>
        <v>6.359862</v>
      </c>
      <c r="S57" s="57">
        <f t="shared" si="35"/>
        <v>4.652620704</v>
      </c>
      <c r="T57" s="57">
        <f t="shared" si="36"/>
        <v>33.833909500000004</v>
      </c>
      <c r="U57" s="57">
        <f t="shared" si="37"/>
        <v>4.6548276</v>
      </c>
    </row>
    <row r="58" spans="2:21" s="19" customFormat="1" ht="12.75">
      <c r="B58" s="21" t="s">
        <v>63</v>
      </c>
      <c r="C58" s="50">
        <f t="shared" si="1"/>
        <v>2062</v>
      </c>
      <c r="D58" s="50">
        <f t="shared" si="2"/>
        <v>1909</v>
      </c>
      <c r="E58" s="51">
        <v>159</v>
      </c>
      <c r="F58" s="51">
        <v>1750</v>
      </c>
      <c r="G58" s="51">
        <v>153</v>
      </c>
      <c r="H58" s="50">
        <f t="shared" si="3"/>
        <v>2</v>
      </c>
      <c r="I58" s="51">
        <v>2</v>
      </c>
      <c r="J58" s="51"/>
      <c r="K58" s="61">
        <v>619.8</v>
      </c>
      <c r="L58" s="61">
        <f t="shared" si="5"/>
        <v>535.0183872</v>
      </c>
      <c r="M58" s="61">
        <v>22.2924328</v>
      </c>
      <c r="N58" s="57">
        <f t="shared" si="13"/>
        <v>0</v>
      </c>
      <c r="O58" s="57">
        <f t="shared" si="31"/>
        <v>84.819978004</v>
      </c>
      <c r="P58" s="57">
        <f t="shared" si="32"/>
        <v>14.7515862</v>
      </c>
      <c r="Q58" s="57">
        <f t="shared" si="33"/>
        <v>20.567172</v>
      </c>
      <c r="R58" s="57">
        <f t="shared" si="34"/>
        <v>6.359862</v>
      </c>
      <c r="S58" s="57">
        <f t="shared" si="35"/>
        <v>4.652620704</v>
      </c>
      <c r="T58" s="57">
        <f t="shared" si="36"/>
        <v>33.833909500000004</v>
      </c>
      <c r="U58" s="57">
        <f t="shared" si="37"/>
        <v>4.6548276</v>
      </c>
    </row>
    <row r="59" spans="2:21" s="19" customFormat="1" ht="12.75">
      <c r="B59" s="21" t="s">
        <v>64</v>
      </c>
      <c r="C59" s="50">
        <f t="shared" si="1"/>
        <v>10734</v>
      </c>
      <c r="D59" s="50">
        <f t="shared" si="2"/>
        <v>10178</v>
      </c>
      <c r="E59" s="51">
        <v>3112</v>
      </c>
      <c r="F59" s="51">
        <v>7066</v>
      </c>
      <c r="G59" s="51">
        <v>556</v>
      </c>
      <c r="H59" s="50">
        <f t="shared" si="3"/>
        <v>10</v>
      </c>
      <c r="I59" s="51">
        <v>10</v>
      </c>
      <c r="J59" s="51"/>
      <c r="K59" s="61">
        <v>3099.1</v>
      </c>
      <c r="L59" s="61">
        <f t="shared" si="5"/>
        <v>2675.091936</v>
      </c>
      <c r="M59" s="61">
        <v>22.2924328</v>
      </c>
      <c r="N59" s="57">
        <f t="shared" si="13"/>
        <v>0</v>
      </c>
      <c r="O59" s="57">
        <f t="shared" si="31"/>
        <v>424.09989002</v>
      </c>
      <c r="P59" s="57">
        <f t="shared" si="32"/>
        <v>73.757931</v>
      </c>
      <c r="Q59" s="57">
        <f t="shared" si="33"/>
        <v>102.83585999999998</v>
      </c>
      <c r="R59" s="57">
        <f t="shared" si="34"/>
        <v>31.799310000000002</v>
      </c>
      <c r="S59" s="57">
        <f t="shared" si="35"/>
        <v>23.26310352</v>
      </c>
      <c r="T59" s="57">
        <f t="shared" si="36"/>
        <v>169.16954750000002</v>
      </c>
      <c r="U59" s="57">
        <f t="shared" si="37"/>
        <v>23.274138</v>
      </c>
    </row>
    <row r="60" spans="2:21" s="19" customFormat="1" ht="12.75">
      <c r="B60" s="21" t="s">
        <v>65</v>
      </c>
      <c r="C60" s="50">
        <f t="shared" si="1"/>
        <v>1244</v>
      </c>
      <c r="D60" s="50">
        <f t="shared" si="2"/>
        <v>1213</v>
      </c>
      <c r="E60" s="51">
        <v>288</v>
      </c>
      <c r="F60" s="51">
        <v>925</v>
      </c>
      <c r="G60" s="51">
        <v>31</v>
      </c>
      <c r="H60" s="50">
        <f t="shared" si="3"/>
        <v>1</v>
      </c>
      <c r="I60" s="51">
        <v>1</v>
      </c>
      <c r="J60" s="51"/>
      <c r="K60" s="61">
        <v>309.9</v>
      </c>
      <c r="L60" s="61">
        <f t="shared" si="5"/>
        <v>267.5091936</v>
      </c>
      <c r="M60" s="61">
        <v>22.2924328</v>
      </c>
      <c r="N60" s="57">
        <f t="shared" si="13"/>
        <v>0</v>
      </c>
      <c r="O60" s="57">
        <f t="shared" si="31"/>
        <v>42.409989002</v>
      </c>
      <c r="P60" s="57">
        <f t="shared" si="32"/>
        <v>7.3757931</v>
      </c>
      <c r="Q60" s="57">
        <f t="shared" si="33"/>
        <v>10.283586</v>
      </c>
      <c r="R60" s="57">
        <f t="shared" si="34"/>
        <v>3.179931</v>
      </c>
      <c r="S60" s="57">
        <f t="shared" si="35"/>
        <v>2.326310352</v>
      </c>
      <c r="T60" s="57">
        <f t="shared" si="36"/>
        <v>16.916954750000002</v>
      </c>
      <c r="U60" s="57">
        <f t="shared" si="37"/>
        <v>2.3274138</v>
      </c>
    </row>
    <row r="61" spans="2:21" s="19" customFormat="1" ht="12.75">
      <c r="B61" s="21" t="s">
        <v>66</v>
      </c>
      <c r="C61" s="50">
        <f t="shared" si="1"/>
        <v>829</v>
      </c>
      <c r="D61" s="50">
        <f t="shared" si="2"/>
        <v>782</v>
      </c>
      <c r="E61" s="51">
        <v>76</v>
      </c>
      <c r="F61" s="51">
        <v>706</v>
      </c>
      <c r="G61" s="51">
        <v>47</v>
      </c>
      <c r="H61" s="50">
        <f t="shared" si="3"/>
        <v>1</v>
      </c>
      <c r="I61" s="51">
        <v>1</v>
      </c>
      <c r="J61" s="51"/>
      <c r="K61" s="61">
        <v>309.9</v>
      </c>
      <c r="L61" s="61">
        <f t="shared" si="5"/>
        <v>267.5091936</v>
      </c>
      <c r="M61" s="61">
        <v>22.2924328</v>
      </c>
      <c r="N61" s="57">
        <f t="shared" si="13"/>
        <v>0</v>
      </c>
      <c r="O61" s="57">
        <f t="shared" si="31"/>
        <v>42.409989002</v>
      </c>
      <c r="P61" s="57">
        <f t="shared" si="32"/>
        <v>7.3757931</v>
      </c>
      <c r="Q61" s="57">
        <f t="shared" si="33"/>
        <v>10.283586</v>
      </c>
      <c r="R61" s="57">
        <f t="shared" si="34"/>
        <v>3.179931</v>
      </c>
      <c r="S61" s="57">
        <f t="shared" si="35"/>
        <v>2.326310352</v>
      </c>
      <c r="T61" s="57">
        <f t="shared" si="36"/>
        <v>16.916954750000002</v>
      </c>
      <c r="U61" s="57">
        <f t="shared" si="37"/>
        <v>2.3274138</v>
      </c>
    </row>
    <row r="62" spans="2:21" s="19" customFormat="1" ht="12.75">
      <c r="B62" s="21" t="s">
        <v>67</v>
      </c>
      <c r="C62" s="50">
        <f t="shared" si="1"/>
        <v>761</v>
      </c>
      <c r="D62" s="50">
        <f t="shared" si="2"/>
        <v>733</v>
      </c>
      <c r="E62" s="51">
        <v>50</v>
      </c>
      <c r="F62" s="51">
        <v>683</v>
      </c>
      <c r="G62" s="51">
        <v>28</v>
      </c>
      <c r="H62" s="50">
        <f t="shared" si="3"/>
        <v>1</v>
      </c>
      <c r="I62" s="51">
        <v>1</v>
      </c>
      <c r="J62" s="51"/>
      <c r="K62" s="61">
        <v>309.9</v>
      </c>
      <c r="L62" s="61">
        <f t="shared" si="5"/>
        <v>267.5091936</v>
      </c>
      <c r="M62" s="61">
        <v>22.2924328</v>
      </c>
      <c r="N62" s="57">
        <f t="shared" si="13"/>
        <v>0</v>
      </c>
      <c r="O62" s="57">
        <f t="shared" si="31"/>
        <v>42.409989002</v>
      </c>
      <c r="P62" s="57">
        <f t="shared" si="32"/>
        <v>7.3757931</v>
      </c>
      <c r="Q62" s="57">
        <f t="shared" si="33"/>
        <v>10.283586</v>
      </c>
      <c r="R62" s="57">
        <f t="shared" si="34"/>
        <v>3.179931</v>
      </c>
      <c r="S62" s="57">
        <f t="shared" si="35"/>
        <v>2.326310352</v>
      </c>
      <c r="T62" s="57">
        <f t="shared" si="36"/>
        <v>16.916954750000002</v>
      </c>
      <c r="U62" s="57">
        <f t="shared" si="37"/>
        <v>2.3274138</v>
      </c>
    </row>
    <row r="63" spans="2:23" s="4" customFormat="1" ht="12.75">
      <c r="B63" s="15" t="s">
        <v>68</v>
      </c>
      <c r="C63" s="53">
        <f t="shared" si="1"/>
        <v>22896</v>
      </c>
      <c r="D63" s="53">
        <f t="shared" si="2"/>
        <v>21105</v>
      </c>
      <c r="E63" s="53">
        <f>SUM(E64:E74)</f>
        <v>2011</v>
      </c>
      <c r="F63" s="53">
        <f>SUM(F64:F74)</f>
        <v>19094</v>
      </c>
      <c r="G63" s="53">
        <f>SUM(G64:G74)</f>
        <v>1791</v>
      </c>
      <c r="H63" s="49">
        <f t="shared" si="3"/>
        <v>21</v>
      </c>
      <c r="I63" s="53">
        <f>SUM(I64:I74)</f>
        <v>20</v>
      </c>
      <c r="J63" s="53">
        <f>SUM(J64:J74)</f>
        <v>1</v>
      </c>
      <c r="K63" s="63">
        <f>SUM(K64:K74)</f>
        <v>6357.6</v>
      </c>
      <c r="L63" s="63">
        <f>SUM(L64:L74)</f>
        <v>5483.938468799999</v>
      </c>
      <c r="M63" s="63">
        <v>22.2924328</v>
      </c>
      <c r="N63" s="56">
        <f t="shared" si="13"/>
        <v>11.1462164</v>
      </c>
      <c r="O63" s="56">
        <f aca="true" t="shared" si="38" ref="O63:U63">SUM(O64:O74)</f>
        <v>873.6928142919999</v>
      </c>
      <c r="P63" s="56">
        <f t="shared" si="38"/>
        <v>154.8916551</v>
      </c>
      <c r="Q63" s="56">
        <f t="shared" si="38"/>
        <v>215.95530599999998</v>
      </c>
      <c r="R63" s="56">
        <f t="shared" si="38"/>
        <v>66.778551</v>
      </c>
      <c r="S63" s="56">
        <f t="shared" si="38"/>
        <v>48.852517392</v>
      </c>
      <c r="T63" s="56">
        <f t="shared" si="38"/>
        <v>338.33909500000004</v>
      </c>
      <c r="U63" s="56">
        <f t="shared" si="38"/>
        <v>48.875689799999996</v>
      </c>
      <c r="W63" s="19"/>
    </row>
    <row r="64" spans="2:21" s="19" customFormat="1" ht="12.75">
      <c r="B64" s="20" t="s">
        <v>69</v>
      </c>
      <c r="C64" s="50">
        <f t="shared" si="1"/>
        <v>174</v>
      </c>
      <c r="D64" s="50">
        <f t="shared" si="2"/>
        <v>166</v>
      </c>
      <c r="E64" s="51">
        <v>38</v>
      </c>
      <c r="F64" s="51">
        <v>128</v>
      </c>
      <c r="G64" s="51">
        <v>8</v>
      </c>
      <c r="H64" s="50">
        <f t="shared" si="3"/>
        <v>1</v>
      </c>
      <c r="I64" s="51"/>
      <c r="J64" s="51">
        <v>1</v>
      </c>
      <c r="K64" s="61">
        <v>159.3</v>
      </c>
      <c r="L64" s="61">
        <f t="shared" si="5"/>
        <v>133.7545968</v>
      </c>
      <c r="M64" s="60">
        <v>22.2924328</v>
      </c>
      <c r="N64" s="57">
        <f t="shared" si="13"/>
        <v>11.1462164</v>
      </c>
      <c r="O64" s="57">
        <f aca="true" t="shared" si="39" ref="O64:O74">SUM(P64:U64)</f>
        <v>25.493034251999998</v>
      </c>
      <c r="P64" s="57">
        <f aca="true" t="shared" si="40" ref="P64:P74">(7375.7931*(I64+J64))/1000</f>
        <v>7.3757931</v>
      </c>
      <c r="Q64" s="57">
        <f aca="true" t="shared" si="41" ref="Q64:Q74">(10283.586*(I64+J64))/1000</f>
        <v>10.283586</v>
      </c>
      <c r="R64" s="57">
        <f aca="true" t="shared" si="42" ref="R64:R74">(3179.931*(I64+J64))/1000</f>
        <v>3.179931</v>
      </c>
      <c r="S64" s="57">
        <f aca="true" t="shared" si="43" ref="S64:S74">(96.929598*(I64+J64)*24)/1000</f>
        <v>2.326310352</v>
      </c>
      <c r="T64" s="57">
        <f aca="true" t="shared" si="44" ref="T64:T74">16916.95475*I64/1000</f>
        <v>0</v>
      </c>
      <c r="U64" s="57">
        <f aca="true" t="shared" si="45" ref="U64:U74">(2327.4138*(I64+J64))/1000</f>
        <v>2.3274138</v>
      </c>
    </row>
    <row r="65" spans="2:21" s="19" customFormat="1" ht="12.75">
      <c r="B65" s="20" t="s">
        <v>70</v>
      </c>
      <c r="C65" s="50">
        <f t="shared" si="1"/>
        <v>2062</v>
      </c>
      <c r="D65" s="50">
        <f t="shared" si="2"/>
        <v>1913</v>
      </c>
      <c r="E65" s="51">
        <v>166</v>
      </c>
      <c r="F65" s="51">
        <v>1747</v>
      </c>
      <c r="G65" s="51">
        <v>149</v>
      </c>
      <c r="H65" s="50">
        <f t="shared" si="3"/>
        <v>2</v>
      </c>
      <c r="I65" s="51">
        <v>2</v>
      </c>
      <c r="J65" s="51"/>
      <c r="K65" s="61">
        <v>619.8</v>
      </c>
      <c r="L65" s="61">
        <f t="shared" si="5"/>
        <v>535.0183872</v>
      </c>
      <c r="M65" s="61">
        <v>22.2924328</v>
      </c>
      <c r="N65" s="57">
        <f t="shared" si="13"/>
        <v>0</v>
      </c>
      <c r="O65" s="57">
        <f t="shared" si="39"/>
        <v>84.819978004</v>
      </c>
      <c r="P65" s="57">
        <f t="shared" si="40"/>
        <v>14.7515862</v>
      </c>
      <c r="Q65" s="57">
        <f t="shared" si="41"/>
        <v>20.567172</v>
      </c>
      <c r="R65" s="57">
        <f t="shared" si="42"/>
        <v>6.359862</v>
      </c>
      <c r="S65" s="57">
        <f t="shared" si="43"/>
        <v>4.652620704</v>
      </c>
      <c r="T65" s="57">
        <f t="shared" si="44"/>
        <v>33.833909500000004</v>
      </c>
      <c r="U65" s="57">
        <f t="shared" si="45"/>
        <v>4.6548276</v>
      </c>
    </row>
    <row r="66" spans="2:21" s="19" customFormat="1" ht="12.75">
      <c r="B66" s="20" t="s">
        <v>71</v>
      </c>
      <c r="C66" s="50">
        <f t="shared" si="1"/>
        <v>3045</v>
      </c>
      <c r="D66" s="50">
        <f t="shared" si="2"/>
        <v>2810</v>
      </c>
      <c r="E66" s="51">
        <v>151</v>
      </c>
      <c r="F66" s="51">
        <v>2659</v>
      </c>
      <c r="G66" s="51">
        <v>235</v>
      </c>
      <c r="H66" s="50">
        <f t="shared" si="3"/>
        <v>3</v>
      </c>
      <c r="I66" s="51">
        <v>3</v>
      </c>
      <c r="J66" s="51"/>
      <c r="K66" s="61">
        <v>929.8</v>
      </c>
      <c r="L66" s="61">
        <f t="shared" si="5"/>
        <v>802.5275808</v>
      </c>
      <c r="M66" s="61">
        <v>22.2924328</v>
      </c>
      <c r="N66" s="57">
        <f t="shared" si="13"/>
        <v>0</v>
      </c>
      <c r="O66" s="57">
        <f t="shared" si="39"/>
        <v>127.22996700599998</v>
      </c>
      <c r="P66" s="57">
        <f t="shared" si="40"/>
        <v>22.1273793</v>
      </c>
      <c r="Q66" s="57">
        <f t="shared" si="41"/>
        <v>30.850758</v>
      </c>
      <c r="R66" s="57">
        <f t="shared" si="42"/>
        <v>9.539793</v>
      </c>
      <c r="S66" s="57">
        <f t="shared" si="43"/>
        <v>6.9789310559999995</v>
      </c>
      <c r="T66" s="57">
        <f t="shared" si="44"/>
        <v>50.75086425</v>
      </c>
      <c r="U66" s="57">
        <f t="shared" si="45"/>
        <v>6.982241399999999</v>
      </c>
    </row>
    <row r="67" spans="2:21" s="19" customFormat="1" ht="12.75">
      <c r="B67" s="20" t="s">
        <v>72</v>
      </c>
      <c r="C67" s="50">
        <f t="shared" si="1"/>
        <v>1007</v>
      </c>
      <c r="D67" s="50">
        <f t="shared" si="2"/>
        <v>935</v>
      </c>
      <c r="E67" s="51">
        <v>48</v>
      </c>
      <c r="F67" s="51">
        <v>887</v>
      </c>
      <c r="G67" s="51">
        <v>72</v>
      </c>
      <c r="H67" s="50">
        <f t="shared" si="3"/>
        <v>1</v>
      </c>
      <c r="I67" s="51">
        <v>1</v>
      </c>
      <c r="J67" s="51"/>
      <c r="K67" s="61">
        <v>309.9</v>
      </c>
      <c r="L67" s="61">
        <f t="shared" si="5"/>
        <v>267.5091936</v>
      </c>
      <c r="M67" s="61">
        <v>22.2924328</v>
      </c>
      <c r="N67" s="57">
        <f t="shared" si="13"/>
        <v>0</v>
      </c>
      <c r="O67" s="57">
        <f t="shared" si="39"/>
        <v>42.409989002</v>
      </c>
      <c r="P67" s="57">
        <f t="shared" si="40"/>
        <v>7.3757931</v>
      </c>
      <c r="Q67" s="57">
        <f t="shared" si="41"/>
        <v>10.283586</v>
      </c>
      <c r="R67" s="57">
        <f t="shared" si="42"/>
        <v>3.179931</v>
      </c>
      <c r="S67" s="57">
        <f t="shared" si="43"/>
        <v>2.326310352</v>
      </c>
      <c r="T67" s="57">
        <f t="shared" si="44"/>
        <v>16.916954750000002</v>
      </c>
      <c r="U67" s="57">
        <f t="shared" si="45"/>
        <v>2.3274138</v>
      </c>
    </row>
    <row r="68" spans="2:21" s="19" customFormat="1" ht="12.75">
      <c r="B68" s="20" t="s">
        <v>73</v>
      </c>
      <c r="C68" s="50">
        <f t="shared" si="1"/>
        <v>1658</v>
      </c>
      <c r="D68" s="50">
        <f t="shared" si="2"/>
        <v>1544</v>
      </c>
      <c r="E68" s="51">
        <v>123</v>
      </c>
      <c r="F68" s="51">
        <v>1421</v>
      </c>
      <c r="G68" s="51">
        <v>114</v>
      </c>
      <c r="H68" s="50">
        <f t="shared" si="3"/>
        <v>1</v>
      </c>
      <c r="I68" s="51">
        <v>1</v>
      </c>
      <c r="J68" s="51"/>
      <c r="K68" s="61">
        <v>309.9</v>
      </c>
      <c r="L68" s="61">
        <f t="shared" si="5"/>
        <v>267.5091936</v>
      </c>
      <c r="M68" s="61">
        <v>22.2924328</v>
      </c>
      <c r="N68" s="57">
        <f t="shared" si="13"/>
        <v>0</v>
      </c>
      <c r="O68" s="57">
        <f t="shared" si="39"/>
        <v>42.409989002</v>
      </c>
      <c r="P68" s="57">
        <f t="shared" si="40"/>
        <v>7.3757931</v>
      </c>
      <c r="Q68" s="57">
        <f t="shared" si="41"/>
        <v>10.283586</v>
      </c>
      <c r="R68" s="57">
        <f t="shared" si="42"/>
        <v>3.179931</v>
      </c>
      <c r="S68" s="57">
        <f t="shared" si="43"/>
        <v>2.326310352</v>
      </c>
      <c r="T68" s="57">
        <f t="shared" si="44"/>
        <v>16.916954750000002</v>
      </c>
      <c r="U68" s="57">
        <f t="shared" si="45"/>
        <v>2.3274138</v>
      </c>
    </row>
    <row r="69" spans="2:21" s="19" customFormat="1" ht="12.75">
      <c r="B69" s="20" t="s">
        <v>74</v>
      </c>
      <c r="C69" s="50">
        <f t="shared" si="1"/>
        <v>2245</v>
      </c>
      <c r="D69" s="50">
        <f t="shared" si="2"/>
        <v>2076</v>
      </c>
      <c r="E69" s="51">
        <v>460</v>
      </c>
      <c r="F69" s="51">
        <v>1616</v>
      </c>
      <c r="G69" s="51">
        <v>169</v>
      </c>
      <c r="H69" s="50">
        <f t="shared" si="3"/>
        <v>2</v>
      </c>
      <c r="I69" s="51">
        <v>2</v>
      </c>
      <c r="J69" s="51"/>
      <c r="K69" s="61">
        <v>619.8</v>
      </c>
      <c r="L69" s="61">
        <f t="shared" si="5"/>
        <v>535.0183872</v>
      </c>
      <c r="M69" s="61">
        <v>22.2924328</v>
      </c>
      <c r="N69" s="57">
        <f t="shared" si="13"/>
        <v>0</v>
      </c>
      <c r="O69" s="57">
        <f t="shared" si="39"/>
        <v>84.819978004</v>
      </c>
      <c r="P69" s="57">
        <f t="shared" si="40"/>
        <v>14.7515862</v>
      </c>
      <c r="Q69" s="57">
        <f t="shared" si="41"/>
        <v>20.567172</v>
      </c>
      <c r="R69" s="57">
        <f t="shared" si="42"/>
        <v>6.359862</v>
      </c>
      <c r="S69" s="57">
        <f t="shared" si="43"/>
        <v>4.652620704</v>
      </c>
      <c r="T69" s="57">
        <f t="shared" si="44"/>
        <v>33.833909500000004</v>
      </c>
      <c r="U69" s="57">
        <f t="shared" si="45"/>
        <v>4.6548276</v>
      </c>
    </row>
    <row r="70" spans="2:21" s="19" customFormat="1" ht="12.75">
      <c r="B70" s="20" t="s">
        <v>226</v>
      </c>
      <c r="C70" s="50">
        <f t="shared" si="1"/>
        <v>2794</v>
      </c>
      <c r="D70" s="50">
        <f t="shared" si="2"/>
        <v>2604</v>
      </c>
      <c r="E70" s="51">
        <v>358</v>
      </c>
      <c r="F70" s="51">
        <v>2246</v>
      </c>
      <c r="G70" s="51">
        <v>190</v>
      </c>
      <c r="H70" s="50">
        <f t="shared" si="3"/>
        <v>2</v>
      </c>
      <c r="I70" s="51">
        <v>2</v>
      </c>
      <c r="J70" s="51"/>
      <c r="K70" s="61">
        <v>619.8</v>
      </c>
      <c r="L70" s="61">
        <f t="shared" si="5"/>
        <v>535.0183872</v>
      </c>
      <c r="M70" s="61">
        <v>22.2924328</v>
      </c>
      <c r="N70" s="57">
        <f t="shared" si="13"/>
        <v>0</v>
      </c>
      <c r="O70" s="57">
        <f t="shared" si="39"/>
        <v>84.819978004</v>
      </c>
      <c r="P70" s="57">
        <f t="shared" si="40"/>
        <v>14.7515862</v>
      </c>
      <c r="Q70" s="57">
        <f t="shared" si="41"/>
        <v>20.567172</v>
      </c>
      <c r="R70" s="57">
        <f t="shared" si="42"/>
        <v>6.359862</v>
      </c>
      <c r="S70" s="57">
        <f t="shared" si="43"/>
        <v>4.652620704</v>
      </c>
      <c r="T70" s="57">
        <f t="shared" si="44"/>
        <v>33.833909500000004</v>
      </c>
      <c r="U70" s="57">
        <f t="shared" si="45"/>
        <v>4.6548276</v>
      </c>
    </row>
    <row r="71" spans="2:21" s="19" customFormat="1" ht="12.75">
      <c r="B71" s="20" t="s">
        <v>75</v>
      </c>
      <c r="C71" s="18">
        <f t="shared" si="1"/>
        <v>3006</v>
      </c>
      <c r="D71" s="18">
        <f t="shared" si="2"/>
        <v>2788</v>
      </c>
      <c r="E71" s="51">
        <v>278</v>
      </c>
      <c r="F71" s="51">
        <v>2510</v>
      </c>
      <c r="G71" s="51">
        <v>218</v>
      </c>
      <c r="H71" s="50">
        <f t="shared" si="3"/>
        <v>3</v>
      </c>
      <c r="I71" s="51">
        <v>3</v>
      </c>
      <c r="J71" s="51"/>
      <c r="K71" s="57">
        <v>929.8</v>
      </c>
      <c r="L71" s="57">
        <f t="shared" si="5"/>
        <v>802.5275808</v>
      </c>
      <c r="M71" s="57">
        <v>22.2924328</v>
      </c>
      <c r="N71" s="57">
        <f t="shared" si="13"/>
        <v>0</v>
      </c>
      <c r="O71" s="57">
        <f t="shared" si="39"/>
        <v>127.22996700599998</v>
      </c>
      <c r="P71" s="57">
        <f t="shared" si="40"/>
        <v>22.1273793</v>
      </c>
      <c r="Q71" s="57">
        <f t="shared" si="41"/>
        <v>30.850758</v>
      </c>
      <c r="R71" s="57">
        <f t="shared" si="42"/>
        <v>9.539793</v>
      </c>
      <c r="S71" s="57">
        <f t="shared" si="43"/>
        <v>6.9789310559999995</v>
      </c>
      <c r="T71" s="57">
        <f t="shared" si="44"/>
        <v>50.75086425</v>
      </c>
      <c r="U71" s="57">
        <f t="shared" si="45"/>
        <v>6.982241399999999</v>
      </c>
    </row>
    <row r="72" spans="2:21" s="19" customFormat="1" ht="12.75">
      <c r="B72" s="20" t="s">
        <v>76</v>
      </c>
      <c r="C72" s="18">
        <f t="shared" si="1"/>
        <v>3394</v>
      </c>
      <c r="D72" s="18">
        <f t="shared" si="2"/>
        <v>3078</v>
      </c>
      <c r="E72" s="51">
        <v>156</v>
      </c>
      <c r="F72" s="51">
        <v>2922</v>
      </c>
      <c r="G72" s="51">
        <v>316</v>
      </c>
      <c r="H72" s="50">
        <f t="shared" si="3"/>
        <v>3</v>
      </c>
      <c r="I72" s="51">
        <v>3</v>
      </c>
      <c r="J72" s="51"/>
      <c r="K72" s="57">
        <v>929.8</v>
      </c>
      <c r="L72" s="57">
        <f t="shared" si="5"/>
        <v>802.5275808</v>
      </c>
      <c r="M72" s="57">
        <v>22.2924328</v>
      </c>
      <c r="N72" s="57">
        <f t="shared" si="13"/>
        <v>0</v>
      </c>
      <c r="O72" s="57">
        <f t="shared" si="39"/>
        <v>127.22996700599998</v>
      </c>
      <c r="P72" s="57">
        <f t="shared" si="40"/>
        <v>22.1273793</v>
      </c>
      <c r="Q72" s="57">
        <f t="shared" si="41"/>
        <v>30.850758</v>
      </c>
      <c r="R72" s="57">
        <f t="shared" si="42"/>
        <v>9.539793</v>
      </c>
      <c r="S72" s="57">
        <f t="shared" si="43"/>
        <v>6.9789310559999995</v>
      </c>
      <c r="T72" s="57">
        <f t="shared" si="44"/>
        <v>50.75086425</v>
      </c>
      <c r="U72" s="57">
        <f t="shared" si="45"/>
        <v>6.982241399999999</v>
      </c>
    </row>
    <row r="73" spans="2:21" s="19" customFormat="1" ht="12.75">
      <c r="B73" s="20" t="s">
        <v>77</v>
      </c>
      <c r="C73" s="18">
        <f t="shared" si="1"/>
        <v>1475</v>
      </c>
      <c r="D73" s="18">
        <f t="shared" si="2"/>
        <v>1351</v>
      </c>
      <c r="E73" s="51">
        <v>86</v>
      </c>
      <c r="F73" s="51">
        <v>1265</v>
      </c>
      <c r="G73" s="51">
        <v>124</v>
      </c>
      <c r="H73" s="50">
        <f t="shared" si="3"/>
        <v>1</v>
      </c>
      <c r="I73" s="51">
        <v>1</v>
      </c>
      <c r="J73" s="51"/>
      <c r="K73" s="57">
        <v>309.9</v>
      </c>
      <c r="L73" s="57">
        <f t="shared" si="5"/>
        <v>267.5091936</v>
      </c>
      <c r="M73" s="57">
        <v>22.2924328</v>
      </c>
      <c r="N73" s="57">
        <f t="shared" si="13"/>
        <v>0</v>
      </c>
      <c r="O73" s="57">
        <f t="shared" si="39"/>
        <v>42.409989002</v>
      </c>
      <c r="P73" s="57">
        <f t="shared" si="40"/>
        <v>7.3757931</v>
      </c>
      <c r="Q73" s="57">
        <f t="shared" si="41"/>
        <v>10.283586</v>
      </c>
      <c r="R73" s="57">
        <f t="shared" si="42"/>
        <v>3.179931</v>
      </c>
      <c r="S73" s="57">
        <f t="shared" si="43"/>
        <v>2.326310352</v>
      </c>
      <c r="T73" s="57">
        <f t="shared" si="44"/>
        <v>16.916954750000002</v>
      </c>
      <c r="U73" s="57">
        <f t="shared" si="45"/>
        <v>2.3274138</v>
      </c>
    </row>
    <row r="74" spans="2:21" s="19" customFormat="1" ht="12.75">
      <c r="B74" s="20" t="s">
        <v>78</v>
      </c>
      <c r="C74" s="18">
        <f t="shared" si="1"/>
        <v>2036</v>
      </c>
      <c r="D74" s="18">
        <f t="shared" si="2"/>
        <v>1840</v>
      </c>
      <c r="E74" s="51">
        <v>147</v>
      </c>
      <c r="F74" s="51">
        <v>1693</v>
      </c>
      <c r="G74" s="51">
        <v>196</v>
      </c>
      <c r="H74" s="50">
        <f t="shared" si="3"/>
        <v>2</v>
      </c>
      <c r="I74" s="51">
        <v>2</v>
      </c>
      <c r="J74" s="51"/>
      <c r="K74" s="57">
        <v>619.8</v>
      </c>
      <c r="L74" s="57">
        <f t="shared" si="5"/>
        <v>535.0183872</v>
      </c>
      <c r="M74" s="57">
        <v>22.2924328</v>
      </c>
      <c r="N74" s="57">
        <f t="shared" si="13"/>
        <v>0</v>
      </c>
      <c r="O74" s="57">
        <f t="shared" si="39"/>
        <v>84.819978004</v>
      </c>
      <c r="P74" s="57">
        <f t="shared" si="40"/>
        <v>14.7515862</v>
      </c>
      <c r="Q74" s="57">
        <f t="shared" si="41"/>
        <v>20.567172</v>
      </c>
      <c r="R74" s="57">
        <f t="shared" si="42"/>
        <v>6.359862</v>
      </c>
      <c r="S74" s="57">
        <f t="shared" si="43"/>
        <v>4.652620704</v>
      </c>
      <c r="T74" s="57">
        <f t="shared" si="44"/>
        <v>33.833909500000004</v>
      </c>
      <c r="U74" s="57">
        <f t="shared" si="45"/>
        <v>4.6548276</v>
      </c>
    </row>
    <row r="75" spans="2:23" s="4" customFormat="1" ht="12.75">
      <c r="B75" s="15" t="s">
        <v>79</v>
      </c>
      <c r="C75" s="16">
        <f t="shared" si="1"/>
        <v>29448</v>
      </c>
      <c r="D75" s="16">
        <f t="shared" si="2"/>
        <v>26706</v>
      </c>
      <c r="E75" s="49">
        <f>SUM(E76:E91)</f>
        <v>2726</v>
      </c>
      <c r="F75" s="49">
        <f>SUM(F76:F91)</f>
        <v>23980</v>
      </c>
      <c r="G75" s="49">
        <f>SUM(G76:G91)</f>
        <v>2742</v>
      </c>
      <c r="H75" s="49">
        <f t="shared" si="3"/>
        <v>26</v>
      </c>
      <c r="I75" s="49">
        <f>SUM(I76:I91)</f>
        <v>26</v>
      </c>
      <c r="J75" s="49">
        <f>SUM(J76:J91)</f>
        <v>0</v>
      </c>
      <c r="K75" s="63">
        <f>SUM(K76:K91)</f>
        <v>8057.699999999998</v>
      </c>
      <c r="L75" s="56">
        <f>SUM(L76:L91)</f>
        <v>6955.2390336</v>
      </c>
      <c r="M75" s="56">
        <v>22.2924328</v>
      </c>
      <c r="N75" s="56">
        <f>N64</f>
        <v>11.1462164</v>
      </c>
      <c r="O75" s="56">
        <f aca="true" t="shared" si="46" ref="O75:U75">SUM(O76:O91)</f>
        <v>1102.659714052</v>
      </c>
      <c r="P75" s="56">
        <f t="shared" si="46"/>
        <v>191.77062060000003</v>
      </c>
      <c r="Q75" s="56">
        <f t="shared" si="46"/>
        <v>267.373236</v>
      </c>
      <c r="R75" s="56">
        <f t="shared" si="46"/>
        <v>82.67820599999999</v>
      </c>
      <c r="S75" s="56">
        <f t="shared" si="46"/>
        <v>60.484069152000004</v>
      </c>
      <c r="T75" s="56">
        <f t="shared" si="46"/>
        <v>439.84082350000006</v>
      </c>
      <c r="U75" s="56">
        <f t="shared" si="46"/>
        <v>60.51275880000001</v>
      </c>
      <c r="W75" s="19"/>
    </row>
    <row r="76" spans="2:21" s="19" customFormat="1" ht="12.75">
      <c r="B76" s="17" t="s">
        <v>80</v>
      </c>
      <c r="C76" s="18">
        <f t="shared" si="1"/>
        <v>2005</v>
      </c>
      <c r="D76" s="18">
        <f t="shared" si="2"/>
        <v>1787</v>
      </c>
      <c r="E76" s="50">
        <v>142</v>
      </c>
      <c r="F76" s="50">
        <v>1645</v>
      </c>
      <c r="G76" s="50">
        <v>218</v>
      </c>
      <c r="H76" s="50">
        <f t="shared" si="3"/>
        <v>2</v>
      </c>
      <c r="I76" s="51">
        <v>2</v>
      </c>
      <c r="J76" s="50"/>
      <c r="K76" s="57">
        <v>619.8</v>
      </c>
      <c r="L76" s="57">
        <f t="shared" si="5"/>
        <v>535.0183872</v>
      </c>
      <c r="M76" s="57">
        <v>22.2924328</v>
      </c>
      <c r="N76" s="57">
        <f t="shared" si="13"/>
        <v>0</v>
      </c>
      <c r="O76" s="57">
        <f aca="true" t="shared" si="47" ref="O76:O91">SUM(P76:U76)</f>
        <v>84.819978004</v>
      </c>
      <c r="P76" s="57">
        <f aca="true" t="shared" si="48" ref="P76:P91">(7375.7931*(I76+J76))/1000</f>
        <v>14.7515862</v>
      </c>
      <c r="Q76" s="57">
        <f aca="true" t="shared" si="49" ref="Q76:Q91">(10283.586*(I76+J76))/1000</f>
        <v>20.567172</v>
      </c>
      <c r="R76" s="57">
        <f aca="true" t="shared" si="50" ref="R76:R91">(3179.931*(I76+J76))/1000</f>
        <v>6.359862</v>
      </c>
      <c r="S76" s="57">
        <f aca="true" t="shared" si="51" ref="S76:S91">(96.929598*(I76+J76)*24)/1000</f>
        <v>4.652620704</v>
      </c>
      <c r="T76" s="57">
        <f aca="true" t="shared" si="52" ref="T76:T91">16916.95475*I76/1000</f>
        <v>33.833909500000004</v>
      </c>
      <c r="U76" s="57">
        <f aca="true" t="shared" si="53" ref="U76:U91">(2327.4138*(I76+J76))/1000</f>
        <v>4.6548276</v>
      </c>
    </row>
    <row r="77" spans="2:21" s="19" customFormat="1" ht="12.75">
      <c r="B77" s="17" t="s">
        <v>81</v>
      </c>
      <c r="C77" s="18">
        <f t="shared" si="1"/>
        <v>1467</v>
      </c>
      <c r="D77" s="18">
        <f t="shared" si="2"/>
        <v>1341</v>
      </c>
      <c r="E77" s="50">
        <v>131</v>
      </c>
      <c r="F77" s="50">
        <v>1210</v>
      </c>
      <c r="G77" s="50">
        <v>126</v>
      </c>
      <c r="H77" s="50">
        <f t="shared" si="3"/>
        <v>1</v>
      </c>
      <c r="I77" s="51">
        <v>1</v>
      </c>
      <c r="J77" s="50"/>
      <c r="K77" s="57">
        <v>309.9</v>
      </c>
      <c r="L77" s="57">
        <f t="shared" si="5"/>
        <v>267.5091936</v>
      </c>
      <c r="M77" s="57">
        <v>22.2924328</v>
      </c>
      <c r="N77" s="57">
        <f t="shared" si="13"/>
        <v>0</v>
      </c>
      <c r="O77" s="57">
        <f t="shared" si="47"/>
        <v>42.409989002</v>
      </c>
      <c r="P77" s="57">
        <f t="shared" si="48"/>
        <v>7.3757931</v>
      </c>
      <c r="Q77" s="57">
        <f t="shared" si="49"/>
        <v>10.283586</v>
      </c>
      <c r="R77" s="57">
        <f t="shared" si="50"/>
        <v>3.179931</v>
      </c>
      <c r="S77" s="57">
        <f t="shared" si="51"/>
        <v>2.326310352</v>
      </c>
      <c r="T77" s="57">
        <f t="shared" si="52"/>
        <v>16.916954750000002</v>
      </c>
      <c r="U77" s="57">
        <f t="shared" si="53"/>
        <v>2.3274138</v>
      </c>
    </row>
    <row r="78" spans="2:21" s="19" customFormat="1" ht="12.75">
      <c r="B78" s="17" t="s">
        <v>82</v>
      </c>
      <c r="C78" s="18">
        <f aca="true" t="shared" si="54" ref="C78:C141">D78+G78</f>
        <v>1342</v>
      </c>
      <c r="D78" s="18">
        <f aca="true" t="shared" si="55" ref="D78:D141">E78+F78</f>
        <v>1212</v>
      </c>
      <c r="E78" s="50">
        <v>169</v>
      </c>
      <c r="F78" s="50">
        <v>1043</v>
      </c>
      <c r="G78" s="50">
        <v>130</v>
      </c>
      <c r="H78" s="50">
        <f aca="true" t="shared" si="56" ref="H78:H141">I78+J78</f>
        <v>1</v>
      </c>
      <c r="I78" s="51">
        <v>1</v>
      </c>
      <c r="J78" s="50"/>
      <c r="K78" s="57">
        <v>309.9</v>
      </c>
      <c r="L78" s="57">
        <f t="shared" si="5"/>
        <v>267.5091936</v>
      </c>
      <c r="M78" s="57">
        <v>22.2924328</v>
      </c>
      <c r="N78" s="57">
        <f t="shared" si="13"/>
        <v>0</v>
      </c>
      <c r="O78" s="57">
        <f t="shared" si="47"/>
        <v>42.409989002</v>
      </c>
      <c r="P78" s="57">
        <f t="shared" si="48"/>
        <v>7.3757931</v>
      </c>
      <c r="Q78" s="57">
        <f t="shared" si="49"/>
        <v>10.283586</v>
      </c>
      <c r="R78" s="57">
        <f t="shared" si="50"/>
        <v>3.179931</v>
      </c>
      <c r="S78" s="57">
        <f t="shared" si="51"/>
        <v>2.326310352</v>
      </c>
      <c r="T78" s="57">
        <f t="shared" si="52"/>
        <v>16.916954750000002</v>
      </c>
      <c r="U78" s="57">
        <f t="shared" si="53"/>
        <v>2.3274138</v>
      </c>
    </row>
    <row r="79" spans="2:21" s="19" customFormat="1" ht="12.75">
      <c r="B79" s="17" t="s">
        <v>83</v>
      </c>
      <c r="C79" s="18">
        <f t="shared" si="54"/>
        <v>3031</v>
      </c>
      <c r="D79" s="18">
        <f t="shared" si="55"/>
        <v>2564</v>
      </c>
      <c r="E79" s="50">
        <v>293</v>
      </c>
      <c r="F79" s="50">
        <v>2271</v>
      </c>
      <c r="G79" s="50">
        <v>467</v>
      </c>
      <c r="H79" s="50">
        <f t="shared" si="56"/>
        <v>3</v>
      </c>
      <c r="I79" s="51">
        <v>3</v>
      </c>
      <c r="J79" s="50"/>
      <c r="K79" s="57">
        <v>929.8</v>
      </c>
      <c r="L79" s="57">
        <f aca="true" t="shared" si="57" ref="L79:L142">M79*I79*12+N79*J79*12</f>
        <v>802.5275808</v>
      </c>
      <c r="M79" s="57">
        <v>22.2924328</v>
      </c>
      <c r="N79" s="57">
        <f t="shared" si="13"/>
        <v>0</v>
      </c>
      <c r="O79" s="57">
        <f t="shared" si="47"/>
        <v>127.22996700599998</v>
      </c>
      <c r="P79" s="57">
        <f t="shared" si="48"/>
        <v>22.1273793</v>
      </c>
      <c r="Q79" s="57">
        <f t="shared" si="49"/>
        <v>30.850758</v>
      </c>
      <c r="R79" s="57">
        <f t="shared" si="50"/>
        <v>9.539793</v>
      </c>
      <c r="S79" s="57">
        <f t="shared" si="51"/>
        <v>6.9789310559999995</v>
      </c>
      <c r="T79" s="57">
        <f t="shared" si="52"/>
        <v>50.75086425</v>
      </c>
      <c r="U79" s="57">
        <f t="shared" si="53"/>
        <v>6.982241399999999</v>
      </c>
    </row>
    <row r="80" spans="2:21" s="19" customFormat="1" ht="12.75">
      <c r="B80" s="17" t="s">
        <v>84</v>
      </c>
      <c r="C80" s="18">
        <f t="shared" si="54"/>
        <v>1133</v>
      </c>
      <c r="D80" s="18">
        <f t="shared" si="55"/>
        <v>1061</v>
      </c>
      <c r="E80" s="50">
        <v>73</v>
      </c>
      <c r="F80" s="50">
        <v>988</v>
      </c>
      <c r="G80" s="50">
        <v>72</v>
      </c>
      <c r="H80" s="50">
        <f t="shared" si="56"/>
        <v>1</v>
      </c>
      <c r="I80" s="51">
        <v>1</v>
      </c>
      <c r="J80" s="50"/>
      <c r="K80" s="57">
        <v>309.9</v>
      </c>
      <c r="L80" s="57">
        <f t="shared" si="57"/>
        <v>267.5091936</v>
      </c>
      <c r="M80" s="57">
        <v>22.2924328</v>
      </c>
      <c r="N80" s="57">
        <f aca="true" t="shared" si="58" ref="N80:N142">M80*J80*0.5</f>
        <v>0</v>
      </c>
      <c r="O80" s="57">
        <f t="shared" si="47"/>
        <v>42.409989002</v>
      </c>
      <c r="P80" s="57">
        <f t="shared" si="48"/>
        <v>7.3757931</v>
      </c>
      <c r="Q80" s="57">
        <f t="shared" si="49"/>
        <v>10.283586</v>
      </c>
      <c r="R80" s="57">
        <f t="shared" si="50"/>
        <v>3.179931</v>
      </c>
      <c r="S80" s="57">
        <f t="shared" si="51"/>
        <v>2.326310352</v>
      </c>
      <c r="T80" s="57">
        <f t="shared" si="52"/>
        <v>16.916954750000002</v>
      </c>
      <c r="U80" s="57">
        <f t="shared" si="53"/>
        <v>2.3274138</v>
      </c>
    </row>
    <row r="81" spans="2:21" s="19" customFormat="1" ht="12.75">
      <c r="B81" s="17" t="s">
        <v>85</v>
      </c>
      <c r="C81" s="18">
        <f t="shared" si="54"/>
        <v>1187</v>
      </c>
      <c r="D81" s="18">
        <f t="shared" si="55"/>
        <v>976</v>
      </c>
      <c r="E81" s="50">
        <v>43</v>
      </c>
      <c r="F81" s="50">
        <v>933</v>
      </c>
      <c r="G81" s="50">
        <v>211</v>
      </c>
      <c r="H81" s="50">
        <f t="shared" si="56"/>
        <v>1</v>
      </c>
      <c r="I81" s="51">
        <v>1</v>
      </c>
      <c r="J81" s="50"/>
      <c r="K81" s="57">
        <v>309.9</v>
      </c>
      <c r="L81" s="57">
        <f t="shared" si="57"/>
        <v>267.5091936</v>
      </c>
      <c r="M81" s="57">
        <v>22.2924328</v>
      </c>
      <c r="N81" s="57">
        <f t="shared" si="58"/>
        <v>0</v>
      </c>
      <c r="O81" s="57">
        <f t="shared" si="47"/>
        <v>42.409989002</v>
      </c>
      <c r="P81" s="57">
        <f t="shared" si="48"/>
        <v>7.3757931</v>
      </c>
      <c r="Q81" s="57">
        <f t="shared" si="49"/>
        <v>10.283586</v>
      </c>
      <c r="R81" s="57">
        <f t="shared" si="50"/>
        <v>3.179931</v>
      </c>
      <c r="S81" s="57">
        <f t="shared" si="51"/>
        <v>2.326310352</v>
      </c>
      <c r="T81" s="57">
        <f t="shared" si="52"/>
        <v>16.916954750000002</v>
      </c>
      <c r="U81" s="57">
        <f t="shared" si="53"/>
        <v>2.3274138</v>
      </c>
    </row>
    <row r="82" spans="2:21" s="19" customFormat="1" ht="12.75">
      <c r="B82" s="17" t="s">
        <v>86</v>
      </c>
      <c r="C82" s="18">
        <f t="shared" si="54"/>
        <v>1155</v>
      </c>
      <c r="D82" s="18">
        <f t="shared" si="55"/>
        <v>1147</v>
      </c>
      <c r="E82" s="50">
        <v>99</v>
      </c>
      <c r="F82" s="50">
        <v>1048</v>
      </c>
      <c r="G82" s="50">
        <v>8</v>
      </c>
      <c r="H82" s="50">
        <f t="shared" si="56"/>
        <v>1</v>
      </c>
      <c r="I82" s="51">
        <v>1</v>
      </c>
      <c r="J82" s="50"/>
      <c r="K82" s="57">
        <v>309.9</v>
      </c>
      <c r="L82" s="57">
        <f t="shared" si="57"/>
        <v>267.5091936</v>
      </c>
      <c r="M82" s="57">
        <v>22.2924328</v>
      </c>
      <c r="N82" s="57">
        <f t="shared" si="58"/>
        <v>0</v>
      </c>
      <c r="O82" s="57">
        <f t="shared" si="47"/>
        <v>42.409989002</v>
      </c>
      <c r="P82" s="57">
        <f t="shared" si="48"/>
        <v>7.3757931</v>
      </c>
      <c r="Q82" s="57">
        <f t="shared" si="49"/>
        <v>10.283586</v>
      </c>
      <c r="R82" s="57">
        <f t="shared" si="50"/>
        <v>3.179931</v>
      </c>
      <c r="S82" s="57">
        <f t="shared" si="51"/>
        <v>2.326310352</v>
      </c>
      <c r="T82" s="57">
        <f t="shared" si="52"/>
        <v>16.916954750000002</v>
      </c>
      <c r="U82" s="57">
        <f t="shared" si="53"/>
        <v>2.3274138</v>
      </c>
    </row>
    <row r="83" spans="2:21" s="19" customFormat="1" ht="12.75">
      <c r="B83" s="17" t="s">
        <v>87</v>
      </c>
      <c r="C83" s="18">
        <f t="shared" si="54"/>
        <v>4393</v>
      </c>
      <c r="D83" s="18">
        <f t="shared" si="55"/>
        <v>4092</v>
      </c>
      <c r="E83" s="50">
        <v>413</v>
      </c>
      <c r="F83" s="50">
        <v>3679</v>
      </c>
      <c r="G83" s="50">
        <v>301</v>
      </c>
      <c r="H83" s="50">
        <f t="shared" si="56"/>
        <v>4</v>
      </c>
      <c r="I83" s="51">
        <v>4</v>
      </c>
      <c r="J83" s="50"/>
      <c r="K83" s="57">
        <v>1239.7</v>
      </c>
      <c r="L83" s="57">
        <f t="shared" si="57"/>
        <v>1070.0367744</v>
      </c>
      <c r="M83" s="57">
        <v>22.2924328</v>
      </c>
      <c r="N83" s="57">
        <f t="shared" si="58"/>
        <v>0</v>
      </c>
      <c r="O83" s="57">
        <f t="shared" si="47"/>
        <v>169.639956008</v>
      </c>
      <c r="P83" s="57">
        <f t="shared" si="48"/>
        <v>29.5031724</v>
      </c>
      <c r="Q83" s="57">
        <f t="shared" si="49"/>
        <v>41.134344</v>
      </c>
      <c r="R83" s="57">
        <f t="shared" si="50"/>
        <v>12.719724</v>
      </c>
      <c r="S83" s="57">
        <f t="shared" si="51"/>
        <v>9.305241408</v>
      </c>
      <c r="T83" s="57">
        <f t="shared" si="52"/>
        <v>67.66781900000001</v>
      </c>
      <c r="U83" s="57">
        <f t="shared" si="53"/>
        <v>9.3096552</v>
      </c>
    </row>
    <row r="84" spans="2:21" s="19" customFormat="1" ht="12.75">
      <c r="B84" s="17" t="s">
        <v>227</v>
      </c>
      <c r="C84" s="18">
        <f t="shared" si="54"/>
        <v>1442</v>
      </c>
      <c r="D84" s="18">
        <f t="shared" si="55"/>
        <v>1350</v>
      </c>
      <c r="E84" s="50">
        <v>88</v>
      </c>
      <c r="F84" s="50">
        <v>1262</v>
      </c>
      <c r="G84" s="50">
        <v>92</v>
      </c>
      <c r="H84" s="50">
        <f t="shared" si="56"/>
        <v>1</v>
      </c>
      <c r="I84" s="51">
        <v>1</v>
      </c>
      <c r="J84" s="50"/>
      <c r="K84" s="57">
        <v>309.9</v>
      </c>
      <c r="L84" s="57">
        <f t="shared" si="57"/>
        <v>267.5091936</v>
      </c>
      <c r="M84" s="57">
        <v>22.2924328</v>
      </c>
      <c r="N84" s="57">
        <f t="shared" si="58"/>
        <v>0</v>
      </c>
      <c r="O84" s="57">
        <f t="shared" si="47"/>
        <v>42.409989002</v>
      </c>
      <c r="P84" s="57">
        <f t="shared" si="48"/>
        <v>7.3757931</v>
      </c>
      <c r="Q84" s="57">
        <f t="shared" si="49"/>
        <v>10.283586</v>
      </c>
      <c r="R84" s="57">
        <f t="shared" si="50"/>
        <v>3.179931</v>
      </c>
      <c r="S84" s="57">
        <f t="shared" si="51"/>
        <v>2.326310352</v>
      </c>
      <c r="T84" s="57">
        <f t="shared" si="52"/>
        <v>16.916954750000002</v>
      </c>
      <c r="U84" s="57">
        <f t="shared" si="53"/>
        <v>2.3274138</v>
      </c>
    </row>
    <row r="85" spans="2:21" s="19" customFormat="1" ht="12.75">
      <c r="B85" s="17" t="s">
        <v>88</v>
      </c>
      <c r="C85" s="18">
        <f t="shared" si="54"/>
        <v>1314</v>
      </c>
      <c r="D85" s="18">
        <f t="shared" si="55"/>
        <v>1207</v>
      </c>
      <c r="E85" s="50">
        <v>73</v>
      </c>
      <c r="F85" s="50">
        <v>1134</v>
      </c>
      <c r="G85" s="50">
        <v>107</v>
      </c>
      <c r="H85" s="50">
        <f t="shared" si="56"/>
        <v>1</v>
      </c>
      <c r="I85" s="51">
        <v>1</v>
      </c>
      <c r="J85" s="50"/>
      <c r="K85" s="57">
        <v>309.9</v>
      </c>
      <c r="L85" s="57">
        <f t="shared" si="57"/>
        <v>267.5091936</v>
      </c>
      <c r="M85" s="57">
        <v>22.2924328</v>
      </c>
      <c r="N85" s="57">
        <f t="shared" si="58"/>
        <v>0</v>
      </c>
      <c r="O85" s="57">
        <f t="shared" si="47"/>
        <v>42.409989002</v>
      </c>
      <c r="P85" s="57">
        <f t="shared" si="48"/>
        <v>7.3757931</v>
      </c>
      <c r="Q85" s="57">
        <f t="shared" si="49"/>
        <v>10.283586</v>
      </c>
      <c r="R85" s="57">
        <f t="shared" si="50"/>
        <v>3.179931</v>
      </c>
      <c r="S85" s="57">
        <f t="shared" si="51"/>
        <v>2.326310352</v>
      </c>
      <c r="T85" s="57">
        <f t="shared" si="52"/>
        <v>16.916954750000002</v>
      </c>
      <c r="U85" s="57">
        <f t="shared" si="53"/>
        <v>2.3274138</v>
      </c>
    </row>
    <row r="86" spans="2:21" s="19" customFormat="1" ht="12.75">
      <c r="B86" s="17" t="s">
        <v>89</v>
      </c>
      <c r="C86" s="18">
        <f t="shared" si="54"/>
        <v>2055</v>
      </c>
      <c r="D86" s="18">
        <f t="shared" si="55"/>
        <v>1845</v>
      </c>
      <c r="E86" s="50">
        <v>161</v>
      </c>
      <c r="F86" s="50">
        <v>1684</v>
      </c>
      <c r="G86" s="50">
        <v>210</v>
      </c>
      <c r="H86" s="50">
        <f t="shared" si="56"/>
        <v>2</v>
      </c>
      <c r="I86" s="51">
        <v>2</v>
      </c>
      <c r="J86" s="50"/>
      <c r="K86" s="57">
        <v>619.8</v>
      </c>
      <c r="L86" s="57">
        <f t="shared" si="57"/>
        <v>535.0183872</v>
      </c>
      <c r="M86" s="57">
        <v>22.2924328</v>
      </c>
      <c r="N86" s="57">
        <f t="shared" si="58"/>
        <v>0</v>
      </c>
      <c r="O86" s="57">
        <f t="shared" si="47"/>
        <v>84.819978004</v>
      </c>
      <c r="P86" s="57">
        <f t="shared" si="48"/>
        <v>14.7515862</v>
      </c>
      <c r="Q86" s="57">
        <f t="shared" si="49"/>
        <v>20.567172</v>
      </c>
      <c r="R86" s="57">
        <f t="shared" si="50"/>
        <v>6.359862</v>
      </c>
      <c r="S86" s="57">
        <f t="shared" si="51"/>
        <v>4.652620704</v>
      </c>
      <c r="T86" s="57">
        <f t="shared" si="52"/>
        <v>33.833909500000004</v>
      </c>
      <c r="U86" s="57">
        <f t="shared" si="53"/>
        <v>4.6548276</v>
      </c>
    </row>
    <row r="87" spans="2:21" s="19" customFormat="1" ht="12.75">
      <c r="B87" s="17" t="s">
        <v>90</v>
      </c>
      <c r="C87" s="18">
        <f t="shared" si="54"/>
        <v>1035</v>
      </c>
      <c r="D87" s="18">
        <f t="shared" si="55"/>
        <v>876</v>
      </c>
      <c r="E87" s="50">
        <v>58</v>
      </c>
      <c r="F87" s="50">
        <v>818</v>
      </c>
      <c r="G87" s="50">
        <v>159</v>
      </c>
      <c r="H87" s="50">
        <f t="shared" si="56"/>
        <v>1</v>
      </c>
      <c r="I87" s="51">
        <v>1</v>
      </c>
      <c r="J87" s="50"/>
      <c r="K87" s="57">
        <v>309.9</v>
      </c>
      <c r="L87" s="57">
        <f t="shared" si="57"/>
        <v>267.5091936</v>
      </c>
      <c r="M87" s="57">
        <v>22.2924328</v>
      </c>
      <c r="N87" s="57">
        <f t="shared" si="58"/>
        <v>0</v>
      </c>
      <c r="O87" s="57">
        <f t="shared" si="47"/>
        <v>42.409989002</v>
      </c>
      <c r="P87" s="57">
        <f t="shared" si="48"/>
        <v>7.3757931</v>
      </c>
      <c r="Q87" s="57">
        <f t="shared" si="49"/>
        <v>10.283586</v>
      </c>
      <c r="R87" s="57">
        <f t="shared" si="50"/>
        <v>3.179931</v>
      </c>
      <c r="S87" s="57">
        <f t="shared" si="51"/>
        <v>2.326310352</v>
      </c>
      <c r="T87" s="57">
        <f t="shared" si="52"/>
        <v>16.916954750000002</v>
      </c>
      <c r="U87" s="57">
        <f t="shared" si="53"/>
        <v>2.3274138</v>
      </c>
    </row>
    <row r="88" spans="2:21" s="19" customFormat="1" ht="12.75">
      <c r="B88" s="17" t="s">
        <v>91</v>
      </c>
      <c r="C88" s="18">
        <f t="shared" si="54"/>
        <v>4066</v>
      </c>
      <c r="D88" s="18">
        <f t="shared" si="55"/>
        <v>3763</v>
      </c>
      <c r="E88" s="50">
        <v>661</v>
      </c>
      <c r="F88" s="50">
        <v>3102</v>
      </c>
      <c r="G88" s="50">
        <v>303</v>
      </c>
      <c r="H88" s="50">
        <f t="shared" si="56"/>
        <v>4</v>
      </c>
      <c r="I88" s="51">
        <v>4</v>
      </c>
      <c r="J88" s="50"/>
      <c r="K88" s="57">
        <v>1239.7</v>
      </c>
      <c r="L88" s="57">
        <f t="shared" si="57"/>
        <v>1070.0367744</v>
      </c>
      <c r="M88" s="57">
        <v>22.2924328</v>
      </c>
      <c r="N88" s="57">
        <f t="shared" si="58"/>
        <v>0</v>
      </c>
      <c r="O88" s="57">
        <f t="shared" si="47"/>
        <v>169.639956008</v>
      </c>
      <c r="P88" s="57">
        <f t="shared" si="48"/>
        <v>29.5031724</v>
      </c>
      <c r="Q88" s="57">
        <f t="shared" si="49"/>
        <v>41.134344</v>
      </c>
      <c r="R88" s="57">
        <f t="shared" si="50"/>
        <v>12.719724</v>
      </c>
      <c r="S88" s="57">
        <f t="shared" si="51"/>
        <v>9.305241408</v>
      </c>
      <c r="T88" s="57">
        <f t="shared" si="52"/>
        <v>67.66781900000001</v>
      </c>
      <c r="U88" s="57">
        <f t="shared" si="53"/>
        <v>9.3096552</v>
      </c>
    </row>
    <row r="89" spans="2:21" s="19" customFormat="1" ht="12.75">
      <c r="B89" s="17" t="s">
        <v>92</v>
      </c>
      <c r="C89" s="18">
        <f t="shared" si="54"/>
        <v>1553</v>
      </c>
      <c r="D89" s="18">
        <f t="shared" si="55"/>
        <v>1414</v>
      </c>
      <c r="E89" s="50">
        <v>135</v>
      </c>
      <c r="F89" s="50">
        <v>1279</v>
      </c>
      <c r="G89" s="50">
        <v>139</v>
      </c>
      <c r="H89" s="50">
        <f t="shared" si="56"/>
        <v>1</v>
      </c>
      <c r="I89" s="51">
        <v>1</v>
      </c>
      <c r="J89" s="50"/>
      <c r="K89" s="57">
        <v>309.9</v>
      </c>
      <c r="L89" s="57">
        <f t="shared" si="57"/>
        <v>267.5091936</v>
      </c>
      <c r="M89" s="57">
        <v>22.2924328</v>
      </c>
      <c r="N89" s="57">
        <f t="shared" si="58"/>
        <v>0</v>
      </c>
      <c r="O89" s="57">
        <f t="shared" si="47"/>
        <v>42.409989002</v>
      </c>
      <c r="P89" s="57">
        <f t="shared" si="48"/>
        <v>7.3757931</v>
      </c>
      <c r="Q89" s="57">
        <f t="shared" si="49"/>
        <v>10.283586</v>
      </c>
      <c r="R89" s="57">
        <f t="shared" si="50"/>
        <v>3.179931</v>
      </c>
      <c r="S89" s="57">
        <f t="shared" si="51"/>
        <v>2.326310352</v>
      </c>
      <c r="T89" s="57">
        <f t="shared" si="52"/>
        <v>16.916954750000002</v>
      </c>
      <c r="U89" s="57">
        <f t="shared" si="53"/>
        <v>2.3274138</v>
      </c>
    </row>
    <row r="90" spans="2:21" s="19" customFormat="1" ht="12.75">
      <c r="B90" s="17" t="s">
        <v>93</v>
      </c>
      <c r="C90" s="18">
        <f t="shared" si="54"/>
        <v>823</v>
      </c>
      <c r="D90" s="18">
        <f t="shared" si="55"/>
        <v>760</v>
      </c>
      <c r="E90" s="50">
        <v>67</v>
      </c>
      <c r="F90" s="50">
        <v>693</v>
      </c>
      <c r="G90" s="50">
        <v>63</v>
      </c>
      <c r="H90" s="50">
        <f t="shared" si="56"/>
        <v>1</v>
      </c>
      <c r="I90" s="51">
        <v>1</v>
      </c>
      <c r="J90" s="50"/>
      <c r="K90" s="57">
        <v>309.9</v>
      </c>
      <c r="L90" s="57">
        <f t="shared" si="57"/>
        <v>267.5091936</v>
      </c>
      <c r="M90" s="57">
        <v>22.2924328</v>
      </c>
      <c r="N90" s="57">
        <f t="shared" si="58"/>
        <v>0</v>
      </c>
      <c r="O90" s="57">
        <f t="shared" si="47"/>
        <v>42.409989002</v>
      </c>
      <c r="P90" s="57">
        <f t="shared" si="48"/>
        <v>7.3757931</v>
      </c>
      <c r="Q90" s="57">
        <f t="shared" si="49"/>
        <v>10.283586</v>
      </c>
      <c r="R90" s="57">
        <f t="shared" si="50"/>
        <v>3.179931</v>
      </c>
      <c r="S90" s="57">
        <f t="shared" si="51"/>
        <v>2.326310352</v>
      </c>
      <c r="T90" s="57">
        <f t="shared" si="52"/>
        <v>16.916954750000002</v>
      </c>
      <c r="U90" s="57">
        <f t="shared" si="53"/>
        <v>2.3274138</v>
      </c>
    </row>
    <row r="91" spans="2:21" s="19" customFormat="1" ht="12.75">
      <c r="B91" s="17" t="s">
        <v>94</v>
      </c>
      <c r="C91" s="18">
        <f t="shared" si="54"/>
        <v>1447</v>
      </c>
      <c r="D91" s="18">
        <f t="shared" si="55"/>
        <v>1311</v>
      </c>
      <c r="E91" s="50">
        <v>120</v>
      </c>
      <c r="F91" s="50">
        <v>1191</v>
      </c>
      <c r="G91" s="50">
        <v>136</v>
      </c>
      <c r="H91" s="50">
        <f t="shared" si="56"/>
        <v>1</v>
      </c>
      <c r="I91" s="51">
        <v>1</v>
      </c>
      <c r="J91" s="50"/>
      <c r="K91" s="57">
        <v>309.9</v>
      </c>
      <c r="L91" s="57">
        <f t="shared" si="57"/>
        <v>267.5091936</v>
      </c>
      <c r="M91" s="57">
        <v>22.2924328</v>
      </c>
      <c r="N91" s="57">
        <f t="shared" si="58"/>
        <v>0</v>
      </c>
      <c r="O91" s="57">
        <f t="shared" si="47"/>
        <v>42.409989002</v>
      </c>
      <c r="P91" s="57">
        <f t="shared" si="48"/>
        <v>7.3757931</v>
      </c>
      <c r="Q91" s="57">
        <f t="shared" si="49"/>
        <v>10.283586</v>
      </c>
      <c r="R91" s="57">
        <f t="shared" si="50"/>
        <v>3.179931</v>
      </c>
      <c r="S91" s="57">
        <f t="shared" si="51"/>
        <v>2.326310352</v>
      </c>
      <c r="T91" s="57">
        <f t="shared" si="52"/>
        <v>16.916954750000002</v>
      </c>
      <c r="U91" s="57">
        <f t="shared" si="53"/>
        <v>2.3274138</v>
      </c>
    </row>
    <row r="92" spans="2:23" s="4" customFormat="1" ht="12.75">
      <c r="B92" s="15" t="s">
        <v>95</v>
      </c>
      <c r="C92" s="16">
        <f t="shared" si="54"/>
        <v>6411</v>
      </c>
      <c r="D92" s="16">
        <f t="shared" si="55"/>
        <v>5983</v>
      </c>
      <c r="E92" s="49">
        <f>SUM(E93:E102)</f>
        <v>363</v>
      </c>
      <c r="F92" s="49">
        <f>SUM(F93:F102)</f>
        <v>5620</v>
      </c>
      <c r="G92" s="49">
        <f>SUM(G93:G102)</f>
        <v>428</v>
      </c>
      <c r="H92" s="49">
        <f t="shared" si="56"/>
        <v>11</v>
      </c>
      <c r="I92" s="49">
        <f>SUM(I93:I102)</f>
        <v>8</v>
      </c>
      <c r="J92" s="49">
        <f>SUM(J93:J102)</f>
        <v>3</v>
      </c>
      <c r="K92" s="63">
        <f>SUM(K93:K102)</f>
        <v>2957.1000000000004</v>
      </c>
      <c r="L92" s="56">
        <f>SUM(L93:L102)</f>
        <v>2541.3373391999994</v>
      </c>
      <c r="M92" s="56">
        <v>22.2924328</v>
      </c>
      <c r="N92" s="56">
        <f>N97</f>
        <v>11.1462164</v>
      </c>
      <c r="O92" s="56">
        <f aca="true" t="shared" si="59" ref="O92:U92">SUM(O93:O102)</f>
        <v>415.75901477199994</v>
      </c>
      <c r="P92" s="56">
        <f t="shared" si="59"/>
        <v>81.1337241</v>
      </c>
      <c r="Q92" s="56">
        <f t="shared" si="59"/>
        <v>113.119446</v>
      </c>
      <c r="R92" s="56">
        <f t="shared" si="59"/>
        <v>34.979241</v>
      </c>
      <c r="S92" s="56">
        <f t="shared" si="59"/>
        <v>25.589413872</v>
      </c>
      <c r="T92" s="56">
        <f t="shared" si="59"/>
        <v>135.33563800000002</v>
      </c>
      <c r="U92" s="56">
        <f t="shared" si="59"/>
        <v>25.601551799999996</v>
      </c>
      <c r="W92" s="19"/>
    </row>
    <row r="93" spans="2:21" s="19" customFormat="1" ht="12.75">
      <c r="B93" s="20" t="s">
        <v>96</v>
      </c>
      <c r="C93" s="50">
        <f t="shared" si="54"/>
        <v>701</v>
      </c>
      <c r="D93" s="50">
        <f t="shared" si="55"/>
        <v>644</v>
      </c>
      <c r="E93" s="52">
        <v>27</v>
      </c>
      <c r="F93" s="52">
        <v>617</v>
      </c>
      <c r="G93" s="52">
        <v>57</v>
      </c>
      <c r="H93" s="50">
        <f t="shared" si="56"/>
        <v>1</v>
      </c>
      <c r="I93" s="52">
        <v>1</v>
      </c>
      <c r="J93" s="52"/>
      <c r="K93" s="61">
        <v>309.9</v>
      </c>
      <c r="L93" s="61">
        <f t="shared" si="57"/>
        <v>267.5091936</v>
      </c>
      <c r="M93" s="61">
        <v>22.2924328</v>
      </c>
      <c r="N93" s="57">
        <f t="shared" si="58"/>
        <v>0</v>
      </c>
      <c r="O93" s="57">
        <f aca="true" t="shared" si="60" ref="O93:O102">SUM(P93:U93)</f>
        <v>42.409989002</v>
      </c>
      <c r="P93" s="57">
        <f aca="true" t="shared" si="61" ref="P93:P102">(7375.7931*(I93+J93))/1000</f>
        <v>7.3757931</v>
      </c>
      <c r="Q93" s="57">
        <f aca="true" t="shared" si="62" ref="Q93:Q102">(10283.586*(I93+J93))/1000</f>
        <v>10.283586</v>
      </c>
      <c r="R93" s="57">
        <f aca="true" t="shared" si="63" ref="R93:R102">(3179.931*(I93+J93))/1000</f>
        <v>3.179931</v>
      </c>
      <c r="S93" s="57">
        <f aca="true" t="shared" si="64" ref="S93:S102">(96.929598*(I93+J93)*24)/1000</f>
        <v>2.326310352</v>
      </c>
      <c r="T93" s="57">
        <f aca="true" t="shared" si="65" ref="T93:T102">16916.95475*I93/1000</f>
        <v>16.916954750000002</v>
      </c>
      <c r="U93" s="57">
        <f aca="true" t="shared" si="66" ref="U93:U102">(2327.4138*(I93+J93))/1000</f>
        <v>2.3274138</v>
      </c>
    </row>
    <row r="94" spans="2:21" s="19" customFormat="1" ht="12.75">
      <c r="B94" s="20" t="s">
        <v>97</v>
      </c>
      <c r="C94" s="50">
        <f t="shared" si="54"/>
        <v>521</v>
      </c>
      <c r="D94" s="50">
        <f t="shared" si="55"/>
        <v>478</v>
      </c>
      <c r="E94" s="62">
        <v>43</v>
      </c>
      <c r="F94" s="62">
        <v>435</v>
      </c>
      <c r="G94" s="62">
        <v>43</v>
      </c>
      <c r="H94" s="50">
        <f t="shared" si="56"/>
        <v>1</v>
      </c>
      <c r="I94" s="52">
        <v>1</v>
      </c>
      <c r="J94" s="52"/>
      <c r="K94" s="61">
        <v>309.9</v>
      </c>
      <c r="L94" s="61">
        <f t="shared" si="57"/>
        <v>267.5091936</v>
      </c>
      <c r="M94" s="61">
        <v>22.2924328</v>
      </c>
      <c r="N94" s="57">
        <f t="shared" si="58"/>
        <v>0</v>
      </c>
      <c r="O94" s="57">
        <f t="shared" si="60"/>
        <v>42.409989002</v>
      </c>
      <c r="P94" s="57">
        <f t="shared" si="61"/>
        <v>7.3757931</v>
      </c>
      <c r="Q94" s="57">
        <f t="shared" si="62"/>
        <v>10.283586</v>
      </c>
      <c r="R94" s="57">
        <f t="shared" si="63"/>
        <v>3.179931</v>
      </c>
      <c r="S94" s="57">
        <f t="shared" si="64"/>
        <v>2.326310352</v>
      </c>
      <c r="T94" s="57">
        <f t="shared" si="65"/>
        <v>16.916954750000002</v>
      </c>
      <c r="U94" s="57">
        <f t="shared" si="66"/>
        <v>2.3274138</v>
      </c>
    </row>
    <row r="95" spans="2:21" s="19" customFormat="1" ht="12.75">
      <c r="B95" s="20" t="s">
        <v>98</v>
      </c>
      <c r="C95" s="50">
        <f t="shared" si="54"/>
        <v>2058</v>
      </c>
      <c r="D95" s="50">
        <f t="shared" si="55"/>
        <v>1885</v>
      </c>
      <c r="E95" s="52">
        <v>195</v>
      </c>
      <c r="F95" s="52">
        <v>1690</v>
      </c>
      <c r="G95" s="52">
        <v>173</v>
      </c>
      <c r="H95" s="50">
        <f t="shared" si="56"/>
        <v>2</v>
      </c>
      <c r="I95" s="52">
        <v>2</v>
      </c>
      <c r="J95" s="52"/>
      <c r="K95" s="61">
        <v>619.8</v>
      </c>
      <c r="L95" s="61">
        <f t="shared" si="57"/>
        <v>535.0183872</v>
      </c>
      <c r="M95" s="61">
        <v>22.2924328</v>
      </c>
      <c r="N95" s="57">
        <f t="shared" si="58"/>
        <v>0</v>
      </c>
      <c r="O95" s="57">
        <f t="shared" si="60"/>
        <v>84.819978004</v>
      </c>
      <c r="P95" s="57">
        <f t="shared" si="61"/>
        <v>14.7515862</v>
      </c>
      <c r="Q95" s="57">
        <f t="shared" si="62"/>
        <v>20.567172</v>
      </c>
      <c r="R95" s="57">
        <f t="shared" si="63"/>
        <v>6.359862</v>
      </c>
      <c r="S95" s="57">
        <f t="shared" si="64"/>
        <v>4.652620704</v>
      </c>
      <c r="T95" s="57">
        <f t="shared" si="65"/>
        <v>33.833909500000004</v>
      </c>
      <c r="U95" s="57">
        <f t="shared" si="66"/>
        <v>4.6548276</v>
      </c>
    </row>
    <row r="96" spans="2:21" s="19" customFormat="1" ht="12.75">
      <c r="B96" s="20" t="s">
        <v>99</v>
      </c>
      <c r="C96" s="50">
        <f t="shared" si="54"/>
        <v>667</v>
      </c>
      <c r="D96" s="50">
        <f t="shared" si="55"/>
        <v>633</v>
      </c>
      <c r="E96" s="52">
        <v>25</v>
      </c>
      <c r="F96" s="52">
        <v>608</v>
      </c>
      <c r="G96" s="52">
        <v>34</v>
      </c>
      <c r="H96" s="50">
        <f t="shared" si="56"/>
        <v>1</v>
      </c>
      <c r="I96" s="52">
        <v>1</v>
      </c>
      <c r="J96" s="52"/>
      <c r="K96" s="61">
        <v>309.9</v>
      </c>
      <c r="L96" s="61">
        <f t="shared" si="57"/>
        <v>267.5091936</v>
      </c>
      <c r="M96" s="61">
        <v>22.2924328</v>
      </c>
      <c r="N96" s="57">
        <f t="shared" si="58"/>
        <v>0</v>
      </c>
      <c r="O96" s="57">
        <f t="shared" si="60"/>
        <v>42.409989002</v>
      </c>
      <c r="P96" s="57">
        <f t="shared" si="61"/>
        <v>7.3757931</v>
      </c>
      <c r="Q96" s="57">
        <f t="shared" si="62"/>
        <v>10.283586</v>
      </c>
      <c r="R96" s="57">
        <f t="shared" si="63"/>
        <v>3.179931</v>
      </c>
      <c r="S96" s="57">
        <f t="shared" si="64"/>
        <v>2.326310352</v>
      </c>
      <c r="T96" s="57">
        <f t="shared" si="65"/>
        <v>16.916954750000002</v>
      </c>
      <c r="U96" s="57">
        <f t="shared" si="66"/>
        <v>2.3274138</v>
      </c>
    </row>
    <row r="97" spans="2:21" s="19" customFormat="1" ht="12.75">
      <c r="B97" s="20" t="s">
        <v>100</v>
      </c>
      <c r="C97" s="50">
        <f t="shared" si="54"/>
        <v>321</v>
      </c>
      <c r="D97" s="50">
        <f t="shared" si="55"/>
        <v>305</v>
      </c>
      <c r="E97" s="52">
        <v>10</v>
      </c>
      <c r="F97" s="52">
        <v>295</v>
      </c>
      <c r="G97" s="52">
        <v>16</v>
      </c>
      <c r="H97" s="50">
        <f t="shared" si="56"/>
        <v>1</v>
      </c>
      <c r="I97" s="52"/>
      <c r="J97" s="52">
        <v>1</v>
      </c>
      <c r="K97" s="61">
        <v>159.3</v>
      </c>
      <c r="L97" s="61">
        <f t="shared" si="57"/>
        <v>133.7545968</v>
      </c>
      <c r="M97" s="60">
        <v>22.2924328</v>
      </c>
      <c r="N97" s="57">
        <f t="shared" si="58"/>
        <v>11.1462164</v>
      </c>
      <c r="O97" s="57">
        <f t="shared" si="60"/>
        <v>25.493034251999998</v>
      </c>
      <c r="P97" s="57">
        <f t="shared" si="61"/>
        <v>7.3757931</v>
      </c>
      <c r="Q97" s="57">
        <f t="shared" si="62"/>
        <v>10.283586</v>
      </c>
      <c r="R97" s="57">
        <f t="shared" si="63"/>
        <v>3.179931</v>
      </c>
      <c r="S97" s="57">
        <f t="shared" si="64"/>
        <v>2.326310352</v>
      </c>
      <c r="T97" s="57">
        <f t="shared" si="65"/>
        <v>0</v>
      </c>
      <c r="U97" s="57">
        <f t="shared" si="66"/>
        <v>2.3274138</v>
      </c>
    </row>
    <row r="98" spans="2:21" s="19" customFormat="1" ht="12.75">
      <c r="B98" s="20" t="s">
        <v>101</v>
      </c>
      <c r="C98" s="50">
        <f t="shared" si="54"/>
        <v>100</v>
      </c>
      <c r="D98" s="50">
        <f t="shared" si="55"/>
        <v>98</v>
      </c>
      <c r="E98" s="52">
        <v>2</v>
      </c>
      <c r="F98" s="52">
        <v>96</v>
      </c>
      <c r="G98" s="52">
        <v>2</v>
      </c>
      <c r="H98" s="50">
        <f t="shared" si="56"/>
        <v>1</v>
      </c>
      <c r="I98" s="52"/>
      <c r="J98" s="52">
        <v>1</v>
      </c>
      <c r="K98" s="61">
        <v>159.3</v>
      </c>
      <c r="L98" s="61">
        <f t="shared" si="57"/>
        <v>133.7545968</v>
      </c>
      <c r="M98" s="60">
        <v>22.2924328</v>
      </c>
      <c r="N98" s="57">
        <f t="shared" si="58"/>
        <v>11.1462164</v>
      </c>
      <c r="O98" s="57">
        <f t="shared" si="60"/>
        <v>25.493034251999998</v>
      </c>
      <c r="P98" s="57">
        <f t="shared" si="61"/>
        <v>7.3757931</v>
      </c>
      <c r="Q98" s="57">
        <f t="shared" si="62"/>
        <v>10.283586</v>
      </c>
      <c r="R98" s="57">
        <f t="shared" si="63"/>
        <v>3.179931</v>
      </c>
      <c r="S98" s="57">
        <f t="shared" si="64"/>
        <v>2.326310352</v>
      </c>
      <c r="T98" s="57">
        <f t="shared" si="65"/>
        <v>0</v>
      </c>
      <c r="U98" s="57">
        <f t="shared" si="66"/>
        <v>2.3274138</v>
      </c>
    </row>
    <row r="99" spans="2:21" s="19" customFormat="1" ht="12.75">
      <c r="B99" s="20" t="s">
        <v>102</v>
      </c>
      <c r="C99" s="50">
        <f t="shared" si="54"/>
        <v>718</v>
      </c>
      <c r="D99" s="50">
        <f t="shared" si="55"/>
        <v>684</v>
      </c>
      <c r="E99" s="52">
        <v>32</v>
      </c>
      <c r="F99" s="52">
        <v>652</v>
      </c>
      <c r="G99" s="52">
        <v>34</v>
      </c>
      <c r="H99" s="50">
        <f t="shared" si="56"/>
        <v>1</v>
      </c>
      <c r="I99" s="52">
        <v>1</v>
      </c>
      <c r="J99" s="52"/>
      <c r="K99" s="61">
        <v>309.9</v>
      </c>
      <c r="L99" s="61">
        <f t="shared" si="57"/>
        <v>267.5091936</v>
      </c>
      <c r="M99" s="61">
        <v>22.2924328</v>
      </c>
      <c r="N99" s="57">
        <f t="shared" si="58"/>
        <v>0</v>
      </c>
      <c r="O99" s="57">
        <f t="shared" si="60"/>
        <v>42.409989002</v>
      </c>
      <c r="P99" s="57">
        <f t="shared" si="61"/>
        <v>7.3757931</v>
      </c>
      <c r="Q99" s="57">
        <f t="shared" si="62"/>
        <v>10.283586</v>
      </c>
      <c r="R99" s="57">
        <f t="shared" si="63"/>
        <v>3.179931</v>
      </c>
      <c r="S99" s="57">
        <f t="shared" si="64"/>
        <v>2.326310352</v>
      </c>
      <c r="T99" s="57">
        <f t="shared" si="65"/>
        <v>16.916954750000002</v>
      </c>
      <c r="U99" s="57">
        <f t="shared" si="66"/>
        <v>2.3274138</v>
      </c>
    </row>
    <row r="100" spans="2:21" s="19" customFormat="1" ht="12.75">
      <c r="B100" s="20" t="s">
        <v>103</v>
      </c>
      <c r="C100" s="50">
        <f t="shared" si="54"/>
        <v>501</v>
      </c>
      <c r="D100" s="50">
        <f t="shared" si="55"/>
        <v>470</v>
      </c>
      <c r="E100" s="62">
        <v>6</v>
      </c>
      <c r="F100" s="62">
        <v>464</v>
      </c>
      <c r="G100" s="62">
        <v>31</v>
      </c>
      <c r="H100" s="50">
        <f t="shared" si="56"/>
        <v>1</v>
      </c>
      <c r="I100" s="52">
        <v>1</v>
      </c>
      <c r="J100" s="52"/>
      <c r="K100" s="61">
        <v>309.9</v>
      </c>
      <c r="L100" s="61">
        <f t="shared" si="57"/>
        <v>267.5091936</v>
      </c>
      <c r="M100" s="61">
        <v>22.2924328</v>
      </c>
      <c r="N100" s="57">
        <f t="shared" si="58"/>
        <v>0</v>
      </c>
      <c r="O100" s="57">
        <f t="shared" si="60"/>
        <v>42.409989002</v>
      </c>
      <c r="P100" s="57">
        <f t="shared" si="61"/>
        <v>7.3757931</v>
      </c>
      <c r="Q100" s="57">
        <f t="shared" si="62"/>
        <v>10.283586</v>
      </c>
      <c r="R100" s="57">
        <f t="shared" si="63"/>
        <v>3.179931</v>
      </c>
      <c r="S100" s="57">
        <f t="shared" si="64"/>
        <v>2.326310352</v>
      </c>
      <c r="T100" s="57">
        <f t="shared" si="65"/>
        <v>16.916954750000002</v>
      </c>
      <c r="U100" s="57">
        <f t="shared" si="66"/>
        <v>2.3274138</v>
      </c>
    </row>
    <row r="101" spans="2:21" s="19" customFormat="1" ht="12.75">
      <c r="B101" s="20" t="s">
        <v>104</v>
      </c>
      <c r="C101" s="50">
        <f t="shared" si="54"/>
        <v>569</v>
      </c>
      <c r="D101" s="50">
        <f t="shared" si="55"/>
        <v>543</v>
      </c>
      <c r="E101" s="52">
        <v>21</v>
      </c>
      <c r="F101" s="52">
        <v>522</v>
      </c>
      <c r="G101" s="52">
        <v>26</v>
      </c>
      <c r="H101" s="50">
        <f t="shared" si="56"/>
        <v>1</v>
      </c>
      <c r="I101" s="52">
        <v>1</v>
      </c>
      <c r="J101" s="52"/>
      <c r="K101" s="61">
        <v>309.9</v>
      </c>
      <c r="L101" s="61">
        <f t="shared" si="57"/>
        <v>267.5091936</v>
      </c>
      <c r="M101" s="61">
        <v>22.2924328</v>
      </c>
      <c r="N101" s="57">
        <f t="shared" si="58"/>
        <v>0</v>
      </c>
      <c r="O101" s="57">
        <f t="shared" si="60"/>
        <v>42.409989002</v>
      </c>
      <c r="P101" s="57">
        <f t="shared" si="61"/>
        <v>7.3757931</v>
      </c>
      <c r="Q101" s="57">
        <f t="shared" si="62"/>
        <v>10.283586</v>
      </c>
      <c r="R101" s="57">
        <f t="shared" si="63"/>
        <v>3.179931</v>
      </c>
      <c r="S101" s="57">
        <f t="shared" si="64"/>
        <v>2.326310352</v>
      </c>
      <c r="T101" s="57">
        <f t="shared" si="65"/>
        <v>16.916954750000002</v>
      </c>
      <c r="U101" s="57">
        <f t="shared" si="66"/>
        <v>2.3274138</v>
      </c>
    </row>
    <row r="102" spans="2:21" s="19" customFormat="1" ht="12.75">
      <c r="B102" s="20" t="s">
        <v>105</v>
      </c>
      <c r="C102" s="50">
        <f t="shared" si="54"/>
        <v>255</v>
      </c>
      <c r="D102" s="50">
        <f t="shared" si="55"/>
        <v>243</v>
      </c>
      <c r="E102" s="52">
        <v>2</v>
      </c>
      <c r="F102" s="52">
        <v>241</v>
      </c>
      <c r="G102" s="52">
        <v>12</v>
      </c>
      <c r="H102" s="50">
        <f t="shared" si="56"/>
        <v>1</v>
      </c>
      <c r="I102" s="52"/>
      <c r="J102" s="52">
        <v>1</v>
      </c>
      <c r="K102" s="61">
        <v>159.3</v>
      </c>
      <c r="L102" s="61">
        <f t="shared" si="57"/>
        <v>133.7545968</v>
      </c>
      <c r="M102" s="60">
        <v>22.2924328</v>
      </c>
      <c r="N102" s="57">
        <f t="shared" si="58"/>
        <v>11.1462164</v>
      </c>
      <c r="O102" s="57">
        <f t="shared" si="60"/>
        <v>25.493034251999998</v>
      </c>
      <c r="P102" s="57">
        <f t="shared" si="61"/>
        <v>7.3757931</v>
      </c>
      <c r="Q102" s="57">
        <f t="shared" si="62"/>
        <v>10.283586</v>
      </c>
      <c r="R102" s="57">
        <f t="shared" si="63"/>
        <v>3.179931</v>
      </c>
      <c r="S102" s="57">
        <f t="shared" si="64"/>
        <v>2.326310352</v>
      </c>
      <c r="T102" s="57">
        <f t="shared" si="65"/>
        <v>0</v>
      </c>
      <c r="U102" s="57">
        <f t="shared" si="66"/>
        <v>2.3274138</v>
      </c>
    </row>
    <row r="103" spans="2:23" s="4" customFormat="1" ht="12.75">
      <c r="B103" s="15" t="s">
        <v>106</v>
      </c>
      <c r="C103" s="53">
        <f t="shared" si="54"/>
        <v>13759</v>
      </c>
      <c r="D103" s="53">
        <f t="shared" si="55"/>
        <v>12243</v>
      </c>
      <c r="E103" s="53">
        <f>SUM(E104:E109)</f>
        <v>819</v>
      </c>
      <c r="F103" s="53">
        <f>SUM(F104:F109)</f>
        <v>11424</v>
      </c>
      <c r="G103" s="53">
        <f>SUM(G104:G109)</f>
        <v>1516</v>
      </c>
      <c r="H103" s="49">
        <f t="shared" si="56"/>
        <v>16</v>
      </c>
      <c r="I103" s="53">
        <f>SUM(I104:I109)</f>
        <v>13</v>
      </c>
      <c r="J103" s="53">
        <f>SUM(J104:J109)</f>
        <v>3</v>
      </c>
      <c r="K103" s="63">
        <f>SUM(K104:K109)</f>
        <v>4506.700000000001</v>
      </c>
      <c r="L103" s="63">
        <f>SUM(L104:L109)</f>
        <v>3878.8833071999998</v>
      </c>
      <c r="M103" s="63">
        <v>22.2924328</v>
      </c>
      <c r="N103" s="56">
        <f>N107</f>
        <v>11.1462164</v>
      </c>
      <c r="O103" s="56">
        <f aca="true" t="shared" si="67" ref="O103:U103">SUM(O104:O109)</f>
        <v>627.8089597820001</v>
      </c>
      <c r="P103" s="56">
        <f t="shared" si="67"/>
        <v>118.01268959999997</v>
      </c>
      <c r="Q103" s="56">
        <f t="shared" si="67"/>
        <v>164.53737600000005</v>
      </c>
      <c r="R103" s="56">
        <f t="shared" si="67"/>
        <v>50.87889599999998</v>
      </c>
      <c r="S103" s="56">
        <f t="shared" si="67"/>
        <v>37.220965632</v>
      </c>
      <c r="T103" s="56">
        <f t="shared" si="67"/>
        <v>219.92041175000003</v>
      </c>
      <c r="U103" s="56">
        <f t="shared" si="67"/>
        <v>37.2386208</v>
      </c>
      <c r="W103" s="19"/>
    </row>
    <row r="104" spans="2:21" s="19" customFormat="1" ht="12.75">
      <c r="B104" s="22" t="s">
        <v>194</v>
      </c>
      <c r="C104" s="50">
        <f t="shared" si="54"/>
        <v>11221</v>
      </c>
      <c r="D104" s="50">
        <f t="shared" si="55"/>
        <v>9882</v>
      </c>
      <c r="E104" s="54">
        <v>724</v>
      </c>
      <c r="F104" s="54">
        <v>9158</v>
      </c>
      <c r="G104" s="54">
        <v>1339</v>
      </c>
      <c r="H104" s="50">
        <f t="shared" si="56"/>
        <v>11</v>
      </c>
      <c r="I104" s="54">
        <v>11</v>
      </c>
      <c r="J104" s="54"/>
      <c r="K104" s="61">
        <v>3409</v>
      </c>
      <c r="L104" s="61">
        <f t="shared" si="57"/>
        <v>2942.6011296</v>
      </c>
      <c r="M104" s="61">
        <v>22.2924328</v>
      </c>
      <c r="N104" s="57">
        <f t="shared" si="58"/>
        <v>0</v>
      </c>
      <c r="O104" s="57">
        <f aca="true" t="shared" si="68" ref="O104:O109">SUM(P104:U104)</f>
        <v>466.509879022</v>
      </c>
      <c r="P104" s="57">
        <f aca="true" t="shared" si="69" ref="P104:P109">(7375.7931*(I104+J104))/1000</f>
        <v>81.1337241</v>
      </c>
      <c r="Q104" s="57">
        <f aca="true" t="shared" si="70" ref="Q104:Q109">(10283.586*(I104+J104))/1000</f>
        <v>113.119446</v>
      </c>
      <c r="R104" s="57">
        <f aca="true" t="shared" si="71" ref="R104:R109">(3179.931*(I104+J104))/1000</f>
        <v>34.979241</v>
      </c>
      <c r="S104" s="57">
        <f aca="true" t="shared" si="72" ref="S104:S109">(96.929598*(I104+J104)*24)/1000</f>
        <v>25.589413872</v>
      </c>
      <c r="T104" s="57">
        <f aca="true" t="shared" si="73" ref="T104:T109">16916.95475*I104/1000</f>
        <v>186.08650225000002</v>
      </c>
      <c r="U104" s="57">
        <f aca="true" t="shared" si="74" ref="U104:U109">(2327.4138*(I104+J104))/1000</f>
        <v>25.601551799999996</v>
      </c>
    </row>
    <row r="105" spans="2:21" s="19" customFormat="1" ht="12.75">
      <c r="B105" s="20" t="s">
        <v>107</v>
      </c>
      <c r="C105" s="50">
        <f t="shared" si="54"/>
        <v>989</v>
      </c>
      <c r="D105" s="50">
        <f t="shared" si="55"/>
        <v>910</v>
      </c>
      <c r="E105" s="54">
        <v>45</v>
      </c>
      <c r="F105" s="54">
        <v>865</v>
      </c>
      <c r="G105" s="54">
        <v>79</v>
      </c>
      <c r="H105" s="50">
        <f t="shared" si="56"/>
        <v>1</v>
      </c>
      <c r="I105" s="54">
        <v>1</v>
      </c>
      <c r="J105" s="54"/>
      <c r="K105" s="61">
        <v>309.9</v>
      </c>
      <c r="L105" s="61">
        <f t="shared" si="57"/>
        <v>267.5091936</v>
      </c>
      <c r="M105" s="61">
        <v>22.2924328</v>
      </c>
      <c r="N105" s="57">
        <f t="shared" si="58"/>
        <v>0</v>
      </c>
      <c r="O105" s="57">
        <f t="shared" si="68"/>
        <v>42.409989002</v>
      </c>
      <c r="P105" s="57">
        <f t="shared" si="69"/>
        <v>7.3757931</v>
      </c>
      <c r="Q105" s="57">
        <f t="shared" si="70"/>
        <v>10.283586</v>
      </c>
      <c r="R105" s="57">
        <f t="shared" si="71"/>
        <v>3.179931</v>
      </c>
      <c r="S105" s="57">
        <f t="shared" si="72"/>
        <v>2.326310352</v>
      </c>
      <c r="T105" s="57">
        <f t="shared" si="73"/>
        <v>16.916954750000002</v>
      </c>
      <c r="U105" s="57">
        <f t="shared" si="74"/>
        <v>2.3274138</v>
      </c>
    </row>
    <row r="106" spans="2:21" s="19" customFormat="1" ht="12.75">
      <c r="B106" s="20" t="s">
        <v>108</v>
      </c>
      <c r="C106" s="50">
        <f t="shared" si="54"/>
        <v>708</v>
      </c>
      <c r="D106" s="50">
        <f t="shared" si="55"/>
        <v>660</v>
      </c>
      <c r="E106" s="54">
        <v>15</v>
      </c>
      <c r="F106" s="54">
        <v>645</v>
      </c>
      <c r="G106" s="54">
        <v>48</v>
      </c>
      <c r="H106" s="50">
        <f t="shared" si="56"/>
        <v>1</v>
      </c>
      <c r="I106" s="54">
        <v>1</v>
      </c>
      <c r="J106" s="54"/>
      <c r="K106" s="61">
        <v>309.9</v>
      </c>
      <c r="L106" s="61">
        <f t="shared" si="57"/>
        <v>267.5091936</v>
      </c>
      <c r="M106" s="61">
        <v>22.2924328</v>
      </c>
      <c r="N106" s="57">
        <f t="shared" si="58"/>
        <v>0</v>
      </c>
      <c r="O106" s="57">
        <f t="shared" si="68"/>
        <v>42.409989002</v>
      </c>
      <c r="P106" s="57">
        <f t="shared" si="69"/>
        <v>7.3757931</v>
      </c>
      <c r="Q106" s="57">
        <f t="shared" si="70"/>
        <v>10.283586</v>
      </c>
      <c r="R106" s="57">
        <f t="shared" si="71"/>
        <v>3.179931</v>
      </c>
      <c r="S106" s="57">
        <f t="shared" si="72"/>
        <v>2.326310352</v>
      </c>
      <c r="T106" s="57">
        <f t="shared" si="73"/>
        <v>16.916954750000002</v>
      </c>
      <c r="U106" s="57">
        <f t="shared" si="74"/>
        <v>2.3274138</v>
      </c>
    </row>
    <row r="107" spans="2:21" s="19" customFormat="1" ht="12.75">
      <c r="B107" s="20" t="s">
        <v>109</v>
      </c>
      <c r="C107" s="50">
        <f t="shared" si="54"/>
        <v>177</v>
      </c>
      <c r="D107" s="50">
        <f t="shared" si="55"/>
        <v>168</v>
      </c>
      <c r="E107" s="54">
        <v>4</v>
      </c>
      <c r="F107" s="54">
        <v>164</v>
      </c>
      <c r="G107" s="54">
        <v>9</v>
      </c>
      <c r="H107" s="50">
        <f t="shared" si="56"/>
        <v>1</v>
      </c>
      <c r="I107" s="54"/>
      <c r="J107" s="54">
        <v>1</v>
      </c>
      <c r="K107" s="61">
        <v>159.3</v>
      </c>
      <c r="L107" s="61">
        <f t="shared" si="57"/>
        <v>133.7545968</v>
      </c>
      <c r="M107" s="60">
        <v>22.2924328</v>
      </c>
      <c r="N107" s="57">
        <f t="shared" si="58"/>
        <v>11.1462164</v>
      </c>
      <c r="O107" s="57">
        <f t="shared" si="68"/>
        <v>25.493034251999998</v>
      </c>
      <c r="P107" s="57">
        <f t="shared" si="69"/>
        <v>7.3757931</v>
      </c>
      <c r="Q107" s="57">
        <f t="shared" si="70"/>
        <v>10.283586</v>
      </c>
      <c r="R107" s="57">
        <f t="shared" si="71"/>
        <v>3.179931</v>
      </c>
      <c r="S107" s="57">
        <f t="shared" si="72"/>
        <v>2.326310352</v>
      </c>
      <c r="T107" s="57">
        <f t="shared" si="73"/>
        <v>0</v>
      </c>
      <c r="U107" s="57">
        <f t="shared" si="74"/>
        <v>2.3274138</v>
      </c>
    </row>
    <row r="108" spans="2:21" s="19" customFormat="1" ht="12.75">
      <c r="B108" s="20" t="s">
        <v>110</v>
      </c>
      <c r="C108" s="50">
        <f t="shared" si="54"/>
        <v>313</v>
      </c>
      <c r="D108" s="50">
        <f t="shared" si="55"/>
        <v>295</v>
      </c>
      <c r="E108" s="54">
        <v>17</v>
      </c>
      <c r="F108" s="54">
        <v>278</v>
      </c>
      <c r="G108" s="54">
        <v>18</v>
      </c>
      <c r="H108" s="50">
        <f t="shared" si="56"/>
        <v>1</v>
      </c>
      <c r="I108" s="54"/>
      <c r="J108" s="54">
        <v>1</v>
      </c>
      <c r="K108" s="61">
        <v>159.3</v>
      </c>
      <c r="L108" s="61">
        <f t="shared" si="57"/>
        <v>133.7545968</v>
      </c>
      <c r="M108" s="60">
        <v>22.2924328</v>
      </c>
      <c r="N108" s="57">
        <f t="shared" si="58"/>
        <v>11.1462164</v>
      </c>
      <c r="O108" s="57">
        <f t="shared" si="68"/>
        <v>25.493034251999998</v>
      </c>
      <c r="P108" s="57">
        <f t="shared" si="69"/>
        <v>7.3757931</v>
      </c>
      <c r="Q108" s="57">
        <f t="shared" si="70"/>
        <v>10.283586</v>
      </c>
      <c r="R108" s="57">
        <f t="shared" si="71"/>
        <v>3.179931</v>
      </c>
      <c r="S108" s="57">
        <f t="shared" si="72"/>
        <v>2.326310352</v>
      </c>
      <c r="T108" s="57">
        <f t="shared" si="73"/>
        <v>0</v>
      </c>
      <c r="U108" s="57">
        <f t="shared" si="74"/>
        <v>2.3274138</v>
      </c>
    </row>
    <row r="109" spans="2:21" s="19" customFormat="1" ht="12.75">
      <c r="B109" s="20" t="s">
        <v>111</v>
      </c>
      <c r="C109" s="50">
        <f t="shared" si="54"/>
        <v>351</v>
      </c>
      <c r="D109" s="50">
        <f t="shared" si="55"/>
        <v>328</v>
      </c>
      <c r="E109" s="54">
        <v>14</v>
      </c>
      <c r="F109" s="54">
        <v>314</v>
      </c>
      <c r="G109" s="54">
        <v>23</v>
      </c>
      <c r="H109" s="50">
        <f t="shared" si="56"/>
        <v>1</v>
      </c>
      <c r="I109" s="54"/>
      <c r="J109" s="54">
        <v>1</v>
      </c>
      <c r="K109" s="61">
        <v>159.3</v>
      </c>
      <c r="L109" s="61">
        <f t="shared" si="57"/>
        <v>133.7545968</v>
      </c>
      <c r="M109" s="60">
        <v>22.2924328</v>
      </c>
      <c r="N109" s="57">
        <f t="shared" si="58"/>
        <v>11.1462164</v>
      </c>
      <c r="O109" s="57">
        <f t="shared" si="68"/>
        <v>25.493034251999998</v>
      </c>
      <c r="P109" s="57">
        <f t="shared" si="69"/>
        <v>7.3757931</v>
      </c>
      <c r="Q109" s="57">
        <f t="shared" si="70"/>
        <v>10.283586</v>
      </c>
      <c r="R109" s="57">
        <f t="shared" si="71"/>
        <v>3.179931</v>
      </c>
      <c r="S109" s="57">
        <f t="shared" si="72"/>
        <v>2.326310352</v>
      </c>
      <c r="T109" s="57">
        <f t="shared" si="73"/>
        <v>0</v>
      </c>
      <c r="U109" s="57">
        <f t="shared" si="74"/>
        <v>2.3274138</v>
      </c>
    </row>
    <row r="110" spans="2:23" s="4" customFormat="1" ht="12.75">
      <c r="B110" s="15" t="s">
        <v>112</v>
      </c>
      <c r="C110" s="53">
        <f t="shared" si="54"/>
        <v>15768</v>
      </c>
      <c r="D110" s="53">
        <f t="shared" si="55"/>
        <v>14098</v>
      </c>
      <c r="E110" s="53">
        <f>SUM(E111:E120)</f>
        <v>1164</v>
      </c>
      <c r="F110" s="53">
        <f>SUM(F111:F120)</f>
        <v>12934</v>
      </c>
      <c r="G110" s="53">
        <f>SUM(G111:G120)</f>
        <v>1670</v>
      </c>
      <c r="H110" s="49">
        <f t="shared" si="56"/>
        <v>17</v>
      </c>
      <c r="I110" s="53">
        <f>SUM(I111:I120)</f>
        <v>16</v>
      </c>
      <c r="J110" s="53">
        <f>SUM(J111:J120)</f>
        <v>1</v>
      </c>
      <c r="K110" s="63">
        <f>SUM(K111:K120)</f>
        <v>5117.9</v>
      </c>
      <c r="L110" s="63">
        <f>SUM(L111:L120)</f>
        <v>4413.9016943999995</v>
      </c>
      <c r="M110" s="63">
        <v>22.2924328</v>
      </c>
      <c r="N110" s="56">
        <f>N118</f>
        <v>11.1462164</v>
      </c>
      <c r="O110" s="56">
        <f aca="true" t="shared" si="75" ref="O110:U110">SUM(O111:O120)</f>
        <v>704.052858284</v>
      </c>
      <c r="P110" s="56">
        <f t="shared" si="75"/>
        <v>125.38848269999998</v>
      </c>
      <c r="Q110" s="56">
        <f t="shared" si="75"/>
        <v>174.820962</v>
      </c>
      <c r="R110" s="56">
        <f t="shared" si="75"/>
        <v>54.058826999999994</v>
      </c>
      <c r="S110" s="56">
        <f t="shared" si="75"/>
        <v>39.547275984</v>
      </c>
      <c r="T110" s="56">
        <f t="shared" si="75"/>
        <v>270.67127600000003</v>
      </c>
      <c r="U110" s="56">
        <f t="shared" si="75"/>
        <v>39.566034599999995</v>
      </c>
      <c r="W110" s="19"/>
    </row>
    <row r="111" spans="2:21" s="19" customFormat="1" ht="12.75">
      <c r="B111" s="21" t="s">
        <v>210</v>
      </c>
      <c r="C111" s="50">
        <f t="shared" si="54"/>
        <v>2186</v>
      </c>
      <c r="D111" s="50">
        <f t="shared" si="55"/>
        <v>2063</v>
      </c>
      <c r="E111" s="51">
        <v>195</v>
      </c>
      <c r="F111" s="50">
        <v>1868</v>
      </c>
      <c r="G111" s="51">
        <v>123</v>
      </c>
      <c r="H111" s="50">
        <f t="shared" si="56"/>
        <v>2</v>
      </c>
      <c r="I111" s="51">
        <v>2</v>
      </c>
      <c r="J111" s="51"/>
      <c r="K111" s="61">
        <v>619.8</v>
      </c>
      <c r="L111" s="61">
        <f t="shared" si="57"/>
        <v>535.0183872</v>
      </c>
      <c r="M111" s="61">
        <v>22.2924328</v>
      </c>
      <c r="N111" s="57">
        <f t="shared" si="58"/>
        <v>0</v>
      </c>
      <c r="O111" s="57">
        <f aca="true" t="shared" si="76" ref="O111:O120">SUM(P111:U111)</f>
        <v>84.819978004</v>
      </c>
      <c r="P111" s="57">
        <f aca="true" t="shared" si="77" ref="P111:P120">(7375.7931*(I111+J111))/1000</f>
        <v>14.7515862</v>
      </c>
      <c r="Q111" s="57">
        <f aca="true" t="shared" si="78" ref="Q111:Q120">(10283.586*(I111+J111))/1000</f>
        <v>20.567172</v>
      </c>
      <c r="R111" s="57">
        <f aca="true" t="shared" si="79" ref="R111:R120">(3179.931*(I111+J111))/1000</f>
        <v>6.359862</v>
      </c>
      <c r="S111" s="57">
        <f aca="true" t="shared" si="80" ref="S111:S120">(96.929598*(I111+J111)*24)/1000</f>
        <v>4.652620704</v>
      </c>
      <c r="T111" s="57">
        <f aca="true" t="shared" si="81" ref="T111:T120">16916.95475*I111/1000</f>
        <v>33.833909500000004</v>
      </c>
      <c r="U111" s="57">
        <f aca="true" t="shared" si="82" ref="U111:U120">(2327.4138*(I111+J111))/1000</f>
        <v>4.6548276</v>
      </c>
    </row>
    <row r="112" spans="2:21" s="19" customFormat="1" ht="12.75">
      <c r="B112" s="21" t="s">
        <v>209</v>
      </c>
      <c r="C112" s="18">
        <f t="shared" si="54"/>
        <v>1122</v>
      </c>
      <c r="D112" s="18">
        <f t="shared" si="55"/>
        <v>1031</v>
      </c>
      <c r="E112" s="51">
        <v>63</v>
      </c>
      <c r="F112" s="50">
        <v>968</v>
      </c>
      <c r="G112" s="51">
        <v>91</v>
      </c>
      <c r="H112" s="50">
        <f t="shared" si="56"/>
        <v>1</v>
      </c>
      <c r="I112" s="51">
        <v>1</v>
      </c>
      <c r="J112" s="51"/>
      <c r="K112" s="57">
        <v>309.9</v>
      </c>
      <c r="L112" s="57">
        <f t="shared" si="57"/>
        <v>267.5091936</v>
      </c>
      <c r="M112" s="57">
        <v>22.2924328</v>
      </c>
      <c r="N112" s="57">
        <f t="shared" si="58"/>
        <v>0</v>
      </c>
      <c r="O112" s="57">
        <f t="shared" si="76"/>
        <v>42.409989002</v>
      </c>
      <c r="P112" s="57">
        <f t="shared" si="77"/>
        <v>7.3757931</v>
      </c>
      <c r="Q112" s="57">
        <f t="shared" si="78"/>
        <v>10.283586</v>
      </c>
      <c r="R112" s="57">
        <f t="shared" si="79"/>
        <v>3.179931</v>
      </c>
      <c r="S112" s="57">
        <f t="shared" si="80"/>
        <v>2.326310352</v>
      </c>
      <c r="T112" s="57">
        <f t="shared" si="81"/>
        <v>16.916954750000002</v>
      </c>
      <c r="U112" s="57">
        <f t="shared" si="82"/>
        <v>2.3274138</v>
      </c>
    </row>
    <row r="113" spans="2:21" s="19" customFormat="1" ht="12.75">
      <c r="B113" s="21" t="s">
        <v>228</v>
      </c>
      <c r="C113" s="18">
        <f t="shared" si="54"/>
        <v>5153</v>
      </c>
      <c r="D113" s="18">
        <f t="shared" si="55"/>
        <v>4483</v>
      </c>
      <c r="E113" s="51">
        <v>441</v>
      </c>
      <c r="F113" s="50">
        <v>4042</v>
      </c>
      <c r="G113" s="51">
        <v>670</v>
      </c>
      <c r="H113" s="50">
        <f t="shared" si="56"/>
        <v>5</v>
      </c>
      <c r="I113" s="51">
        <v>5</v>
      </c>
      <c r="J113" s="51"/>
      <c r="K113" s="57">
        <v>1549.6</v>
      </c>
      <c r="L113" s="57">
        <f t="shared" si="57"/>
        <v>1337.545968</v>
      </c>
      <c r="M113" s="57">
        <v>22.2924328</v>
      </c>
      <c r="N113" s="57">
        <f t="shared" si="58"/>
        <v>0</v>
      </c>
      <c r="O113" s="57">
        <f t="shared" si="76"/>
        <v>212.04994501</v>
      </c>
      <c r="P113" s="57">
        <f t="shared" si="77"/>
        <v>36.8789655</v>
      </c>
      <c r="Q113" s="57">
        <f t="shared" si="78"/>
        <v>51.41792999999999</v>
      </c>
      <c r="R113" s="57">
        <f t="shared" si="79"/>
        <v>15.899655000000001</v>
      </c>
      <c r="S113" s="57">
        <f t="shared" si="80"/>
        <v>11.63155176</v>
      </c>
      <c r="T113" s="57">
        <f t="shared" si="81"/>
        <v>84.58477375000001</v>
      </c>
      <c r="U113" s="57">
        <f t="shared" si="82"/>
        <v>11.637069</v>
      </c>
    </row>
    <row r="114" spans="2:21" s="19" customFormat="1" ht="12.75">
      <c r="B114" s="21" t="s">
        <v>211</v>
      </c>
      <c r="C114" s="18">
        <f t="shared" si="54"/>
        <v>676</v>
      </c>
      <c r="D114" s="18">
        <f t="shared" si="55"/>
        <v>625</v>
      </c>
      <c r="E114" s="51">
        <v>18</v>
      </c>
      <c r="F114" s="50">
        <v>607</v>
      </c>
      <c r="G114" s="51">
        <v>51</v>
      </c>
      <c r="H114" s="50">
        <f t="shared" si="56"/>
        <v>1</v>
      </c>
      <c r="I114" s="51">
        <v>1</v>
      </c>
      <c r="J114" s="51"/>
      <c r="K114" s="57">
        <v>309.9</v>
      </c>
      <c r="L114" s="57">
        <f t="shared" si="57"/>
        <v>267.5091936</v>
      </c>
      <c r="M114" s="57">
        <v>22.2924328</v>
      </c>
      <c r="N114" s="57">
        <f t="shared" si="58"/>
        <v>0</v>
      </c>
      <c r="O114" s="57">
        <f t="shared" si="76"/>
        <v>42.409989002</v>
      </c>
      <c r="P114" s="57">
        <f t="shared" si="77"/>
        <v>7.3757931</v>
      </c>
      <c r="Q114" s="57">
        <f t="shared" si="78"/>
        <v>10.283586</v>
      </c>
      <c r="R114" s="57">
        <f t="shared" si="79"/>
        <v>3.179931</v>
      </c>
      <c r="S114" s="57">
        <f t="shared" si="80"/>
        <v>2.326310352</v>
      </c>
      <c r="T114" s="57">
        <f t="shared" si="81"/>
        <v>16.916954750000002</v>
      </c>
      <c r="U114" s="57">
        <f t="shared" si="82"/>
        <v>2.3274138</v>
      </c>
    </row>
    <row r="115" spans="2:21" s="19" customFormat="1" ht="12.75">
      <c r="B115" s="21" t="s">
        <v>212</v>
      </c>
      <c r="C115" s="18">
        <f t="shared" si="54"/>
        <v>1181</v>
      </c>
      <c r="D115" s="18">
        <f t="shared" si="55"/>
        <v>988</v>
      </c>
      <c r="E115" s="51">
        <v>53</v>
      </c>
      <c r="F115" s="50">
        <v>935</v>
      </c>
      <c r="G115" s="51">
        <v>193</v>
      </c>
      <c r="H115" s="50">
        <f t="shared" si="56"/>
        <v>1</v>
      </c>
      <c r="I115" s="51">
        <v>1</v>
      </c>
      <c r="J115" s="51"/>
      <c r="K115" s="57">
        <v>309.9</v>
      </c>
      <c r="L115" s="57">
        <f t="shared" si="57"/>
        <v>267.5091936</v>
      </c>
      <c r="M115" s="57">
        <v>22.2924328</v>
      </c>
      <c r="N115" s="57">
        <f t="shared" si="58"/>
        <v>0</v>
      </c>
      <c r="O115" s="57">
        <f t="shared" si="76"/>
        <v>42.409989002</v>
      </c>
      <c r="P115" s="57">
        <f t="shared" si="77"/>
        <v>7.3757931</v>
      </c>
      <c r="Q115" s="57">
        <f t="shared" si="78"/>
        <v>10.283586</v>
      </c>
      <c r="R115" s="57">
        <f t="shared" si="79"/>
        <v>3.179931</v>
      </c>
      <c r="S115" s="57">
        <f t="shared" si="80"/>
        <v>2.326310352</v>
      </c>
      <c r="T115" s="57">
        <f t="shared" si="81"/>
        <v>16.916954750000002</v>
      </c>
      <c r="U115" s="57">
        <f t="shared" si="82"/>
        <v>2.3274138</v>
      </c>
    </row>
    <row r="116" spans="2:21" s="19" customFormat="1" ht="12.75">
      <c r="B116" s="21" t="s">
        <v>113</v>
      </c>
      <c r="C116" s="18">
        <f t="shared" si="54"/>
        <v>502</v>
      </c>
      <c r="D116" s="18">
        <f t="shared" si="55"/>
        <v>461</v>
      </c>
      <c r="E116" s="51">
        <v>13</v>
      </c>
      <c r="F116" s="50">
        <v>448</v>
      </c>
      <c r="G116" s="51">
        <v>41</v>
      </c>
      <c r="H116" s="50">
        <f t="shared" si="56"/>
        <v>1</v>
      </c>
      <c r="I116" s="51">
        <v>1</v>
      </c>
      <c r="J116" s="51"/>
      <c r="K116" s="57">
        <v>309.9</v>
      </c>
      <c r="L116" s="57">
        <f t="shared" si="57"/>
        <v>267.5091936</v>
      </c>
      <c r="M116" s="61">
        <v>22.2924328</v>
      </c>
      <c r="N116" s="57">
        <f t="shared" si="58"/>
        <v>0</v>
      </c>
      <c r="O116" s="57">
        <f t="shared" si="76"/>
        <v>42.409989002</v>
      </c>
      <c r="P116" s="57">
        <f t="shared" si="77"/>
        <v>7.3757931</v>
      </c>
      <c r="Q116" s="57">
        <f t="shared" si="78"/>
        <v>10.283586</v>
      </c>
      <c r="R116" s="57">
        <f t="shared" si="79"/>
        <v>3.179931</v>
      </c>
      <c r="S116" s="57">
        <f t="shared" si="80"/>
        <v>2.326310352</v>
      </c>
      <c r="T116" s="57">
        <f t="shared" si="81"/>
        <v>16.916954750000002</v>
      </c>
      <c r="U116" s="57">
        <f t="shared" si="82"/>
        <v>2.3274138</v>
      </c>
    </row>
    <row r="117" spans="2:21" s="19" customFormat="1" ht="12.75">
      <c r="B117" s="21" t="s">
        <v>114</v>
      </c>
      <c r="C117" s="18">
        <f t="shared" si="54"/>
        <v>862</v>
      </c>
      <c r="D117" s="18">
        <f t="shared" si="55"/>
        <v>769</v>
      </c>
      <c r="E117" s="51">
        <v>75</v>
      </c>
      <c r="F117" s="50">
        <v>694</v>
      </c>
      <c r="G117" s="51">
        <v>93</v>
      </c>
      <c r="H117" s="50">
        <f t="shared" si="56"/>
        <v>1</v>
      </c>
      <c r="I117" s="51">
        <v>1</v>
      </c>
      <c r="J117" s="51"/>
      <c r="K117" s="57">
        <v>309.9</v>
      </c>
      <c r="L117" s="57">
        <f t="shared" si="57"/>
        <v>267.5091936</v>
      </c>
      <c r="M117" s="57">
        <v>22.2924328</v>
      </c>
      <c r="N117" s="57">
        <f t="shared" si="58"/>
        <v>0</v>
      </c>
      <c r="O117" s="57">
        <f t="shared" si="76"/>
        <v>42.409989002</v>
      </c>
      <c r="P117" s="57">
        <f t="shared" si="77"/>
        <v>7.3757931</v>
      </c>
      <c r="Q117" s="57">
        <f t="shared" si="78"/>
        <v>10.283586</v>
      </c>
      <c r="R117" s="57">
        <f t="shared" si="79"/>
        <v>3.179931</v>
      </c>
      <c r="S117" s="57">
        <f t="shared" si="80"/>
        <v>2.326310352</v>
      </c>
      <c r="T117" s="57">
        <f t="shared" si="81"/>
        <v>16.916954750000002</v>
      </c>
      <c r="U117" s="57">
        <f t="shared" si="82"/>
        <v>2.3274138</v>
      </c>
    </row>
    <row r="118" spans="2:21" s="19" customFormat="1" ht="12.75">
      <c r="B118" s="21" t="s">
        <v>115</v>
      </c>
      <c r="C118" s="18">
        <f t="shared" si="54"/>
        <v>169</v>
      </c>
      <c r="D118" s="18">
        <f t="shared" si="55"/>
        <v>163</v>
      </c>
      <c r="E118" s="51">
        <v>7</v>
      </c>
      <c r="F118" s="50">
        <v>156</v>
      </c>
      <c r="G118" s="51">
        <v>6</v>
      </c>
      <c r="H118" s="50">
        <f t="shared" si="56"/>
        <v>1</v>
      </c>
      <c r="I118" s="51"/>
      <c r="J118" s="51">
        <v>1</v>
      </c>
      <c r="K118" s="57">
        <v>159.3</v>
      </c>
      <c r="L118" s="57">
        <f t="shared" si="57"/>
        <v>133.7545968</v>
      </c>
      <c r="M118" s="59">
        <v>22.2924328</v>
      </c>
      <c r="N118" s="57">
        <f t="shared" si="58"/>
        <v>11.1462164</v>
      </c>
      <c r="O118" s="57">
        <f t="shared" si="76"/>
        <v>25.493034251999998</v>
      </c>
      <c r="P118" s="57">
        <f t="shared" si="77"/>
        <v>7.3757931</v>
      </c>
      <c r="Q118" s="57">
        <f t="shared" si="78"/>
        <v>10.283586</v>
      </c>
      <c r="R118" s="57">
        <f t="shared" si="79"/>
        <v>3.179931</v>
      </c>
      <c r="S118" s="57">
        <f t="shared" si="80"/>
        <v>2.326310352</v>
      </c>
      <c r="T118" s="57">
        <f t="shared" si="81"/>
        <v>0</v>
      </c>
      <c r="U118" s="57">
        <f t="shared" si="82"/>
        <v>2.3274138</v>
      </c>
    </row>
    <row r="119" spans="2:21" s="19" customFormat="1" ht="12.75">
      <c r="B119" s="21" t="s">
        <v>116</v>
      </c>
      <c r="C119" s="18">
        <f t="shared" si="54"/>
        <v>3333</v>
      </c>
      <c r="D119" s="18">
        <f t="shared" si="55"/>
        <v>2965</v>
      </c>
      <c r="E119" s="51">
        <v>280</v>
      </c>
      <c r="F119" s="50">
        <v>2685</v>
      </c>
      <c r="G119" s="51">
        <v>368</v>
      </c>
      <c r="H119" s="50">
        <f t="shared" si="56"/>
        <v>3</v>
      </c>
      <c r="I119" s="51">
        <v>3</v>
      </c>
      <c r="J119" s="51"/>
      <c r="K119" s="57">
        <v>929.8</v>
      </c>
      <c r="L119" s="57">
        <f t="shared" si="57"/>
        <v>802.5275808</v>
      </c>
      <c r="M119" s="57">
        <v>22.2924328</v>
      </c>
      <c r="N119" s="57">
        <f t="shared" si="58"/>
        <v>0</v>
      </c>
      <c r="O119" s="57">
        <f t="shared" si="76"/>
        <v>127.22996700599998</v>
      </c>
      <c r="P119" s="57">
        <f t="shared" si="77"/>
        <v>22.1273793</v>
      </c>
      <c r="Q119" s="57">
        <f t="shared" si="78"/>
        <v>30.850758</v>
      </c>
      <c r="R119" s="57">
        <f t="shared" si="79"/>
        <v>9.539793</v>
      </c>
      <c r="S119" s="57">
        <f t="shared" si="80"/>
        <v>6.9789310559999995</v>
      </c>
      <c r="T119" s="57">
        <f t="shared" si="81"/>
        <v>50.75086425</v>
      </c>
      <c r="U119" s="57">
        <f t="shared" si="82"/>
        <v>6.982241399999999</v>
      </c>
    </row>
    <row r="120" spans="2:21" s="19" customFormat="1" ht="12.75">
      <c r="B120" s="21" t="s">
        <v>117</v>
      </c>
      <c r="C120" s="18">
        <f t="shared" si="54"/>
        <v>584</v>
      </c>
      <c r="D120" s="18">
        <f t="shared" si="55"/>
        <v>550</v>
      </c>
      <c r="E120" s="51">
        <v>19</v>
      </c>
      <c r="F120" s="50">
        <v>531</v>
      </c>
      <c r="G120" s="51">
        <v>34</v>
      </c>
      <c r="H120" s="50">
        <f t="shared" si="56"/>
        <v>1</v>
      </c>
      <c r="I120" s="51">
        <v>1</v>
      </c>
      <c r="J120" s="51"/>
      <c r="K120" s="57">
        <v>309.9</v>
      </c>
      <c r="L120" s="57">
        <f t="shared" si="57"/>
        <v>267.5091936</v>
      </c>
      <c r="M120" s="57">
        <v>22.2924328</v>
      </c>
      <c r="N120" s="57">
        <f t="shared" si="58"/>
        <v>0</v>
      </c>
      <c r="O120" s="57">
        <f t="shared" si="76"/>
        <v>42.409989002</v>
      </c>
      <c r="P120" s="57">
        <f t="shared" si="77"/>
        <v>7.3757931</v>
      </c>
      <c r="Q120" s="57">
        <f t="shared" si="78"/>
        <v>10.283586</v>
      </c>
      <c r="R120" s="57">
        <f t="shared" si="79"/>
        <v>3.179931</v>
      </c>
      <c r="S120" s="57">
        <f t="shared" si="80"/>
        <v>2.326310352</v>
      </c>
      <c r="T120" s="57">
        <f t="shared" si="81"/>
        <v>16.916954750000002</v>
      </c>
      <c r="U120" s="57">
        <f t="shared" si="82"/>
        <v>2.3274138</v>
      </c>
    </row>
    <row r="121" spans="2:23" s="4" customFormat="1" ht="12.75">
      <c r="B121" s="15" t="s">
        <v>118</v>
      </c>
      <c r="C121" s="16">
        <f t="shared" si="54"/>
        <v>6247</v>
      </c>
      <c r="D121" s="16">
        <f t="shared" si="55"/>
        <v>5658</v>
      </c>
      <c r="E121" s="49">
        <f>SUM(E122:E126)</f>
        <v>353</v>
      </c>
      <c r="F121" s="49">
        <f>SUM(F122:F126)</f>
        <v>5305</v>
      </c>
      <c r="G121" s="49">
        <f>SUM(G122:G126)</f>
        <v>589</v>
      </c>
      <c r="H121" s="49">
        <f t="shared" si="56"/>
        <v>8</v>
      </c>
      <c r="I121" s="49">
        <f>SUM(I122:I126)</f>
        <v>6</v>
      </c>
      <c r="J121" s="49">
        <f>SUM(J122:J126)</f>
        <v>2</v>
      </c>
      <c r="K121" s="63">
        <f>SUM(K122:K126)</f>
        <v>2178.1</v>
      </c>
      <c r="L121" s="56">
        <f>SUM(L122:L126)</f>
        <v>1872.5643552</v>
      </c>
      <c r="M121" s="56">
        <v>22.2924328</v>
      </c>
      <c r="N121" s="56">
        <f>N125</f>
        <v>11.1462164</v>
      </c>
      <c r="O121" s="56">
        <f aca="true" t="shared" si="83" ref="O121:U121">SUM(O122:O126)</f>
        <v>305.44600251599996</v>
      </c>
      <c r="P121" s="56">
        <f t="shared" si="83"/>
        <v>59.00634480000001</v>
      </c>
      <c r="Q121" s="56">
        <f t="shared" si="83"/>
        <v>82.268688</v>
      </c>
      <c r="R121" s="56">
        <f t="shared" si="83"/>
        <v>25.439448</v>
      </c>
      <c r="S121" s="56">
        <f t="shared" si="83"/>
        <v>18.610482816</v>
      </c>
      <c r="T121" s="56">
        <f t="shared" si="83"/>
        <v>101.50172850000001</v>
      </c>
      <c r="U121" s="56">
        <f t="shared" si="83"/>
        <v>18.619310399999996</v>
      </c>
      <c r="W121" s="19"/>
    </row>
    <row r="122" spans="2:21" s="19" customFormat="1" ht="12.75">
      <c r="B122" s="17" t="s">
        <v>119</v>
      </c>
      <c r="C122" s="18">
        <f t="shared" si="54"/>
        <v>704</v>
      </c>
      <c r="D122" s="18">
        <f t="shared" si="55"/>
        <v>679</v>
      </c>
      <c r="E122" s="50">
        <v>5</v>
      </c>
      <c r="F122" s="50">
        <v>674</v>
      </c>
      <c r="G122" s="50">
        <v>25</v>
      </c>
      <c r="H122" s="50">
        <f t="shared" si="56"/>
        <v>1</v>
      </c>
      <c r="I122" s="51">
        <v>1</v>
      </c>
      <c r="J122" s="50"/>
      <c r="K122" s="57">
        <v>309.9</v>
      </c>
      <c r="L122" s="57">
        <f t="shared" si="57"/>
        <v>267.5091936</v>
      </c>
      <c r="M122" s="57">
        <v>22.2924328</v>
      </c>
      <c r="N122" s="57">
        <f t="shared" si="58"/>
        <v>0</v>
      </c>
      <c r="O122" s="57">
        <f>SUM(P122:U122)</f>
        <v>42.409989002</v>
      </c>
      <c r="P122" s="57">
        <f>(7375.7931*(I122+J122))/1000</f>
        <v>7.3757931</v>
      </c>
      <c r="Q122" s="57">
        <f>(10283.586*(I122+J122))/1000</f>
        <v>10.283586</v>
      </c>
      <c r="R122" s="57">
        <f>(3179.931*(I122+J122))/1000</f>
        <v>3.179931</v>
      </c>
      <c r="S122" s="57">
        <f>(96.929598*(I122+J122)*24)/1000</f>
        <v>2.326310352</v>
      </c>
      <c r="T122" s="57">
        <f>16916.95475*I122/1000</f>
        <v>16.916954750000002</v>
      </c>
      <c r="U122" s="57">
        <f>(2327.4138*(I122+J122))/1000</f>
        <v>2.3274138</v>
      </c>
    </row>
    <row r="123" spans="2:21" s="19" customFormat="1" ht="12.75">
      <c r="B123" s="17" t="s">
        <v>229</v>
      </c>
      <c r="C123" s="18">
        <f t="shared" si="54"/>
        <v>577</v>
      </c>
      <c r="D123" s="18">
        <f t="shared" si="55"/>
        <v>476</v>
      </c>
      <c r="E123" s="50">
        <v>23</v>
      </c>
      <c r="F123" s="50">
        <v>453</v>
      </c>
      <c r="G123" s="50">
        <v>101</v>
      </c>
      <c r="H123" s="50">
        <f t="shared" si="56"/>
        <v>1</v>
      </c>
      <c r="I123" s="51">
        <v>1</v>
      </c>
      <c r="J123" s="50"/>
      <c r="K123" s="57">
        <v>309.9</v>
      </c>
      <c r="L123" s="57">
        <f t="shared" si="57"/>
        <v>267.5091936</v>
      </c>
      <c r="M123" s="57">
        <v>22.2924328</v>
      </c>
      <c r="N123" s="57">
        <f t="shared" si="58"/>
        <v>0</v>
      </c>
      <c r="O123" s="57">
        <f>SUM(P123:U123)</f>
        <v>42.409989002</v>
      </c>
      <c r="P123" s="57">
        <f>(7375.7931*(I123+J123))/1000</f>
        <v>7.3757931</v>
      </c>
      <c r="Q123" s="57">
        <f>(10283.586*(I123+J123))/1000</f>
        <v>10.283586</v>
      </c>
      <c r="R123" s="57">
        <f>(3179.931*(I123+J123))/1000</f>
        <v>3.179931</v>
      </c>
      <c r="S123" s="57">
        <f>(96.929598*(I123+J123)*24)/1000</f>
        <v>2.326310352</v>
      </c>
      <c r="T123" s="57">
        <f>16916.95475*I123/1000</f>
        <v>16.916954750000002</v>
      </c>
      <c r="U123" s="57">
        <f>(2327.4138*(I123+J123))/1000</f>
        <v>2.3274138</v>
      </c>
    </row>
    <row r="124" spans="2:21" s="19" customFormat="1" ht="12.75">
      <c r="B124" s="17" t="s">
        <v>195</v>
      </c>
      <c r="C124" s="18">
        <f t="shared" si="54"/>
        <v>4458</v>
      </c>
      <c r="D124" s="18">
        <f t="shared" si="55"/>
        <v>4037</v>
      </c>
      <c r="E124" s="50">
        <v>312</v>
      </c>
      <c r="F124" s="50">
        <v>3725</v>
      </c>
      <c r="G124" s="50">
        <v>421</v>
      </c>
      <c r="H124" s="50">
        <f t="shared" si="56"/>
        <v>4</v>
      </c>
      <c r="I124" s="51">
        <v>4</v>
      </c>
      <c r="J124" s="50"/>
      <c r="K124" s="57">
        <v>1239.7</v>
      </c>
      <c r="L124" s="57">
        <f t="shared" si="57"/>
        <v>1070.0367744</v>
      </c>
      <c r="M124" s="57">
        <v>22.2924328</v>
      </c>
      <c r="N124" s="57">
        <f t="shared" si="58"/>
        <v>0</v>
      </c>
      <c r="O124" s="57">
        <f>SUM(P124:U124)</f>
        <v>169.639956008</v>
      </c>
      <c r="P124" s="57">
        <f>(7375.7931*(I124+J124))/1000</f>
        <v>29.5031724</v>
      </c>
      <c r="Q124" s="57">
        <f>(10283.586*(I124+J124))/1000</f>
        <v>41.134344</v>
      </c>
      <c r="R124" s="57">
        <f>(3179.931*(I124+J124))/1000</f>
        <v>12.719724</v>
      </c>
      <c r="S124" s="57">
        <f>(96.929598*(I124+J124)*24)/1000</f>
        <v>9.305241408</v>
      </c>
      <c r="T124" s="57">
        <f>16916.95475*I124/1000</f>
        <v>67.66781900000001</v>
      </c>
      <c r="U124" s="57">
        <f>(2327.4138*(I124+J124))/1000</f>
        <v>9.3096552</v>
      </c>
    </row>
    <row r="125" spans="2:21" s="19" customFormat="1" ht="12.75">
      <c r="B125" s="17" t="s">
        <v>120</v>
      </c>
      <c r="C125" s="18">
        <f t="shared" si="54"/>
        <v>149</v>
      </c>
      <c r="D125" s="18">
        <f t="shared" si="55"/>
        <v>146</v>
      </c>
      <c r="E125" s="50">
        <v>8</v>
      </c>
      <c r="F125" s="50">
        <v>138</v>
      </c>
      <c r="G125" s="50">
        <v>3</v>
      </c>
      <c r="H125" s="50">
        <f t="shared" si="56"/>
        <v>1</v>
      </c>
      <c r="I125" s="51"/>
      <c r="J125" s="50">
        <v>1</v>
      </c>
      <c r="K125" s="57">
        <v>159.3</v>
      </c>
      <c r="L125" s="57">
        <f t="shared" si="57"/>
        <v>133.7545968</v>
      </c>
      <c r="M125" s="59">
        <v>22.2924328</v>
      </c>
      <c r="N125" s="57">
        <f t="shared" si="58"/>
        <v>11.1462164</v>
      </c>
      <c r="O125" s="57">
        <f>SUM(P125:U125)</f>
        <v>25.493034251999998</v>
      </c>
      <c r="P125" s="57">
        <f>(7375.7931*(I125+J125))/1000</f>
        <v>7.3757931</v>
      </c>
      <c r="Q125" s="57">
        <f>(10283.586*(I125+J125))/1000</f>
        <v>10.283586</v>
      </c>
      <c r="R125" s="57">
        <f>(3179.931*(I125+J125))/1000</f>
        <v>3.179931</v>
      </c>
      <c r="S125" s="57">
        <f>(96.929598*(I125+J125)*24)/1000</f>
        <v>2.326310352</v>
      </c>
      <c r="T125" s="57">
        <f>16916.95475*I125/1000</f>
        <v>0</v>
      </c>
      <c r="U125" s="57">
        <f>(2327.4138*(I125+J125))/1000</f>
        <v>2.3274138</v>
      </c>
    </row>
    <row r="126" spans="2:21" s="19" customFormat="1" ht="12.75">
      <c r="B126" s="17" t="s">
        <v>121</v>
      </c>
      <c r="C126" s="18">
        <f t="shared" si="54"/>
        <v>359</v>
      </c>
      <c r="D126" s="18">
        <f t="shared" si="55"/>
        <v>320</v>
      </c>
      <c r="E126" s="50">
        <v>5</v>
      </c>
      <c r="F126" s="50">
        <v>315</v>
      </c>
      <c r="G126" s="50">
        <v>39</v>
      </c>
      <c r="H126" s="50">
        <f t="shared" si="56"/>
        <v>1</v>
      </c>
      <c r="I126" s="51"/>
      <c r="J126" s="50">
        <v>1</v>
      </c>
      <c r="K126" s="57">
        <v>159.3</v>
      </c>
      <c r="L126" s="57">
        <f t="shared" si="57"/>
        <v>133.7545968</v>
      </c>
      <c r="M126" s="59">
        <v>22.2924328</v>
      </c>
      <c r="N126" s="57">
        <f t="shared" si="58"/>
        <v>11.1462164</v>
      </c>
      <c r="O126" s="57">
        <f>SUM(P126:U126)</f>
        <v>25.493034251999998</v>
      </c>
      <c r="P126" s="57">
        <f>(7375.7931*(I126+J126))/1000</f>
        <v>7.3757931</v>
      </c>
      <c r="Q126" s="57">
        <f>(10283.586*(I126+J126))/1000</f>
        <v>10.283586</v>
      </c>
      <c r="R126" s="57">
        <f>(3179.931*(I126+J126))/1000</f>
        <v>3.179931</v>
      </c>
      <c r="S126" s="57">
        <f>(96.929598*(I126+J126)*24)/1000</f>
        <v>2.326310352</v>
      </c>
      <c r="T126" s="57">
        <f>16916.95475*I126/1000</f>
        <v>0</v>
      </c>
      <c r="U126" s="57">
        <f>(2327.4138*(I126+J126))/1000</f>
        <v>2.3274138</v>
      </c>
    </row>
    <row r="127" spans="2:23" s="4" customFormat="1" ht="12.75">
      <c r="B127" s="15" t="s">
        <v>122</v>
      </c>
      <c r="C127" s="16">
        <f t="shared" si="54"/>
        <v>13963</v>
      </c>
      <c r="D127" s="16">
        <f t="shared" si="55"/>
        <v>13134</v>
      </c>
      <c r="E127" s="49">
        <f>SUM(E128:E142)</f>
        <v>1595</v>
      </c>
      <c r="F127" s="49">
        <f>SUM(F128:F142)</f>
        <v>11539</v>
      </c>
      <c r="G127" s="49">
        <f>SUM(G128:G142)</f>
        <v>829</v>
      </c>
      <c r="H127" s="49">
        <f t="shared" si="56"/>
        <v>16</v>
      </c>
      <c r="I127" s="49">
        <f>SUM(I128:I142)</f>
        <v>15</v>
      </c>
      <c r="J127" s="49">
        <f>SUM(J128:J142)</f>
        <v>1</v>
      </c>
      <c r="K127" s="63">
        <f>SUM(K128:K142)</f>
        <v>4807.8</v>
      </c>
      <c r="L127" s="56">
        <f>SUM(L128:L142)</f>
        <v>4146.392500799999</v>
      </c>
      <c r="M127" s="56">
        <v>22.2924328</v>
      </c>
      <c r="N127" s="56">
        <f t="shared" si="58"/>
        <v>11.1462164</v>
      </c>
      <c r="O127" s="56">
        <f aca="true" t="shared" si="84" ref="O127:U127">SUM(O128:O142)</f>
        <v>661.6428692819999</v>
      </c>
      <c r="P127" s="56">
        <f t="shared" si="84"/>
        <v>118.01268959999997</v>
      </c>
      <c r="Q127" s="56">
        <f t="shared" si="84"/>
        <v>164.53737600000005</v>
      </c>
      <c r="R127" s="56">
        <f t="shared" si="84"/>
        <v>50.87889599999998</v>
      </c>
      <c r="S127" s="56">
        <f t="shared" si="84"/>
        <v>37.220965632</v>
      </c>
      <c r="T127" s="56">
        <f t="shared" si="84"/>
        <v>253.75432125000003</v>
      </c>
      <c r="U127" s="56">
        <f t="shared" si="84"/>
        <v>37.2386208</v>
      </c>
      <c r="W127" s="19"/>
    </row>
    <row r="128" spans="2:21" s="19" customFormat="1" ht="12.75">
      <c r="B128" s="17" t="s">
        <v>123</v>
      </c>
      <c r="C128" s="18">
        <f t="shared" si="54"/>
        <v>1840</v>
      </c>
      <c r="D128" s="18">
        <f t="shared" si="55"/>
        <v>1729</v>
      </c>
      <c r="E128" s="50">
        <v>195</v>
      </c>
      <c r="F128" s="50">
        <v>1534</v>
      </c>
      <c r="G128" s="50">
        <v>111</v>
      </c>
      <c r="H128" s="50">
        <f t="shared" si="56"/>
        <v>1</v>
      </c>
      <c r="I128" s="51">
        <v>1</v>
      </c>
      <c r="J128" s="50"/>
      <c r="K128" s="57">
        <v>309.9</v>
      </c>
      <c r="L128" s="57">
        <f t="shared" si="57"/>
        <v>267.5091936</v>
      </c>
      <c r="M128" s="57">
        <v>22.2924328</v>
      </c>
      <c r="N128" s="57">
        <f t="shared" si="58"/>
        <v>0</v>
      </c>
      <c r="O128" s="57">
        <f aca="true" t="shared" si="85" ref="O128:O142">SUM(P128:U128)</f>
        <v>42.409989002</v>
      </c>
      <c r="P128" s="57">
        <f aca="true" t="shared" si="86" ref="P128:P142">(7375.7931*(I128+J128))/1000</f>
        <v>7.3757931</v>
      </c>
      <c r="Q128" s="57">
        <f aca="true" t="shared" si="87" ref="Q128:Q142">(10283.586*(I128+J128))/1000</f>
        <v>10.283586</v>
      </c>
      <c r="R128" s="57">
        <f aca="true" t="shared" si="88" ref="R128:R142">(3179.931*(I128+J128))/1000</f>
        <v>3.179931</v>
      </c>
      <c r="S128" s="57">
        <f aca="true" t="shared" si="89" ref="S128:S142">(96.929598*(I128+J128)*24)/1000</f>
        <v>2.326310352</v>
      </c>
      <c r="T128" s="57">
        <f aca="true" t="shared" si="90" ref="T128:T142">16916.95475*I128/1000</f>
        <v>16.916954750000002</v>
      </c>
      <c r="U128" s="57">
        <f aca="true" t="shared" si="91" ref="U128:U142">(2327.4138*(I128+J128))/1000</f>
        <v>2.3274138</v>
      </c>
    </row>
    <row r="129" spans="2:21" s="19" customFormat="1" ht="12.75">
      <c r="B129" s="17" t="s">
        <v>124</v>
      </c>
      <c r="C129" s="18">
        <f t="shared" si="54"/>
        <v>637</v>
      </c>
      <c r="D129" s="18">
        <f t="shared" si="55"/>
        <v>622</v>
      </c>
      <c r="E129" s="50">
        <v>106</v>
      </c>
      <c r="F129" s="50">
        <v>516</v>
      </c>
      <c r="G129" s="50">
        <v>15</v>
      </c>
      <c r="H129" s="50">
        <f t="shared" si="56"/>
        <v>1</v>
      </c>
      <c r="I129" s="51">
        <v>1</v>
      </c>
      <c r="J129" s="50"/>
      <c r="K129" s="57">
        <v>309.9</v>
      </c>
      <c r="L129" s="57">
        <f t="shared" si="57"/>
        <v>267.5091936</v>
      </c>
      <c r="M129" s="57">
        <v>22.2924328</v>
      </c>
      <c r="N129" s="57">
        <f t="shared" si="58"/>
        <v>0</v>
      </c>
      <c r="O129" s="57">
        <f t="shared" si="85"/>
        <v>42.409989002</v>
      </c>
      <c r="P129" s="57">
        <f t="shared" si="86"/>
        <v>7.3757931</v>
      </c>
      <c r="Q129" s="57">
        <f t="shared" si="87"/>
        <v>10.283586</v>
      </c>
      <c r="R129" s="57">
        <f t="shared" si="88"/>
        <v>3.179931</v>
      </c>
      <c r="S129" s="57">
        <f t="shared" si="89"/>
        <v>2.326310352</v>
      </c>
      <c r="T129" s="57">
        <f t="shared" si="90"/>
        <v>16.916954750000002</v>
      </c>
      <c r="U129" s="57">
        <f t="shared" si="91"/>
        <v>2.3274138</v>
      </c>
    </row>
    <row r="130" spans="2:21" s="19" customFormat="1" ht="12.75">
      <c r="B130" s="17" t="s">
        <v>230</v>
      </c>
      <c r="C130" s="18">
        <f t="shared" si="54"/>
        <v>1512</v>
      </c>
      <c r="D130" s="18">
        <f t="shared" si="55"/>
        <v>1341</v>
      </c>
      <c r="E130" s="50">
        <v>219</v>
      </c>
      <c r="F130" s="50">
        <v>1122</v>
      </c>
      <c r="G130" s="50">
        <v>171</v>
      </c>
      <c r="H130" s="50">
        <f t="shared" si="56"/>
        <v>1</v>
      </c>
      <c r="I130" s="51">
        <v>1</v>
      </c>
      <c r="J130" s="50"/>
      <c r="K130" s="57">
        <v>309.9</v>
      </c>
      <c r="L130" s="57">
        <f t="shared" si="57"/>
        <v>267.5091936</v>
      </c>
      <c r="M130" s="57">
        <v>22.2924328</v>
      </c>
      <c r="N130" s="57">
        <f t="shared" si="58"/>
        <v>0</v>
      </c>
      <c r="O130" s="57">
        <f t="shared" si="85"/>
        <v>42.409989002</v>
      </c>
      <c r="P130" s="57">
        <f t="shared" si="86"/>
        <v>7.3757931</v>
      </c>
      <c r="Q130" s="57">
        <f t="shared" si="87"/>
        <v>10.283586</v>
      </c>
      <c r="R130" s="57">
        <f t="shared" si="88"/>
        <v>3.179931</v>
      </c>
      <c r="S130" s="57">
        <f t="shared" si="89"/>
        <v>2.326310352</v>
      </c>
      <c r="T130" s="57">
        <f t="shared" si="90"/>
        <v>16.916954750000002</v>
      </c>
      <c r="U130" s="57">
        <f t="shared" si="91"/>
        <v>2.3274138</v>
      </c>
    </row>
    <row r="131" spans="2:21" s="19" customFormat="1" ht="12.75">
      <c r="B131" s="17" t="s">
        <v>125</v>
      </c>
      <c r="C131" s="18">
        <f t="shared" si="54"/>
        <v>2014</v>
      </c>
      <c r="D131" s="18">
        <f t="shared" si="55"/>
        <v>1805</v>
      </c>
      <c r="E131" s="50">
        <v>212</v>
      </c>
      <c r="F131" s="50">
        <v>1593</v>
      </c>
      <c r="G131" s="50">
        <v>209</v>
      </c>
      <c r="H131" s="50">
        <f t="shared" si="56"/>
        <v>2</v>
      </c>
      <c r="I131" s="51">
        <v>2</v>
      </c>
      <c r="J131" s="50"/>
      <c r="K131" s="57">
        <v>619.8</v>
      </c>
      <c r="L131" s="57">
        <f t="shared" si="57"/>
        <v>535.0183872</v>
      </c>
      <c r="M131" s="57">
        <v>22.2924328</v>
      </c>
      <c r="N131" s="57">
        <f t="shared" si="58"/>
        <v>0</v>
      </c>
      <c r="O131" s="57">
        <f t="shared" si="85"/>
        <v>84.819978004</v>
      </c>
      <c r="P131" s="57">
        <f t="shared" si="86"/>
        <v>14.7515862</v>
      </c>
      <c r="Q131" s="57">
        <f t="shared" si="87"/>
        <v>20.567172</v>
      </c>
      <c r="R131" s="57">
        <f t="shared" si="88"/>
        <v>6.359862</v>
      </c>
      <c r="S131" s="57">
        <f t="shared" si="89"/>
        <v>4.652620704</v>
      </c>
      <c r="T131" s="57">
        <f t="shared" si="90"/>
        <v>33.833909500000004</v>
      </c>
      <c r="U131" s="57">
        <f t="shared" si="91"/>
        <v>4.6548276</v>
      </c>
    </row>
    <row r="132" spans="2:21" s="19" customFormat="1" ht="12.75">
      <c r="B132" s="17" t="s">
        <v>126</v>
      </c>
      <c r="C132" s="18">
        <f t="shared" si="54"/>
        <v>774</v>
      </c>
      <c r="D132" s="18">
        <f t="shared" si="55"/>
        <v>745</v>
      </c>
      <c r="E132" s="50">
        <v>60</v>
      </c>
      <c r="F132" s="50">
        <v>685</v>
      </c>
      <c r="G132" s="50">
        <v>29</v>
      </c>
      <c r="H132" s="50">
        <f t="shared" si="56"/>
        <v>1</v>
      </c>
      <c r="I132" s="51">
        <v>1</v>
      </c>
      <c r="J132" s="50"/>
      <c r="K132" s="57">
        <v>309.9</v>
      </c>
      <c r="L132" s="57">
        <f t="shared" si="57"/>
        <v>267.5091936</v>
      </c>
      <c r="M132" s="57">
        <v>22.2924328</v>
      </c>
      <c r="N132" s="57">
        <f t="shared" si="58"/>
        <v>0</v>
      </c>
      <c r="O132" s="57">
        <f t="shared" si="85"/>
        <v>42.409989002</v>
      </c>
      <c r="P132" s="57">
        <f t="shared" si="86"/>
        <v>7.3757931</v>
      </c>
      <c r="Q132" s="57">
        <f t="shared" si="87"/>
        <v>10.283586</v>
      </c>
      <c r="R132" s="57">
        <f t="shared" si="88"/>
        <v>3.179931</v>
      </c>
      <c r="S132" s="57">
        <f t="shared" si="89"/>
        <v>2.326310352</v>
      </c>
      <c r="T132" s="57">
        <f t="shared" si="90"/>
        <v>16.916954750000002</v>
      </c>
      <c r="U132" s="57">
        <f t="shared" si="91"/>
        <v>2.3274138</v>
      </c>
    </row>
    <row r="133" spans="2:21" s="19" customFormat="1" ht="12.75">
      <c r="B133" s="17" t="s">
        <v>127</v>
      </c>
      <c r="C133" s="18">
        <f t="shared" si="54"/>
        <v>960</v>
      </c>
      <c r="D133" s="18">
        <f t="shared" si="55"/>
        <v>946</v>
      </c>
      <c r="E133" s="50">
        <v>75</v>
      </c>
      <c r="F133" s="50">
        <v>871</v>
      </c>
      <c r="G133" s="50">
        <v>14</v>
      </c>
      <c r="H133" s="50">
        <f t="shared" si="56"/>
        <v>1</v>
      </c>
      <c r="I133" s="51">
        <v>1</v>
      </c>
      <c r="J133" s="50"/>
      <c r="K133" s="57">
        <v>309.9</v>
      </c>
      <c r="L133" s="57">
        <f t="shared" si="57"/>
        <v>267.5091936</v>
      </c>
      <c r="M133" s="57">
        <v>22.2924328</v>
      </c>
      <c r="N133" s="57">
        <f t="shared" si="58"/>
        <v>0</v>
      </c>
      <c r="O133" s="57">
        <f t="shared" si="85"/>
        <v>42.409989002</v>
      </c>
      <c r="P133" s="57">
        <f t="shared" si="86"/>
        <v>7.3757931</v>
      </c>
      <c r="Q133" s="57">
        <f t="shared" si="87"/>
        <v>10.283586</v>
      </c>
      <c r="R133" s="57">
        <f t="shared" si="88"/>
        <v>3.179931</v>
      </c>
      <c r="S133" s="57">
        <f t="shared" si="89"/>
        <v>2.326310352</v>
      </c>
      <c r="T133" s="57">
        <f t="shared" si="90"/>
        <v>16.916954750000002</v>
      </c>
      <c r="U133" s="57">
        <f t="shared" si="91"/>
        <v>2.3274138</v>
      </c>
    </row>
    <row r="134" spans="2:21" s="19" customFormat="1" ht="12.75">
      <c r="B134" s="17" t="s">
        <v>128</v>
      </c>
      <c r="C134" s="18">
        <f t="shared" si="54"/>
        <v>342</v>
      </c>
      <c r="D134" s="18">
        <f t="shared" si="55"/>
        <v>338</v>
      </c>
      <c r="E134" s="50">
        <v>14</v>
      </c>
      <c r="F134" s="50">
        <v>324</v>
      </c>
      <c r="G134" s="50">
        <v>4</v>
      </c>
      <c r="H134" s="50">
        <f t="shared" si="56"/>
        <v>1</v>
      </c>
      <c r="I134" s="51"/>
      <c r="J134" s="50">
        <v>1</v>
      </c>
      <c r="K134" s="57">
        <v>159.3</v>
      </c>
      <c r="L134" s="57">
        <f t="shared" si="57"/>
        <v>133.7545968</v>
      </c>
      <c r="M134" s="59">
        <v>22.2924328</v>
      </c>
      <c r="N134" s="57">
        <f t="shared" si="58"/>
        <v>11.1462164</v>
      </c>
      <c r="O134" s="57">
        <f t="shared" si="85"/>
        <v>25.493034251999998</v>
      </c>
      <c r="P134" s="57">
        <f t="shared" si="86"/>
        <v>7.3757931</v>
      </c>
      <c r="Q134" s="57">
        <f t="shared" si="87"/>
        <v>10.283586</v>
      </c>
      <c r="R134" s="57">
        <f t="shared" si="88"/>
        <v>3.179931</v>
      </c>
      <c r="S134" s="57">
        <f t="shared" si="89"/>
        <v>2.326310352</v>
      </c>
      <c r="T134" s="57">
        <f t="shared" si="90"/>
        <v>0</v>
      </c>
      <c r="U134" s="57">
        <f t="shared" si="91"/>
        <v>2.3274138</v>
      </c>
    </row>
    <row r="135" spans="2:21" s="19" customFormat="1" ht="12.75">
      <c r="B135" s="17" t="s">
        <v>129</v>
      </c>
      <c r="C135" s="18">
        <f t="shared" si="54"/>
        <v>670</v>
      </c>
      <c r="D135" s="18">
        <f t="shared" si="55"/>
        <v>657</v>
      </c>
      <c r="E135" s="50">
        <v>66</v>
      </c>
      <c r="F135" s="50">
        <v>591</v>
      </c>
      <c r="G135" s="50">
        <v>13</v>
      </c>
      <c r="H135" s="50">
        <f t="shared" si="56"/>
        <v>1</v>
      </c>
      <c r="I135" s="51">
        <v>1</v>
      </c>
      <c r="J135" s="50"/>
      <c r="K135" s="57">
        <v>309.9</v>
      </c>
      <c r="L135" s="57">
        <f t="shared" si="57"/>
        <v>267.5091936</v>
      </c>
      <c r="M135" s="57">
        <v>22.2924328</v>
      </c>
      <c r="N135" s="57">
        <f t="shared" si="58"/>
        <v>0</v>
      </c>
      <c r="O135" s="57">
        <f t="shared" si="85"/>
        <v>42.409989002</v>
      </c>
      <c r="P135" s="57">
        <f t="shared" si="86"/>
        <v>7.3757931</v>
      </c>
      <c r="Q135" s="57">
        <f t="shared" si="87"/>
        <v>10.283586</v>
      </c>
      <c r="R135" s="57">
        <f t="shared" si="88"/>
        <v>3.179931</v>
      </c>
      <c r="S135" s="57">
        <f t="shared" si="89"/>
        <v>2.326310352</v>
      </c>
      <c r="T135" s="57">
        <f t="shared" si="90"/>
        <v>16.916954750000002</v>
      </c>
      <c r="U135" s="57">
        <f t="shared" si="91"/>
        <v>2.3274138</v>
      </c>
    </row>
    <row r="136" spans="2:21" s="19" customFormat="1" ht="12.75">
      <c r="B136" s="17" t="s">
        <v>130</v>
      </c>
      <c r="C136" s="18">
        <f t="shared" si="54"/>
        <v>912</v>
      </c>
      <c r="D136" s="18">
        <f t="shared" si="55"/>
        <v>879</v>
      </c>
      <c r="E136" s="50">
        <v>182</v>
      </c>
      <c r="F136" s="50">
        <v>697</v>
      </c>
      <c r="G136" s="50">
        <v>33</v>
      </c>
      <c r="H136" s="50">
        <f t="shared" si="56"/>
        <v>1</v>
      </c>
      <c r="I136" s="51">
        <v>1</v>
      </c>
      <c r="J136" s="50"/>
      <c r="K136" s="57">
        <v>309.9</v>
      </c>
      <c r="L136" s="57">
        <f t="shared" si="57"/>
        <v>267.5091936</v>
      </c>
      <c r="M136" s="57">
        <v>22.2924328</v>
      </c>
      <c r="N136" s="57">
        <f t="shared" si="58"/>
        <v>0</v>
      </c>
      <c r="O136" s="57">
        <f t="shared" si="85"/>
        <v>42.409989002</v>
      </c>
      <c r="P136" s="57">
        <f t="shared" si="86"/>
        <v>7.3757931</v>
      </c>
      <c r="Q136" s="57">
        <f t="shared" si="87"/>
        <v>10.283586</v>
      </c>
      <c r="R136" s="57">
        <f t="shared" si="88"/>
        <v>3.179931</v>
      </c>
      <c r="S136" s="57">
        <f t="shared" si="89"/>
        <v>2.326310352</v>
      </c>
      <c r="T136" s="57">
        <f t="shared" si="90"/>
        <v>16.916954750000002</v>
      </c>
      <c r="U136" s="57">
        <f t="shared" si="91"/>
        <v>2.3274138</v>
      </c>
    </row>
    <row r="137" spans="2:21" s="19" customFormat="1" ht="12.75">
      <c r="B137" s="17" t="s">
        <v>131</v>
      </c>
      <c r="C137" s="18">
        <f t="shared" si="54"/>
        <v>595</v>
      </c>
      <c r="D137" s="18">
        <f t="shared" si="55"/>
        <v>549</v>
      </c>
      <c r="E137" s="50">
        <v>37</v>
      </c>
      <c r="F137" s="50">
        <v>512</v>
      </c>
      <c r="G137" s="50">
        <v>46</v>
      </c>
      <c r="H137" s="50">
        <f t="shared" si="56"/>
        <v>1</v>
      </c>
      <c r="I137" s="51">
        <v>1</v>
      </c>
      <c r="J137" s="50"/>
      <c r="K137" s="57">
        <v>309.9</v>
      </c>
      <c r="L137" s="57">
        <f t="shared" si="57"/>
        <v>267.5091936</v>
      </c>
      <c r="M137" s="57">
        <v>22.2924328</v>
      </c>
      <c r="N137" s="57">
        <f t="shared" si="58"/>
        <v>0</v>
      </c>
      <c r="O137" s="57">
        <f t="shared" si="85"/>
        <v>42.409989002</v>
      </c>
      <c r="P137" s="57">
        <f t="shared" si="86"/>
        <v>7.3757931</v>
      </c>
      <c r="Q137" s="57">
        <f t="shared" si="87"/>
        <v>10.283586</v>
      </c>
      <c r="R137" s="57">
        <f t="shared" si="88"/>
        <v>3.179931</v>
      </c>
      <c r="S137" s="57">
        <f t="shared" si="89"/>
        <v>2.326310352</v>
      </c>
      <c r="T137" s="57">
        <f t="shared" si="90"/>
        <v>16.916954750000002</v>
      </c>
      <c r="U137" s="57">
        <f t="shared" si="91"/>
        <v>2.3274138</v>
      </c>
    </row>
    <row r="138" spans="2:21" s="19" customFormat="1" ht="12.75">
      <c r="B138" s="17" t="s">
        <v>132</v>
      </c>
      <c r="C138" s="18">
        <f t="shared" si="54"/>
        <v>789</v>
      </c>
      <c r="D138" s="18">
        <f t="shared" si="55"/>
        <v>706</v>
      </c>
      <c r="E138" s="50">
        <v>109</v>
      </c>
      <c r="F138" s="50">
        <v>597</v>
      </c>
      <c r="G138" s="50">
        <v>83</v>
      </c>
      <c r="H138" s="50">
        <f t="shared" si="56"/>
        <v>1</v>
      </c>
      <c r="I138" s="51">
        <v>1</v>
      </c>
      <c r="J138" s="50"/>
      <c r="K138" s="57">
        <v>309.9</v>
      </c>
      <c r="L138" s="57">
        <f t="shared" si="57"/>
        <v>267.5091936</v>
      </c>
      <c r="M138" s="57">
        <v>22.2924328</v>
      </c>
      <c r="N138" s="57">
        <f t="shared" si="58"/>
        <v>0</v>
      </c>
      <c r="O138" s="57">
        <f t="shared" si="85"/>
        <v>42.409989002</v>
      </c>
      <c r="P138" s="57">
        <f t="shared" si="86"/>
        <v>7.3757931</v>
      </c>
      <c r="Q138" s="57">
        <f t="shared" si="87"/>
        <v>10.283586</v>
      </c>
      <c r="R138" s="57">
        <f t="shared" si="88"/>
        <v>3.179931</v>
      </c>
      <c r="S138" s="57">
        <f t="shared" si="89"/>
        <v>2.326310352</v>
      </c>
      <c r="T138" s="57">
        <f t="shared" si="90"/>
        <v>16.916954750000002</v>
      </c>
      <c r="U138" s="57">
        <f t="shared" si="91"/>
        <v>2.3274138</v>
      </c>
    </row>
    <row r="139" spans="2:21" s="19" customFormat="1" ht="12.75">
      <c r="B139" s="17" t="s">
        <v>133</v>
      </c>
      <c r="C139" s="18">
        <f t="shared" si="54"/>
        <v>643</v>
      </c>
      <c r="D139" s="18">
        <f t="shared" si="55"/>
        <v>613</v>
      </c>
      <c r="E139" s="50">
        <v>49</v>
      </c>
      <c r="F139" s="50">
        <v>564</v>
      </c>
      <c r="G139" s="50">
        <v>30</v>
      </c>
      <c r="H139" s="50">
        <f t="shared" si="56"/>
        <v>1</v>
      </c>
      <c r="I139" s="51">
        <v>1</v>
      </c>
      <c r="J139" s="50"/>
      <c r="K139" s="57">
        <v>309.9</v>
      </c>
      <c r="L139" s="57">
        <f t="shared" si="57"/>
        <v>267.5091936</v>
      </c>
      <c r="M139" s="57">
        <v>22.2924328</v>
      </c>
      <c r="N139" s="57">
        <f t="shared" si="58"/>
        <v>0</v>
      </c>
      <c r="O139" s="57">
        <f t="shared" si="85"/>
        <v>42.409989002</v>
      </c>
      <c r="P139" s="57">
        <f t="shared" si="86"/>
        <v>7.3757931</v>
      </c>
      <c r="Q139" s="57">
        <f t="shared" si="87"/>
        <v>10.283586</v>
      </c>
      <c r="R139" s="57">
        <f t="shared" si="88"/>
        <v>3.179931</v>
      </c>
      <c r="S139" s="57">
        <f t="shared" si="89"/>
        <v>2.326310352</v>
      </c>
      <c r="T139" s="57">
        <f t="shared" si="90"/>
        <v>16.916954750000002</v>
      </c>
      <c r="U139" s="57">
        <f t="shared" si="91"/>
        <v>2.3274138</v>
      </c>
    </row>
    <row r="140" spans="2:21" s="19" customFormat="1" ht="12.75">
      <c r="B140" s="17" t="s">
        <v>134</v>
      </c>
      <c r="C140" s="18">
        <f t="shared" si="54"/>
        <v>606</v>
      </c>
      <c r="D140" s="18">
        <f t="shared" si="55"/>
        <v>588</v>
      </c>
      <c r="E140" s="50">
        <v>91</v>
      </c>
      <c r="F140" s="50">
        <v>497</v>
      </c>
      <c r="G140" s="50">
        <v>18</v>
      </c>
      <c r="H140" s="50">
        <f t="shared" si="56"/>
        <v>1</v>
      </c>
      <c r="I140" s="51">
        <v>1</v>
      </c>
      <c r="J140" s="50"/>
      <c r="K140" s="57">
        <v>309.9</v>
      </c>
      <c r="L140" s="57">
        <f t="shared" si="57"/>
        <v>267.5091936</v>
      </c>
      <c r="M140" s="57">
        <v>22.2924328</v>
      </c>
      <c r="N140" s="57">
        <f t="shared" si="58"/>
        <v>0</v>
      </c>
      <c r="O140" s="57">
        <f t="shared" si="85"/>
        <v>42.409989002</v>
      </c>
      <c r="P140" s="57">
        <f t="shared" si="86"/>
        <v>7.3757931</v>
      </c>
      <c r="Q140" s="57">
        <f t="shared" si="87"/>
        <v>10.283586</v>
      </c>
      <c r="R140" s="57">
        <f t="shared" si="88"/>
        <v>3.179931</v>
      </c>
      <c r="S140" s="57">
        <f t="shared" si="89"/>
        <v>2.326310352</v>
      </c>
      <c r="T140" s="57">
        <f t="shared" si="90"/>
        <v>16.916954750000002</v>
      </c>
      <c r="U140" s="57">
        <f t="shared" si="91"/>
        <v>2.3274138</v>
      </c>
    </row>
    <row r="141" spans="2:21" s="19" customFormat="1" ht="12.75">
      <c r="B141" s="17" t="s">
        <v>135</v>
      </c>
      <c r="C141" s="18">
        <f t="shared" si="54"/>
        <v>626</v>
      </c>
      <c r="D141" s="18">
        <f t="shared" si="55"/>
        <v>608</v>
      </c>
      <c r="E141" s="50">
        <v>50</v>
      </c>
      <c r="F141" s="50">
        <v>558</v>
      </c>
      <c r="G141" s="50">
        <v>18</v>
      </c>
      <c r="H141" s="50">
        <f t="shared" si="56"/>
        <v>1</v>
      </c>
      <c r="I141" s="51">
        <v>1</v>
      </c>
      <c r="J141" s="50"/>
      <c r="K141" s="57">
        <v>309.9</v>
      </c>
      <c r="L141" s="57">
        <f t="shared" si="57"/>
        <v>267.5091936</v>
      </c>
      <c r="M141" s="57">
        <v>22.2924328</v>
      </c>
      <c r="N141" s="57">
        <f t="shared" si="58"/>
        <v>0</v>
      </c>
      <c r="O141" s="57">
        <f t="shared" si="85"/>
        <v>42.409989002</v>
      </c>
      <c r="P141" s="57">
        <f t="shared" si="86"/>
        <v>7.3757931</v>
      </c>
      <c r="Q141" s="57">
        <f t="shared" si="87"/>
        <v>10.283586</v>
      </c>
      <c r="R141" s="57">
        <f t="shared" si="88"/>
        <v>3.179931</v>
      </c>
      <c r="S141" s="57">
        <f t="shared" si="89"/>
        <v>2.326310352</v>
      </c>
      <c r="T141" s="57">
        <f t="shared" si="90"/>
        <v>16.916954750000002</v>
      </c>
      <c r="U141" s="57">
        <f t="shared" si="91"/>
        <v>2.3274138</v>
      </c>
    </row>
    <row r="142" spans="2:21" s="19" customFormat="1" ht="12.75">
      <c r="B142" s="17" t="s">
        <v>136</v>
      </c>
      <c r="C142" s="18">
        <f aca="true" t="shared" si="92" ref="C142:C205">D142+G142</f>
        <v>1043</v>
      </c>
      <c r="D142" s="18">
        <f aca="true" t="shared" si="93" ref="D142:D192">E142+F142</f>
        <v>1008</v>
      </c>
      <c r="E142" s="50">
        <v>130</v>
      </c>
      <c r="F142" s="50">
        <v>878</v>
      </c>
      <c r="G142" s="50">
        <v>35</v>
      </c>
      <c r="H142" s="50">
        <f aca="true" t="shared" si="94" ref="H142:H204">I142+J142</f>
        <v>1</v>
      </c>
      <c r="I142" s="51">
        <v>1</v>
      </c>
      <c r="J142" s="50"/>
      <c r="K142" s="57">
        <v>309.9</v>
      </c>
      <c r="L142" s="57">
        <f t="shared" si="57"/>
        <v>267.5091936</v>
      </c>
      <c r="M142" s="57">
        <v>22.2924328</v>
      </c>
      <c r="N142" s="57">
        <f t="shared" si="58"/>
        <v>0</v>
      </c>
      <c r="O142" s="57">
        <f t="shared" si="85"/>
        <v>42.409989002</v>
      </c>
      <c r="P142" s="57">
        <f t="shared" si="86"/>
        <v>7.3757931</v>
      </c>
      <c r="Q142" s="57">
        <f t="shared" si="87"/>
        <v>10.283586</v>
      </c>
      <c r="R142" s="57">
        <f t="shared" si="88"/>
        <v>3.179931</v>
      </c>
      <c r="S142" s="57">
        <f t="shared" si="89"/>
        <v>2.326310352</v>
      </c>
      <c r="T142" s="57">
        <f t="shared" si="90"/>
        <v>16.916954750000002</v>
      </c>
      <c r="U142" s="57">
        <f t="shared" si="91"/>
        <v>2.3274138</v>
      </c>
    </row>
    <row r="143" spans="2:23" s="4" customFormat="1" ht="12.75">
      <c r="B143" s="15" t="s">
        <v>137</v>
      </c>
      <c r="C143" s="16">
        <f t="shared" si="92"/>
        <v>7339</v>
      </c>
      <c r="D143" s="16">
        <f t="shared" si="93"/>
        <v>6825</v>
      </c>
      <c r="E143" s="49">
        <f>SUM(E144:E156)</f>
        <v>265</v>
      </c>
      <c r="F143" s="49">
        <f>SUM(F144:F156)</f>
        <v>6560</v>
      </c>
      <c r="G143" s="49">
        <f>SUM(G144:G156)</f>
        <v>514</v>
      </c>
      <c r="H143" s="49">
        <f t="shared" si="94"/>
        <v>13</v>
      </c>
      <c r="I143" s="49">
        <f>SUM(I144:I156)</f>
        <v>8</v>
      </c>
      <c r="J143" s="49">
        <f>SUM(J144:J156)</f>
        <v>5</v>
      </c>
      <c r="K143" s="63">
        <f>SUM(K144:K156)</f>
        <v>3275.7000000000003</v>
      </c>
      <c r="L143" s="56">
        <f>SUM(L144:L156)</f>
        <v>2808.8465327999993</v>
      </c>
      <c r="M143" s="56">
        <v>22.2924328</v>
      </c>
      <c r="N143" s="56">
        <f>N144</f>
        <v>11.1462164</v>
      </c>
      <c r="O143" s="56">
        <f aca="true" t="shared" si="95" ref="O143:U143">SUM(O144:O156)</f>
        <v>466.74508327599995</v>
      </c>
      <c r="P143" s="56">
        <f t="shared" si="95"/>
        <v>95.88531029999999</v>
      </c>
      <c r="Q143" s="56">
        <f t="shared" si="95"/>
        <v>133.686618</v>
      </c>
      <c r="R143" s="56">
        <f t="shared" si="95"/>
        <v>41.339102999999994</v>
      </c>
      <c r="S143" s="56">
        <f t="shared" si="95"/>
        <v>30.242034576000002</v>
      </c>
      <c r="T143" s="56">
        <f t="shared" si="95"/>
        <v>135.33563800000002</v>
      </c>
      <c r="U143" s="56">
        <f t="shared" si="95"/>
        <v>30.256379399999993</v>
      </c>
      <c r="W143" s="19"/>
    </row>
    <row r="144" spans="2:21" s="19" customFormat="1" ht="12.75">
      <c r="B144" s="17" t="s">
        <v>138</v>
      </c>
      <c r="C144" s="18">
        <f t="shared" si="92"/>
        <v>353</v>
      </c>
      <c r="D144" s="18">
        <f t="shared" si="93"/>
        <v>334</v>
      </c>
      <c r="E144" s="50">
        <v>9</v>
      </c>
      <c r="F144" s="50">
        <v>325</v>
      </c>
      <c r="G144" s="50">
        <v>19</v>
      </c>
      <c r="H144" s="50">
        <f t="shared" si="94"/>
        <v>1</v>
      </c>
      <c r="I144" s="51"/>
      <c r="J144" s="50">
        <v>1</v>
      </c>
      <c r="K144" s="57">
        <v>159.3</v>
      </c>
      <c r="L144" s="57">
        <f aca="true" t="shared" si="96" ref="L144:L205">M144*I144*12+N144*J144*12</f>
        <v>133.7545968</v>
      </c>
      <c r="M144" s="59">
        <v>22.2924328</v>
      </c>
      <c r="N144" s="57">
        <f aca="true" t="shared" si="97" ref="N144:N206">M144*J144*0.5</f>
        <v>11.1462164</v>
      </c>
      <c r="O144" s="57">
        <f aca="true" t="shared" si="98" ref="O144:O156">SUM(P144:U144)</f>
        <v>25.493034251999998</v>
      </c>
      <c r="P144" s="57">
        <f aca="true" t="shared" si="99" ref="P144:P156">(7375.7931*(I144+J144))/1000</f>
        <v>7.3757931</v>
      </c>
      <c r="Q144" s="57">
        <f aca="true" t="shared" si="100" ref="Q144:Q156">(10283.586*(I144+J144))/1000</f>
        <v>10.283586</v>
      </c>
      <c r="R144" s="57">
        <f aca="true" t="shared" si="101" ref="R144:R156">(3179.931*(I144+J144))/1000</f>
        <v>3.179931</v>
      </c>
      <c r="S144" s="57">
        <f aca="true" t="shared" si="102" ref="S144:S156">(96.929598*(I144+J144)*24)/1000</f>
        <v>2.326310352</v>
      </c>
      <c r="T144" s="57">
        <f aca="true" t="shared" si="103" ref="T144:T156">16916.95475*I144/1000</f>
        <v>0</v>
      </c>
      <c r="U144" s="57">
        <f aca="true" t="shared" si="104" ref="U144:U156">(2327.4138*(I144+J144))/1000</f>
        <v>2.3274138</v>
      </c>
    </row>
    <row r="145" spans="2:21" s="19" customFormat="1" ht="12.75">
      <c r="B145" s="17" t="s">
        <v>139</v>
      </c>
      <c r="C145" s="18">
        <f t="shared" si="92"/>
        <v>239</v>
      </c>
      <c r="D145" s="18">
        <f t="shared" si="93"/>
        <v>228</v>
      </c>
      <c r="E145" s="50">
        <v>7</v>
      </c>
      <c r="F145" s="50">
        <v>221</v>
      </c>
      <c r="G145" s="50">
        <v>11</v>
      </c>
      <c r="H145" s="50">
        <f t="shared" si="94"/>
        <v>1</v>
      </c>
      <c r="I145" s="51"/>
      <c r="J145" s="50">
        <v>1</v>
      </c>
      <c r="K145" s="57">
        <v>159.3</v>
      </c>
      <c r="L145" s="57">
        <f t="shared" si="96"/>
        <v>133.7545968</v>
      </c>
      <c r="M145" s="59">
        <v>22.2924328</v>
      </c>
      <c r="N145" s="57">
        <f t="shared" si="97"/>
        <v>11.1462164</v>
      </c>
      <c r="O145" s="57">
        <f t="shared" si="98"/>
        <v>25.493034251999998</v>
      </c>
      <c r="P145" s="57">
        <f t="shared" si="99"/>
        <v>7.3757931</v>
      </c>
      <c r="Q145" s="57">
        <f t="shared" si="100"/>
        <v>10.283586</v>
      </c>
      <c r="R145" s="57">
        <f t="shared" si="101"/>
        <v>3.179931</v>
      </c>
      <c r="S145" s="57">
        <f t="shared" si="102"/>
        <v>2.326310352</v>
      </c>
      <c r="T145" s="57">
        <f t="shared" si="103"/>
        <v>0</v>
      </c>
      <c r="U145" s="57">
        <f t="shared" si="104"/>
        <v>2.3274138</v>
      </c>
    </row>
    <row r="146" spans="2:21" s="19" customFormat="1" ht="12.75">
      <c r="B146" s="17" t="s">
        <v>140</v>
      </c>
      <c r="C146" s="18">
        <f t="shared" si="92"/>
        <v>611</v>
      </c>
      <c r="D146" s="18">
        <f t="shared" si="93"/>
        <v>575</v>
      </c>
      <c r="E146" s="50">
        <v>23</v>
      </c>
      <c r="F146" s="50">
        <v>552</v>
      </c>
      <c r="G146" s="50">
        <v>36</v>
      </c>
      <c r="H146" s="50">
        <f t="shared" si="94"/>
        <v>1</v>
      </c>
      <c r="I146" s="51">
        <v>1</v>
      </c>
      <c r="J146" s="50"/>
      <c r="K146" s="57">
        <v>309.9</v>
      </c>
      <c r="L146" s="57">
        <f t="shared" si="96"/>
        <v>267.5091936</v>
      </c>
      <c r="M146" s="57">
        <v>22.2924328</v>
      </c>
      <c r="N146" s="57">
        <f t="shared" si="97"/>
        <v>0</v>
      </c>
      <c r="O146" s="57">
        <f t="shared" si="98"/>
        <v>42.409989002</v>
      </c>
      <c r="P146" s="57">
        <f t="shared" si="99"/>
        <v>7.3757931</v>
      </c>
      <c r="Q146" s="57">
        <f t="shared" si="100"/>
        <v>10.283586</v>
      </c>
      <c r="R146" s="57">
        <f t="shared" si="101"/>
        <v>3.179931</v>
      </c>
      <c r="S146" s="57">
        <f t="shared" si="102"/>
        <v>2.326310352</v>
      </c>
      <c r="T146" s="57">
        <f t="shared" si="103"/>
        <v>16.916954750000002</v>
      </c>
      <c r="U146" s="57">
        <f t="shared" si="104"/>
        <v>2.3274138</v>
      </c>
    </row>
    <row r="147" spans="2:21" s="19" customFormat="1" ht="12.75">
      <c r="B147" s="17" t="s">
        <v>141</v>
      </c>
      <c r="C147" s="18">
        <f t="shared" si="92"/>
        <v>894</v>
      </c>
      <c r="D147" s="18">
        <f t="shared" si="93"/>
        <v>857</v>
      </c>
      <c r="E147" s="50">
        <v>34</v>
      </c>
      <c r="F147" s="50">
        <v>823</v>
      </c>
      <c r="G147" s="50">
        <v>37</v>
      </c>
      <c r="H147" s="50">
        <f t="shared" si="94"/>
        <v>1</v>
      </c>
      <c r="I147" s="51">
        <v>1</v>
      </c>
      <c r="J147" s="50"/>
      <c r="K147" s="57">
        <v>309.9</v>
      </c>
      <c r="L147" s="57">
        <f t="shared" si="96"/>
        <v>267.5091936</v>
      </c>
      <c r="M147" s="57">
        <v>22.2924328</v>
      </c>
      <c r="N147" s="57">
        <f t="shared" si="97"/>
        <v>0</v>
      </c>
      <c r="O147" s="57">
        <f t="shared" si="98"/>
        <v>42.409989002</v>
      </c>
      <c r="P147" s="57">
        <f t="shared" si="99"/>
        <v>7.3757931</v>
      </c>
      <c r="Q147" s="57">
        <f t="shared" si="100"/>
        <v>10.283586</v>
      </c>
      <c r="R147" s="57">
        <f t="shared" si="101"/>
        <v>3.179931</v>
      </c>
      <c r="S147" s="57">
        <f t="shared" si="102"/>
        <v>2.326310352</v>
      </c>
      <c r="T147" s="57">
        <f t="shared" si="103"/>
        <v>16.916954750000002</v>
      </c>
      <c r="U147" s="57">
        <f t="shared" si="104"/>
        <v>2.3274138</v>
      </c>
    </row>
    <row r="148" spans="2:21" s="19" customFormat="1" ht="12.75">
      <c r="B148" s="17" t="s">
        <v>142</v>
      </c>
      <c r="C148" s="50">
        <f t="shared" si="92"/>
        <v>616</v>
      </c>
      <c r="D148" s="50">
        <f t="shared" si="93"/>
        <v>578</v>
      </c>
      <c r="E148" s="50">
        <v>15</v>
      </c>
      <c r="F148" s="50">
        <v>563</v>
      </c>
      <c r="G148" s="50">
        <v>38</v>
      </c>
      <c r="H148" s="50">
        <f t="shared" si="94"/>
        <v>1</v>
      </c>
      <c r="I148" s="51">
        <v>1</v>
      </c>
      <c r="J148" s="50"/>
      <c r="K148" s="61">
        <v>309.9</v>
      </c>
      <c r="L148" s="57">
        <f t="shared" si="96"/>
        <v>267.5091936</v>
      </c>
      <c r="M148" s="57">
        <v>22.2924328</v>
      </c>
      <c r="N148" s="57">
        <f t="shared" si="97"/>
        <v>0</v>
      </c>
      <c r="O148" s="57">
        <f t="shared" si="98"/>
        <v>42.409989002</v>
      </c>
      <c r="P148" s="57">
        <f t="shared" si="99"/>
        <v>7.3757931</v>
      </c>
      <c r="Q148" s="57">
        <f t="shared" si="100"/>
        <v>10.283586</v>
      </c>
      <c r="R148" s="57">
        <f t="shared" si="101"/>
        <v>3.179931</v>
      </c>
      <c r="S148" s="57">
        <f t="shared" si="102"/>
        <v>2.326310352</v>
      </c>
      <c r="T148" s="57">
        <f t="shared" si="103"/>
        <v>16.916954750000002</v>
      </c>
      <c r="U148" s="57">
        <f t="shared" si="104"/>
        <v>2.3274138</v>
      </c>
    </row>
    <row r="149" spans="2:21" s="19" customFormat="1" ht="12.75">
      <c r="B149" s="17" t="s">
        <v>231</v>
      </c>
      <c r="C149" s="50">
        <f t="shared" si="92"/>
        <v>938</v>
      </c>
      <c r="D149" s="50">
        <f t="shared" si="93"/>
        <v>864</v>
      </c>
      <c r="E149" s="50">
        <v>28</v>
      </c>
      <c r="F149" s="50">
        <v>836</v>
      </c>
      <c r="G149" s="50">
        <v>74</v>
      </c>
      <c r="H149" s="50">
        <f t="shared" si="94"/>
        <v>1</v>
      </c>
      <c r="I149" s="51">
        <v>1</v>
      </c>
      <c r="J149" s="50"/>
      <c r="K149" s="61">
        <v>309.9</v>
      </c>
      <c r="L149" s="57">
        <f t="shared" si="96"/>
        <v>267.5091936</v>
      </c>
      <c r="M149" s="57">
        <v>22.2924328</v>
      </c>
      <c r="N149" s="57">
        <f t="shared" si="97"/>
        <v>0</v>
      </c>
      <c r="O149" s="57">
        <f t="shared" si="98"/>
        <v>42.409989002</v>
      </c>
      <c r="P149" s="57">
        <f t="shared" si="99"/>
        <v>7.3757931</v>
      </c>
      <c r="Q149" s="57">
        <f t="shared" si="100"/>
        <v>10.283586</v>
      </c>
      <c r="R149" s="57">
        <f t="shared" si="101"/>
        <v>3.179931</v>
      </c>
      <c r="S149" s="57">
        <f t="shared" si="102"/>
        <v>2.326310352</v>
      </c>
      <c r="T149" s="57">
        <f t="shared" si="103"/>
        <v>16.916954750000002</v>
      </c>
      <c r="U149" s="57">
        <f t="shared" si="104"/>
        <v>2.3274138</v>
      </c>
    </row>
    <row r="150" spans="2:21" s="19" customFormat="1" ht="12.75">
      <c r="B150" s="17" t="s">
        <v>143</v>
      </c>
      <c r="C150" s="50">
        <f t="shared" si="92"/>
        <v>518</v>
      </c>
      <c r="D150" s="50">
        <f t="shared" si="93"/>
        <v>476</v>
      </c>
      <c r="E150" s="50">
        <v>16</v>
      </c>
      <c r="F150" s="50">
        <v>460</v>
      </c>
      <c r="G150" s="50">
        <v>42</v>
      </c>
      <c r="H150" s="50">
        <f t="shared" si="94"/>
        <v>1</v>
      </c>
      <c r="I150" s="51">
        <v>1</v>
      </c>
      <c r="J150" s="50"/>
      <c r="K150" s="61">
        <v>309.9</v>
      </c>
      <c r="L150" s="57">
        <f t="shared" si="96"/>
        <v>267.5091936</v>
      </c>
      <c r="M150" s="57">
        <v>22.2924328</v>
      </c>
      <c r="N150" s="57">
        <f t="shared" si="97"/>
        <v>0</v>
      </c>
      <c r="O150" s="57">
        <f t="shared" si="98"/>
        <v>42.409989002</v>
      </c>
      <c r="P150" s="57">
        <f t="shared" si="99"/>
        <v>7.3757931</v>
      </c>
      <c r="Q150" s="57">
        <f t="shared" si="100"/>
        <v>10.283586</v>
      </c>
      <c r="R150" s="57">
        <f t="shared" si="101"/>
        <v>3.179931</v>
      </c>
      <c r="S150" s="57">
        <f t="shared" si="102"/>
        <v>2.326310352</v>
      </c>
      <c r="T150" s="57">
        <f t="shared" si="103"/>
        <v>16.916954750000002</v>
      </c>
      <c r="U150" s="57">
        <f t="shared" si="104"/>
        <v>2.3274138</v>
      </c>
    </row>
    <row r="151" spans="2:21" s="19" customFormat="1" ht="12.75">
      <c r="B151" s="17" t="s">
        <v>144</v>
      </c>
      <c r="C151" s="50">
        <f t="shared" si="92"/>
        <v>346</v>
      </c>
      <c r="D151" s="50">
        <f t="shared" si="93"/>
        <v>319</v>
      </c>
      <c r="E151" s="50">
        <v>14</v>
      </c>
      <c r="F151" s="50">
        <v>305</v>
      </c>
      <c r="G151" s="50">
        <v>27</v>
      </c>
      <c r="H151" s="50">
        <f t="shared" si="94"/>
        <v>1</v>
      </c>
      <c r="I151" s="51"/>
      <c r="J151" s="50">
        <v>1</v>
      </c>
      <c r="K151" s="61">
        <v>159.3</v>
      </c>
      <c r="L151" s="57">
        <f t="shared" si="96"/>
        <v>133.7545968</v>
      </c>
      <c r="M151" s="59">
        <v>22.2924328</v>
      </c>
      <c r="N151" s="57">
        <f t="shared" si="97"/>
        <v>11.1462164</v>
      </c>
      <c r="O151" s="57">
        <f t="shared" si="98"/>
        <v>25.493034251999998</v>
      </c>
      <c r="P151" s="57">
        <f t="shared" si="99"/>
        <v>7.3757931</v>
      </c>
      <c r="Q151" s="57">
        <f t="shared" si="100"/>
        <v>10.283586</v>
      </c>
      <c r="R151" s="57">
        <f t="shared" si="101"/>
        <v>3.179931</v>
      </c>
      <c r="S151" s="57">
        <f t="shared" si="102"/>
        <v>2.326310352</v>
      </c>
      <c r="T151" s="57">
        <f t="shared" si="103"/>
        <v>0</v>
      </c>
      <c r="U151" s="57">
        <f t="shared" si="104"/>
        <v>2.3274138</v>
      </c>
    </row>
    <row r="152" spans="2:21" s="19" customFormat="1" ht="12.75">
      <c r="B152" s="17" t="s">
        <v>145</v>
      </c>
      <c r="C152" s="50">
        <f t="shared" si="92"/>
        <v>331</v>
      </c>
      <c r="D152" s="50">
        <f t="shared" si="93"/>
        <v>306</v>
      </c>
      <c r="E152" s="50">
        <v>12</v>
      </c>
      <c r="F152" s="50">
        <v>294</v>
      </c>
      <c r="G152" s="50">
        <v>25</v>
      </c>
      <c r="H152" s="50">
        <f t="shared" si="94"/>
        <v>1</v>
      </c>
      <c r="I152" s="51"/>
      <c r="J152" s="50">
        <v>1</v>
      </c>
      <c r="K152" s="61">
        <v>159.3</v>
      </c>
      <c r="L152" s="57">
        <f t="shared" si="96"/>
        <v>133.7545968</v>
      </c>
      <c r="M152" s="59">
        <v>22.2924328</v>
      </c>
      <c r="N152" s="57">
        <f t="shared" si="97"/>
        <v>11.1462164</v>
      </c>
      <c r="O152" s="57">
        <f t="shared" si="98"/>
        <v>25.493034251999998</v>
      </c>
      <c r="P152" s="57">
        <f t="shared" si="99"/>
        <v>7.3757931</v>
      </c>
      <c r="Q152" s="57">
        <f t="shared" si="100"/>
        <v>10.283586</v>
      </c>
      <c r="R152" s="57">
        <f t="shared" si="101"/>
        <v>3.179931</v>
      </c>
      <c r="S152" s="57">
        <f t="shared" si="102"/>
        <v>2.326310352</v>
      </c>
      <c r="T152" s="57">
        <f t="shared" si="103"/>
        <v>0</v>
      </c>
      <c r="U152" s="57">
        <f t="shared" si="104"/>
        <v>2.3274138</v>
      </c>
    </row>
    <row r="153" spans="2:21" s="19" customFormat="1" ht="12.75">
      <c r="B153" s="17" t="s">
        <v>146</v>
      </c>
      <c r="C153" s="50">
        <f t="shared" si="92"/>
        <v>575</v>
      </c>
      <c r="D153" s="50">
        <f t="shared" si="93"/>
        <v>525</v>
      </c>
      <c r="E153" s="50">
        <v>22</v>
      </c>
      <c r="F153" s="50">
        <v>503</v>
      </c>
      <c r="G153" s="50">
        <v>50</v>
      </c>
      <c r="H153" s="50">
        <f t="shared" si="94"/>
        <v>1</v>
      </c>
      <c r="I153" s="51">
        <v>1</v>
      </c>
      <c r="J153" s="50"/>
      <c r="K153" s="61">
        <v>309.9</v>
      </c>
      <c r="L153" s="57">
        <f t="shared" si="96"/>
        <v>267.5091936</v>
      </c>
      <c r="M153" s="57">
        <v>22.2924328</v>
      </c>
      <c r="N153" s="57">
        <f t="shared" si="97"/>
        <v>0</v>
      </c>
      <c r="O153" s="57">
        <f t="shared" si="98"/>
        <v>42.409989002</v>
      </c>
      <c r="P153" s="57">
        <f t="shared" si="99"/>
        <v>7.3757931</v>
      </c>
      <c r="Q153" s="57">
        <f t="shared" si="100"/>
        <v>10.283586</v>
      </c>
      <c r="R153" s="57">
        <f t="shared" si="101"/>
        <v>3.179931</v>
      </c>
      <c r="S153" s="57">
        <f t="shared" si="102"/>
        <v>2.326310352</v>
      </c>
      <c r="T153" s="57">
        <f t="shared" si="103"/>
        <v>16.916954750000002</v>
      </c>
      <c r="U153" s="57">
        <f t="shared" si="104"/>
        <v>2.3274138</v>
      </c>
    </row>
    <row r="154" spans="2:21" s="19" customFormat="1" ht="12.75">
      <c r="B154" s="17" t="s">
        <v>147</v>
      </c>
      <c r="C154" s="50">
        <f t="shared" si="92"/>
        <v>1054</v>
      </c>
      <c r="D154" s="50">
        <f t="shared" si="93"/>
        <v>978</v>
      </c>
      <c r="E154" s="50">
        <v>56</v>
      </c>
      <c r="F154" s="50">
        <v>922</v>
      </c>
      <c r="G154" s="50">
        <v>76</v>
      </c>
      <c r="H154" s="50">
        <f t="shared" si="94"/>
        <v>1</v>
      </c>
      <c r="I154" s="51">
        <v>1</v>
      </c>
      <c r="J154" s="50"/>
      <c r="K154" s="61">
        <v>309.9</v>
      </c>
      <c r="L154" s="57">
        <f t="shared" si="96"/>
        <v>267.5091936</v>
      </c>
      <c r="M154" s="57">
        <v>22.2924328</v>
      </c>
      <c r="N154" s="57">
        <f t="shared" si="97"/>
        <v>0</v>
      </c>
      <c r="O154" s="57">
        <f t="shared" si="98"/>
        <v>42.409989002</v>
      </c>
      <c r="P154" s="57">
        <f t="shared" si="99"/>
        <v>7.3757931</v>
      </c>
      <c r="Q154" s="57">
        <f t="shared" si="100"/>
        <v>10.283586</v>
      </c>
      <c r="R154" s="57">
        <f t="shared" si="101"/>
        <v>3.179931</v>
      </c>
      <c r="S154" s="57">
        <f t="shared" si="102"/>
        <v>2.326310352</v>
      </c>
      <c r="T154" s="57">
        <f t="shared" si="103"/>
        <v>16.916954750000002</v>
      </c>
      <c r="U154" s="57">
        <f t="shared" si="104"/>
        <v>2.3274138</v>
      </c>
    </row>
    <row r="155" spans="2:21" s="19" customFormat="1" ht="12.75">
      <c r="B155" s="17" t="s">
        <v>148</v>
      </c>
      <c r="C155" s="50">
        <f t="shared" si="92"/>
        <v>213</v>
      </c>
      <c r="D155" s="50">
        <f t="shared" si="93"/>
        <v>205</v>
      </c>
      <c r="E155" s="50">
        <v>9</v>
      </c>
      <c r="F155" s="50">
        <v>196</v>
      </c>
      <c r="G155" s="50">
        <v>8</v>
      </c>
      <c r="H155" s="50">
        <f t="shared" si="94"/>
        <v>1</v>
      </c>
      <c r="I155" s="51"/>
      <c r="J155" s="50">
        <v>1</v>
      </c>
      <c r="K155" s="61">
        <v>159.3</v>
      </c>
      <c r="L155" s="57">
        <f t="shared" si="96"/>
        <v>133.7545968</v>
      </c>
      <c r="M155" s="59">
        <v>22.2924328</v>
      </c>
      <c r="N155" s="57">
        <f t="shared" si="97"/>
        <v>11.1462164</v>
      </c>
      <c r="O155" s="57">
        <f t="shared" si="98"/>
        <v>25.493034251999998</v>
      </c>
      <c r="P155" s="57">
        <f t="shared" si="99"/>
        <v>7.3757931</v>
      </c>
      <c r="Q155" s="57">
        <f t="shared" si="100"/>
        <v>10.283586</v>
      </c>
      <c r="R155" s="57">
        <f t="shared" si="101"/>
        <v>3.179931</v>
      </c>
      <c r="S155" s="57">
        <f t="shared" si="102"/>
        <v>2.326310352</v>
      </c>
      <c r="T155" s="57">
        <f t="shared" si="103"/>
        <v>0</v>
      </c>
      <c r="U155" s="57">
        <f t="shared" si="104"/>
        <v>2.3274138</v>
      </c>
    </row>
    <row r="156" spans="2:21" s="19" customFormat="1" ht="12.75">
      <c r="B156" s="17" t="s">
        <v>149</v>
      </c>
      <c r="C156" s="50">
        <f t="shared" si="92"/>
        <v>651</v>
      </c>
      <c r="D156" s="50">
        <f t="shared" si="93"/>
        <v>580</v>
      </c>
      <c r="E156" s="50">
        <v>20</v>
      </c>
      <c r="F156" s="50">
        <v>560</v>
      </c>
      <c r="G156" s="50">
        <v>71</v>
      </c>
      <c r="H156" s="50">
        <f t="shared" si="94"/>
        <v>1</v>
      </c>
      <c r="I156" s="51">
        <v>1</v>
      </c>
      <c r="J156" s="50"/>
      <c r="K156" s="61">
        <v>309.9</v>
      </c>
      <c r="L156" s="57">
        <f t="shared" si="96"/>
        <v>267.5091936</v>
      </c>
      <c r="M156" s="57">
        <v>22.2924328</v>
      </c>
      <c r="N156" s="57">
        <f t="shared" si="97"/>
        <v>0</v>
      </c>
      <c r="O156" s="57">
        <f t="shared" si="98"/>
        <v>42.409989002</v>
      </c>
      <c r="P156" s="57">
        <f t="shared" si="99"/>
        <v>7.3757931</v>
      </c>
      <c r="Q156" s="57">
        <f t="shared" si="100"/>
        <v>10.283586</v>
      </c>
      <c r="R156" s="57">
        <f t="shared" si="101"/>
        <v>3.179931</v>
      </c>
      <c r="S156" s="57">
        <f t="shared" si="102"/>
        <v>2.326310352</v>
      </c>
      <c r="T156" s="57">
        <f t="shared" si="103"/>
        <v>16.916954750000002</v>
      </c>
      <c r="U156" s="57">
        <f t="shared" si="104"/>
        <v>2.3274138</v>
      </c>
    </row>
    <row r="157" spans="2:23" s="4" customFormat="1" ht="12.75">
      <c r="B157" s="15" t="s">
        <v>150</v>
      </c>
      <c r="C157" s="53">
        <f t="shared" si="92"/>
        <v>2460</v>
      </c>
      <c r="D157" s="53">
        <f t="shared" si="93"/>
        <v>2262</v>
      </c>
      <c r="E157" s="49">
        <f>SUM(E158:E161)</f>
        <v>77</v>
      </c>
      <c r="F157" s="49">
        <f>SUM(F158:F161)</f>
        <v>2185</v>
      </c>
      <c r="G157" s="49">
        <f>SUM(G158:G161)</f>
        <v>198</v>
      </c>
      <c r="H157" s="49">
        <f t="shared" si="94"/>
        <v>4</v>
      </c>
      <c r="I157" s="49">
        <f>SUM(I158:I161)</f>
        <v>4</v>
      </c>
      <c r="J157" s="49">
        <f>SUM(J158:J161)</f>
        <v>0</v>
      </c>
      <c r="K157" s="63">
        <f>SUM(K158:K161)</f>
        <v>1239.6</v>
      </c>
      <c r="L157" s="56">
        <f>SUM(L158:L161)</f>
        <v>1070.0367744</v>
      </c>
      <c r="M157" s="56">
        <v>22.2924328</v>
      </c>
      <c r="N157" s="56">
        <f>N143</f>
        <v>11.1462164</v>
      </c>
      <c r="O157" s="56">
        <f aca="true" t="shared" si="105" ref="O157:U157">SUM(O158:O161)</f>
        <v>169.639956008</v>
      </c>
      <c r="P157" s="56">
        <f t="shared" si="105"/>
        <v>29.5031724</v>
      </c>
      <c r="Q157" s="56">
        <f t="shared" si="105"/>
        <v>41.134344</v>
      </c>
      <c r="R157" s="56">
        <f t="shared" si="105"/>
        <v>12.719724</v>
      </c>
      <c r="S157" s="56">
        <f t="shared" si="105"/>
        <v>9.305241408</v>
      </c>
      <c r="T157" s="56">
        <f t="shared" si="105"/>
        <v>67.66781900000001</v>
      </c>
      <c r="U157" s="56">
        <f t="shared" si="105"/>
        <v>9.3096552</v>
      </c>
      <c r="W157" s="19"/>
    </row>
    <row r="158" spans="2:21" s="19" customFormat="1" ht="12.75">
      <c r="B158" s="17" t="s">
        <v>151</v>
      </c>
      <c r="C158" s="50">
        <f t="shared" si="92"/>
        <v>682</v>
      </c>
      <c r="D158" s="50">
        <f t="shared" si="93"/>
        <v>653</v>
      </c>
      <c r="E158" s="50">
        <v>28</v>
      </c>
      <c r="F158" s="50">
        <v>625</v>
      </c>
      <c r="G158" s="50">
        <v>29</v>
      </c>
      <c r="H158" s="50">
        <f t="shared" si="94"/>
        <v>1</v>
      </c>
      <c r="I158" s="51">
        <v>1</v>
      </c>
      <c r="J158" s="50"/>
      <c r="K158" s="61">
        <v>309.9</v>
      </c>
      <c r="L158" s="57">
        <f t="shared" si="96"/>
        <v>267.5091936</v>
      </c>
      <c r="M158" s="57">
        <v>22.2924328</v>
      </c>
      <c r="N158" s="57">
        <f t="shared" si="97"/>
        <v>0</v>
      </c>
      <c r="O158" s="57">
        <f>SUM(P158:U158)</f>
        <v>42.409989002</v>
      </c>
      <c r="P158" s="57">
        <f>(7375.7931*(I158+J158))/1000</f>
        <v>7.3757931</v>
      </c>
      <c r="Q158" s="57">
        <f>(10283.586*(I158+J158))/1000</f>
        <v>10.283586</v>
      </c>
      <c r="R158" s="57">
        <f>(3179.931*(I158+J158))/1000</f>
        <v>3.179931</v>
      </c>
      <c r="S158" s="57">
        <f>(96.929598*(I158+J158)*24)/1000</f>
        <v>2.326310352</v>
      </c>
      <c r="T158" s="57">
        <f>16916.95475*I158/1000</f>
        <v>16.916954750000002</v>
      </c>
      <c r="U158" s="57">
        <f>(2327.4138*(I158+J158))/1000</f>
        <v>2.3274138</v>
      </c>
    </row>
    <row r="159" spans="2:21" s="19" customFormat="1" ht="12.75">
      <c r="B159" s="17" t="s">
        <v>232</v>
      </c>
      <c r="C159" s="50">
        <f t="shared" si="92"/>
        <v>575</v>
      </c>
      <c r="D159" s="50">
        <f t="shared" si="93"/>
        <v>521</v>
      </c>
      <c r="E159" s="50">
        <v>17</v>
      </c>
      <c r="F159" s="50">
        <v>504</v>
      </c>
      <c r="G159" s="50">
        <v>54</v>
      </c>
      <c r="H159" s="50">
        <f t="shared" si="94"/>
        <v>1</v>
      </c>
      <c r="I159" s="51">
        <v>1</v>
      </c>
      <c r="J159" s="50"/>
      <c r="K159" s="61">
        <v>309.9</v>
      </c>
      <c r="L159" s="57">
        <f t="shared" si="96"/>
        <v>267.5091936</v>
      </c>
      <c r="M159" s="57">
        <v>22.2924328</v>
      </c>
      <c r="N159" s="57">
        <f t="shared" si="97"/>
        <v>0</v>
      </c>
      <c r="O159" s="57">
        <f>SUM(P159:U159)</f>
        <v>42.409989002</v>
      </c>
      <c r="P159" s="57">
        <f>(7375.7931*(I159+J159))/1000</f>
        <v>7.3757931</v>
      </c>
      <c r="Q159" s="57">
        <f>(10283.586*(I159+J159))/1000</f>
        <v>10.283586</v>
      </c>
      <c r="R159" s="57">
        <f>(3179.931*(I159+J159))/1000</f>
        <v>3.179931</v>
      </c>
      <c r="S159" s="57">
        <f>(96.929598*(I159+J159)*24)/1000</f>
        <v>2.326310352</v>
      </c>
      <c r="T159" s="57">
        <f>16916.95475*I159/1000</f>
        <v>16.916954750000002</v>
      </c>
      <c r="U159" s="57">
        <f>(2327.4138*(I159+J159))/1000</f>
        <v>2.3274138</v>
      </c>
    </row>
    <row r="160" spans="2:21" s="19" customFormat="1" ht="12.75">
      <c r="B160" s="17" t="s">
        <v>152</v>
      </c>
      <c r="C160" s="50">
        <f t="shared" si="92"/>
        <v>666</v>
      </c>
      <c r="D160" s="50">
        <f t="shared" si="93"/>
        <v>611</v>
      </c>
      <c r="E160" s="50">
        <v>10</v>
      </c>
      <c r="F160" s="50">
        <v>601</v>
      </c>
      <c r="G160" s="50">
        <v>55</v>
      </c>
      <c r="H160" s="50">
        <f t="shared" si="94"/>
        <v>1</v>
      </c>
      <c r="I160" s="51">
        <v>1</v>
      </c>
      <c r="J160" s="50"/>
      <c r="K160" s="61">
        <v>309.9</v>
      </c>
      <c r="L160" s="57">
        <f t="shared" si="96"/>
        <v>267.5091936</v>
      </c>
      <c r="M160" s="57">
        <v>22.2924328</v>
      </c>
      <c r="N160" s="57">
        <f t="shared" si="97"/>
        <v>0</v>
      </c>
      <c r="O160" s="57">
        <f>SUM(P160:U160)</f>
        <v>42.409989002</v>
      </c>
      <c r="P160" s="57">
        <f>(7375.7931*(I160+J160))/1000</f>
        <v>7.3757931</v>
      </c>
      <c r="Q160" s="57">
        <f>(10283.586*(I160+J160))/1000</f>
        <v>10.283586</v>
      </c>
      <c r="R160" s="57">
        <f>(3179.931*(I160+J160))/1000</f>
        <v>3.179931</v>
      </c>
      <c r="S160" s="57">
        <f>(96.929598*(I160+J160)*24)/1000</f>
        <v>2.326310352</v>
      </c>
      <c r="T160" s="57">
        <f>16916.95475*I160/1000</f>
        <v>16.916954750000002</v>
      </c>
      <c r="U160" s="57">
        <f>(2327.4138*(I160+J160))/1000</f>
        <v>2.3274138</v>
      </c>
    </row>
    <row r="161" spans="2:21" s="19" customFormat="1" ht="12.75">
      <c r="B161" s="17" t="s">
        <v>153</v>
      </c>
      <c r="C161" s="50">
        <f t="shared" si="92"/>
        <v>537</v>
      </c>
      <c r="D161" s="50">
        <f t="shared" si="93"/>
        <v>477</v>
      </c>
      <c r="E161" s="50">
        <v>22</v>
      </c>
      <c r="F161" s="50">
        <v>455</v>
      </c>
      <c r="G161" s="50">
        <v>60</v>
      </c>
      <c r="H161" s="50">
        <f t="shared" si="94"/>
        <v>1</v>
      </c>
      <c r="I161" s="51">
        <v>1</v>
      </c>
      <c r="J161" s="50"/>
      <c r="K161" s="61">
        <v>309.9</v>
      </c>
      <c r="L161" s="57">
        <f t="shared" si="96"/>
        <v>267.5091936</v>
      </c>
      <c r="M161" s="57">
        <v>22.2924328</v>
      </c>
      <c r="N161" s="57">
        <f t="shared" si="97"/>
        <v>0</v>
      </c>
      <c r="O161" s="57">
        <f>SUM(P161:U161)</f>
        <v>42.409989002</v>
      </c>
      <c r="P161" s="57">
        <f>(7375.7931*(I161+J161))/1000</f>
        <v>7.3757931</v>
      </c>
      <c r="Q161" s="57">
        <f>(10283.586*(I161+J161))/1000</f>
        <v>10.283586</v>
      </c>
      <c r="R161" s="57">
        <f>(3179.931*(I161+J161))/1000</f>
        <v>3.179931</v>
      </c>
      <c r="S161" s="57">
        <f>(96.929598*(I161+J161)*24)/1000</f>
        <v>2.326310352</v>
      </c>
      <c r="T161" s="57">
        <f>16916.95475*I161/1000</f>
        <v>16.916954750000002</v>
      </c>
      <c r="U161" s="57">
        <f>(2327.4138*(I161+J161))/1000</f>
        <v>2.3274138</v>
      </c>
    </row>
    <row r="162" spans="2:23" s="4" customFormat="1" ht="12.75">
      <c r="B162" s="15" t="s">
        <v>154</v>
      </c>
      <c r="C162" s="53">
        <f t="shared" si="92"/>
        <v>8254</v>
      </c>
      <c r="D162" s="53">
        <f t="shared" si="93"/>
        <v>7632</v>
      </c>
      <c r="E162" s="49">
        <f>SUM(E163:E175)</f>
        <v>600</v>
      </c>
      <c r="F162" s="49">
        <f>SUM(F163:F175)</f>
        <v>7032</v>
      </c>
      <c r="G162" s="49">
        <f>SUM(G163:G175)</f>
        <v>622</v>
      </c>
      <c r="H162" s="49">
        <f t="shared" si="94"/>
        <v>14</v>
      </c>
      <c r="I162" s="49">
        <f>SUM(I163:I175)</f>
        <v>9</v>
      </c>
      <c r="J162" s="49">
        <f>SUM(J163:J175)</f>
        <v>5</v>
      </c>
      <c r="K162" s="63">
        <f>SUM(K163:K175)</f>
        <v>3585.6000000000004</v>
      </c>
      <c r="L162" s="56">
        <f>SUM(L163:L175)</f>
        <v>3076.355726399999</v>
      </c>
      <c r="M162" s="56">
        <v>22.2924328</v>
      </c>
      <c r="N162" s="56">
        <f>N157</f>
        <v>11.1462164</v>
      </c>
      <c r="O162" s="56">
        <f aca="true" t="shared" si="106" ref="O162:U162">SUM(O163:O175)</f>
        <v>509.1550722779999</v>
      </c>
      <c r="P162" s="56">
        <f t="shared" si="106"/>
        <v>103.2611034</v>
      </c>
      <c r="Q162" s="56">
        <f t="shared" si="106"/>
        <v>143.970204</v>
      </c>
      <c r="R162" s="56">
        <f t="shared" si="106"/>
        <v>44.519034</v>
      </c>
      <c r="S162" s="56">
        <f t="shared" si="106"/>
        <v>32.568344928</v>
      </c>
      <c r="T162" s="56">
        <f t="shared" si="106"/>
        <v>152.25259275000002</v>
      </c>
      <c r="U162" s="56">
        <f t="shared" si="106"/>
        <v>32.583793199999995</v>
      </c>
      <c r="W162" s="19"/>
    </row>
    <row r="163" spans="2:21" s="19" customFormat="1" ht="12.75">
      <c r="B163" s="17" t="s">
        <v>155</v>
      </c>
      <c r="C163" s="50">
        <f t="shared" si="92"/>
        <v>505</v>
      </c>
      <c r="D163" s="50">
        <f t="shared" si="93"/>
        <v>460</v>
      </c>
      <c r="E163" s="50">
        <v>37</v>
      </c>
      <c r="F163" s="50">
        <v>423</v>
      </c>
      <c r="G163" s="50">
        <v>45</v>
      </c>
      <c r="H163" s="50">
        <f t="shared" si="94"/>
        <v>1</v>
      </c>
      <c r="I163" s="51">
        <v>1</v>
      </c>
      <c r="J163" s="50"/>
      <c r="K163" s="61">
        <v>309.9</v>
      </c>
      <c r="L163" s="57">
        <f t="shared" si="96"/>
        <v>267.5091936</v>
      </c>
      <c r="M163" s="57">
        <v>22.2924328</v>
      </c>
      <c r="N163" s="57">
        <f t="shared" si="97"/>
        <v>0</v>
      </c>
      <c r="O163" s="57">
        <f aca="true" t="shared" si="107" ref="O163:O175">SUM(P163:U163)</f>
        <v>42.409989002</v>
      </c>
      <c r="P163" s="57">
        <f aca="true" t="shared" si="108" ref="P163:P175">(7375.7931*(I163+J163))/1000</f>
        <v>7.3757931</v>
      </c>
      <c r="Q163" s="57">
        <f aca="true" t="shared" si="109" ref="Q163:Q175">(10283.586*(I163+J163))/1000</f>
        <v>10.283586</v>
      </c>
      <c r="R163" s="57">
        <f aca="true" t="shared" si="110" ref="R163:R175">(3179.931*(I163+J163))/1000</f>
        <v>3.179931</v>
      </c>
      <c r="S163" s="57">
        <f aca="true" t="shared" si="111" ref="S163:S175">(96.929598*(I163+J163)*24)/1000</f>
        <v>2.326310352</v>
      </c>
      <c r="T163" s="57">
        <f aca="true" t="shared" si="112" ref="T163:T175">16916.95475*I163/1000</f>
        <v>16.916954750000002</v>
      </c>
      <c r="U163" s="57">
        <f aca="true" t="shared" si="113" ref="U163:U175">(2327.4138*(I163+J163))/1000</f>
        <v>2.3274138</v>
      </c>
    </row>
    <row r="164" spans="2:21" s="19" customFormat="1" ht="12.75">
      <c r="B164" s="17" t="s">
        <v>156</v>
      </c>
      <c r="C164" s="50">
        <f t="shared" si="92"/>
        <v>510</v>
      </c>
      <c r="D164" s="50">
        <f t="shared" si="93"/>
        <v>450</v>
      </c>
      <c r="E164" s="50">
        <v>12</v>
      </c>
      <c r="F164" s="50">
        <v>438</v>
      </c>
      <c r="G164" s="50">
        <v>60</v>
      </c>
      <c r="H164" s="50">
        <f t="shared" si="94"/>
        <v>1</v>
      </c>
      <c r="I164" s="51">
        <v>1</v>
      </c>
      <c r="J164" s="50"/>
      <c r="K164" s="61">
        <v>309.9</v>
      </c>
      <c r="L164" s="57">
        <f t="shared" si="96"/>
        <v>267.5091936</v>
      </c>
      <c r="M164" s="57">
        <v>22.2924328</v>
      </c>
      <c r="N164" s="57">
        <f t="shared" si="97"/>
        <v>0</v>
      </c>
      <c r="O164" s="57">
        <f t="shared" si="107"/>
        <v>42.409989002</v>
      </c>
      <c r="P164" s="57">
        <f t="shared" si="108"/>
        <v>7.3757931</v>
      </c>
      <c r="Q164" s="57">
        <f t="shared" si="109"/>
        <v>10.283586</v>
      </c>
      <c r="R164" s="57">
        <f t="shared" si="110"/>
        <v>3.179931</v>
      </c>
      <c r="S164" s="57">
        <f t="shared" si="111"/>
        <v>2.326310352</v>
      </c>
      <c r="T164" s="57">
        <f t="shared" si="112"/>
        <v>16.916954750000002</v>
      </c>
      <c r="U164" s="57">
        <f t="shared" si="113"/>
        <v>2.3274138</v>
      </c>
    </row>
    <row r="165" spans="2:21" s="19" customFormat="1" ht="12.75">
      <c r="B165" s="17" t="s">
        <v>157</v>
      </c>
      <c r="C165" s="50">
        <f t="shared" si="92"/>
        <v>233</v>
      </c>
      <c r="D165" s="50">
        <f t="shared" si="93"/>
        <v>209</v>
      </c>
      <c r="E165" s="50">
        <v>6</v>
      </c>
      <c r="F165" s="50">
        <v>203</v>
      </c>
      <c r="G165" s="50">
        <v>24</v>
      </c>
      <c r="H165" s="50">
        <f t="shared" si="94"/>
        <v>1</v>
      </c>
      <c r="I165" s="51"/>
      <c r="J165" s="50">
        <v>1</v>
      </c>
      <c r="K165" s="61">
        <v>159.3</v>
      </c>
      <c r="L165" s="57">
        <f t="shared" si="96"/>
        <v>133.7545968</v>
      </c>
      <c r="M165" s="59">
        <v>22.2924328</v>
      </c>
      <c r="N165" s="57">
        <f t="shared" si="97"/>
        <v>11.1462164</v>
      </c>
      <c r="O165" s="57">
        <f t="shared" si="107"/>
        <v>25.493034251999998</v>
      </c>
      <c r="P165" s="57">
        <f t="shared" si="108"/>
        <v>7.3757931</v>
      </c>
      <c r="Q165" s="57">
        <f t="shared" si="109"/>
        <v>10.283586</v>
      </c>
      <c r="R165" s="57">
        <f t="shared" si="110"/>
        <v>3.179931</v>
      </c>
      <c r="S165" s="57">
        <f t="shared" si="111"/>
        <v>2.326310352</v>
      </c>
      <c r="T165" s="57">
        <f t="shared" si="112"/>
        <v>0</v>
      </c>
      <c r="U165" s="57">
        <f t="shared" si="113"/>
        <v>2.3274138</v>
      </c>
    </row>
    <row r="166" spans="2:21" s="19" customFormat="1" ht="12.75">
      <c r="B166" s="17" t="s">
        <v>233</v>
      </c>
      <c r="C166" s="50">
        <f t="shared" si="92"/>
        <v>915</v>
      </c>
      <c r="D166" s="50">
        <f t="shared" si="93"/>
        <v>855</v>
      </c>
      <c r="E166" s="50">
        <v>40</v>
      </c>
      <c r="F166" s="50">
        <v>815</v>
      </c>
      <c r="G166" s="50">
        <v>60</v>
      </c>
      <c r="H166" s="50">
        <f t="shared" si="94"/>
        <v>1</v>
      </c>
      <c r="I166" s="51">
        <v>1</v>
      </c>
      <c r="J166" s="50"/>
      <c r="K166" s="61">
        <v>309.9</v>
      </c>
      <c r="L166" s="57">
        <f t="shared" si="96"/>
        <v>267.5091936</v>
      </c>
      <c r="M166" s="57">
        <v>22.2924328</v>
      </c>
      <c r="N166" s="57">
        <f t="shared" si="97"/>
        <v>0</v>
      </c>
      <c r="O166" s="57">
        <f t="shared" si="107"/>
        <v>42.409989002</v>
      </c>
      <c r="P166" s="57">
        <f t="shared" si="108"/>
        <v>7.3757931</v>
      </c>
      <c r="Q166" s="57">
        <f t="shared" si="109"/>
        <v>10.283586</v>
      </c>
      <c r="R166" s="57">
        <f t="shared" si="110"/>
        <v>3.179931</v>
      </c>
      <c r="S166" s="57">
        <f t="shared" si="111"/>
        <v>2.326310352</v>
      </c>
      <c r="T166" s="57">
        <f t="shared" si="112"/>
        <v>16.916954750000002</v>
      </c>
      <c r="U166" s="57">
        <f t="shared" si="113"/>
        <v>2.3274138</v>
      </c>
    </row>
    <row r="167" spans="2:21" s="19" customFormat="1" ht="12.75">
      <c r="B167" s="17" t="s">
        <v>158</v>
      </c>
      <c r="C167" s="50">
        <f t="shared" si="92"/>
        <v>682</v>
      </c>
      <c r="D167" s="50">
        <f t="shared" si="93"/>
        <v>640</v>
      </c>
      <c r="E167" s="50">
        <v>47</v>
      </c>
      <c r="F167" s="50">
        <v>593</v>
      </c>
      <c r="G167" s="50">
        <v>42</v>
      </c>
      <c r="H167" s="50">
        <f t="shared" si="94"/>
        <v>1</v>
      </c>
      <c r="I167" s="51">
        <v>1</v>
      </c>
      <c r="J167" s="50"/>
      <c r="K167" s="61">
        <v>309.9</v>
      </c>
      <c r="L167" s="57">
        <f t="shared" si="96"/>
        <v>267.5091936</v>
      </c>
      <c r="M167" s="57">
        <v>22.2924328</v>
      </c>
      <c r="N167" s="57">
        <f t="shared" si="97"/>
        <v>0</v>
      </c>
      <c r="O167" s="57">
        <f t="shared" si="107"/>
        <v>42.409989002</v>
      </c>
      <c r="P167" s="57">
        <f t="shared" si="108"/>
        <v>7.3757931</v>
      </c>
      <c r="Q167" s="57">
        <f t="shared" si="109"/>
        <v>10.283586</v>
      </c>
      <c r="R167" s="57">
        <f t="shared" si="110"/>
        <v>3.179931</v>
      </c>
      <c r="S167" s="57">
        <f t="shared" si="111"/>
        <v>2.326310352</v>
      </c>
      <c r="T167" s="57">
        <f t="shared" si="112"/>
        <v>16.916954750000002</v>
      </c>
      <c r="U167" s="57">
        <f t="shared" si="113"/>
        <v>2.3274138</v>
      </c>
    </row>
    <row r="168" spans="2:21" s="19" customFormat="1" ht="12.75">
      <c r="B168" s="17" t="s">
        <v>159</v>
      </c>
      <c r="C168" s="50">
        <f t="shared" si="92"/>
        <v>505</v>
      </c>
      <c r="D168" s="50">
        <f t="shared" si="93"/>
        <v>475</v>
      </c>
      <c r="E168" s="50">
        <v>21</v>
      </c>
      <c r="F168" s="50">
        <v>454</v>
      </c>
      <c r="G168" s="50">
        <v>30</v>
      </c>
      <c r="H168" s="50">
        <f t="shared" si="94"/>
        <v>1</v>
      </c>
      <c r="I168" s="51">
        <v>1</v>
      </c>
      <c r="J168" s="50"/>
      <c r="K168" s="61">
        <v>309.9</v>
      </c>
      <c r="L168" s="57">
        <f t="shared" si="96"/>
        <v>267.5091936</v>
      </c>
      <c r="M168" s="57">
        <v>22.2924328</v>
      </c>
      <c r="N168" s="57">
        <f t="shared" si="97"/>
        <v>0</v>
      </c>
      <c r="O168" s="57">
        <f t="shared" si="107"/>
        <v>42.409989002</v>
      </c>
      <c r="P168" s="57">
        <f t="shared" si="108"/>
        <v>7.3757931</v>
      </c>
      <c r="Q168" s="57">
        <f t="shared" si="109"/>
        <v>10.283586</v>
      </c>
      <c r="R168" s="57">
        <f t="shared" si="110"/>
        <v>3.179931</v>
      </c>
      <c r="S168" s="57">
        <f t="shared" si="111"/>
        <v>2.326310352</v>
      </c>
      <c r="T168" s="57">
        <f t="shared" si="112"/>
        <v>16.916954750000002</v>
      </c>
      <c r="U168" s="57">
        <f t="shared" si="113"/>
        <v>2.3274138</v>
      </c>
    </row>
    <row r="169" spans="2:21" s="19" customFormat="1" ht="12.75">
      <c r="B169" s="17" t="s">
        <v>160</v>
      </c>
      <c r="C169" s="50">
        <f t="shared" si="92"/>
        <v>317</v>
      </c>
      <c r="D169" s="50">
        <f t="shared" si="93"/>
        <v>305</v>
      </c>
      <c r="E169" s="50">
        <v>19</v>
      </c>
      <c r="F169" s="50">
        <v>286</v>
      </c>
      <c r="G169" s="50">
        <v>12</v>
      </c>
      <c r="H169" s="50">
        <f t="shared" si="94"/>
        <v>1</v>
      </c>
      <c r="I169" s="51"/>
      <c r="J169" s="50">
        <v>1</v>
      </c>
      <c r="K169" s="61">
        <v>159.3</v>
      </c>
      <c r="L169" s="57">
        <f t="shared" si="96"/>
        <v>133.7545968</v>
      </c>
      <c r="M169" s="59">
        <v>22.2924328</v>
      </c>
      <c r="N169" s="57">
        <f t="shared" si="97"/>
        <v>11.1462164</v>
      </c>
      <c r="O169" s="57">
        <f t="shared" si="107"/>
        <v>25.493034251999998</v>
      </c>
      <c r="P169" s="57">
        <f t="shared" si="108"/>
        <v>7.3757931</v>
      </c>
      <c r="Q169" s="57">
        <f t="shared" si="109"/>
        <v>10.283586</v>
      </c>
      <c r="R169" s="57">
        <f t="shared" si="110"/>
        <v>3.179931</v>
      </c>
      <c r="S169" s="57">
        <f t="shared" si="111"/>
        <v>2.326310352</v>
      </c>
      <c r="T169" s="57">
        <f t="shared" si="112"/>
        <v>0</v>
      </c>
      <c r="U169" s="57">
        <f t="shared" si="113"/>
        <v>2.3274138</v>
      </c>
    </row>
    <row r="170" spans="2:21" s="19" customFormat="1" ht="12.75">
      <c r="B170" s="17" t="s">
        <v>161</v>
      </c>
      <c r="C170" s="50">
        <f t="shared" si="92"/>
        <v>346</v>
      </c>
      <c r="D170" s="50">
        <f t="shared" si="93"/>
        <v>331</v>
      </c>
      <c r="E170" s="50">
        <v>13</v>
      </c>
      <c r="F170" s="50">
        <v>318</v>
      </c>
      <c r="G170" s="50">
        <v>15</v>
      </c>
      <c r="H170" s="50">
        <f t="shared" si="94"/>
        <v>1</v>
      </c>
      <c r="I170" s="51"/>
      <c r="J170" s="50">
        <v>1</v>
      </c>
      <c r="K170" s="61">
        <v>159.3</v>
      </c>
      <c r="L170" s="57">
        <f t="shared" si="96"/>
        <v>133.7545968</v>
      </c>
      <c r="M170" s="59">
        <v>22.2924328</v>
      </c>
      <c r="N170" s="57">
        <f t="shared" si="97"/>
        <v>11.1462164</v>
      </c>
      <c r="O170" s="57">
        <f t="shared" si="107"/>
        <v>25.493034251999998</v>
      </c>
      <c r="P170" s="57">
        <f t="shared" si="108"/>
        <v>7.3757931</v>
      </c>
      <c r="Q170" s="57">
        <f t="shared" si="109"/>
        <v>10.283586</v>
      </c>
      <c r="R170" s="57">
        <f t="shared" si="110"/>
        <v>3.179931</v>
      </c>
      <c r="S170" s="57">
        <f t="shared" si="111"/>
        <v>2.326310352</v>
      </c>
      <c r="T170" s="57">
        <f t="shared" si="112"/>
        <v>0</v>
      </c>
      <c r="U170" s="57">
        <f t="shared" si="113"/>
        <v>2.3274138</v>
      </c>
    </row>
    <row r="171" spans="2:21" s="19" customFormat="1" ht="12.75">
      <c r="B171" s="17" t="s">
        <v>162</v>
      </c>
      <c r="C171" s="50">
        <f t="shared" si="92"/>
        <v>506</v>
      </c>
      <c r="D171" s="50">
        <f t="shared" si="93"/>
        <v>474</v>
      </c>
      <c r="E171" s="50">
        <v>23</v>
      </c>
      <c r="F171" s="50">
        <v>451</v>
      </c>
      <c r="G171" s="50">
        <v>32</v>
      </c>
      <c r="H171" s="50">
        <f t="shared" si="94"/>
        <v>1</v>
      </c>
      <c r="I171" s="51">
        <v>1</v>
      </c>
      <c r="J171" s="50"/>
      <c r="K171" s="61">
        <v>309.9</v>
      </c>
      <c r="L171" s="57">
        <f t="shared" si="96"/>
        <v>267.5091936</v>
      </c>
      <c r="M171" s="57">
        <v>22.2924328</v>
      </c>
      <c r="N171" s="57">
        <f t="shared" si="97"/>
        <v>0</v>
      </c>
      <c r="O171" s="57">
        <f t="shared" si="107"/>
        <v>42.409989002</v>
      </c>
      <c r="P171" s="57">
        <f t="shared" si="108"/>
        <v>7.3757931</v>
      </c>
      <c r="Q171" s="57">
        <f t="shared" si="109"/>
        <v>10.283586</v>
      </c>
      <c r="R171" s="57">
        <f t="shared" si="110"/>
        <v>3.179931</v>
      </c>
      <c r="S171" s="57">
        <f t="shared" si="111"/>
        <v>2.326310352</v>
      </c>
      <c r="T171" s="57">
        <f t="shared" si="112"/>
        <v>16.916954750000002</v>
      </c>
      <c r="U171" s="57">
        <f t="shared" si="113"/>
        <v>2.3274138</v>
      </c>
    </row>
    <row r="172" spans="2:21" s="19" customFormat="1" ht="12.75">
      <c r="B172" s="17" t="s">
        <v>163</v>
      </c>
      <c r="C172" s="50">
        <f t="shared" si="92"/>
        <v>351</v>
      </c>
      <c r="D172" s="50">
        <f t="shared" si="93"/>
        <v>319</v>
      </c>
      <c r="E172" s="50">
        <v>14</v>
      </c>
      <c r="F172" s="50">
        <v>305</v>
      </c>
      <c r="G172" s="50">
        <v>32</v>
      </c>
      <c r="H172" s="50">
        <f t="shared" si="94"/>
        <v>1</v>
      </c>
      <c r="I172" s="51"/>
      <c r="J172" s="50">
        <v>1</v>
      </c>
      <c r="K172" s="61">
        <v>159.3</v>
      </c>
      <c r="L172" s="57">
        <f t="shared" si="96"/>
        <v>133.7545968</v>
      </c>
      <c r="M172" s="59">
        <v>22.2924328</v>
      </c>
      <c r="N172" s="57">
        <f t="shared" si="97"/>
        <v>11.1462164</v>
      </c>
      <c r="O172" s="57">
        <f t="shared" si="107"/>
        <v>25.493034251999998</v>
      </c>
      <c r="P172" s="57">
        <f t="shared" si="108"/>
        <v>7.3757931</v>
      </c>
      <c r="Q172" s="57">
        <f t="shared" si="109"/>
        <v>10.283586</v>
      </c>
      <c r="R172" s="57">
        <f t="shared" si="110"/>
        <v>3.179931</v>
      </c>
      <c r="S172" s="57">
        <f t="shared" si="111"/>
        <v>2.326310352</v>
      </c>
      <c r="T172" s="57">
        <f t="shared" si="112"/>
        <v>0</v>
      </c>
      <c r="U172" s="57">
        <f t="shared" si="113"/>
        <v>2.3274138</v>
      </c>
    </row>
    <row r="173" spans="2:21" s="19" customFormat="1" ht="12.75">
      <c r="B173" s="17" t="s">
        <v>164</v>
      </c>
      <c r="C173" s="50">
        <f t="shared" si="92"/>
        <v>1189</v>
      </c>
      <c r="D173" s="50">
        <f t="shared" si="93"/>
        <v>1151</v>
      </c>
      <c r="E173" s="50">
        <v>232</v>
      </c>
      <c r="F173" s="50">
        <v>919</v>
      </c>
      <c r="G173" s="50">
        <v>38</v>
      </c>
      <c r="H173" s="50">
        <f t="shared" si="94"/>
        <v>1</v>
      </c>
      <c r="I173" s="51">
        <v>1</v>
      </c>
      <c r="J173" s="50"/>
      <c r="K173" s="61">
        <v>309.9</v>
      </c>
      <c r="L173" s="57">
        <f t="shared" si="96"/>
        <v>267.5091936</v>
      </c>
      <c r="M173" s="57">
        <v>22.2924328</v>
      </c>
      <c r="N173" s="57">
        <f t="shared" si="97"/>
        <v>0</v>
      </c>
      <c r="O173" s="57">
        <f t="shared" si="107"/>
        <v>42.409989002</v>
      </c>
      <c r="P173" s="57">
        <f t="shared" si="108"/>
        <v>7.3757931</v>
      </c>
      <c r="Q173" s="57">
        <f t="shared" si="109"/>
        <v>10.283586</v>
      </c>
      <c r="R173" s="57">
        <f t="shared" si="110"/>
        <v>3.179931</v>
      </c>
      <c r="S173" s="57">
        <f t="shared" si="111"/>
        <v>2.326310352</v>
      </c>
      <c r="T173" s="57">
        <f t="shared" si="112"/>
        <v>16.916954750000002</v>
      </c>
      <c r="U173" s="57">
        <f t="shared" si="113"/>
        <v>2.3274138</v>
      </c>
    </row>
    <row r="174" spans="2:21" s="19" customFormat="1" ht="12.75">
      <c r="B174" s="17" t="s">
        <v>234</v>
      </c>
      <c r="C174" s="50">
        <f t="shared" si="92"/>
        <v>156</v>
      </c>
      <c r="D174" s="50">
        <f t="shared" si="93"/>
        <v>138</v>
      </c>
      <c r="E174" s="50">
        <v>2</v>
      </c>
      <c r="F174" s="50">
        <v>136</v>
      </c>
      <c r="G174" s="50">
        <v>18</v>
      </c>
      <c r="H174" s="50">
        <f t="shared" si="94"/>
        <v>1</v>
      </c>
      <c r="I174" s="51"/>
      <c r="J174" s="50">
        <v>1</v>
      </c>
      <c r="K174" s="61">
        <v>159.3</v>
      </c>
      <c r="L174" s="57">
        <f t="shared" si="96"/>
        <v>133.7545968</v>
      </c>
      <c r="M174" s="59">
        <v>22.2924328</v>
      </c>
      <c r="N174" s="57">
        <f t="shared" si="97"/>
        <v>11.1462164</v>
      </c>
      <c r="O174" s="57">
        <f t="shared" si="107"/>
        <v>25.493034251999998</v>
      </c>
      <c r="P174" s="57">
        <f t="shared" si="108"/>
        <v>7.3757931</v>
      </c>
      <c r="Q174" s="57">
        <f t="shared" si="109"/>
        <v>10.283586</v>
      </c>
      <c r="R174" s="57">
        <f t="shared" si="110"/>
        <v>3.179931</v>
      </c>
      <c r="S174" s="57">
        <f t="shared" si="111"/>
        <v>2.326310352</v>
      </c>
      <c r="T174" s="57">
        <f t="shared" si="112"/>
        <v>0</v>
      </c>
      <c r="U174" s="57">
        <f t="shared" si="113"/>
        <v>2.3274138</v>
      </c>
    </row>
    <row r="175" spans="2:21" s="19" customFormat="1" ht="12.75">
      <c r="B175" s="17" t="s">
        <v>165</v>
      </c>
      <c r="C175" s="50">
        <f t="shared" si="92"/>
        <v>2039</v>
      </c>
      <c r="D175" s="50">
        <f t="shared" si="93"/>
        <v>1825</v>
      </c>
      <c r="E175" s="50">
        <v>134</v>
      </c>
      <c r="F175" s="50">
        <v>1691</v>
      </c>
      <c r="G175" s="50">
        <v>214</v>
      </c>
      <c r="H175" s="50">
        <f t="shared" si="94"/>
        <v>2</v>
      </c>
      <c r="I175" s="51">
        <v>2</v>
      </c>
      <c r="J175" s="50"/>
      <c r="K175" s="61">
        <v>619.8</v>
      </c>
      <c r="L175" s="57">
        <f t="shared" si="96"/>
        <v>535.0183872</v>
      </c>
      <c r="M175" s="57">
        <v>22.2924328</v>
      </c>
      <c r="N175" s="57">
        <f t="shared" si="97"/>
        <v>0</v>
      </c>
      <c r="O175" s="57">
        <f t="shared" si="107"/>
        <v>84.819978004</v>
      </c>
      <c r="P175" s="57">
        <f t="shared" si="108"/>
        <v>14.7515862</v>
      </c>
      <c r="Q175" s="57">
        <f t="shared" si="109"/>
        <v>20.567172</v>
      </c>
      <c r="R175" s="57">
        <f t="shared" si="110"/>
        <v>6.359862</v>
      </c>
      <c r="S175" s="57">
        <f t="shared" si="111"/>
        <v>4.652620704</v>
      </c>
      <c r="T175" s="57">
        <f t="shared" si="112"/>
        <v>33.833909500000004</v>
      </c>
      <c r="U175" s="57">
        <f t="shared" si="113"/>
        <v>4.6548276</v>
      </c>
    </row>
    <row r="176" spans="2:23" s="4" customFormat="1" ht="12.75">
      <c r="B176" s="15" t="s">
        <v>166</v>
      </c>
      <c r="C176" s="53">
        <f t="shared" si="92"/>
        <v>10047</v>
      </c>
      <c r="D176" s="53">
        <f t="shared" si="93"/>
        <v>9329</v>
      </c>
      <c r="E176" s="53">
        <f>SUM(E177:E183)</f>
        <v>384</v>
      </c>
      <c r="F176" s="53">
        <f>SUM(F177:F183)</f>
        <v>8945</v>
      </c>
      <c r="G176" s="53">
        <f>SUM(G177:G183)</f>
        <v>718</v>
      </c>
      <c r="H176" s="49">
        <f t="shared" si="94"/>
        <v>14</v>
      </c>
      <c r="I176" s="53">
        <f>SUM(I177:I183)</f>
        <v>9</v>
      </c>
      <c r="J176" s="53">
        <f>SUM(J177:J183)</f>
        <v>5</v>
      </c>
      <c r="K176" s="63">
        <f>SUM(K177:K183)</f>
        <v>3585.800000000001</v>
      </c>
      <c r="L176" s="56">
        <f>SUM(L177:L183)</f>
        <v>3076.3557263999996</v>
      </c>
      <c r="M176" s="56">
        <v>22.2924328</v>
      </c>
      <c r="N176" s="56">
        <f>N179</f>
        <v>11.1462164</v>
      </c>
      <c r="O176" s="56">
        <f aca="true" t="shared" si="114" ref="O176:U176">SUM(O177:O183)</f>
        <v>509.15507227799986</v>
      </c>
      <c r="P176" s="56">
        <f t="shared" si="114"/>
        <v>103.26110339999998</v>
      </c>
      <c r="Q176" s="56">
        <f t="shared" si="114"/>
        <v>143.97020400000002</v>
      </c>
      <c r="R176" s="56">
        <f t="shared" si="114"/>
        <v>44.51903399999999</v>
      </c>
      <c r="S176" s="56">
        <f t="shared" si="114"/>
        <v>32.568344928</v>
      </c>
      <c r="T176" s="56">
        <f t="shared" si="114"/>
        <v>152.25259275000002</v>
      </c>
      <c r="U176" s="56">
        <f t="shared" si="114"/>
        <v>32.583793199999995</v>
      </c>
      <c r="W176" s="19"/>
    </row>
    <row r="177" spans="2:23" s="23" customFormat="1" ht="12.75">
      <c r="B177" s="21" t="s">
        <v>196</v>
      </c>
      <c r="C177" s="50">
        <f t="shared" si="92"/>
        <v>8050</v>
      </c>
      <c r="D177" s="50">
        <f t="shared" si="93"/>
        <v>7401</v>
      </c>
      <c r="E177" s="51">
        <v>317</v>
      </c>
      <c r="F177" s="51">
        <v>7084</v>
      </c>
      <c r="G177" s="51">
        <v>649</v>
      </c>
      <c r="H177" s="50">
        <f t="shared" si="94"/>
        <v>8</v>
      </c>
      <c r="I177" s="51">
        <v>8</v>
      </c>
      <c r="J177" s="51"/>
      <c r="K177" s="61">
        <v>2479.4</v>
      </c>
      <c r="L177" s="57">
        <f t="shared" si="96"/>
        <v>2140.0735488</v>
      </c>
      <c r="M177" s="57">
        <v>22.2924328</v>
      </c>
      <c r="N177" s="57">
        <f t="shared" si="97"/>
        <v>0</v>
      </c>
      <c r="O177" s="57">
        <f aca="true" t="shared" si="115" ref="O177:O183">SUM(P177:U177)</f>
        <v>339.279912016</v>
      </c>
      <c r="P177" s="57">
        <f aca="true" t="shared" si="116" ref="P177:P183">(7375.7931*(I177+J177))/1000</f>
        <v>59.0063448</v>
      </c>
      <c r="Q177" s="57">
        <f aca="true" t="shared" si="117" ref="Q177:Q183">(10283.586*(I177+J177))/1000</f>
        <v>82.268688</v>
      </c>
      <c r="R177" s="57">
        <f aca="true" t="shared" si="118" ref="R177:R183">(3179.931*(I177+J177))/1000</f>
        <v>25.439448</v>
      </c>
      <c r="S177" s="57">
        <f aca="true" t="shared" si="119" ref="S177:S183">(96.929598*(I177+J177)*24)/1000</f>
        <v>18.610482816</v>
      </c>
      <c r="T177" s="57">
        <f aca="true" t="shared" si="120" ref="T177:T183">16916.95475*I177/1000</f>
        <v>135.33563800000002</v>
      </c>
      <c r="U177" s="57">
        <f aca="true" t="shared" si="121" ref="U177:U183">(2327.4138*(I177+J177))/1000</f>
        <v>18.6193104</v>
      </c>
      <c r="W177" s="19"/>
    </row>
    <row r="178" spans="2:21" s="19" customFormat="1" ht="12.75">
      <c r="B178" s="21" t="s">
        <v>167</v>
      </c>
      <c r="C178" s="18">
        <f t="shared" si="92"/>
        <v>500</v>
      </c>
      <c r="D178" s="18">
        <f t="shared" si="93"/>
        <v>467</v>
      </c>
      <c r="E178" s="51">
        <v>15</v>
      </c>
      <c r="F178" s="51">
        <v>452</v>
      </c>
      <c r="G178" s="51">
        <v>33</v>
      </c>
      <c r="H178" s="50">
        <f t="shared" si="94"/>
        <v>1</v>
      </c>
      <c r="I178" s="51">
        <v>1</v>
      </c>
      <c r="J178" s="51"/>
      <c r="K178" s="57">
        <v>309.9</v>
      </c>
      <c r="L178" s="57">
        <f t="shared" si="96"/>
        <v>267.5091936</v>
      </c>
      <c r="M178" s="57">
        <v>22.2924328</v>
      </c>
      <c r="N178" s="57">
        <f t="shared" si="97"/>
        <v>0</v>
      </c>
      <c r="O178" s="57">
        <f t="shared" si="115"/>
        <v>42.409989002</v>
      </c>
      <c r="P178" s="57">
        <f t="shared" si="116"/>
        <v>7.3757931</v>
      </c>
      <c r="Q178" s="57">
        <f t="shared" si="117"/>
        <v>10.283586</v>
      </c>
      <c r="R178" s="57">
        <f t="shared" si="118"/>
        <v>3.179931</v>
      </c>
      <c r="S178" s="57">
        <f t="shared" si="119"/>
        <v>2.326310352</v>
      </c>
      <c r="T178" s="57">
        <f t="shared" si="120"/>
        <v>16.916954750000002</v>
      </c>
      <c r="U178" s="57">
        <f t="shared" si="121"/>
        <v>2.3274138</v>
      </c>
    </row>
    <row r="179" spans="2:21" s="19" customFormat="1" ht="12.75">
      <c r="B179" s="21" t="s">
        <v>168</v>
      </c>
      <c r="C179" s="18">
        <f t="shared" si="92"/>
        <v>340</v>
      </c>
      <c r="D179" s="18">
        <f t="shared" si="93"/>
        <v>335</v>
      </c>
      <c r="E179" s="51">
        <v>9</v>
      </c>
      <c r="F179" s="51">
        <v>326</v>
      </c>
      <c r="G179" s="51">
        <v>5</v>
      </c>
      <c r="H179" s="50">
        <f t="shared" si="94"/>
        <v>1</v>
      </c>
      <c r="I179" s="51"/>
      <c r="J179" s="51">
        <v>1</v>
      </c>
      <c r="K179" s="57">
        <v>159.3</v>
      </c>
      <c r="L179" s="57">
        <f t="shared" si="96"/>
        <v>133.7545968</v>
      </c>
      <c r="M179" s="59">
        <v>22.2924328</v>
      </c>
      <c r="N179" s="57">
        <f t="shared" si="97"/>
        <v>11.1462164</v>
      </c>
      <c r="O179" s="57">
        <f t="shared" si="115"/>
        <v>25.493034251999998</v>
      </c>
      <c r="P179" s="57">
        <f t="shared" si="116"/>
        <v>7.3757931</v>
      </c>
      <c r="Q179" s="57">
        <f t="shared" si="117"/>
        <v>10.283586</v>
      </c>
      <c r="R179" s="57">
        <f t="shared" si="118"/>
        <v>3.179931</v>
      </c>
      <c r="S179" s="57">
        <f t="shared" si="119"/>
        <v>2.326310352</v>
      </c>
      <c r="T179" s="57">
        <f t="shared" si="120"/>
        <v>0</v>
      </c>
      <c r="U179" s="57">
        <f t="shared" si="121"/>
        <v>2.3274138</v>
      </c>
    </row>
    <row r="180" spans="2:21" s="19" customFormat="1" ht="12.75">
      <c r="B180" s="21" t="s">
        <v>169</v>
      </c>
      <c r="C180" s="18">
        <f t="shared" si="92"/>
        <v>204</v>
      </c>
      <c r="D180" s="18">
        <f t="shared" si="93"/>
        <v>199</v>
      </c>
      <c r="E180" s="51">
        <v>9</v>
      </c>
      <c r="F180" s="51">
        <v>190</v>
      </c>
      <c r="G180" s="51">
        <v>5</v>
      </c>
      <c r="H180" s="50">
        <f t="shared" si="94"/>
        <v>1</v>
      </c>
      <c r="I180" s="51"/>
      <c r="J180" s="51">
        <v>1</v>
      </c>
      <c r="K180" s="57">
        <v>159.3</v>
      </c>
      <c r="L180" s="57">
        <f t="shared" si="96"/>
        <v>133.7545968</v>
      </c>
      <c r="M180" s="59">
        <v>22.2924328</v>
      </c>
      <c r="N180" s="57">
        <f t="shared" si="97"/>
        <v>11.1462164</v>
      </c>
      <c r="O180" s="57">
        <f t="shared" si="115"/>
        <v>25.493034251999998</v>
      </c>
      <c r="P180" s="57">
        <f t="shared" si="116"/>
        <v>7.3757931</v>
      </c>
      <c r="Q180" s="57">
        <f t="shared" si="117"/>
        <v>10.283586</v>
      </c>
      <c r="R180" s="57">
        <f t="shared" si="118"/>
        <v>3.179931</v>
      </c>
      <c r="S180" s="57">
        <f t="shared" si="119"/>
        <v>2.326310352</v>
      </c>
      <c r="T180" s="57">
        <f t="shared" si="120"/>
        <v>0</v>
      </c>
      <c r="U180" s="57">
        <f t="shared" si="121"/>
        <v>2.3274138</v>
      </c>
    </row>
    <row r="181" spans="2:21" s="19" customFormat="1" ht="12.75">
      <c r="B181" s="21" t="s">
        <v>170</v>
      </c>
      <c r="C181" s="18">
        <f t="shared" si="92"/>
        <v>324</v>
      </c>
      <c r="D181" s="18">
        <f t="shared" si="93"/>
        <v>320</v>
      </c>
      <c r="E181" s="51">
        <v>6</v>
      </c>
      <c r="F181" s="51">
        <v>314</v>
      </c>
      <c r="G181" s="51">
        <v>4</v>
      </c>
      <c r="H181" s="50">
        <f t="shared" si="94"/>
        <v>1</v>
      </c>
      <c r="I181" s="51"/>
      <c r="J181" s="51">
        <v>1</v>
      </c>
      <c r="K181" s="57">
        <v>159.3</v>
      </c>
      <c r="L181" s="57">
        <f t="shared" si="96"/>
        <v>133.7545968</v>
      </c>
      <c r="M181" s="59">
        <v>22.2924328</v>
      </c>
      <c r="N181" s="57">
        <f t="shared" si="97"/>
        <v>11.1462164</v>
      </c>
      <c r="O181" s="57">
        <f t="shared" si="115"/>
        <v>25.493034251999998</v>
      </c>
      <c r="P181" s="57">
        <f t="shared" si="116"/>
        <v>7.3757931</v>
      </c>
      <c r="Q181" s="57">
        <f t="shared" si="117"/>
        <v>10.283586</v>
      </c>
      <c r="R181" s="57">
        <f t="shared" si="118"/>
        <v>3.179931</v>
      </c>
      <c r="S181" s="57">
        <f t="shared" si="119"/>
        <v>2.326310352</v>
      </c>
      <c r="T181" s="57">
        <f t="shared" si="120"/>
        <v>0</v>
      </c>
      <c r="U181" s="57">
        <f t="shared" si="121"/>
        <v>2.3274138</v>
      </c>
    </row>
    <row r="182" spans="2:21" s="19" customFormat="1" ht="12.75">
      <c r="B182" s="21" t="s">
        <v>171</v>
      </c>
      <c r="C182" s="50">
        <f t="shared" si="92"/>
        <v>483</v>
      </c>
      <c r="D182" s="50">
        <f t="shared" si="93"/>
        <v>463</v>
      </c>
      <c r="E182" s="51">
        <v>23</v>
      </c>
      <c r="F182" s="51">
        <v>440</v>
      </c>
      <c r="G182" s="51">
        <v>20</v>
      </c>
      <c r="H182" s="50">
        <f t="shared" si="94"/>
        <v>1</v>
      </c>
      <c r="I182" s="51"/>
      <c r="J182" s="51">
        <v>1</v>
      </c>
      <c r="K182" s="61">
        <v>159.3</v>
      </c>
      <c r="L182" s="61">
        <f t="shared" si="96"/>
        <v>133.7545968</v>
      </c>
      <c r="M182" s="57">
        <v>22.2924328</v>
      </c>
      <c r="N182" s="57">
        <f t="shared" si="97"/>
        <v>11.1462164</v>
      </c>
      <c r="O182" s="57">
        <f t="shared" si="115"/>
        <v>25.493034251999998</v>
      </c>
      <c r="P182" s="57">
        <f t="shared" si="116"/>
        <v>7.3757931</v>
      </c>
      <c r="Q182" s="57">
        <f t="shared" si="117"/>
        <v>10.283586</v>
      </c>
      <c r="R182" s="57">
        <f t="shared" si="118"/>
        <v>3.179931</v>
      </c>
      <c r="S182" s="57">
        <f t="shared" si="119"/>
        <v>2.326310352</v>
      </c>
      <c r="T182" s="57">
        <f t="shared" si="120"/>
        <v>0</v>
      </c>
      <c r="U182" s="57">
        <f t="shared" si="121"/>
        <v>2.3274138</v>
      </c>
    </row>
    <row r="183" spans="2:21" s="19" customFormat="1" ht="12.75">
      <c r="B183" s="21" t="s">
        <v>172</v>
      </c>
      <c r="C183" s="50">
        <f t="shared" si="92"/>
        <v>146</v>
      </c>
      <c r="D183" s="50">
        <f t="shared" si="93"/>
        <v>144</v>
      </c>
      <c r="E183" s="51">
        <v>5</v>
      </c>
      <c r="F183" s="51">
        <v>139</v>
      </c>
      <c r="G183" s="51">
        <v>2</v>
      </c>
      <c r="H183" s="50">
        <f t="shared" si="94"/>
        <v>1</v>
      </c>
      <c r="I183" s="51"/>
      <c r="J183" s="51">
        <v>1</v>
      </c>
      <c r="K183" s="61">
        <v>159.3</v>
      </c>
      <c r="L183" s="61">
        <f t="shared" si="96"/>
        <v>133.7545968</v>
      </c>
      <c r="M183" s="59">
        <v>22.2924328</v>
      </c>
      <c r="N183" s="57">
        <f t="shared" si="97"/>
        <v>11.1462164</v>
      </c>
      <c r="O183" s="57">
        <f t="shared" si="115"/>
        <v>25.493034251999998</v>
      </c>
      <c r="P183" s="57">
        <f t="shared" si="116"/>
        <v>7.3757931</v>
      </c>
      <c r="Q183" s="57">
        <f t="shared" si="117"/>
        <v>10.283586</v>
      </c>
      <c r="R183" s="57">
        <f t="shared" si="118"/>
        <v>3.179931</v>
      </c>
      <c r="S183" s="57">
        <f t="shared" si="119"/>
        <v>2.326310352</v>
      </c>
      <c r="T183" s="57">
        <f t="shared" si="120"/>
        <v>0</v>
      </c>
      <c r="U183" s="57">
        <f t="shared" si="121"/>
        <v>2.3274138</v>
      </c>
    </row>
    <row r="184" spans="2:23" s="4" customFormat="1" ht="12.75">
      <c r="B184" s="15" t="s">
        <v>173</v>
      </c>
      <c r="C184" s="53">
        <f t="shared" si="92"/>
        <v>16464</v>
      </c>
      <c r="D184" s="53">
        <f t="shared" si="93"/>
        <v>14526</v>
      </c>
      <c r="E184" s="49">
        <f>SUM(E185:E193)</f>
        <v>976</v>
      </c>
      <c r="F184" s="49">
        <f>SUM(F185:F193)</f>
        <v>13550</v>
      </c>
      <c r="G184" s="49">
        <f>SUM(G185:G193)</f>
        <v>1938</v>
      </c>
      <c r="H184" s="49">
        <f t="shared" si="94"/>
        <v>22</v>
      </c>
      <c r="I184" s="49">
        <f>SUM(I185:I193)</f>
        <v>15</v>
      </c>
      <c r="J184" s="49">
        <f>SUM(J185:J193)</f>
        <v>7</v>
      </c>
      <c r="K184" s="63">
        <f>SUM(K185:K193)</f>
        <v>5763.800000000001</v>
      </c>
      <c r="L184" s="63">
        <f>SUM(L185:L193)</f>
        <v>4948.920081600002</v>
      </c>
      <c r="M184" s="56">
        <v>22.2924328</v>
      </c>
      <c r="N184" s="56">
        <f>N186</f>
        <v>11.1462164</v>
      </c>
      <c r="O184" s="56">
        <f aca="true" t="shared" si="122" ref="O184:U184">SUM(O185:O193)</f>
        <v>814.601074794</v>
      </c>
      <c r="P184" s="56">
        <f t="shared" si="122"/>
        <v>162.26744820000002</v>
      </c>
      <c r="Q184" s="56">
        <f t="shared" si="122"/>
        <v>226.23889200000008</v>
      </c>
      <c r="R184" s="56">
        <f t="shared" si="122"/>
        <v>69.95848199999998</v>
      </c>
      <c r="S184" s="56">
        <f t="shared" si="122"/>
        <v>51.178827744</v>
      </c>
      <c r="T184" s="56">
        <f t="shared" si="122"/>
        <v>253.75432125</v>
      </c>
      <c r="U184" s="56">
        <f t="shared" si="122"/>
        <v>51.20310360000001</v>
      </c>
      <c r="W184" s="19"/>
    </row>
    <row r="185" spans="2:21" s="19" customFormat="1" ht="12.75">
      <c r="B185" s="22" t="s">
        <v>197</v>
      </c>
      <c r="C185" s="50">
        <f t="shared" si="92"/>
        <v>14019</v>
      </c>
      <c r="D185" s="50">
        <f t="shared" si="93"/>
        <v>12251</v>
      </c>
      <c r="E185" s="50">
        <v>927</v>
      </c>
      <c r="F185" s="50">
        <v>11324</v>
      </c>
      <c r="G185" s="50">
        <v>1768</v>
      </c>
      <c r="H185" s="50">
        <f t="shared" si="94"/>
        <v>14</v>
      </c>
      <c r="I185" s="51">
        <v>14</v>
      </c>
      <c r="J185" s="50"/>
      <c r="K185" s="61">
        <v>4338.8</v>
      </c>
      <c r="L185" s="61">
        <f t="shared" si="96"/>
        <v>3745.1287104000003</v>
      </c>
      <c r="M185" s="57">
        <v>22.2924328</v>
      </c>
      <c r="N185" s="57">
        <f t="shared" si="97"/>
        <v>0</v>
      </c>
      <c r="O185" s="57">
        <f aca="true" t="shared" si="123" ref="O185:O193">SUM(P185:U185)</f>
        <v>593.7398460279999</v>
      </c>
      <c r="P185" s="57">
        <f aca="true" t="shared" si="124" ref="P185:P193">(7375.7931*(I185+J185))/1000</f>
        <v>103.2611034</v>
      </c>
      <c r="Q185" s="57">
        <f aca="true" t="shared" si="125" ref="Q185:Q193">(10283.586*(I185+J185))/1000</f>
        <v>143.970204</v>
      </c>
      <c r="R185" s="57">
        <f aca="true" t="shared" si="126" ref="R185:R193">(3179.931*(I185+J185))/1000</f>
        <v>44.519034</v>
      </c>
      <c r="S185" s="57">
        <f aca="true" t="shared" si="127" ref="S185:S193">(96.929598*(I185+J185)*24)/1000</f>
        <v>32.568344928</v>
      </c>
      <c r="T185" s="57">
        <f aca="true" t="shared" si="128" ref="T185:T193">16916.95475*I185/1000</f>
        <v>236.8373665</v>
      </c>
      <c r="U185" s="57">
        <f aca="true" t="shared" si="129" ref="U185:U193">(2327.4138*(I185+J185))/1000</f>
        <v>32.583793199999995</v>
      </c>
    </row>
    <row r="186" spans="2:21" s="19" customFormat="1" ht="12.75">
      <c r="B186" s="17" t="s">
        <v>31</v>
      </c>
      <c r="C186" s="50">
        <f t="shared" si="92"/>
        <v>397</v>
      </c>
      <c r="D186" s="50">
        <f t="shared" si="93"/>
        <v>352</v>
      </c>
      <c r="E186" s="50">
        <v>10</v>
      </c>
      <c r="F186" s="50">
        <v>342</v>
      </c>
      <c r="G186" s="50">
        <v>45</v>
      </c>
      <c r="H186" s="50">
        <f t="shared" si="94"/>
        <v>1</v>
      </c>
      <c r="I186" s="51"/>
      <c r="J186" s="50">
        <v>1</v>
      </c>
      <c r="K186" s="61">
        <v>159.3</v>
      </c>
      <c r="L186" s="61">
        <f t="shared" si="96"/>
        <v>133.7545968</v>
      </c>
      <c r="M186" s="59">
        <v>22.2924328</v>
      </c>
      <c r="N186" s="57">
        <f t="shared" si="97"/>
        <v>11.1462164</v>
      </c>
      <c r="O186" s="57">
        <f t="shared" si="123"/>
        <v>25.493034251999998</v>
      </c>
      <c r="P186" s="57">
        <f t="shared" si="124"/>
        <v>7.3757931</v>
      </c>
      <c r="Q186" s="57">
        <f t="shared" si="125"/>
        <v>10.283586</v>
      </c>
      <c r="R186" s="57">
        <f t="shared" si="126"/>
        <v>3.179931</v>
      </c>
      <c r="S186" s="57">
        <f t="shared" si="127"/>
        <v>2.326310352</v>
      </c>
      <c r="T186" s="57">
        <f t="shared" si="128"/>
        <v>0</v>
      </c>
      <c r="U186" s="57">
        <f t="shared" si="129"/>
        <v>2.3274138</v>
      </c>
    </row>
    <row r="187" spans="2:21" s="19" customFormat="1" ht="12.75">
      <c r="B187" s="17" t="s">
        <v>174</v>
      </c>
      <c r="C187" s="50">
        <f t="shared" si="92"/>
        <v>231</v>
      </c>
      <c r="D187" s="50">
        <f t="shared" si="93"/>
        <v>223</v>
      </c>
      <c r="E187" s="50">
        <v>0</v>
      </c>
      <c r="F187" s="50">
        <v>223</v>
      </c>
      <c r="G187" s="50">
        <v>8</v>
      </c>
      <c r="H187" s="50">
        <f t="shared" si="94"/>
        <v>1</v>
      </c>
      <c r="I187" s="51"/>
      <c r="J187" s="50">
        <v>1</v>
      </c>
      <c r="K187" s="61">
        <v>159.3</v>
      </c>
      <c r="L187" s="61">
        <f t="shared" si="96"/>
        <v>133.7545968</v>
      </c>
      <c r="M187" s="59">
        <v>22.2924328</v>
      </c>
      <c r="N187" s="57">
        <f t="shared" si="97"/>
        <v>11.1462164</v>
      </c>
      <c r="O187" s="57">
        <f t="shared" si="123"/>
        <v>25.493034251999998</v>
      </c>
      <c r="P187" s="57">
        <f t="shared" si="124"/>
        <v>7.3757931</v>
      </c>
      <c r="Q187" s="57">
        <f t="shared" si="125"/>
        <v>10.283586</v>
      </c>
      <c r="R187" s="57">
        <f t="shared" si="126"/>
        <v>3.179931</v>
      </c>
      <c r="S187" s="57">
        <f t="shared" si="127"/>
        <v>2.326310352</v>
      </c>
      <c r="T187" s="57">
        <f t="shared" si="128"/>
        <v>0</v>
      </c>
      <c r="U187" s="57">
        <f t="shared" si="129"/>
        <v>2.3274138</v>
      </c>
    </row>
    <row r="188" spans="2:21" s="19" customFormat="1" ht="12.75">
      <c r="B188" s="17" t="s">
        <v>175</v>
      </c>
      <c r="C188" s="50">
        <f t="shared" si="92"/>
        <v>253</v>
      </c>
      <c r="D188" s="50">
        <f t="shared" si="93"/>
        <v>238</v>
      </c>
      <c r="E188" s="50">
        <v>4</v>
      </c>
      <c r="F188" s="50">
        <v>234</v>
      </c>
      <c r="G188" s="50">
        <v>15</v>
      </c>
      <c r="H188" s="50">
        <f t="shared" si="94"/>
        <v>1</v>
      </c>
      <c r="I188" s="51"/>
      <c r="J188" s="50">
        <v>1</v>
      </c>
      <c r="K188" s="61">
        <v>159.3</v>
      </c>
      <c r="L188" s="61">
        <f t="shared" si="96"/>
        <v>133.7545968</v>
      </c>
      <c r="M188" s="59">
        <v>22.2924328</v>
      </c>
      <c r="N188" s="57">
        <f t="shared" si="97"/>
        <v>11.1462164</v>
      </c>
      <c r="O188" s="57">
        <f t="shared" si="123"/>
        <v>25.493034251999998</v>
      </c>
      <c r="P188" s="57">
        <f t="shared" si="124"/>
        <v>7.3757931</v>
      </c>
      <c r="Q188" s="57">
        <f t="shared" si="125"/>
        <v>10.283586</v>
      </c>
      <c r="R188" s="57">
        <f t="shared" si="126"/>
        <v>3.179931</v>
      </c>
      <c r="S188" s="57">
        <f t="shared" si="127"/>
        <v>2.326310352</v>
      </c>
      <c r="T188" s="57">
        <f t="shared" si="128"/>
        <v>0</v>
      </c>
      <c r="U188" s="57">
        <f t="shared" si="129"/>
        <v>2.3274138</v>
      </c>
    </row>
    <row r="189" spans="2:21" s="19" customFormat="1" ht="12.75">
      <c r="B189" s="17" t="s">
        <v>176</v>
      </c>
      <c r="C189" s="50">
        <f t="shared" si="92"/>
        <v>190</v>
      </c>
      <c r="D189" s="50">
        <f t="shared" si="93"/>
        <v>175</v>
      </c>
      <c r="E189" s="50">
        <v>3</v>
      </c>
      <c r="F189" s="50">
        <v>172</v>
      </c>
      <c r="G189" s="50">
        <v>15</v>
      </c>
      <c r="H189" s="50">
        <f t="shared" si="94"/>
        <v>1</v>
      </c>
      <c r="I189" s="51"/>
      <c r="J189" s="50">
        <v>1</v>
      </c>
      <c r="K189" s="61">
        <v>159.3</v>
      </c>
      <c r="L189" s="61">
        <f t="shared" si="96"/>
        <v>133.7545968</v>
      </c>
      <c r="M189" s="59">
        <v>22.2924328</v>
      </c>
      <c r="N189" s="57">
        <f t="shared" si="97"/>
        <v>11.1462164</v>
      </c>
      <c r="O189" s="57">
        <f t="shared" si="123"/>
        <v>25.493034251999998</v>
      </c>
      <c r="P189" s="57">
        <f t="shared" si="124"/>
        <v>7.3757931</v>
      </c>
      <c r="Q189" s="57">
        <f t="shared" si="125"/>
        <v>10.283586</v>
      </c>
      <c r="R189" s="57">
        <f t="shared" si="126"/>
        <v>3.179931</v>
      </c>
      <c r="S189" s="57">
        <f t="shared" si="127"/>
        <v>2.326310352</v>
      </c>
      <c r="T189" s="57">
        <f t="shared" si="128"/>
        <v>0</v>
      </c>
      <c r="U189" s="57">
        <f t="shared" si="129"/>
        <v>2.3274138</v>
      </c>
    </row>
    <row r="190" spans="2:21" s="19" customFormat="1" ht="12.75">
      <c r="B190" s="17" t="s">
        <v>177</v>
      </c>
      <c r="C190" s="50">
        <f t="shared" si="92"/>
        <v>212</v>
      </c>
      <c r="D190" s="50">
        <f t="shared" si="93"/>
        <v>199</v>
      </c>
      <c r="E190" s="50">
        <v>1</v>
      </c>
      <c r="F190" s="50">
        <v>198</v>
      </c>
      <c r="G190" s="50">
        <v>13</v>
      </c>
      <c r="H190" s="50">
        <f t="shared" si="94"/>
        <v>1</v>
      </c>
      <c r="I190" s="51"/>
      <c r="J190" s="50">
        <v>1</v>
      </c>
      <c r="K190" s="61">
        <v>159.3</v>
      </c>
      <c r="L190" s="61">
        <f t="shared" si="96"/>
        <v>133.7545968</v>
      </c>
      <c r="M190" s="59">
        <v>22.2924328</v>
      </c>
      <c r="N190" s="57">
        <f t="shared" si="97"/>
        <v>11.1462164</v>
      </c>
      <c r="O190" s="57">
        <f t="shared" si="123"/>
        <v>25.493034251999998</v>
      </c>
      <c r="P190" s="57">
        <f t="shared" si="124"/>
        <v>7.3757931</v>
      </c>
      <c r="Q190" s="57">
        <f t="shared" si="125"/>
        <v>10.283586</v>
      </c>
      <c r="R190" s="57">
        <f t="shared" si="126"/>
        <v>3.179931</v>
      </c>
      <c r="S190" s="57">
        <f t="shared" si="127"/>
        <v>2.326310352</v>
      </c>
      <c r="T190" s="57">
        <f t="shared" si="128"/>
        <v>0</v>
      </c>
      <c r="U190" s="57">
        <f t="shared" si="129"/>
        <v>2.3274138</v>
      </c>
    </row>
    <row r="191" spans="2:21" s="19" customFormat="1" ht="12.75">
      <c r="B191" s="17" t="s">
        <v>178</v>
      </c>
      <c r="C191" s="50">
        <f t="shared" si="92"/>
        <v>90</v>
      </c>
      <c r="D191" s="50">
        <f t="shared" si="93"/>
        <v>86</v>
      </c>
      <c r="E191" s="50"/>
      <c r="F191" s="50">
        <v>86</v>
      </c>
      <c r="G191" s="50">
        <v>4</v>
      </c>
      <c r="H191" s="50">
        <f t="shared" si="94"/>
        <v>1</v>
      </c>
      <c r="I191" s="51"/>
      <c r="J191" s="50">
        <v>1</v>
      </c>
      <c r="K191" s="61">
        <v>159.3</v>
      </c>
      <c r="L191" s="61">
        <f t="shared" si="96"/>
        <v>133.7545968</v>
      </c>
      <c r="M191" s="59">
        <v>22.2924328</v>
      </c>
      <c r="N191" s="57">
        <f t="shared" si="97"/>
        <v>11.1462164</v>
      </c>
      <c r="O191" s="57">
        <f t="shared" si="123"/>
        <v>25.493034251999998</v>
      </c>
      <c r="P191" s="57">
        <f t="shared" si="124"/>
        <v>7.3757931</v>
      </c>
      <c r="Q191" s="57">
        <f t="shared" si="125"/>
        <v>10.283586</v>
      </c>
      <c r="R191" s="57">
        <f t="shared" si="126"/>
        <v>3.179931</v>
      </c>
      <c r="S191" s="57">
        <f t="shared" si="127"/>
        <v>2.326310352</v>
      </c>
      <c r="T191" s="57">
        <f t="shared" si="128"/>
        <v>0</v>
      </c>
      <c r="U191" s="57">
        <f t="shared" si="129"/>
        <v>2.3274138</v>
      </c>
    </row>
    <row r="192" spans="2:21" s="19" customFormat="1" ht="12.75">
      <c r="B192" s="17" t="s">
        <v>179</v>
      </c>
      <c r="C192" s="50">
        <f t="shared" si="92"/>
        <v>437</v>
      </c>
      <c r="D192" s="50">
        <f t="shared" si="93"/>
        <v>414</v>
      </c>
      <c r="E192" s="50">
        <v>12</v>
      </c>
      <c r="F192" s="50">
        <v>402</v>
      </c>
      <c r="G192" s="50">
        <v>23</v>
      </c>
      <c r="H192" s="50">
        <f t="shared" si="94"/>
        <v>1</v>
      </c>
      <c r="I192" s="51"/>
      <c r="J192" s="50">
        <v>1</v>
      </c>
      <c r="K192" s="61">
        <v>159.3</v>
      </c>
      <c r="L192" s="61">
        <f t="shared" si="96"/>
        <v>133.7545968</v>
      </c>
      <c r="M192" s="59">
        <v>22.2924328</v>
      </c>
      <c r="N192" s="57">
        <f t="shared" si="97"/>
        <v>11.1462164</v>
      </c>
      <c r="O192" s="57">
        <f t="shared" si="123"/>
        <v>25.493034251999998</v>
      </c>
      <c r="P192" s="57">
        <f t="shared" si="124"/>
        <v>7.3757931</v>
      </c>
      <c r="Q192" s="57">
        <f t="shared" si="125"/>
        <v>10.283586</v>
      </c>
      <c r="R192" s="57">
        <f t="shared" si="126"/>
        <v>3.179931</v>
      </c>
      <c r="S192" s="57">
        <f t="shared" si="127"/>
        <v>2.326310352</v>
      </c>
      <c r="T192" s="57">
        <f t="shared" si="128"/>
        <v>0</v>
      </c>
      <c r="U192" s="57">
        <f t="shared" si="129"/>
        <v>2.3274138</v>
      </c>
    </row>
    <row r="193" spans="2:21" s="19" customFormat="1" ht="12.75">
      <c r="B193" s="17" t="s">
        <v>180</v>
      </c>
      <c r="C193" s="50">
        <f t="shared" si="92"/>
        <v>635</v>
      </c>
      <c r="D193" s="50">
        <f>E193+F193</f>
        <v>588</v>
      </c>
      <c r="E193" s="50">
        <v>19</v>
      </c>
      <c r="F193" s="50">
        <v>569</v>
      </c>
      <c r="G193" s="50">
        <v>47</v>
      </c>
      <c r="H193" s="50">
        <f t="shared" si="94"/>
        <v>1</v>
      </c>
      <c r="I193" s="51">
        <v>1</v>
      </c>
      <c r="J193" s="50"/>
      <c r="K193" s="61">
        <v>309.9</v>
      </c>
      <c r="L193" s="61">
        <f t="shared" si="96"/>
        <v>267.5091936</v>
      </c>
      <c r="M193" s="57">
        <v>22.2924328</v>
      </c>
      <c r="N193" s="57">
        <f t="shared" si="97"/>
        <v>0</v>
      </c>
      <c r="O193" s="57">
        <f t="shared" si="123"/>
        <v>42.409989002</v>
      </c>
      <c r="P193" s="57">
        <f t="shared" si="124"/>
        <v>7.3757931</v>
      </c>
      <c r="Q193" s="57">
        <f t="shared" si="125"/>
        <v>10.283586</v>
      </c>
      <c r="R193" s="57">
        <f t="shared" si="126"/>
        <v>3.179931</v>
      </c>
      <c r="S193" s="57">
        <f t="shared" si="127"/>
        <v>2.326310352</v>
      </c>
      <c r="T193" s="57">
        <f t="shared" si="128"/>
        <v>16.916954750000002</v>
      </c>
      <c r="U193" s="57">
        <f t="shared" si="129"/>
        <v>2.3274138</v>
      </c>
    </row>
    <row r="194" spans="2:23" s="4" customFormat="1" ht="12.75">
      <c r="B194" s="15" t="s">
        <v>181</v>
      </c>
      <c r="C194" s="53">
        <f t="shared" si="92"/>
        <v>17314</v>
      </c>
      <c r="D194" s="53">
        <f aca="true" t="shared" si="130" ref="D194:D206">E194+F194</f>
        <v>16069</v>
      </c>
      <c r="E194" s="53">
        <f>SUM(E195:E206)</f>
        <v>1438</v>
      </c>
      <c r="F194" s="53">
        <f>SUM(F195:F206)</f>
        <v>14631</v>
      </c>
      <c r="G194" s="53">
        <f>SUM(G195:G206)</f>
        <v>1245</v>
      </c>
      <c r="H194" s="49">
        <f t="shared" si="94"/>
        <v>19</v>
      </c>
      <c r="I194" s="53">
        <f>SUM(I195:I206)</f>
        <v>17</v>
      </c>
      <c r="J194" s="53">
        <f>SUM(J195:J206)</f>
        <v>2</v>
      </c>
      <c r="K194" s="63">
        <f>SUM(K195:K206)</f>
        <v>5587</v>
      </c>
      <c r="L194" s="63">
        <f>SUM(L195:L206)</f>
        <v>4815.1654848</v>
      </c>
      <c r="M194" s="56">
        <v>22.2924328</v>
      </c>
      <c r="N194" s="56">
        <f>N202</f>
        <v>11.1462164</v>
      </c>
      <c r="O194" s="56">
        <f aca="true" t="shared" si="131" ref="O194:U194">SUM(O195:O206)</f>
        <v>771.955881538</v>
      </c>
      <c r="P194" s="56">
        <f t="shared" si="131"/>
        <v>140.14006890000002</v>
      </c>
      <c r="Q194" s="56">
        <f t="shared" si="131"/>
        <v>195.38813399999998</v>
      </c>
      <c r="R194" s="56">
        <f t="shared" si="131"/>
        <v>60.418689</v>
      </c>
      <c r="S194" s="56">
        <f t="shared" si="131"/>
        <v>44.199896688</v>
      </c>
      <c r="T194" s="56">
        <f t="shared" si="131"/>
        <v>287.58823075000004</v>
      </c>
      <c r="U194" s="56">
        <f t="shared" si="131"/>
        <v>44.2208622</v>
      </c>
      <c r="W194" s="19"/>
    </row>
    <row r="195" spans="2:21" s="19" customFormat="1" ht="12.75">
      <c r="B195" s="20" t="s">
        <v>182</v>
      </c>
      <c r="C195" s="50">
        <f t="shared" si="92"/>
        <v>1078</v>
      </c>
      <c r="D195" s="50">
        <f t="shared" si="130"/>
        <v>1024</v>
      </c>
      <c r="E195" s="54">
        <v>62</v>
      </c>
      <c r="F195" s="50">
        <v>962</v>
      </c>
      <c r="G195" s="54">
        <v>54</v>
      </c>
      <c r="H195" s="50">
        <f t="shared" si="94"/>
        <v>1</v>
      </c>
      <c r="I195" s="51">
        <v>1</v>
      </c>
      <c r="J195" s="50"/>
      <c r="K195" s="61">
        <v>309.9</v>
      </c>
      <c r="L195" s="61">
        <f t="shared" si="96"/>
        <v>267.5091936</v>
      </c>
      <c r="M195" s="57">
        <v>22.2924328</v>
      </c>
      <c r="N195" s="57">
        <f t="shared" si="97"/>
        <v>0</v>
      </c>
      <c r="O195" s="57">
        <f aca="true" t="shared" si="132" ref="O195:O206">SUM(P195:U195)</f>
        <v>42.409989002</v>
      </c>
      <c r="P195" s="57">
        <f aca="true" t="shared" si="133" ref="P195:P206">(7375.7931*(I195+J195))/1000</f>
        <v>7.3757931</v>
      </c>
      <c r="Q195" s="57">
        <f aca="true" t="shared" si="134" ref="Q195:Q206">(10283.586*(I195+J195))/1000</f>
        <v>10.283586</v>
      </c>
      <c r="R195" s="57">
        <f aca="true" t="shared" si="135" ref="R195:R206">(3179.931*(I195+J195))/1000</f>
        <v>3.179931</v>
      </c>
      <c r="S195" s="57">
        <f aca="true" t="shared" si="136" ref="S195:S206">(96.929598*(I195+J195)*24)/1000</f>
        <v>2.326310352</v>
      </c>
      <c r="T195" s="57">
        <f aca="true" t="shared" si="137" ref="T195:T206">16916.95475*I195/1000</f>
        <v>16.916954750000002</v>
      </c>
      <c r="U195" s="57">
        <f aca="true" t="shared" si="138" ref="U195:U206">(2327.4138*(I195+J195))/1000</f>
        <v>2.3274138</v>
      </c>
    </row>
    <row r="196" spans="2:21" s="19" customFormat="1" ht="12.75">
      <c r="B196" s="20" t="s">
        <v>183</v>
      </c>
      <c r="C196" s="50">
        <f t="shared" si="92"/>
        <v>631</v>
      </c>
      <c r="D196" s="50">
        <f t="shared" si="130"/>
        <v>608</v>
      </c>
      <c r="E196" s="54">
        <v>44</v>
      </c>
      <c r="F196" s="50">
        <v>564</v>
      </c>
      <c r="G196" s="54">
        <v>23</v>
      </c>
      <c r="H196" s="50">
        <f t="shared" si="94"/>
        <v>1</v>
      </c>
      <c r="I196" s="51">
        <v>1</v>
      </c>
      <c r="J196" s="50"/>
      <c r="K196" s="61">
        <v>309.9</v>
      </c>
      <c r="L196" s="61">
        <f t="shared" si="96"/>
        <v>267.5091936</v>
      </c>
      <c r="M196" s="57">
        <v>22.2924328</v>
      </c>
      <c r="N196" s="57">
        <f t="shared" si="97"/>
        <v>0</v>
      </c>
      <c r="O196" s="57">
        <f t="shared" si="132"/>
        <v>42.409989002</v>
      </c>
      <c r="P196" s="57">
        <f t="shared" si="133"/>
        <v>7.3757931</v>
      </c>
      <c r="Q196" s="57">
        <f t="shared" si="134"/>
        <v>10.283586</v>
      </c>
      <c r="R196" s="57">
        <f t="shared" si="135"/>
        <v>3.179931</v>
      </c>
      <c r="S196" s="57">
        <f t="shared" si="136"/>
        <v>2.326310352</v>
      </c>
      <c r="T196" s="57">
        <f t="shared" si="137"/>
        <v>16.916954750000002</v>
      </c>
      <c r="U196" s="57">
        <f t="shared" si="138"/>
        <v>2.3274138</v>
      </c>
    </row>
    <row r="197" spans="2:21" s="19" customFormat="1" ht="12.75">
      <c r="B197" s="20" t="s">
        <v>184</v>
      </c>
      <c r="C197" s="50">
        <f t="shared" si="92"/>
        <v>2033</v>
      </c>
      <c r="D197" s="50">
        <f t="shared" si="130"/>
        <v>1914</v>
      </c>
      <c r="E197" s="54">
        <v>114</v>
      </c>
      <c r="F197" s="50">
        <v>1800</v>
      </c>
      <c r="G197" s="54">
        <v>119</v>
      </c>
      <c r="H197" s="50">
        <f t="shared" si="94"/>
        <v>2</v>
      </c>
      <c r="I197" s="51">
        <v>2</v>
      </c>
      <c r="J197" s="50"/>
      <c r="K197" s="61">
        <v>619.8</v>
      </c>
      <c r="L197" s="61">
        <f t="shared" si="96"/>
        <v>535.0183872</v>
      </c>
      <c r="M197" s="57">
        <v>22.2924328</v>
      </c>
      <c r="N197" s="57">
        <f t="shared" si="97"/>
        <v>0</v>
      </c>
      <c r="O197" s="57">
        <f t="shared" si="132"/>
        <v>84.819978004</v>
      </c>
      <c r="P197" s="57">
        <f t="shared" si="133"/>
        <v>14.7515862</v>
      </c>
      <c r="Q197" s="57">
        <f t="shared" si="134"/>
        <v>20.567172</v>
      </c>
      <c r="R197" s="57">
        <f t="shared" si="135"/>
        <v>6.359862</v>
      </c>
      <c r="S197" s="57">
        <f t="shared" si="136"/>
        <v>4.652620704</v>
      </c>
      <c r="T197" s="57">
        <f t="shared" si="137"/>
        <v>33.833909500000004</v>
      </c>
      <c r="U197" s="57">
        <f t="shared" si="138"/>
        <v>4.6548276</v>
      </c>
    </row>
    <row r="198" spans="2:21" s="19" customFormat="1" ht="12.75">
      <c r="B198" s="20" t="s">
        <v>185</v>
      </c>
      <c r="C198" s="50">
        <f t="shared" si="92"/>
        <v>5009</v>
      </c>
      <c r="D198" s="50">
        <f t="shared" si="130"/>
        <v>4591</v>
      </c>
      <c r="E198" s="54">
        <v>278</v>
      </c>
      <c r="F198" s="50">
        <v>4313</v>
      </c>
      <c r="G198" s="54">
        <v>418</v>
      </c>
      <c r="H198" s="50">
        <f t="shared" si="94"/>
        <v>5</v>
      </c>
      <c r="I198" s="51">
        <v>5</v>
      </c>
      <c r="J198" s="50"/>
      <c r="K198" s="61">
        <v>1549.6</v>
      </c>
      <c r="L198" s="61">
        <f t="shared" si="96"/>
        <v>1337.545968</v>
      </c>
      <c r="M198" s="57">
        <v>22.2924328</v>
      </c>
      <c r="N198" s="57">
        <f t="shared" si="97"/>
        <v>0</v>
      </c>
      <c r="O198" s="57">
        <f t="shared" si="132"/>
        <v>212.04994501</v>
      </c>
      <c r="P198" s="57">
        <f t="shared" si="133"/>
        <v>36.8789655</v>
      </c>
      <c r="Q198" s="57">
        <f t="shared" si="134"/>
        <v>51.41792999999999</v>
      </c>
      <c r="R198" s="57">
        <f t="shared" si="135"/>
        <v>15.899655000000001</v>
      </c>
      <c r="S198" s="57">
        <f t="shared" si="136"/>
        <v>11.63155176</v>
      </c>
      <c r="T198" s="57">
        <f t="shared" si="137"/>
        <v>84.58477375000001</v>
      </c>
      <c r="U198" s="57">
        <f t="shared" si="138"/>
        <v>11.637069</v>
      </c>
    </row>
    <row r="199" spans="2:21" s="19" customFormat="1" ht="12.75">
      <c r="B199" s="20" t="s">
        <v>186</v>
      </c>
      <c r="C199" s="50">
        <f t="shared" si="92"/>
        <v>681</v>
      </c>
      <c r="D199" s="50">
        <f t="shared" si="130"/>
        <v>654</v>
      </c>
      <c r="E199" s="54">
        <v>26</v>
      </c>
      <c r="F199" s="50">
        <v>628</v>
      </c>
      <c r="G199" s="54">
        <v>27</v>
      </c>
      <c r="H199" s="50">
        <f t="shared" si="94"/>
        <v>1</v>
      </c>
      <c r="I199" s="51">
        <v>1</v>
      </c>
      <c r="J199" s="50"/>
      <c r="K199" s="61">
        <v>309.9</v>
      </c>
      <c r="L199" s="61">
        <f t="shared" si="96"/>
        <v>267.5091936</v>
      </c>
      <c r="M199" s="57">
        <v>22.2924328</v>
      </c>
      <c r="N199" s="57">
        <f t="shared" si="97"/>
        <v>0</v>
      </c>
      <c r="O199" s="57">
        <f t="shared" si="132"/>
        <v>42.409989002</v>
      </c>
      <c r="P199" s="57">
        <f t="shared" si="133"/>
        <v>7.3757931</v>
      </c>
      <c r="Q199" s="57">
        <f t="shared" si="134"/>
        <v>10.283586</v>
      </c>
      <c r="R199" s="57">
        <f t="shared" si="135"/>
        <v>3.179931</v>
      </c>
      <c r="S199" s="57">
        <f t="shared" si="136"/>
        <v>2.326310352</v>
      </c>
      <c r="T199" s="57">
        <f t="shared" si="137"/>
        <v>16.916954750000002</v>
      </c>
      <c r="U199" s="57">
        <f t="shared" si="138"/>
        <v>2.3274138</v>
      </c>
    </row>
    <row r="200" spans="2:21" s="19" customFormat="1" ht="12.75">
      <c r="B200" s="20" t="s">
        <v>187</v>
      </c>
      <c r="C200" s="50">
        <f t="shared" si="92"/>
        <v>569</v>
      </c>
      <c r="D200" s="50">
        <f t="shared" si="130"/>
        <v>547</v>
      </c>
      <c r="E200" s="54">
        <v>23</v>
      </c>
      <c r="F200" s="50">
        <v>524</v>
      </c>
      <c r="G200" s="54">
        <v>22</v>
      </c>
      <c r="H200" s="50">
        <f t="shared" si="94"/>
        <v>1</v>
      </c>
      <c r="I200" s="51">
        <v>1</v>
      </c>
      <c r="J200" s="50"/>
      <c r="K200" s="61">
        <v>309.9</v>
      </c>
      <c r="L200" s="61">
        <f t="shared" si="96"/>
        <v>267.5091936</v>
      </c>
      <c r="M200" s="57">
        <v>22.2924328</v>
      </c>
      <c r="N200" s="57">
        <f t="shared" si="97"/>
        <v>0</v>
      </c>
      <c r="O200" s="57">
        <f t="shared" si="132"/>
        <v>42.409989002</v>
      </c>
      <c r="P200" s="57">
        <f t="shared" si="133"/>
        <v>7.3757931</v>
      </c>
      <c r="Q200" s="57">
        <f t="shared" si="134"/>
        <v>10.283586</v>
      </c>
      <c r="R200" s="57">
        <f t="shared" si="135"/>
        <v>3.179931</v>
      </c>
      <c r="S200" s="57">
        <f t="shared" si="136"/>
        <v>2.326310352</v>
      </c>
      <c r="T200" s="57">
        <f t="shared" si="137"/>
        <v>16.916954750000002</v>
      </c>
      <c r="U200" s="57">
        <f t="shared" si="138"/>
        <v>2.3274138</v>
      </c>
    </row>
    <row r="201" spans="2:21" s="19" customFormat="1" ht="12.75">
      <c r="B201" s="20" t="s">
        <v>188</v>
      </c>
      <c r="C201" s="50">
        <f t="shared" si="92"/>
        <v>2979</v>
      </c>
      <c r="D201" s="50">
        <f t="shared" si="130"/>
        <v>2670</v>
      </c>
      <c r="E201" s="54">
        <v>585</v>
      </c>
      <c r="F201" s="50">
        <v>2085</v>
      </c>
      <c r="G201" s="54">
        <v>309</v>
      </c>
      <c r="H201" s="50">
        <f t="shared" si="94"/>
        <v>2</v>
      </c>
      <c r="I201" s="51">
        <v>2</v>
      </c>
      <c r="J201" s="50"/>
      <c r="K201" s="61">
        <v>619.8</v>
      </c>
      <c r="L201" s="61">
        <f t="shared" si="96"/>
        <v>535.0183872</v>
      </c>
      <c r="M201" s="57">
        <v>22.2924328</v>
      </c>
      <c r="N201" s="57">
        <f t="shared" si="97"/>
        <v>0</v>
      </c>
      <c r="O201" s="57">
        <f t="shared" si="132"/>
        <v>84.819978004</v>
      </c>
      <c r="P201" s="57">
        <f t="shared" si="133"/>
        <v>14.7515862</v>
      </c>
      <c r="Q201" s="57">
        <f t="shared" si="134"/>
        <v>20.567172</v>
      </c>
      <c r="R201" s="57">
        <f t="shared" si="135"/>
        <v>6.359862</v>
      </c>
      <c r="S201" s="57">
        <f t="shared" si="136"/>
        <v>4.652620704</v>
      </c>
      <c r="T201" s="57">
        <f t="shared" si="137"/>
        <v>33.833909500000004</v>
      </c>
      <c r="U201" s="57">
        <f t="shared" si="138"/>
        <v>4.6548276</v>
      </c>
    </row>
    <row r="202" spans="2:21" s="19" customFormat="1" ht="12.75">
      <c r="B202" s="20" t="s">
        <v>189</v>
      </c>
      <c r="C202" s="50">
        <f t="shared" si="92"/>
        <v>323</v>
      </c>
      <c r="D202" s="50">
        <f t="shared" si="130"/>
        <v>306</v>
      </c>
      <c r="E202" s="54">
        <v>9</v>
      </c>
      <c r="F202" s="50">
        <v>297</v>
      </c>
      <c r="G202" s="54">
        <v>17</v>
      </c>
      <c r="H202" s="50">
        <f t="shared" si="94"/>
        <v>1</v>
      </c>
      <c r="I202" s="51"/>
      <c r="J202" s="50">
        <v>1</v>
      </c>
      <c r="K202" s="61">
        <v>159.3</v>
      </c>
      <c r="L202" s="61">
        <f t="shared" si="96"/>
        <v>133.7545968</v>
      </c>
      <c r="M202" s="59">
        <v>22.2924328</v>
      </c>
      <c r="N202" s="57">
        <f t="shared" si="97"/>
        <v>11.1462164</v>
      </c>
      <c r="O202" s="57">
        <f t="shared" si="132"/>
        <v>25.493034251999998</v>
      </c>
      <c r="P202" s="57">
        <f t="shared" si="133"/>
        <v>7.3757931</v>
      </c>
      <c r="Q202" s="57">
        <f t="shared" si="134"/>
        <v>10.283586</v>
      </c>
      <c r="R202" s="57">
        <f t="shared" si="135"/>
        <v>3.179931</v>
      </c>
      <c r="S202" s="57">
        <f t="shared" si="136"/>
        <v>2.326310352</v>
      </c>
      <c r="T202" s="57">
        <f t="shared" si="137"/>
        <v>0</v>
      </c>
      <c r="U202" s="57">
        <f t="shared" si="138"/>
        <v>2.3274138</v>
      </c>
    </row>
    <row r="203" spans="2:21" s="19" customFormat="1" ht="12.75">
      <c r="B203" s="20" t="s">
        <v>190</v>
      </c>
      <c r="C203" s="50">
        <f t="shared" si="92"/>
        <v>2418</v>
      </c>
      <c r="D203" s="50">
        <f t="shared" si="130"/>
        <v>2236</v>
      </c>
      <c r="E203" s="54">
        <v>175</v>
      </c>
      <c r="F203" s="50">
        <v>2061</v>
      </c>
      <c r="G203" s="54">
        <v>182</v>
      </c>
      <c r="H203" s="50">
        <f t="shared" si="94"/>
        <v>2</v>
      </c>
      <c r="I203" s="51">
        <v>2</v>
      </c>
      <c r="J203" s="50"/>
      <c r="K203" s="61">
        <v>619.8</v>
      </c>
      <c r="L203" s="61">
        <f t="shared" si="96"/>
        <v>535.0183872</v>
      </c>
      <c r="M203" s="57">
        <v>22.2924328</v>
      </c>
      <c r="N203" s="57">
        <f t="shared" si="97"/>
        <v>0</v>
      </c>
      <c r="O203" s="57">
        <f t="shared" si="132"/>
        <v>84.819978004</v>
      </c>
      <c r="P203" s="57">
        <f t="shared" si="133"/>
        <v>14.7515862</v>
      </c>
      <c r="Q203" s="57">
        <f t="shared" si="134"/>
        <v>20.567172</v>
      </c>
      <c r="R203" s="57">
        <f t="shared" si="135"/>
        <v>6.359862</v>
      </c>
      <c r="S203" s="57">
        <f t="shared" si="136"/>
        <v>4.652620704</v>
      </c>
      <c r="T203" s="57">
        <f t="shared" si="137"/>
        <v>33.833909500000004</v>
      </c>
      <c r="U203" s="57">
        <f t="shared" si="138"/>
        <v>4.6548276</v>
      </c>
    </row>
    <row r="204" spans="2:21" s="19" customFormat="1" ht="12.75">
      <c r="B204" s="20" t="s">
        <v>235</v>
      </c>
      <c r="C204" s="50">
        <f t="shared" si="92"/>
        <v>852</v>
      </c>
      <c r="D204" s="50">
        <f t="shared" si="130"/>
        <v>809</v>
      </c>
      <c r="E204" s="54">
        <v>84</v>
      </c>
      <c r="F204" s="50">
        <v>725</v>
      </c>
      <c r="G204" s="54">
        <v>43</v>
      </c>
      <c r="H204" s="50">
        <f t="shared" si="94"/>
        <v>1</v>
      </c>
      <c r="I204" s="51">
        <v>1</v>
      </c>
      <c r="J204" s="50"/>
      <c r="K204" s="61">
        <v>309.9</v>
      </c>
      <c r="L204" s="61">
        <f t="shared" si="96"/>
        <v>267.5091936</v>
      </c>
      <c r="M204" s="57">
        <v>22.2924328</v>
      </c>
      <c r="N204" s="57">
        <f t="shared" si="97"/>
        <v>0</v>
      </c>
      <c r="O204" s="57">
        <f t="shared" si="132"/>
        <v>42.409989002</v>
      </c>
      <c r="P204" s="57">
        <f t="shared" si="133"/>
        <v>7.3757931</v>
      </c>
      <c r="Q204" s="57">
        <f t="shared" si="134"/>
        <v>10.283586</v>
      </c>
      <c r="R204" s="57">
        <f t="shared" si="135"/>
        <v>3.179931</v>
      </c>
      <c r="S204" s="57">
        <f t="shared" si="136"/>
        <v>2.326310352</v>
      </c>
      <c r="T204" s="57">
        <f t="shared" si="137"/>
        <v>16.916954750000002</v>
      </c>
      <c r="U204" s="57">
        <f t="shared" si="138"/>
        <v>2.3274138</v>
      </c>
    </row>
    <row r="205" spans="2:21" s="19" customFormat="1" ht="12.75">
      <c r="B205" s="20" t="s">
        <v>191</v>
      </c>
      <c r="C205" s="18">
        <f t="shared" si="92"/>
        <v>593</v>
      </c>
      <c r="D205" s="18">
        <f t="shared" si="130"/>
        <v>562</v>
      </c>
      <c r="E205" s="54">
        <v>27</v>
      </c>
      <c r="F205" s="50">
        <v>535</v>
      </c>
      <c r="G205" s="54">
        <v>31</v>
      </c>
      <c r="H205" s="50">
        <f>I205+J205</f>
        <v>1</v>
      </c>
      <c r="I205" s="51">
        <v>1</v>
      </c>
      <c r="J205" s="50"/>
      <c r="K205" s="57">
        <v>309.9</v>
      </c>
      <c r="L205" s="57">
        <f t="shared" si="96"/>
        <v>267.5091936</v>
      </c>
      <c r="M205" s="57">
        <v>22.2924328</v>
      </c>
      <c r="N205" s="57">
        <f t="shared" si="97"/>
        <v>0</v>
      </c>
      <c r="O205" s="57">
        <f t="shared" si="132"/>
        <v>42.409989002</v>
      </c>
      <c r="P205" s="57">
        <f t="shared" si="133"/>
        <v>7.3757931</v>
      </c>
      <c r="Q205" s="57">
        <f t="shared" si="134"/>
        <v>10.283586</v>
      </c>
      <c r="R205" s="57">
        <f t="shared" si="135"/>
        <v>3.179931</v>
      </c>
      <c r="S205" s="57">
        <f t="shared" si="136"/>
        <v>2.326310352</v>
      </c>
      <c r="T205" s="57">
        <f t="shared" si="137"/>
        <v>16.916954750000002</v>
      </c>
      <c r="U205" s="57">
        <f t="shared" si="138"/>
        <v>2.3274138</v>
      </c>
    </row>
    <row r="206" spans="2:21" s="19" customFormat="1" ht="12.75">
      <c r="B206" s="20" t="s">
        <v>192</v>
      </c>
      <c r="C206" s="18">
        <f>D206+G206</f>
        <v>148</v>
      </c>
      <c r="D206" s="18">
        <f t="shared" si="130"/>
        <v>148</v>
      </c>
      <c r="E206" s="54">
        <v>11</v>
      </c>
      <c r="F206" s="50">
        <v>137</v>
      </c>
      <c r="G206" s="54">
        <v>0</v>
      </c>
      <c r="H206" s="50">
        <f>I206+J206</f>
        <v>1</v>
      </c>
      <c r="I206" s="51"/>
      <c r="J206" s="50">
        <v>1</v>
      </c>
      <c r="K206" s="57">
        <v>159.3</v>
      </c>
      <c r="L206" s="57">
        <f>M206*I206*12+N206*J206*12</f>
        <v>133.7545968</v>
      </c>
      <c r="M206" s="59">
        <v>22.2924328</v>
      </c>
      <c r="N206" s="57">
        <f t="shared" si="97"/>
        <v>11.1462164</v>
      </c>
      <c r="O206" s="57">
        <f t="shared" si="132"/>
        <v>25.493034251999998</v>
      </c>
      <c r="P206" s="57">
        <f t="shared" si="133"/>
        <v>7.3757931</v>
      </c>
      <c r="Q206" s="57">
        <f t="shared" si="134"/>
        <v>10.283586</v>
      </c>
      <c r="R206" s="57">
        <f t="shared" si="135"/>
        <v>3.179931</v>
      </c>
      <c r="S206" s="57">
        <f t="shared" si="136"/>
        <v>2.326310352</v>
      </c>
      <c r="T206" s="57">
        <f t="shared" si="137"/>
        <v>0</v>
      </c>
      <c r="U206" s="57">
        <f t="shared" si="138"/>
        <v>2.3274138</v>
      </c>
    </row>
    <row r="207" spans="2:21" s="19" customFormat="1" ht="12.75" hidden="1">
      <c r="B207" s="23"/>
      <c r="C207" s="23"/>
      <c r="D207" s="23"/>
      <c r="E207" s="55"/>
      <c r="F207" s="23"/>
      <c r="G207" s="23"/>
      <c r="H207" s="23"/>
      <c r="I207" s="23"/>
      <c r="J207" s="23"/>
      <c r="K207" s="64"/>
      <c r="L207" s="65"/>
      <c r="M207" s="65"/>
      <c r="N207" s="65"/>
      <c r="O207" s="25"/>
      <c r="P207" s="24"/>
      <c r="Q207" s="24"/>
      <c r="R207" s="24"/>
      <c r="S207" s="24"/>
      <c r="T207" s="24"/>
      <c r="U207" s="24"/>
    </row>
    <row r="208" spans="2:20" s="33" customFormat="1" ht="18" hidden="1">
      <c r="B208" s="34" t="s">
        <v>199</v>
      </c>
      <c r="H208" s="35"/>
      <c r="I208" s="35"/>
      <c r="K208" s="36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2:21" s="33" customFormat="1" ht="18" hidden="1">
      <c r="B209" s="98" t="s">
        <v>200</v>
      </c>
      <c r="C209" s="98"/>
      <c r="D209" s="98"/>
      <c r="E209" s="98"/>
      <c r="H209" s="35"/>
      <c r="I209" s="35"/>
      <c r="J209" s="35"/>
      <c r="K209" s="36"/>
      <c r="L209" s="37"/>
      <c r="N209" s="99" t="s">
        <v>214</v>
      </c>
      <c r="O209" s="99"/>
      <c r="P209" s="99"/>
      <c r="Q209" s="99"/>
      <c r="R209" s="99"/>
      <c r="S209" s="99"/>
      <c r="T209" s="99"/>
      <c r="U209" s="38"/>
    </row>
    <row r="210" spans="2:21" s="33" customFormat="1" ht="18" hidden="1">
      <c r="B210" s="98" t="s">
        <v>201</v>
      </c>
      <c r="C210" s="98"/>
      <c r="D210" s="98"/>
      <c r="E210" s="98"/>
      <c r="H210" s="39"/>
      <c r="I210" s="39"/>
      <c r="J210" s="39"/>
      <c r="K210" s="36"/>
      <c r="L210" s="37"/>
      <c r="M210" s="40"/>
      <c r="N210" s="99"/>
      <c r="O210" s="99"/>
      <c r="P210" s="99"/>
      <c r="Q210" s="99"/>
      <c r="R210" s="99"/>
      <c r="S210" s="99"/>
      <c r="T210" s="99"/>
      <c r="U210" s="37"/>
    </row>
    <row r="211" spans="2:21" s="41" customFormat="1" ht="18" hidden="1">
      <c r="B211" s="42"/>
      <c r="C211" s="43"/>
      <c r="D211" s="43"/>
      <c r="E211" s="43"/>
      <c r="J211" s="43"/>
      <c r="K211" s="44"/>
      <c r="L211" s="44"/>
      <c r="M211" s="37"/>
      <c r="N211" s="37"/>
      <c r="O211" s="33"/>
      <c r="P211" s="37"/>
      <c r="Q211" s="37"/>
      <c r="R211" s="37"/>
      <c r="S211" s="37"/>
      <c r="T211" s="37"/>
      <c r="U211" s="45"/>
    </row>
    <row r="212" spans="2:20" s="41" customFormat="1" ht="18" hidden="1">
      <c r="B212" s="46" t="s">
        <v>213</v>
      </c>
      <c r="C212" s="43"/>
      <c r="D212" s="43"/>
      <c r="E212" s="43"/>
      <c r="F212" s="43"/>
      <c r="G212" s="43"/>
      <c r="H212" s="43"/>
      <c r="I212" s="43"/>
      <c r="J212" s="43"/>
      <c r="K212" s="47"/>
      <c r="L212" s="44"/>
      <c r="M212" s="37"/>
      <c r="N212" s="101" t="s">
        <v>215</v>
      </c>
      <c r="O212" s="101"/>
      <c r="P212" s="101"/>
      <c r="Q212" s="101"/>
      <c r="R212" s="101"/>
      <c r="S212" s="101"/>
      <c r="T212" s="101"/>
    </row>
    <row r="213" spans="3:14" s="41" customFormat="1" ht="12.75" hidden="1">
      <c r="C213" s="43"/>
      <c r="D213" s="43"/>
      <c r="E213" s="43"/>
      <c r="F213" s="43"/>
      <c r="G213" s="43"/>
      <c r="H213" s="43"/>
      <c r="I213" s="43"/>
      <c r="J213" s="43"/>
      <c r="K213" s="47"/>
      <c r="L213" s="44"/>
      <c r="M213" s="44"/>
      <c r="N213" s="44"/>
    </row>
    <row r="214" spans="2:20" s="41" customFormat="1" ht="18" hidden="1">
      <c r="B214" s="98" t="s">
        <v>202</v>
      </c>
      <c r="C214" s="98"/>
      <c r="D214" s="98"/>
      <c r="E214" s="98"/>
      <c r="F214" s="43"/>
      <c r="G214" s="43"/>
      <c r="H214" s="43"/>
      <c r="I214" s="43"/>
      <c r="J214" s="43"/>
      <c r="K214" s="47"/>
      <c r="L214" s="44"/>
      <c r="M214" s="44"/>
      <c r="N214" s="98" t="s">
        <v>203</v>
      </c>
      <c r="O214" s="98"/>
      <c r="P214" s="98"/>
      <c r="Q214" s="98"/>
      <c r="R214" s="98"/>
      <c r="S214" s="98"/>
      <c r="T214" s="98"/>
    </row>
    <row r="215" spans="2:20" s="41" customFormat="1" ht="18" hidden="1">
      <c r="B215" s="98" t="s">
        <v>201</v>
      </c>
      <c r="C215" s="98"/>
      <c r="D215" s="98"/>
      <c r="E215" s="98"/>
      <c r="F215" s="43"/>
      <c r="G215" s="43"/>
      <c r="H215" s="43"/>
      <c r="I215" s="43"/>
      <c r="J215" s="43"/>
      <c r="K215" s="47"/>
      <c r="L215" s="44"/>
      <c r="M215" s="44"/>
      <c r="N215" s="98" t="s">
        <v>204</v>
      </c>
      <c r="O215" s="98"/>
      <c r="P215" s="98"/>
      <c r="Q215" s="98"/>
      <c r="R215" s="98"/>
      <c r="S215" s="98"/>
      <c r="T215" s="98"/>
    </row>
    <row r="216" spans="2:19" s="41" customFormat="1" ht="18" hidden="1">
      <c r="B216" s="35"/>
      <c r="C216" s="43"/>
      <c r="D216" s="43"/>
      <c r="E216" s="43"/>
      <c r="F216" s="43"/>
      <c r="G216" s="43"/>
      <c r="H216" s="43"/>
      <c r="I216" s="43"/>
      <c r="J216" s="43"/>
      <c r="K216" s="47"/>
      <c r="L216" s="44"/>
      <c r="M216" s="44"/>
      <c r="N216" s="35"/>
      <c r="O216" s="35"/>
      <c r="P216" s="35"/>
      <c r="Q216" s="35"/>
      <c r="R216" s="35"/>
      <c r="S216" s="35"/>
    </row>
    <row r="217" spans="2:20" s="41" customFormat="1" ht="18" hidden="1">
      <c r="B217" s="46" t="s">
        <v>206</v>
      </c>
      <c r="C217" s="43"/>
      <c r="D217" s="43"/>
      <c r="E217" s="43"/>
      <c r="F217" s="43"/>
      <c r="G217" s="43"/>
      <c r="H217" s="43"/>
      <c r="I217" s="43"/>
      <c r="J217" s="43"/>
      <c r="K217" s="47"/>
      <c r="L217" s="44"/>
      <c r="M217" s="44"/>
      <c r="N217" s="48"/>
      <c r="P217" s="100" t="s">
        <v>205</v>
      </c>
      <c r="Q217" s="100"/>
      <c r="R217" s="100"/>
      <c r="S217" s="100"/>
      <c r="T217" s="100"/>
    </row>
    <row r="218" spans="2:21" s="19" customFormat="1" ht="12.75">
      <c r="B218" s="26"/>
      <c r="C218" s="26"/>
      <c r="D218" s="26"/>
      <c r="E218" s="91"/>
      <c r="F218" s="91"/>
      <c r="G218" s="91"/>
      <c r="H218" s="91"/>
      <c r="I218" s="91"/>
      <c r="J218" s="91"/>
      <c r="K218" s="24"/>
      <c r="L218" s="25"/>
      <c r="M218" s="25"/>
      <c r="N218" s="25"/>
      <c r="O218" s="7"/>
      <c r="P218" s="7"/>
      <c r="Q218" s="7"/>
      <c r="R218" s="7"/>
      <c r="S218" s="7"/>
      <c r="T218" s="7"/>
      <c r="U218" s="7"/>
    </row>
    <row r="219" spans="2:21" s="19" customFormat="1" ht="12.75">
      <c r="B219" s="26"/>
      <c r="C219" s="26"/>
      <c r="D219" s="26"/>
      <c r="E219" s="27"/>
      <c r="F219" s="27"/>
      <c r="G219" s="27"/>
      <c r="H219" s="27"/>
      <c r="I219" s="27"/>
      <c r="J219" s="27"/>
      <c r="K219" s="24"/>
      <c r="L219" s="25"/>
      <c r="M219" s="25"/>
      <c r="N219" s="25"/>
      <c r="O219" s="7"/>
      <c r="P219" s="7"/>
      <c r="Q219" s="7"/>
      <c r="R219" s="7"/>
      <c r="S219" s="7"/>
      <c r="T219" s="7"/>
      <c r="U219" s="7"/>
    </row>
    <row r="220" spans="2:6" ht="12.75">
      <c r="B220" s="26"/>
      <c r="C220" s="26"/>
      <c r="D220" s="26"/>
      <c r="E220" s="92"/>
      <c r="F220" s="92"/>
    </row>
    <row r="221" spans="8:10" ht="12.75">
      <c r="H221" s="28"/>
      <c r="I221" s="28"/>
      <c r="J221" s="28"/>
    </row>
    <row r="222" spans="2:10" ht="12.75">
      <c r="B222" s="29"/>
      <c r="E222" s="93"/>
      <c r="F222" s="93"/>
      <c r="G222" s="93"/>
      <c r="H222" s="93"/>
      <c r="I222" s="93"/>
      <c r="J222" s="93"/>
    </row>
    <row r="223" spans="5:10" ht="12.75">
      <c r="E223" s="30"/>
      <c r="F223" s="30"/>
      <c r="G223" s="30"/>
      <c r="H223" s="30"/>
      <c r="I223" s="30"/>
      <c r="J223" s="30"/>
    </row>
    <row r="224" spans="2:10" ht="12.75">
      <c r="B224" s="28"/>
      <c r="E224" s="92"/>
      <c r="F224" s="92"/>
      <c r="G224" s="92"/>
      <c r="H224" s="94"/>
      <c r="I224" s="94"/>
      <c r="J224" s="94"/>
    </row>
    <row r="225" spans="5:10" ht="12.75">
      <c r="E225" s="30"/>
      <c r="F225" s="30"/>
      <c r="G225" s="30"/>
      <c r="H225" s="30"/>
      <c r="I225" s="30"/>
      <c r="J225" s="30"/>
    </row>
    <row r="228" spans="2:6" ht="12.75">
      <c r="B228" s="7"/>
      <c r="C228" s="7"/>
      <c r="E228" s="7"/>
      <c r="F228" s="7"/>
    </row>
  </sheetData>
  <sheetProtection/>
  <mergeCells count="44">
    <mergeCell ref="E224:G224"/>
    <mergeCell ref="H224:J224"/>
    <mergeCell ref="U10:U12"/>
    <mergeCell ref="E218:J218"/>
    <mergeCell ref="E220:F220"/>
    <mergeCell ref="E222:J222"/>
    <mergeCell ref="Q10:Q12"/>
    <mergeCell ref="R10:R12"/>
    <mergeCell ref="S10:S12"/>
    <mergeCell ref="T10:T12"/>
    <mergeCell ref="M10:M12"/>
    <mergeCell ref="N10:N12"/>
    <mergeCell ref="P10:P12"/>
    <mergeCell ref="M9:N9"/>
    <mergeCell ref="O9:O12"/>
    <mergeCell ref="P9:U9"/>
    <mergeCell ref="C10:C12"/>
    <mergeCell ref="D10:G10"/>
    <mergeCell ref="H10:H12"/>
    <mergeCell ref="I10:J10"/>
    <mergeCell ref="D11:F11"/>
    <mergeCell ref="G11:G12"/>
    <mergeCell ref="I11:I12"/>
    <mergeCell ref="J11:J12"/>
    <mergeCell ref="B2:U2"/>
    <mergeCell ref="B3:U3"/>
    <mergeCell ref="C4:R4"/>
    <mergeCell ref="B6:B12"/>
    <mergeCell ref="C6:G9"/>
    <mergeCell ref="H6:J9"/>
    <mergeCell ref="K6:U7"/>
    <mergeCell ref="K8:K12"/>
    <mergeCell ref="L8:U8"/>
    <mergeCell ref="L9:L12"/>
    <mergeCell ref="B209:E209"/>
    <mergeCell ref="N209:T209"/>
    <mergeCell ref="B210:E210"/>
    <mergeCell ref="N210:T210"/>
    <mergeCell ref="P217:T217"/>
    <mergeCell ref="N212:T212"/>
    <mergeCell ref="B214:E214"/>
    <mergeCell ref="N214:T214"/>
    <mergeCell ref="B215:E215"/>
    <mergeCell ref="N215:T215"/>
  </mergeCells>
  <conditionalFormatting sqref="P14:U14 P194:U194 P157:U157 P162:U162 P176:U176 P184:U184 P29:U29 P44:U44 P63:U63 P75:U75 P92:U92 P103:U103 P110:U110 P121:U121 P127:U127 P143:U143 P21:U21 M5 C14:O206">
    <cfRule type="cellIs" priority="1" dxfId="3" operator="equal" stopIfTrue="1">
      <formula>0</formula>
    </cfRule>
  </conditionalFormatting>
  <printOptions horizontalCentered="1"/>
  <pageMargins left="0.7874015748031497" right="0.3937007874015748" top="0.7874015748031497" bottom="0.7874015748031497" header="0.11811023622047245" footer="0"/>
  <pageSetup blackAndWhite="1" fitToHeight="0" fitToWidth="1" horizontalDpi="600" verticalDpi="600" orientation="landscape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Ямалтдинова Алина Шамилевна</cp:lastModifiedBy>
  <cp:lastPrinted>2022-09-30T07:55:55Z</cp:lastPrinted>
  <dcterms:created xsi:type="dcterms:W3CDTF">2016-09-07T05:39:53Z</dcterms:created>
  <dcterms:modified xsi:type="dcterms:W3CDTF">2022-09-30T07:56:20Z</dcterms:modified>
  <cp:category/>
  <cp:version/>
  <cp:contentType/>
  <cp:contentStatus/>
</cp:coreProperties>
</file>