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7235" windowHeight="117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Лист2!$A$1:$Q$87</definedName>
  </definedNames>
  <calcPr calcId="145621"/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M87" i="2"/>
  <c r="Q84" i="2"/>
  <c r="Q45" i="2" l="1"/>
  <c r="Q31" i="2"/>
  <c r="Q18" i="2"/>
  <c r="Q87" i="2" l="1"/>
  <c r="P84" i="2"/>
  <c r="P73" i="2"/>
  <c r="P74" i="2"/>
  <c r="P75" i="2"/>
  <c r="P76" i="2"/>
  <c r="P77" i="2"/>
  <c r="P78" i="2"/>
  <c r="P79" i="2"/>
  <c r="P80" i="2"/>
  <c r="P81" i="2"/>
  <c r="P82" i="2"/>
  <c r="P83" i="2"/>
  <c r="P72" i="2"/>
  <c r="P45" i="2"/>
  <c r="P34" i="2"/>
  <c r="P35" i="2"/>
  <c r="P36" i="2"/>
  <c r="P37" i="2"/>
  <c r="P38" i="2"/>
  <c r="P39" i="2"/>
  <c r="P33" i="2"/>
  <c r="P31" i="2"/>
  <c r="P20" i="2"/>
  <c r="P21" i="2"/>
  <c r="P22" i="2"/>
  <c r="P23" i="2"/>
  <c r="P24" i="2"/>
  <c r="P25" i="2"/>
  <c r="P26" i="2"/>
  <c r="P27" i="2"/>
  <c r="P28" i="2"/>
  <c r="P29" i="2"/>
  <c r="P30" i="2"/>
  <c r="P19" i="2"/>
  <c r="P6" i="2"/>
  <c r="P87" i="2" l="1"/>
  <c r="N87" i="2"/>
  <c r="N84" i="2"/>
  <c r="N45" i="2"/>
  <c r="N31" i="2"/>
  <c r="N18" i="2"/>
  <c r="L12" i="2" l="1"/>
  <c r="L73" i="2" l="1"/>
  <c r="L74" i="2"/>
  <c r="L75" i="2"/>
  <c r="L76" i="2"/>
  <c r="L77" i="2"/>
  <c r="L78" i="2"/>
  <c r="L79" i="2"/>
  <c r="L80" i="2"/>
  <c r="L81" i="2"/>
  <c r="L82" i="2"/>
  <c r="L83" i="2"/>
  <c r="L72" i="2"/>
  <c r="M84" i="2"/>
  <c r="M45" i="2"/>
  <c r="M31" i="2"/>
  <c r="M18" i="2"/>
  <c r="K87" i="2" l="1"/>
  <c r="L84" i="2"/>
  <c r="K84" i="2"/>
  <c r="L6" i="2" l="1"/>
  <c r="L9" i="2" l="1"/>
  <c r="L10" i="2"/>
  <c r="L11" i="2"/>
  <c r="L13" i="2"/>
  <c r="L14" i="2"/>
  <c r="L15" i="2"/>
  <c r="L16" i="2"/>
  <c r="L17" i="2"/>
  <c r="L7" i="2"/>
  <c r="L8" i="2" l="1"/>
  <c r="L20" i="2" l="1"/>
  <c r="L21" i="2"/>
  <c r="L22" i="2"/>
  <c r="L23" i="2"/>
  <c r="L24" i="2"/>
  <c r="L25" i="2"/>
  <c r="L26" i="2"/>
  <c r="L27" i="2"/>
  <c r="L28" i="2"/>
  <c r="L29" i="2"/>
  <c r="L30" i="2"/>
  <c r="L19" i="2"/>
  <c r="L34" i="2"/>
  <c r="L35" i="2"/>
  <c r="L36" i="2"/>
  <c r="L37" i="2"/>
  <c r="L38" i="2"/>
  <c r="L39" i="2"/>
  <c r="L33" i="2"/>
  <c r="L31" i="2" l="1"/>
  <c r="L45" i="2"/>
  <c r="L71" i="2"/>
  <c r="K71" i="2"/>
  <c r="K45" i="2"/>
  <c r="K18" i="2" l="1"/>
  <c r="K58" i="2" l="1"/>
  <c r="K31" i="2"/>
  <c r="L18" i="2" l="1"/>
  <c r="L87" i="2" s="1"/>
  <c r="F1" i="1" l="1"/>
  <c r="F12" i="1"/>
  <c r="H12" i="1"/>
  <c r="F2" i="1" l="1"/>
  <c r="F3" i="1"/>
  <c r="F4" i="1"/>
  <c r="F5" i="1"/>
  <c r="F6" i="1"/>
  <c r="F7" i="1"/>
  <c r="F8" i="1"/>
  <c r="F9" i="1"/>
  <c r="F10" i="1"/>
  <c r="E12" i="1"/>
</calcChain>
</file>

<file path=xl/sharedStrings.xml><?xml version="1.0" encoding="utf-8"?>
<sst xmlns="http://schemas.openxmlformats.org/spreadsheetml/2006/main" count="129" uniqueCount="62">
  <si>
    <t>Наименование МО</t>
  </si>
  <si>
    <t>Итого</t>
  </si>
  <si>
    <t>Сумма субсидии</t>
  </si>
  <si>
    <t>415 575,72</t>
  </si>
  <si>
    <t>3 368 216,69</t>
  </si>
  <si>
    <t>377 052,83</t>
  </si>
  <si>
    <t>237 076,93</t>
  </si>
  <si>
    <t>487 616,50</t>
  </si>
  <si>
    <t>634 972,59</t>
  </si>
  <si>
    <t>84 042,49</t>
  </si>
  <si>
    <t> 642278,87</t>
  </si>
  <si>
    <t>921 136,26</t>
  </si>
  <si>
    <t>237 076,94</t>
  </si>
  <si>
    <t>Коммунальная спецтехника /наименование оборудования</t>
  </si>
  <si>
    <t>Сумма платежей МО</t>
  </si>
  <si>
    <t>МО "Назиевское городское поселение"</t>
  </si>
  <si>
    <t>1.</t>
  </si>
  <si>
    <t>+</t>
  </si>
  <si>
    <t>Муниципальный контракт</t>
  </si>
  <si>
    <t>Справки лизингодателя</t>
  </si>
  <si>
    <t>Муниципальная программа</t>
  </si>
  <si>
    <t>Гарантийное письмо или выписка из бюджета</t>
  </si>
  <si>
    <t>Заявка</t>
  </si>
  <si>
    <t>МО "Сясьстройское городское поселение"</t>
  </si>
  <si>
    <t>от 27.11.2017 № 0145300003017000054 (11 ф/спб-17)</t>
  </si>
  <si>
    <t>Машина комбинированная дорожная уборочная "МКДУ-10"</t>
  </si>
  <si>
    <t>-</t>
  </si>
  <si>
    <t>МО "Агалатовское сельское поселение"</t>
  </si>
  <si>
    <t>5.</t>
  </si>
  <si>
    <t>6.</t>
  </si>
  <si>
    <t>Сосновоборский городской округ</t>
  </si>
  <si>
    <t>1. Прицепная подметально-уборочная машина "Бродвей"-2 шт.;
2. Тротуароуборочная машина ВКМ 2020 (Euro-3) - 2 шт.;
3. Прицепной коленчатый подъемник Nifty 120М - 1 шт.</t>
  </si>
  <si>
    <t>Представлен протокол аукциона</t>
  </si>
  <si>
    <t>Экскаватор-погрузчик TLB 825-RM с навесным оборудованием;   Машина комбинированная     Тип КО -829Б</t>
  </si>
  <si>
    <t>от 08.06.2020 
№06-2020</t>
  </si>
  <si>
    <t>Мини погрузчик с бортовым поворотом ANT 1000/1; Погрузчика фронтального DM -34 "Волжанин"; Экскаватоа-погрузчика JSB 3CXT14M2NM</t>
  </si>
  <si>
    <t>от 26.07.2019 №0145300018319000002-1-0</t>
  </si>
  <si>
    <t>Представлен договор МБУ</t>
  </si>
  <si>
    <t>Волховский муниципальный район</t>
  </si>
  <si>
    <t>Коэф бюджетной обеспеченности</t>
  </si>
  <si>
    <t>МО "Волховский  муниципальный район"</t>
  </si>
  <si>
    <t xml:space="preserve">месяц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</si>
  <si>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</si>
  <si>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</si>
  <si>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</si>
  <si>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</si>
  <si>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</si>
  <si>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</si>
  <si>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</si>
  <si>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</si>
  <si>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</si>
  <si>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</si>
  <si>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</si>
  <si>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</si>
  <si>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4.</t>
  </si>
  <si>
    <t>МО "Аннинское городское поселение"</t>
  </si>
  <si>
    <t>от 20.05.2021 №01453000191210000050002</t>
  </si>
  <si>
    <t>автогидроподьемник ВИПО-12-01</t>
  </si>
  <si>
    <t>\</t>
  </si>
  <si>
    <t>Расчет объема субсидий бюджетам муниципальных образований Ленинградской области на приобретение коммунальной спецтехники и оборудования в лизинг (сублизинг) на 2022 год</t>
  </si>
  <si>
    <t>Приложение  71 к пояснительной записке 2022 года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</si>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</sst>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₽&quot;"/>
    <numFmt numFmtId="165" formatCode="#,##0.00\ _₽"/>
    <numFmt numFmtId="166" formatCode="0.0000000000000000000"/>
    <numFmt numFmtId="167" formatCode="0.0000000000000000000000"/>
    <numFmt numFmtId="168" formatCode="0.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Roman"/>
      <family val="1"/>
    </font>
    <font>
      <b/>
      <sz val="11"/>
      <color theme="1"/>
      <name val="Times Roman"/>
      <family val="1"/>
    </font>
    <font>
      <sz val="11"/>
      <color rgb="FF000000"/>
      <name val="Calibri"/>
      <family val="2"/>
      <charset val="204"/>
    </font>
    <font>
      <sz val="13.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Roman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" fontId="7" fillId="0" borderId="0" xfId="0" applyNumberFormat="1" applyFont="1"/>
    <xf numFmtId="4" fontId="7" fillId="0" borderId="4" xfId="0" applyNumberFormat="1" applyFont="1" applyBorder="1" applyAlignment="1">
      <alignment vertic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165" fontId="5" fillId="2" borderId="5" xfId="0" applyNumberFormat="1" applyFont="1" applyFill="1" applyBorder="1" applyAlignment="1">
      <alignment wrapText="1"/>
    </xf>
    <xf numFmtId="165" fontId="0" fillId="2" borderId="5" xfId="0" applyNumberFormat="1" applyFill="1" applyBorder="1" applyAlignment="1">
      <alignment wrapText="1"/>
    </xf>
    <xf numFmtId="0" fontId="0" fillId="2" borderId="5" xfId="0" applyFill="1" applyBorder="1"/>
    <xf numFmtId="0" fontId="10" fillId="2" borderId="5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wrapText="1"/>
    </xf>
    <xf numFmtId="165" fontId="9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4" fillId="2" borderId="8" xfId="0" applyFont="1" applyFill="1" applyBorder="1" applyAlignment="1">
      <alignment wrapText="1"/>
    </xf>
    <xf numFmtId="2" fontId="0" fillId="2" borderId="0" xfId="0" applyNumberFormat="1" applyFill="1"/>
    <xf numFmtId="166" fontId="0" fillId="2" borderId="0" xfId="0" applyNumberFormat="1" applyFill="1"/>
    <xf numFmtId="167" fontId="0" fillId="2" borderId="0" xfId="0" applyNumberFormat="1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wrapText="1"/>
    </xf>
    <xf numFmtId="165" fontId="12" fillId="2" borderId="5" xfId="0" applyNumberFormat="1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165" fontId="9" fillId="2" borderId="8" xfId="0" applyNumberFormat="1" applyFont="1" applyFill="1" applyBorder="1" applyAlignment="1">
      <alignment vertical="center" wrapText="1"/>
    </xf>
    <xf numFmtId="4" fontId="12" fillId="2" borderId="0" xfId="0" applyNumberFormat="1" applyFont="1" applyFill="1" applyAlignment="1">
      <alignment wrapText="1"/>
    </xf>
    <xf numFmtId="0" fontId="4" fillId="2" borderId="8" xfId="0" applyFont="1" applyFill="1" applyBorder="1" applyAlignment="1">
      <alignment horizontal="center" wrapText="1"/>
    </xf>
    <xf numFmtId="2" fontId="14" fillId="2" borderId="0" xfId="0" applyNumberFormat="1" applyFont="1" applyFill="1"/>
    <xf numFmtId="0" fontId="14" fillId="2" borderId="5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168" fontId="0" fillId="2" borderId="0" xfId="0" applyNumberFormat="1" applyFill="1"/>
    <xf numFmtId="168" fontId="0" fillId="2" borderId="5" xfId="0" applyNumberFormat="1" applyFill="1" applyBorder="1"/>
    <xf numFmtId="0" fontId="0" fillId="2" borderId="12" xfId="0" applyFill="1" applyBorder="1"/>
    <xf numFmtId="0" fontId="0" fillId="2" borderId="13" xfId="0" applyFill="1" applyBorder="1"/>
    <xf numFmtId="4" fontId="11" fillId="2" borderId="5" xfId="0" applyNumberFormat="1" applyFont="1" applyFill="1" applyBorder="1"/>
    <xf numFmtId="4" fontId="0" fillId="2" borderId="5" xfId="0" applyNumberFormat="1" applyFill="1" applyBorder="1"/>
    <xf numFmtId="0" fontId="3" fillId="2" borderId="11" xfId="0" applyFont="1" applyFill="1" applyBorder="1" applyAlignment="1">
      <alignment horizontal="center" wrapText="1"/>
    </xf>
    <xf numFmtId="4" fontId="4" fillId="2" borderId="11" xfId="0" applyNumberFormat="1" applyFont="1" applyFill="1" applyBorder="1" applyAlignment="1">
      <alignment wrapText="1"/>
    </xf>
    <xf numFmtId="165" fontId="5" fillId="2" borderId="11" xfId="0" applyNumberFormat="1" applyFont="1" applyFill="1" applyBorder="1" applyAlignment="1">
      <alignment wrapText="1"/>
    </xf>
    <xf numFmtId="165" fontId="9" fillId="2" borderId="11" xfId="0" applyNumberFormat="1" applyFont="1" applyFill="1" applyBorder="1" applyAlignment="1">
      <alignment wrapText="1"/>
    </xf>
    <xf numFmtId="165" fontId="12" fillId="2" borderId="11" xfId="0" applyNumberFormat="1" applyFont="1" applyFill="1" applyBorder="1" applyAlignment="1">
      <alignment wrapText="1"/>
    </xf>
    <xf numFmtId="165" fontId="4" fillId="2" borderId="11" xfId="0" applyNumberFormat="1" applyFont="1" applyFill="1" applyBorder="1" applyAlignment="1">
      <alignment wrapText="1"/>
    </xf>
    <xf numFmtId="165" fontId="0" fillId="2" borderId="11" xfId="0" applyNumberFormat="1" applyFill="1" applyBorder="1" applyAlignment="1">
      <alignment wrapText="1"/>
    </xf>
    <xf numFmtId="0" fontId="13" fillId="2" borderId="5" xfId="0" applyFont="1" applyFill="1" applyBorder="1"/>
    <xf numFmtId="4" fontId="14" fillId="2" borderId="5" xfId="0" applyNumberFormat="1" applyFont="1" applyFill="1" applyBorder="1"/>
    <xf numFmtId="2" fontId="11" fillId="2" borderId="5" xfId="0" applyNumberFormat="1" applyFont="1" applyFill="1" applyBorder="1"/>
    <xf numFmtId="2" fontId="14" fillId="2" borderId="5" xfId="0" applyNumberFormat="1" applyFont="1" applyFill="1" applyBorder="1"/>
    <xf numFmtId="2" fontId="4" fillId="2" borderId="5" xfId="0" applyNumberFormat="1" applyFont="1" applyFill="1" applyBorder="1" applyAlignment="1">
      <alignment horizontal="center" vertical="center" wrapText="1"/>
    </xf>
    <xf numFmtId="0" fontId="0" fillId="2" borderId="11" xfId="0" applyFill="1" applyBorder="1"/>
    <xf numFmtId="0" fontId="4" fillId="2" borderId="12" xfId="0" applyFont="1" applyFill="1" applyBorder="1" applyAlignment="1">
      <alignment horizontal="center" vertical="center" wrapText="1"/>
    </xf>
    <xf numFmtId="2" fontId="0" fillId="2" borderId="5" xfId="0" applyNumberFormat="1" applyFill="1" applyBorder="1"/>
    <xf numFmtId="2" fontId="13" fillId="2" borderId="5" xfId="0" applyNumberFormat="1" applyFont="1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" fontId="6" fillId="0" borderId="6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F24" sqref="F24"/>
    </sheetView>
  </sheetViews>
  <sheetFormatPr defaultRowHeight="15"/>
  <cols>
    <col min="1" max="1" width="13.140625" bestFit="1" customWidth="1"/>
    <col min="5" max="5" width="13.85546875" customWidth="1"/>
    <col min="6" max="6" width="14.140625" customWidth="1"/>
    <col min="8" max="8" width="13.140625" customWidth="1"/>
    <col min="9" max="9" width="15.85546875" customWidth="1"/>
    <col min="10" max="10" width="19.140625" customWidth="1"/>
  </cols>
  <sheetData>
    <row r="1" spans="1:10" ht="19.5" thickBot="1">
      <c r="A1" s="1"/>
      <c r="E1" s="1">
        <v>415575.71500000003</v>
      </c>
      <c r="F1" s="5">
        <f>E1*0.857706</f>
        <v>356441.78420979</v>
      </c>
      <c r="H1" s="1">
        <v>415575.71500000003</v>
      </c>
      <c r="I1" s="6">
        <v>356440.78</v>
      </c>
      <c r="J1" s="6">
        <v>356440.78</v>
      </c>
    </row>
    <row r="2" spans="1:10" ht="19.5" thickBot="1">
      <c r="A2" s="2"/>
      <c r="E2" s="2">
        <v>2472743.5299999998</v>
      </c>
      <c r="F2" s="5">
        <f t="shared" ref="F2:F10" si="0">E2*0.857706</f>
        <v>2120886.9621421797</v>
      </c>
      <c r="H2" s="2">
        <v>2472743.5299999998</v>
      </c>
      <c r="I2" s="7">
        <v>2120886.96</v>
      </c>
      <c r="J2" s="8">
        <v>2120885.96</v>
      </c>
    </row>
    <row r="3" spans="1:10" ht="19.5" thickBot="1">
      <c r="A3" s="2"/>
      <c r="E3" s="2">
        <v>3368216.6850000001</v>
      </c>
      <c r="F3" s="5">
        <f t="shared" si="0"/>
        <v>2888939.6600246099</v>
      </c>
      <c r="H3" s="2">
        <v>3368216.6850000001</v>
      </c>
      <c r="I3" s="7">
        <v>2888939.66</v>
      </c>
      <c r="J3" s="7">
        <v>2888939.66</v>
      </c>
    </row>
    <row r="4" spans="1:10" ht="19.5" thickBot="1">
      <c r="A4" s="2"/>
      <c r="E4" s="2">
        <v>377052.83</v>
      </c>
      <c r="F4" s="5">
        <f t="shared" si="0"/>
        <v>323400.47460798</v>
      </c>
      <c r="H4" s="2">
        <v>377052.83</v>
      </c>
      <c r="I4" s="8">
        <v>323400.46999999997</v>
      </c>
      <c r="J4" s="8">
        <v>323400.46999999997</v>
      </c>
    </row>
    <row r="5" spans="1:10" ht="19.5" thickBot="1">
      <c r="A5" s="3"/>
      <c r="E5" s="3">
        <v>237076.935</v>
      </c>
      <c r="F5" s="5">
        <f t="shared" si="0"/>
        <v>203342.30961110999</v>
      </c>
      <c r="H5" s="3">
        <v>237076.935</v>
      </c>
      <c r="I5" s="8">
        <v>203342.31</v>
      </c>
      <c r="J5" s="8">
        <v>203342.31</v>
      </c>
    </row>
    <row r="6" spans="1:10" ht="19.5" thickBot="1">
      <c r="A6" s="3"/>
      <c r="E6" s="3">
        <v>795134.54500000004</v>
      </c>
      <c r="F6" s="5">
        <f t="shared" si="0"/>
        <v>681991.67005377007</v>
      </c>
      <c r="H6" s="3">
        <v>795134.54500000004</v>
      </c>
      <c r="I6" s="8">
        <v>681991.67</v>
      </c>
      <c r="J6" s="8">
        <v>681991.67</v>
      </c>
    </row>
    <row r="7" spans="1:10" ht="19.5" thickBot="1">
      <c r="A7" s="3"/>
      <c r="E7" s="3">
        <v>487616.5</v>
      </c>
      <c r="F7" s="5">
        <f t="shared" si="0"/>
        <v>418231.59774900001</v>
      </c>
      <c r="H7" s="3">
        <v>487616.5</v>
      </c>
      <c r="I7" s="8">
        <v>418231.6</v>
      </c>
      <c r="J7" s="8">
        <v>418231.6</v>
      </c>
    </row>
    <row r="8" spans="1:10" ht="19.5" thickBot="1">
      <c r="A8" s="3"/>
      <c r="E8" s="3">
        <v>634972.59</v>
      </c>
      <c r="F8" s="5">
        <f t="shared" si="0"/>
        <v>544619.80027854</v>
      </c>
      <c r="H8" s="3">
        <v>634972.59</v>
      </c>
      <c r="I8" s="8">
        <v>544619.80000000005</v>
      </c>
      <c r="J8" s="8">
        <v>544619.80000000005</v>
      </c>
    </row>
    <row r="9" spans="1:10" ht="19.5" thickBot="1">
      <c r="A9" s="3"/>
      <c r="E9" s="3">
        <v>84042.49</v>
      </c>
      <c r="F9" s="5">
        <f t="shared" si="0"/>
        <v>72083.747927939999</v>
      </c>
      <c r="H9" s="3">
        <v>84042.49</v>
      </c>
      <c r="I9" s="8">
        <v>72083.75</v>
      </c>
      <c r="J9" s="8">
        <v>72083.75</v>
      </c>
    </row>
    <row r="10" spans="1:10" ht="19.5" thickBot="1">
      <c r="A10" s="3"/>
      <c r="E10" s="3">
        <v>921136.14500000002</v>
      </c>
      <c r="F10" s="5">
        <f t="shared" si="0"/>
        <v>790063.99838337</v>
      </c>
      <c r="H10" s="3">
        <v>921136.14500000002</v>
      </c>
      <c r="I10" s="8">
        <v>790064</v>
      </c>
      <c r="J10" s="8">
        <v>790064</v>
      </c>
    </row>
    <row r="12" spans="1:10">
      <c r="A12" s="4"/>
      <c r="E12" s="4">
        <f>SUM(E1:E11)</f>
        <v>9793567.9649999999</v>
      </c>
      <c r="F12" s="4">
        <f>SUM(F1:F11)</f>
        <v>8400002.0049882904</v>
      </c>
      <c r="H12" s="4">
        <f>SUM(H1:H11)</f>
        <v>9793567.9649999999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tabSelected="1" view="pageBreakPreview" zoomScale="80" zoomScaleNormal="90" zoomScaleSheetLayoutView="80" workbookViewId="0">
      <selection activeCell="J18" sqref="J18"/>
    </sheetView>
  </sheetViews>
  <sheetFormatPr defaultColWidth="9.140625" defaultRowHeight="15"/>
  <cols>
    <col min="1" max="1" width="3.7109375" style="24" customWidth="1"/>
    <col min="2" max="2" width="21.5703125" style="25" customWidth="1"/>
    <col min="3" max="3" width="14.5703125" style="25" customWidth="1"/>
    <col min="4" max="4" width="20" style="25" customWidth="1"/>
    <col min="5" max="5" width="24.28515625" style="25" customWidth="1"/>
    <col min="6" max="6" width="21" style="25" customWidth="1"/>
    <col min="7" max="7" width="16.42578125" style="25" customWidth="1"/>
    <col min="8" max="9" width="12.28515625" style="25" customWidth="1"/>
    <col min="10" max="10" width="14.140625" style="25" customWidth="1"/>
    <col min="11" max="12" width="16.28515625" style="25" customWidth="1"/>
    <col min="13" max="13" width="12.42578125" style="24" bestFit="1" customWidth="1"/>
    <col min="14" max="14" width="7.140625" style="24" customWidth="1"/>
    <col min="15" max="15" width="10.42578125" style="20" customWidth="1"/>
    <col min="16" max="16" width="14.28515625" style="20" bestFit="1" customWidth="1"/>
    <col min="17" max="17" width="13.5703125" style="24" customWidth="1"/>
    <col min="18" max="18" width="24.140625" style="24" customWidth="1"/>
    <col min="19" max="19" width="36.140625" style="24" customWidth="1"/>
    <col min="20" max="16384" width="9.140625" style="24"/>
  </cols>
  <sheetData>
    <row r="1" spans="1:18">
      <c r="O1" s="24"/>
      <c r="P1" s="24"/>
      <c r="Q1" s="68" t="s">
        <v>60</v>
      </c>
    </row>
    <row r="2" spans="1:18">
      <c r="O2" s="24"/>
      <c r="P2" s="24"/>
    </row>
    <row r="3" spans="1:18" ht="18.75">
      <c r="B3" s="69" t="s">
        <v>59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O3" s="24"/>
      <c r="P3" s="24"/>
    </row>
    <row r="4" spans="1:18" ht="15.75">
      <c r="K4" s="76"/>
      <c r="L4" s="76"/>
      <c r="O4" s="24"/>
      <c r="P4" s="24" t="s">
        <v>61</v>
      </c>
    </row>
    <row r="5" spans="1:18" ht="78.75">
      <c r="A5" s="15"/>
      <c r="B5" s="15" t="s">
        <v>0</v>
      </c>
      <c r="C5" s="15" t="s">
        <v>22</v>
      </c>
      <c r="D5" s="15" t="s">
        <v>21</v>
      </c>
      <c r="E5" s="15" t="s">
        <v>18</v>
      </c>
      <c r="F5" s="26" t="s">
        <v>13</v>
      </c>
      <c r="G5" s="15" t="s">
        <v>19</v>
      </c>
      <c r="H5" s="26" t="s">
        <v>20</v>
      </c>
      <c r="I5" s="26" t="s">
        <v>41</v>
      </c>
      <c r="J5" s="26" t="s">
        <v>39</v>
      </c>
      <c r="K5" s="15" t="s">
        <v>14</v>
      </c>
      <c r="L5" s="52" t="s">
        <v>2</v>
      </c>
      <c r="M5" s="20"/>
      <c r="N5" s="20"/>
      <c r="O5" s="91" t="s">
        <v>39</v>
      </c>
      <c r="P5" s="64"/>
      <c r="Q5" s="20"/>
    </row>
    <row r="6" spans="1:18" ht="15.75" customHeight="1">
      <c r="A6" s="74" t="s">
        <v>16</v>
      </c>
      <c r="B6" s="74" t="s">
        <v>15</v>
      </c>
      <c r="C6" s="74" t="s">
        <v>17</v>
      </c>
      <c r="D6" s="74" t="s">
        <v>17</v>
      </c>
      <c r="E6" s="74" t="s">
        <v>34</v>
      </c>
      <c r="F6" s="74" t="s">
        <v>33</v>
      </c>
      <c r="G6" s="74" t="s">
        <v>17</v>
      </c>
      <c r="H6" s="74" t="s">
        <v>17</v>
      </c>
      <c r="I6" s="29" t="s">
        <v>42</v>
      </c>
      <c r="J6" s="23">
        <v>0.98</v>
      </c>
      <c r="K6" s="27">
        <v>517049.22</v>
      </c>
      <c r="L6" s="53">
        <f>K6*0.5*0.98</f>
        <v>253354.11779999998</v>
      </c>
      <c r="M6" s="20">
        <v>253354.12</v>
      </c>
      <c r="N6" s="20"/>
      <c r="O6" s="45">
        <v>0.87</v>
      </c>
      <c r="P6" s="53">
        <f>K6*0.5*O6</f>
        <v>224916.41069999998</v>
      </c>
      <c r="Q6" s="20">
        <v>224916.41</v>
      </c>
    </row>
    <row r="7" spans="1:18" ht="15.75" customHeight="1">
      <c r="A7" s="74"/>
      <c r="B7" s="74"/>
      <c r="C7" s="74"/>
      <c r="D7" s="74"/>
      <c r="E7" s="74"/>
      <c r="F7" s="74"/>
      <c r="G7" s="74"/>
      <c r="H7" s="74"/>
      <c r="I7" s="29" t="s">
        <v>43</v>
      </c>
      <c r="J7" s="23">
        <v>0.98</v>
      </c>
      <c r="K7" s="27">
        <v>517049.22</v>
      </c>
      <c r="L7" s="53">
        <f t="shared" ref="L7:L17" si="0">K7*0.5*0.98</f>
        <v>253354.11779999998</v>
      </c>
      <c r="M7" s="20">
        <v>253354.12</v>
      </c>
      <c r="N7" s="20"/>
      <c r="O7" s="45">
        <v>0.87</v>
      </c>
      <c r="P7" s="53">
        <f t="shared" ref="P7:P17" si="1">K7*0.5*O7</f>
        <v>224916.41069999998</v>
      </c>
      <c r="Q7" s="20">
        <v>224916.41</v>
      </c>
    </row>
    <row r="8" spans="1:18" ht="15.75" customHeight="1">
      <c r="A8" s="74"/>
      <c r="B8" s="74"/>
      <c r="C8" s="74"/>
      <c r="D8" s="74"/>
      <c r="E8" s="74"/>
      <c r="F8" s="74"/>
      <c r="G8" s="74"/>
      <c r="H8" s="74"/>
      <c r="I8" s="29" t="s">
        <v>44</v>
      </c>
      <c r="J8" s="23">
        <v>0.98</v>
      </c>
      <c r="K8" s="27">
        <v>517049.22</v>
      </c>
      <c r="L8" s="53">
        <f t="shared" si="0"/>
        <v>253354.11779999998</v>
      </c>
      <c r="M8" s="20">
        <v>253354.12</v>
      </c>
      <c r="N8" s="20"/>
      <c r="O8" s="45">
        <v>0.87</v>
      </c>
      <c r="P8" s="53">
        <f t="shared" si="1"/>
        <v>224916.41069999998</v>
      </c>
      <c r="Q8" s="20">
        <v>224916.41</v>
      </c>
    </row>
    <row r="9" spans="1:18" ht="15.75" customHeight="1">
      <c r="A9" s="74"/>
      <c r="B9" s="74"/>
      <c r="C9" s="74"/>
      <c r="D9" s="74"/>
      <c r="E9" s="74"/>
      <c r="F9" s="74"/>
      <c r="G9" s="74"/>
      <c r="H9" s="74"/>
      <c r="I9" s="29" t="s">
        <v>45</v>
      </c>
      <c r="J9" s="23">
        <v>0.98</v>
      </c>
      <c r="K9" s="27">
        <v>517049.22</v>
      </c>
      <c r="L9" s="53">
        <f t="shared" si="0"/>
        <v>253354.11779999998</v>
      </c>
      <c r="M9" s="20">
        <v>253354.12</v>
      </c>
      <c r="N9" s="20"/>
      <c r="O9" s="45">
        <v>0.87</v>
      </c>
      <c r="P9" s="53">
        <f t="shared" si="1"/>
        <v>224916.41069999998</v>
      </c>
      <c r="Q9" s="20">
        <v>224916.41</v>
      </c>
      <c r="R9" s="65"/>
    </row>
    <row r="10" spans="1:18" ht="15.75" customHeight="1">
      <c r="A10" s="74"/>
      <c r="B10" s="74"/>
      <c r="C10" s="74"/>
      <c r="D10" s="74"/>
      <c r="E10" s="74"/>
      <c r="F10" s="74"/>
      <c r="G10" s="74"/>
      <c r="H10" s="74"/>
      <c r="I10" s="29" t="s">
        <v>46</v>
      </c>
      <c r="J10" s="23">
        <v>0.98</v>
      </c>
      <c r="K10" s="27">
        <v>517049.22</v>
      </c>
      <c r="L10" s="53">
        <f t="shared" si="0"/>
        <v>253354.11779999998</v>
      </c>
      <c r="M10" s="20">
        <v>253354.12</v>
      </c>
      <c r="N10" s="20"/>
      <c r="O10" s="45">
        <v>0.87</v>
      </c>
      <c r="P10" s="53">
        <f t="shared" si="1"/>
        <v>224916.41069999998</v>
      </c>
      <c r="Q10" s="20">
        <v>224916.41</v>
      </c>
    </row>
    <row r="11" spans="1:18" ht="15.75" customHeight="1">
      <c r="A11" s="74"/>
      <c r="B11" s="74"/>
      <c r="C11" s="74"/>
      <c r="D11" s="74"/>
      <c r="E11" s="74"/>
      <c r="F11" s="74"/>
      <c r="G11" s="74"/>
      <c r="H11" s="74"/>
      <c r="I11" s="29" t="s">
        <v>47</v>
      </c>
      <c r="J11" s="23">
        <v>0.98</v>
      </c>
      <c r="K11" s="27">
        <v>517049.22</v>
      </c>
      <c r="L11" s="53">
        <f t="shared" si="0"/>
        <v>253354.11779999998</v>
      </c>
      <c r="M11" s="20">
        <v>253354.12</v>
      </c>
      <c r="N11" s="20"/>
      <c r="O11" s="45">
        <v>0.87</v>
      </c>
      <c r="P11" s="53">
        <f t="shared" si="1"/>
        <v>224916.41069999998</v>
      </c>
      <c r="Q11" s="20">
        <v>224916.41</v>
      </c>
    </row>
    <row r="12" spans="1:18" ht="15.75" customHeight="1">
      <c r="A12" s="74"/>
      <c r="B12" s="74"/>
      <c r="C12" s="74"/>
      <c r="D12" s="74"/>
      <c r="E12" s="74"/>
      <c r="F12" s="74"/>
      <c r="G12" s="74"/>
      <c r="H12" s="74"/>
      <c r="I12" s="29" t="s">
        <v>48</v>
      </c>
      <c r="J12" s="23">
        <v>0.98</v>
      </c>
      <c r="K12" s="27">
        <v>517049.22</v>
      </c>
      <c r="L12" s="53">
        <f>K12*0.5*0.98</f>
        <v>253354.11779999998</v>
      </c>
      <c r="M12" s="59">
        <v>253354.11</v>
      </c>
      <c r="N12" s="20"/>
      <c r="O12" s="45">
        <v>0.87</v>
      </c>
      <c r="P12" s="53">
        <f t="shared" si="1"/>
        <v>224916.41069999998</v>
      </c>
      <c r="Q12" s="20">
        <v>224916.41</v>
      </c>
    </row>
    <row r="13" spans="1:18" ht="15.75" customHeight="1">
      <c r="A13" s="74"/>
      <c r="B13" s="74"/>
      <c r="C13" s="74"/>
      <c r="D13" s="74"/>
      <c r="E13" s="74"/>
      <c r="F13" s="74"/>
      <c r="G13" s="74"/>
      <c r="H13" s="74"/>
      <c r="I13" s="29" t="s">
        <v>49</v>
      </c>
      <c r="J13" s="23">
        <v>0.98</v>
      </c>
      <c r="K13" s="27">
        <v>517049.22</v>
      </c>
      <c r="L13" s="53">
        <f t="shared" si="0"/>
        <v>253354.11779999998</v>
      </c>
      <c r="M13" s="59">
        <v>253354.11</v>
      </c>
      <c r="N13" s="20"/>
      <c r="O13" s="45">
        <v>0.87</v>
      </c>
      <c r="P13" s="53">
        <f t="shared" si="1"/>
        <v>224916.41069999998</v>
      </c>
      <c r="Q13" s="20">
        <v>224916.41</v>
      </c>
    </row>
    <row r="14" spans="1:18" ht="15.75" customHeight="1">
      <c r="A14" s="74"/>
      <c r="B14" s="74"/>
      <c r="C14" s="74"/>
      <c r="D14" s="74"/>
      <c r="E14" s="74"/>
      <c r="F14" s="74"/>
      <c r="G14" s="74"/>
      <c r="H14" s="74"/>
      <c r="I14" s="29" t="s">
        <v>50</v>
      </c>
      <c r="J14" s="23">
        <v>0.98</v>
      </c>
      <c r="K14" s="27">
        <v>517049.22</v>
      </c>
      <c r="L14" s="53">
        <f t="shared" si="0"/>
        <v>253354.11779999998</v>
      </c>
      <c r="M14" s="59">
        <v>253354.11</v>
      </c>
      <c r="N14" s="20"/>
      <c r="O14" s="45">
        <v>0.87</v>
      </c>
      <c r="P14" s="53">
        <f t="shared" si="1"/>
        <v>224916.41069999998</v>
      </c>
      <c r="Q14" s="20">
        <v>224916.41</v>
      </c>
    </row>
    <row r="15" spans="1:18" ht="15.75" customHeight="1">
      <c r="A15" s="74"/>
      <c r="B15" s="74"/>
      <c r="C15" s="74"/>
      <c r="D15" s="74"/>
      <c r="E15" s="74"/>
      <c r="F15" s="74"/>
      <c r="G15" s="74"/>
      <c r="H15" s="74"/>
      <c r="I15" s="29" t="s">
        <v>51</v>
      </c>
      <c r="J15" s="23">
        <v>0.98</v>
      </c>
      <c r="K15" s="27">
        <v>517049.22</v>
      </c>
      <c r="L15" s="53">
        <f t="shared" si="0"/>
        <v>253354.11779999998</v>
      </c>
      <c r="M15" s="20">
        <v>253354.12</v>
      </c>
      <c r="N15" s="20"/>
      <c r="O15" s="45">
        <v>0.87</v>
      </c>
      <c r="P15" s="53">
        <f t="shared" si="1"/>
        <v>224916.41069999998</v>
      </c>
      <c r="Q15" s="20">
        <v>224916.41</v>
      </c>
    </row>
    <row r="16" spans="1:18" ht="15.75" customHeight="1">
      <c r="A16" s="74"/>
      <c r="B16" s="74"/>
      <c r="C16" s="74"/>
      <c r="D16" s="74"/>
      <c r="E16" s="74"/>
      <c r="F16" s="74"/>
      <c r="G16" s="74"/>
      <c r="H16" s="74"/>
      <c r="I16" s="29" t="s">
        <v>52</v>
      </c>
      <c r="J16" s="23">
        <v>0.98</v>
      </c>
      <c r="K16" s="27">
        <v>517049.22</v>
      </c>
      <c r="L16" s="53">
        <f t="shared" si="0"/>
        <v>253354.11779999998</v>
      </c>
      <c r="M16" s="20">
        <v>253354.12</v>
      </c>
      <c r="N16" s="20"/>
      <c r="O16" s="45">
        <v>0.87</v>
      </c>
      <c r="P16" s="53">
        <f t="shared" si="1"/>
        <v>224916.41069999998</v>
      </c>
      <c r="Q16" s="20">
        <v>224916.41</v>
      </c>
    </row>
    <row r="17" spans="1:19" ht="15.75" customHeight="1">
      <c r="A17" s="74"/>
      <c r="B17" s="74"/>
      <c r="C17" s="74"/>
      <c r="D17" s="74"/>
      <c r="E17" s="74"/>
      <c r="F17" s="74"/>
      <c r="G17" s="74"/>
      <c r="H17" s="74"/>
      <c r="I17" s="29" t="s">
        <v>53</v>
      </c>
      <c r="J17" s="23">
        <v>0.98</v>
      </c>
      <c r="K17" s="27">
        <v>517049.22</v>
      </c>
      <c r="L17" s="53">
        <f t="shared" si="0"/>
        <v>253354.11779999998</v>
      </c>
      <c r="M17" s="20">
        <v>253354.12</v>
      </c>
      <c r="N17" s="20"/>
      <c r="O17" s="45">
        <v>0.87</v>
      </c>
      <c r="P17" s="53">
        <f t="shared" si="1"/>
        <v>224916.41069999998</v>
      </c>
      <c r="Q17" s="20">
        <v>224916.41</v>
      </c>
    </row>
    <row r="18" spans="1:19" ht="15.75">
      <c r="A18" s="15"/>
      <c r="B18" s="16" t="s">
        <v>1</v>
      </c>
      <c r="C18" s="17"/>
      <c r="D18" s="17"/>
      <c r="E18" s="17"/>
      <c r="F18" s="17"/>
      <c r="G18" s="17"/>
      <c r="H18" s="17"/>
      <c r="I18" s="17"/>
      <c r="J18" s="17"/>
      <c r="K18" s="18">
        <f>SUM(K6:K17)</f>
        <v>6204590.6399999978</v>
      </c>
      <c r="L18" s="54">
        <f>SUM(L6:L17)</f>
        <v>3040249.4136000001</v>
      </c>
      <c r="M18" s="60">
        <f>SUM(M6:M17)</f>
        <v>3040249.41</v>
      </c>
      <c r="N18" s="47">
        <f>3040249.41/1000</f>
        <v>3040.2494100000004</v>
      </c>
      <c r="O18" s="47"/>
      <c r="P18" s="54">
        <v>2698996.92</v>
      </c>
      <c r="Q18" s="44">
        <f>SUM(Q6:Q17)</f>
        <v>2698996.92</v>
      </c>
    </row>
    <row r="19" spans="1:19" ht="18.75">
      <c r="A19" s="74">
        <v>2</v>
      </c>
      <c r="B19" s="74" t="s">
        <v>23</v>
      </c>
      <c r="C19" s="74" t="s">
        <v>17</v>
      </c>
      <c r="D19" s="74" t="s">
        <v>17</v>
      </c>
      <c r="E19" s="74" t="s">
        <v>24</v>
      </c>
      <c r="F19" s="74" t="s">
        <v>25</v>
      </c>
      <c r="G19" s="74" t="s">
        <v>17</v>
      </c>
      <c r="H19" s="74" t="s">
        <v>17</v>
      </c>
      <c r="I19" s="29" t="s">
        <v>42</v>
      </c>
      <c r="J19" s="23">
        <v>0.99</v>
      </c>
      <c r="K19" s="37">
        <v>97292.23</v>
      </c>
      <c r="L19" s="55">
        <f>K19*0.5*0.99</f>
        <v>48159.653849999995</v>
      </c>
      <c r="M19" s="61">
        <v>48159.65</v>
      </c>
      <c r="N19" s="50"/>
      <c r="O19" s="63">
        <v>0.9</v>
      </c>
      <c r="P19" s="53">
        <f>K19*0.5*O19</f>
        <v>43781.503499999999</v>
      </c>
      <c r="Q19" s="66">
        <v>43781.5</v>
      </c>
    </row>
    <row r="20" spans="1:19" ht="15" customHeight="1">
      <c r="A20" s="74"/>
      <c r="B20" s="74"/>
      <c r="C20" s="74"/>
      <c r="D20" s="74"/>
      <c r="E20" s="74"/>
      <c r="F20" s="74"/>
      <c r="G20" s="74"/>
      <c r="H20" s="74"/>
      <c r="I20" s="29" t="s">
        <v>43</v>
      </c>
      <c r="J20" s="23">
        <v>0.99</v>
      </c>
      <c r="K20" s="37">
        <v>95752.16</v>
      </c>
      <c r="L20" s="55">
        <f t="shared" ref="L20:L30" si="2">K20*0.5*0.99</f>
        <v>47397.319199999998</v>
      </c>
      <c r="M20" s="61">
        <v>47397.32</v>
      </c>
      <c r="N20" s="50"/>
      <c r="O20" s="63">
        <v>0.9</v>
      </c>
      <c r="P20" s="53">
        <f t="shared" ref="P20:P30" si="3">K20*0.5*O20</f>
        <v>43088.472000000002</v>
      </c>
      <c r="Q20" s="20">
        <v>43088.47</v>
      </c>
    </row>
    <row r="21" spans="1:19" ht="15" customHeight="1">
      <c r="A21" s="74"/>
      <c r="B21" s="74"/>
      <c r="C21" s="74"/>
      <c r="D21" s="74"/>
      <c r="E21" s="74"/>
      <c r="F21" s="74"/>
      <c r="G21" s="74"/>
      <c r="H21" s="74"/>
      <c r="I21" s="29" t="s">
        <v>44</v>
      </c>
      <c r="J21" s="23">
        <v>0.99</v>
      </c>
      <c r="K21" s="37">
        <v>94212.09</v>
      </c>
      <c r="L21" s="55">
        <f t="shared" si="2"/>
        <v>46634.984550000001</v>
      </c>
      <c r="M21" s="61">
        <v>46634.98</v>
      </c>
      <c r="N21" s="50"/>
      <c r="O21" s="63">
        <v>0.9</v>
      </c>
      <c r="P21" s="53">
        <f t="shared" si="3"/>
        <v>42395.440499999997</v>
      </c>
      <c r="Q21" s="20">
        <v>42395.44</v>
      </c>
    </row>
    <row r="22" spans="1:19" ht="15" customHeight="1">
      <c r="A22" s="74"/>
      <c r="B22" s="74"/>
      <c r="C22" s="74"/>
      <c r="D22" s="74"/>
      <c r="E22" s="74"/>
      <c r="F22" s="74"/>
      <c r="G22" s="74"/>
      <c r="H22" s="74"/>
      <c r="I22" s="29" t="s">
        <v>45</v>
      </c>
      <c r="J22" s="23">
        <v>0.99</v>
      </c>
      <c r="K22" s="37">
        <v>92672.02</v>
      </c>
      <c r="L22" s="55">
        <f t="shared" si="2"/>
        <v>45872.649900000004</v>
      </c>
      <c r="M22" s="61">
        <v>45872.65</v>
      </c>
      <c r="N22" s="50"/>
      <c r="O22" s="63">
        <v>0.9</v>
      </c>
      <c r="P22" s="53">
        <f t="shared" si="3"/>
        <v>41702.409</v>
      </c>
      <c r="Q22" s="20">
        <v>41702.410000000003</v>
      </c>
    </row>
    <row r="23" spans="1:19" ht="15" customHeight="1">
      <c r="A23" s="74"/>
      <c r="B23" s="74"/>
      <c r="C23" s="74"/>
      <c r="D23" s="74"/>
      <c r="E23" s="74"/>
      <c r="F23" s="74"/>
      <c r="G23" s="74"/>
      <c r="H23" s="74"/>
      <c r="I23" s="29" t="s">
        <v>46</v>
      </c>
      <c r="J23" s="23">
        <v>0.99</v>
      </c>
      <c r="K23" s="37">
        <v>91131.96</v>
      </c>
      <c r="L23" s="55">
        <f t="shared" si="2"/>
        <v>45110.320200000002</v>
      </c>
      <c r="M23" s="61">
        <v>45110.32</v>
      </c>
      <c r="N23" s="50"/>
      <c r="O23" s="63">
        <v>0.9</v>
      </c>
      <c r="P23" s="53">
        <f t="shared" si="3"/>
        <v>41009.382000000005</v>
      </c>
      <c r="Q23" s="20">
        <v>41009.379999999997</v>
      </c>
    </row>
    <row r="24" spans="1:19" ht="15" customHeight="1">
      <c r="A24" s="74"/>
      <c r="B24" s="74"/>
      <c r="C24" s="74"/>
      <c r="D24" s="74"/>
      <c r="E24" s="74"/>
      <c r="F24" s="74"/>
      <c r="G24" s="74"/>
      <c r="H24" s="74"/>
      <c r="I24" s="29" t="s">
        <v>47</v>
      </c>
      <c r="J24" s="23">
        <v>0.99</v>
      </c>
      <c r="K24" s="37">
        <v>89591.89</v>
      </c>
      <c r="L24" s="55">
        <f t="shared" si="2"/>
        <v>44347.985549999998</v>
      </c>
      <c r="M24" s="61">
        <v>44347.99</v>
      </c>
      <c r="N24" s="50"/>
      <c r="O24" s="63">
        <v>0.9</v>
      </c>
      <c r="P24" s="53">
        <f t="shared" si="3"/>
        <v>40316.3505</v>
      </c>
      <c r="Q24" s="20">
        <v>40316.36</v>
      </c>
    </row>
    <row r="25" spans="1:19" ht="15" customHeight="1">
      <c r="A25" s="74"/>
      <c r="B25" s="74"/>
      <c r="C25" s="74"/>
      <c r="D25" s="74"/>
      <c r="E25" s="74"/>
      <c r="F25" s="74"/>
      <c r="G25" s="74"/>
      <c r="H25" s="74"/>
      <c r="I25" s="29" t="s">
        <v>48</v>
      </c>
      <c r="J25" s="23">
        <v>0.99</v>
      </c>
      <c r="K25" s="37">
        <v>88051.82</v>
      </c>
      <c r="L25" s="55">
        <f t="shared" si="2"/>
        <v>43585.650900000001</v>
      </c>
      <c r="M25" s="61">
        <v>43585.65</v>
      </c>
      <c r="N25" s="50"/>
      <c r="O25" s="63">
        <v>0.9</v>
      </c>
      <c r="P25" s="53">
        <f t="shared" si="3"/>
        <v>39623.319000000003</v>
      </c>
      <c r="Q25" s="20">
        <v>39623.32</v>
      </c>
    </row>
    <row r="26" spans="1:19" ht="15" customHeight="1">
      <c r="A26" s="74"/>
      <c r="B26" s="74"/>
      <c r="C26" s="74"/>
      <c r="D26" s="74"/>
      <c r="E26" s="74"/>
      <c r="F26" s="74"/>
      <c r="G26" s="74"/>
      <c r="H26" s="74"/>
      <c r="I26" s="29" t="s">
        <v>49</v>
      </c>
      <c r="J26" s="23">
        <v>0.99</v>
      </c>
      <c r="K26" s="37">
        <v>86511.75</v>
      </c>
      <c r="L26" s="55">
        <f t="shared" si="2"/>
        <v>42823.316249999996</v>
      </c>
      <c r="M26" s="61">
        <v>42823.32</v>
      </c>
      <c r="N26" s="50"/>
      <c r="O26" s="63">
        <v>0.9</v>
      </c>
      <c r="P26" s="53">
        <f t="shared" si="3"/>
        <v>38930.287499999999</v>
      </c>
      <c r="Q26" s="20">
        <v>38930.29</v>
      </c>
    </row>
    <row r="27" spans="1:19" ht="15" customHeight="1">
      <c r="A27" s="74"/>
      <c r="B27" s="74"/>
      <c r="C27" s="74"/>
      <c r="D27" s="74"/>
      <c r="E27" s="74"/>
      <c r="F27" s="74"/>
      <c r="G27" s="74"/>
      <c r="H27" s="74"/>
      <c r="I27" s="29" t="s">
        <v>50</v>
      </c>
      <c r="J27" s="23">
        <v>0.99</v>
      </c>
      <c r="K27" s="37">
        <v>84971.68</v>
      </c>
      <c r="L27" s="55">
        <f t="shared" si="2"/>
        <v>42060.981599999999</v>
      </c>
      <c r="M27" s="61">
        <v>42060.98</v>
      </c>
      <c r="N27" s="50"/>
      <c r="O27" s="63">
        <v>0.9</v>
      </c>
      <c r="P27" s="53">
        <f t="shared" si="3"/>
        <v>38237.256000000001</v>
      </c>
      <c r="Q27" s="20">
        <v>38237.26</v>
      </c>
    </row>
    <row r="28" spans="1:19" ht="15" customHeight="1">
      <c r="A28" s="74"/>
      <c r="B28" s="74"/>
      <c r="C28" s="74"/>
      <c r="D28" s="74"/>
      <c r="E28" s="74"/>
      <c r="F28" s="74"/>
      <c r="G28" s="74"/>
      <c r="H28" s="74"/>
      <c r="I28" s="29" t="s">
        <v>51</v>
      </c>
      <c r="J28" s="23">
        <v>0.99</v>
      </c>
      <c r="K28" s="37">
        <v>83431.61</v>
      </c>
      <c r="L28" s="55">
        <f t="shared" si="2"/>
        <v>41298.646950000002</v>
      </c>
      <c r="M28" s="61">
        <v>41298.65</v>
      </c>
      <c r="N28" s="50"/>
      <c r="O28" s="63">
        <v>0.9</v>
      </c>
      <c r="P28" s="53">
        <f t="shared" si="3"/>
        <v>37544.224500000004</v>
      </c>
      <c r="Q28" s="20">
        <v>37544.22</v>
      </c>
      <c r="R28" s="32"/>
      <c r="S28" s="32"/>
    </row>
    <row r="29" spans="1:19" ht="15" customHeight="1">
      <c r="A29" s="74"/>
      <c r="B29" s="74"/>
      <c r="C29" s="74"/>
      <c r="D29" s="74"/>
      <c r="E29" s="74"/>
      <c r="F29" s="74"/>
      <c r="G29" s="74"/>
      <c r="H29" s="74"/>
      <c r="I29" s="29" t="s">
        <v>52</v>
      </c>
      <c r="J29" s="23">
        <v>0.99</v>
      </c>
      <c r="K29" s="37">
        <v>81891.539999999994</v>
      </c>
      <c r="L29" s="55">
        <f t="shared" si="2"/>
        <v>40536.312299999998</v>
      </c>
      <c r="M29" s="61">
        <v>40536.31</v>
      </c>
      <c r="N29" s="50"/>
      <c r="O29" s="63">
        <v>0.9</v>
      </c>
      <c r="P29" s="53">
        <f t="shared" si="3"/>
        <v>36851.192999999999</v>
      </c>
      <c r="Q29" s="20">
        <v>36851.19</v>
      </c>
    </row>
    <row r="30" spans="1:19" ht="15" customHeight="1">
      <c r="A30" s="74"/>
      <c r="B30" s="74"/>
      <c r="C30" s="74"/>
      <c r="D30" s="74"/>
      <c r="E30" s="74"/>
      <c r="F30" s="74"/>
      <c r="G30" s="74"/>
      <c r="H30" s="74"/>
      <c r="I30" s="29" t="s">
        <v>53</v>
      </c>
      <c r="J30" s="23">
        <v>0.99</v>
      </c>
      <c r="K30" s="37"/>
      <c r="L30" s="55">
        <f t="shared" si="2"/>
        <v>0</v>
      </c>
      <c r="M30" s="61"/>
      <c r="N30" s="50"/>
      <c r="O30" s="63">
        <v>0.9</v>
      </c>
      <c r="P30" s="53">
        <f t="shared" si="3"/>
        <v>0</v>
      </c>
      <c r="Q30" s="20"/>
    </row>
    <row r="31" spans="1:19">
      <c r="A31" s="20"/>
      <c r="B31" s="21" t="s">
        <v>1</v>
      </c>
      <c r="C31" s="17"/>
      <c r="D31" s="17"/>
      <c r="E31" s="17"/>
      <c r="F31" s="17"/>
      <c r="G31" s="17"/>
      <c r="H31" s="17"/>
      <c r="I31" s="17"/>
      <c r="J31" s="17"/>
      <c r="K31" s="38">
        <f>SUM(K19:K30)</f>
        <v>985510.74999999988</v>
      </c>
      <c r="L31" s="56">
        <f>SUM(L19:L30)</f>
        <v>487827.82124999998</v>
      </c>
      <c r="M31" s="62">
        <f>SUM(M19:M29)</f>
        <v>487827.82000000007</v>
      </c>
      <c r="N31" s="47">
        <f>M31/1000</f>
        <v>487.82782000000009</v>
      </c>
      <c r="O31" s="47"/>
      <c r="P31" s="54">
        <f>SUM(P19:P30)</f>
        <v>443479.83750000002</v>
      </c>
      <c r="Q31" s="44">
        <f>SUM(Q19:Q30)</f>
        <v>443479.84</v>
      </c>
    </row>
    <row r="32" spans="1:19" ht="30">
      <c r="A32" s="30">
        <v>3</v>
      </c>
      <c r="B32" s="31" t="s">
        <v>40</v>
      </c>
      <c r="C32" s="42" t="s">
        <v>26</v>
      </c>
      <c r="D32" s="42" t="s">
        <v>26</v>
      </c>
      <c r="E32" s="42" t="s">
        <v>26</v>
      </c>
      <c r="F32" s="42" t="s">
        <v>26</v>
      </c>
      <c r="G32" s="42" t="s">
        <v>26</v>
      </c>
      <c r="H32" s="42" t="s">
        <v>26</v>
      </c>
      <c r="I32" s="42"/>
      <c r="J32" s="31"/>
      <c r="K32" s="18">
        <v>0</v>
      </c>
      <c r="L32" s="54">
        <v>0</v>
      </c>
      <c r="M32" s="20"/>
      <c r="N32" s="51"/>
      <c r="O32" s="51"/>
      <c r="P32" s="64"/>
      <c r="Q32" s="20"/>
    </row>
    <row r="33" spans="1:19">
      <c r="A33" s="70" t="s">
        <v>54</v>
      </c>
      <c r="B33" s="77" t="s">
        <v>27</v>
      </c>
      <c r="C33" s="70" t="s">
        <v>17</v>
      </c>
      <c r="D33" s="70" t="s">
        <v>17</v>
      </c>
      <c r="E33" s="70" t="s">
        <v>36</v>
      </c>
      <c r="F33" s="70" t="s">
        <v>35</v>
      </c>
      <c r="G33" s="70" t="s">
        <v>17</v>
      </c>
      <c r="H33" s="70" t="s">
        <v>17</v>
      </c>
      <c r="I33" s="29" t="s">
        <v>42</v>
      </c>
      <c r="J33" s="22">
        <v>0.99</v>
      </c>
      <c r="K33" s="28">
        <v>881680.8</v>
      </c>
      <c r="L33" s="57">
        <f>K33*0.5*0.99</f>
        <v>436431.99600000004</v>
      </c>
      <c r="M33" s="20">
        <v>436432</v>
      </c>
      <c r="N33" s="51"/>
      <c r="O33" s="63">
        <v>0.9</v>
      </c>
      <c r="P33" s="53">
        <f>K33*0.5*O33</f>
        <v>396756.36000000004</v>
      </c>
      <c r="Q33" s="20">
        <v>396756.36</v>
      </c>
    </row>
    <row r="34" spans="1:19">
      <c r="A34" s="71"/>
      <c r="B34" s="78"/>
      <c r="C34" s="71"/>
      <c r="D34" s="71"/>
      <c r="E34" s="71"/>
      <c r="F34" s="71"/>
      <c r="G34" s="71"/>
      <c r="H34" s="71"/>
      <c r="I34" s="29" t="s">
        <v>43</v>
      </c>
      <c r="J34" s="22">
        <v>0.99</v>
      </c>
      <c r="K34" s="28">
        <v>881680.8</v>
      </c>
      <c r="L34" s="57">
        <f t="shared" ref="L34:L39" si="4">K34*0.5*0.99</f>
        <v>436431.99600000004</v>
      </c>
      <c r="M34" s="20">
        <v>436432</v>
      </c>
      <c r="N34" s="20"/>
      <c r="O34" s="63">
        <v>0.9</v>
      </c>
      <c r="P34" s="53">
        <f t="shared" ref="P34:P39" si="5">K34*0.5*O34</f>
        <v>396756.36000000004</v>
      </c>
      <c r="Q34" s="20">
        <v>396756.36</v>
      </c>
    </row>
    <row r="35" spans="1:19">
      <c r="A35" s="71"/>
      <c r="B35" s="78"/>
      <c r="C35" s="71"/>
      <c r="D35" s="71"/>
      <c r="E35" s="71"/>
      <c r="F35" s="71"/>
      <c r="G35" s="71"/>
      <c r="H35" s="71"/>
      <c r="I35" s="29" t="s">
        <v>44</v>
      </c>
      <c r="J35" s="22">
        <v>0.99</v>
      </c>
      <c r="K35" s="28">
        <v>881680.8</v>
      </c>
      <c r="L35" s="57">
        <f t="shared" si="4"/>
        <v>436431.99600000004</v>
      </c>
      <c r="M35" s="20">
        <v>436432</v>
      </c>
      <c r="N35" s="20"/>
      <c r="O35" s="63">
        <v>0.9</v>
      </c>
      <c r="P35" s="53">
        <f t="shared" si="5"/>
        <v>396756.36000000004</v>
      </c>
      <c r="Q35" s="20">
        <v>396756.36</v>
      </c>
    </row>
    <row r="36" spans="1:19">
      <c r="A36" s="71"/>
      <c r="B36" s="78"/>
      <c r="C36" s="71"/>
      <c r="D36" s="71"/>
      <c r="E36" s="71"/>
      <c r="F36" s="71"/>
      <c r="G36" s="71"/>
      <c r="H36" s="71"/>
      <c r="I36" s="29" t="s">
        <v>45</v>
      </c>
      <c r="J36" s="22">
        <v>0.99</v>
      </c>
      <c r="K36" s="28">
        <v>881680.8</v>
      </c>
      <c r="L36" s="57">
        <f t="shared" si="4"/>
        <v>436431.99600000004</v>
      </c>
      <c r="M36" s="20">
        <v>436432</v>
      </c>
      <c r="N36" s="20"/>
      <c r="O36" s="63">
        <v>0.9</v>
      </c>
      <c r="P36" s="53">
        <f t="shared" si="5"/>
        <v>396756.36000000004</v>
      </c>
      <c r="Q36" s="20">
        <v>396756.36</v>
      </c>
    </row>
    <row r="37" spans="1:19">
      <c r="A37" s="71"/>
      <c r="B37" s="78"/>
      <c r="C37" s="71"/>
      <c r="D37" s="71"/>
      <c r="E37" s="71"/>
      <c r="F37" s="71"/>
      <c r="G37" s="71"/>
      <c r="H37" s="71"/>
      <c r="I37" s="29" t="s">
        <v>46</v>
      </c>
      <c r="J37" s="22">
        <v>0.99</v>
      </c>
      <c r="K37" s="28">
        <v>881680.8</v>
      </c>
      <c r="L37" s="57">
        <f t="shared" si="4"/>
        <v>436431.99600000004</v>
      </c>
      <c r="M37" s="20">
        <v>436432</v>
      </c>
      <c r="N37" s="20"/>
      <c r="O37" s="63">
        <v>0.9</v>
      </c>
      <c r="P37" s="53">
        <f t="shared" si="5"/>
        <v>396756.36000000004</v>
      </c>
      <c r="Q37" s="20">
        <v>396756.36</v>
      </c>
    </row>
    <row r="38" spans="1:19">
      <c r="A38" s="71"/>
      <c r="B38" s="78"/>
      <c r="C38" s="71"/>
      <c r="D38" s="71"/>
      <c r="E38" s="71"/>
      <c r="F38" s="71"/>
      <c r="G38" s="71"/>
      <c r="H38" s="71"/>
      <c r="I38" s="29" t="s">
        <v>47</v>
      </c>
      <c r="J38" s="22">
        <v>0.99</v>
      </c>
      <c r="K38" s="28">
        <v>881680.8</v>
      </c>
      <c r="L38" s="57">
        <f t="shared" si="4"/>
        <v>436431.99600000004</v>
      </c>
      <c r="M38" s="20">
        <v>436432</v>
      </c>
      <c r="N38" s="20"/>
      <c r="O38" s="63">
        <v>0.9</v>
      </c>
      <c r="P38" s="53">
        <f t="shared" si="5"/>
        <v>396756.36000000004</v>
      </c>
      <c r="Q38" s="20">
        <v>396756.36</v>
      </c>
    </row>
    <row r="39" spans="1:19">
      <c r="A39" s="71"/>
      <c r="B39" s="78"/>
      <c r="C39" s="71"/>
      <c r="D39" s="71"/>
      <c r="E39" s="71"/>
      <c r="F39" s="71"/>
      <c r="G39" s="71"/>
      <c r="H39" s="71"/>
      <c r="I39" s="29" t="s">
        <v>48</v>
      </c>
      <c r="J39" s="22">
        <v>0.99</v>
      </c>
      <c r="K39" s="28">
        <v>876872</v>
      </c>
      <c r="L39" s="57">
        <f t="shared" si="4"/>
        <v>434051.64</v>
      </c>
      <c r="M39" s="59">
        <v>434051.62</v>
      </c>
      <c r="N39" s="20"/>
      <c r="O39" s="63">
        <v>0.9</v>
      </c>
      <c r="P39" s="53">
        <f t="shared" si="5"/>
        <v>394592.4</v>
      </c>
      <c r="Q39" s="66">
        <v>394592.4</v>
      </c>
    </row>
    <row r="40" spans="1:19">
      <c r="A40" s="71"/>
      <c r="B40" s="78"/>
      <c r="C40" s="71"/>
      <c r="D40" s="71"/>
      <c r="E40" s="71"/>
      <c r="F40" s="71"/>
      <c r="G40" s="71"/>
      <c r="H40" s="71"/>
      <c r="I40" s="29" t="s">
        <v>49</v>
      </c>
      <c r="J40" s="22">
        <v>0.99</v>
      </c>
      <c r="K40" s="28"/>
      <c r="L40" s="57"/>
      <c r="M40" s="20"/>
      <c r="N40" s="20"/>
      <c r="O40" s="63">
        <v>0.9</v>
      </c>
      <c r="P40" s="64"/>
      <c r="Q40" s="20"/>
    </row>
    <row r="41" spans="1:19">
      <c r="A41" s="71"/>
      <c r="B41" s="78"/>
      <c r="C41" s="71"/>
      <c r="D41" s="71"/>
      <c r="E41" s="71"/>
      <c r="F41" s="71"/>
      <c r="G41" s="71"/>
      <c r="H41" s="71"/>
      <c r="I41" s="29" t="s">
        <v>50</v>
      </c>
      <c r="J41" s="22">
        <v>0.99</v>
      </c>
      <c r="K41" s="28"/>
      <c r="L41" s="57"/>
      <c r="M41" s="20"/>
      <c r="N41" s="20"/>
      <c r="O41" s="63">
        <v>0.9</v>
      </c>
      <c r="P41" s="64"/>
      <c r="Q41" s="20"/>
    </row>
    <row r="42" spans="1:19">
      <c r="A42" s="71"/>
      <c r="B42" s="78"/>
      <c r="C42" s="71"/>
      <c r="D42" s="71"/>
      <c r="E42" s="71"/>
      <c r="F42" s="71"/>
      <c r="G42" s="71"/>
      <c r="H42" s="71"/>
      <c r="I42" s="29" t="s">
        <v>51</v>
      </c>
      <c r="J42" s="22">
        <v>0.99</v>
      </c>
      <c r="K42" s="28"/>
      <c r="L42" s="57"/>
      <c r="M42" s="20"/>
      <c r="N42" s="20"/>
      <c r="O42" s="63">
        <v>0.9</v>
      </c>
      <c r="P42" s="64"/>
      <c r="Q42" s="20"/>
    </row>
    <row r="43" spans="1:19">
      <c r="A43" s="71"/>
      <c r="B43" s="78"/>
      <c r="C43" s="71"/>
      <c r="D43" s="71"/>
      <c r="E43" s="71"/>
      <c r="F43" s="71"/>
      <c r="G43" s="71"/>
      <c r="H43" s="71"/>
      <c r="I43" s="29" t="s">
        <v>52</v>
      </c>
      <c r="J43" s="22">
        <v>0.99</v>
      </c>
      <c r="K43" s="28"/>
      <c r="L43" s="57"/>
      <c r="M43" s="20"/>
      <c r="N43" s="20"/>
      <c r="O43" s="63">
        <v>0.9</v>
      </c>
      <c r="P43" s="64"/>
      <c r="Q43" s="20"/>
    </row>
    <row r="44" spans="1:19">
      <c r="A44" s="72"/>
      <c r="B44" s="79"/>
      <c r="C44" s="72"/>
      <c r="D44" s="72"/>
      <c r="E44" s="72"/>
      <c r="F44" s="72"/>
      <c r="G44" s="72"/>
      <c r="H44" s="72"/>
      <c r="I44" s="29" t="s">
        <v>53</v>
      </c>
      <c r="J44" s="22">
        <v>0.99</v>
      </c>
      <c r="K44" s="28"/>
      <c r="L44" s="57"/>
      <c r="M44" s="20"/>
      <c r="N44" s="20"/>
      <c r="O44" s="63">
        <v>0.9</v>
      </c>
      <c r="P44" s="64"/>
      <c r="Q44" s="20"/>
    </row>
    <row r="45" spans="1:19">
      <c r="A45" s="20"/>
      <c r="B45" s="21" t="s">
        <v>1</v>
      </c>
      <c r="C45" s="17"/>
      <c r="D45" s="17"/>
      <c r="E45" s="17"/>
      <c r="F45" s="17"/>
      <c r="G45" s="17"/>
      <c r="H45" s="17"/>
      <c r="I45" s="17"/>
      <c r="J45" s="17"/>
      <c r="K45" s="18">
        <f>SUM(K33:K44)</f>
        <v>6166956.7999999998</v>
      </c>
      <c r="L45" s="54">
        <f>SUM(L33:L39)</f>
        <v>3052643.6160000009</v>
      </c>
      <c r="M45" s="44">
        <f>SUM(M33:M40)</f>
        <v>3052643.62</v>
      </c>
      <c r="N45" s="47">
        <f>M45/1000</f>
        <v>3052.6436200000003</v>
      </c>
      <c r="O45" s="47"/>
      <c r="P45" s="54">
        <f>SUM(P33:P44)</f>
        <v>2775130.56</v>
      </c>
      <c r="Q45" s="44">
        <f>SUM(Q33:Q44)</f>
        <v>2775130.5599999996</v>
      </c>
      <c r="S45" s="34"/>
    </row>
    <row r="46" spans="1:19" ht="15" hidden="1" customHeight="1">
      <c r="A46" s="75" t="s">
        <v>29</v>
      </c>
      <c r="B46" s="74" t="s">
        <v>30</v>
      </c>
      <c r="C46" s="74"/>
      <c r="D46" s="74"/>
      <c r="E46" s="74" t="s">
        <v>37</v>
      </c>
      <c r="F46" s="73"/>
      <c r="G46" s="74"/>
      <c r="H46" s="74"/>
      <c r="I46" s="29"/>
      <c r="J46" s="23"/>
      <c r="K46" s="19"/>
      <c r="L46" s="58"/>
      <c r="M46" s="20"/>
      <c r="N46" s="20"/>
      <c r="P46" s="64"/>
      <c r="Q46" s="20"/>
    </row>
    <row r="47" spans="1:19" hidden="1">
      <c r="A47" s="75"/>
      <c r="B47" s="74"/>
      <c r="C47" s="74"/>
      <c r="D47" s="74"/>
      <c r="E47" s="74"/>
      <c r="F47" s="73"/>
      <c r="G47" s="74"/>
      <c r="H47" s="74"/>
      <c r="I47" s="29"/>
      <c r="J47" s="23"/>
      <c r="K47" s="19"/>
      <c r="L47" s="58"/>
      <c r="M47" s="20"/>
      <c r="N47" s="20"/>
      <c r="P47" s="64"/>
      <c r="Q47" s="20"/>
    </row>
    <row r="48" spans="1:19" hidden="1">
      <c r="A48" s="75"/>
      <c r="B48" s="74"/>
      <c r="C48" s="74"/>
      <c r="D48" s="74"/>
      <c r="E48" s="74"/>
      <c r="F48" s="73"/>
      <c r="G48" s="74"/>
      <c r="H48" s="74"/>
      <c r="I48" s="29"/>
      <c r="J48" s="23"/>
      <c r="K48" s="19"/>
      <c r="L48" s="58"/>
      <c r="M48" s="20"/>
      <c r="N48" s="20"/>
      <c r="P48" s="64"/>
      <c r="Q48" s="20"/>
    </row>
    <row r="49" spans="1:17" hidden="1">
      <c r="A49" s="75"/>
      <c r="B49" s="74"/>
      <c r="C49" s="74"/>
      <c r="D49" s="74"/>
      <c r="E49" s="74"/>
      <c r="F49" s="73"/>
      <c r="G49" s="74"/>
      <c r="H49" s="74"/>
      <c r="I49" s="29"/>
      <c r="J49" s="23"/>
      <c r="K49" s="19"/>
      <c r="L49" s="58"/>
      <c r="M49" s="20"/>
      <c r="N49" s="20"/>
      <c r="P49" s="64"/>
      <c r="Q49" s="20"/>
    </row>
    <row r="50" spans="1:17" hidden="1">
      <c r="A50" s="75"/>
      <c r="B50" s="74"/>
      <c r="C50" s="74"/>
      <c r="D50" s="74"/>
      <c r="E50" s="74"/>
      <c r="F50" s="73"/>
      <c r="G50" s="74"/>
      <c r="H50" s="74"/>
      <c r="I50" s="29"/>
      <c r="J50" s="23"/>
      <c r="K50" s="19"/>
      <c r="L50" s="58"/>
      <c r="M50" s="20"/>
      <c r="N50" s="20"/>
      <c r="P50" s="64"/>
      <c r="Q50" s="20"/>
    </row>
    <row r="51" spans="1:17" hidden="1">
      <c r="A51" s="75"/>
      <c r="B51" s="74"/>
      <c r="C51" s="74"/>
      <c r="D51" s="74"/>
      <c r="E51" s="74"/>
      <c r="F51" s="73"/>
      <c r="G51" s="74"/>
      <c r="H51" s="74"/>
      <c r="I51" s="29"/>
      <c r="J51" s="23"/>
      <c r="K51" s="19"/>
      <c r="L51" s="58"/>
      <c r="M51" s="20"/>
      <c r="N51" s="20"/>
      <c r="P51" s="64"/>
      <c r="Q51" s="20"/>
    </row>
    <row r="52" spans="1:17" hidden="1">
      <c r="A52" s="75"/>
      <c r="B52" s="74"/>
      <c r="C52" s="74"/>
      <c r="D52" s="74"/>
      <c r="E52" s="74"/>
      <c r="F52" s="73"/>
      <c r="G52" s="74"/>
      <c r="H52" s="74"/>
      <c r="I52" s="29"/>
      <c r="J52" s="23"/>
      <c r="K52" s="19"/>
      <c r="L52" s="58"/>
      <c r="M52" s="20"/>
      <c r="N52" s="20"/>
      <c r="P52" s="64"/>
      <c r="Q52" s="20"/>
    </row>
    <row r="53" spans="1:17" hidden="1">
      <c r="A53" s="75"/>
      <c r="B53" s="74"/>
      <c r="C53" s="74"/>
      <c r="D53" s="74"/>
      <c r="E53" s="74"/>
      <c r="F53" s="73"/>
      <c r="G53" s="74"/>
      <c r="H53" s="74"/>
      <c r="I53" s="29"/>
      <c r="J53" s="23"/>
      <c r="K53" s="19"/>
      <c r="L53" s="58"/>
      <c r="M53" s="20"/>
      <c r="N53" s="20"/>
      <c r="P53" s="64"/>
      <c r="Q53" s="20"/>
    </row>
    <row r="54" spans="1:17" hidden="1">
      <c r="A54" s="75"/>
      <c r="B54" s="74"/>
      <c r="C54" s="74"/>
      <c r="D54" s="74"/>
      <c r="E54" s="74"/>
      <c r="F54" s="73"/>
      <c r="G54" s="74"/>
      <c r="H54" s="74"/>
      <c r="I54" s="29"/>
      <c r="J54" s="23"/>
      <c r="K54" s="19"/>
      <c r="L54" s="58"/>
      <c r="M54" s="20"/>
      <c r="N54" s="20"/>
      <c r="P54" s="64"/>
      <c r="Q54" s="20"/>
    </row>
    <row r="55" spans="1:17" hidden="1">
      <c r="A55" s="75"/>
      <c r="B55" s="74"/>
      <c r="C55" s="74"/>
      <c r="D55" s="74"/>
      <c r="E55" s="74"/>
      <c r="F55" s="73"/>
      <c r="G55" s="74"/>
      <c r="H55" s="74"/>
      <c r="I55" s="29"/>
      <c r="J55" s="23"/>
      <c r="K55" s="19"/>
      <c r="L55" s="58"/>
      <c r="M55" s="20"/>
      <c r="N55" s="20"/>
      <c r="P55" s="64"/>
      <c r="Q55" s="20"/>
    </row>
    <row r="56" spans="1:17" hidden="1">
      <c r="A56" s="75"/>
      <c r="B56" s="74"/>
      <c r="C56" s="74"/>
      <c r="D56" s="74"/>
      <c r="E56" s="74"/>
      <c r="F56" s="73"/>
      <c r="G56" s="74"/>
      <c r="H56" s="74"/>
      <c r="I56" s="29"/>
      <c r="J56" s="23"/>
      <c r="K56" s="19"/>
      <c r="L56" s="58"/>
      <c r="M56" s="20"/>
      <c r="N56" s="20"/>
      <c r="P56" s="64"/>
      <c r="Q56" s="20"/>
    </row>
    <row r="57" spans="1:17" hidden="1">
      <c r="A57" s="75"/>
      <c r="B57" s="74"/>
      <c r="C57" s="74"/>
      <c r="D57" s="74"/>
      <c r="E57" s="74"/>
      <c r="F57" s="73"/>
      <c r="G57" s="74"/>
      <c r="H57" s="74"/>
      <c r="I57" s="29"/>
      <c r="J57" s="23"/>
      <c r="K57" s="19"/>
      <c r="L57" s="58"/>
      <c r="M57" s="20"/>
      <c r="N57" s="20"/>
      <c r="P57" s="64"/>
      <c r="Q57" s="20"/>
    </row>
    <row r="58" spans="1:17" hidden="1">
      <c r="A58" s="20"/>
      <c r="B58" s="17" t="s">
        <v>1</v>
      </c>
      <c r="C58" s="17"/>
      <c r="D58" s="17"/>
      <c r="E58" s="17"/>
      <c r="F58" s="17"/>
      <c r="G58" s="17"/>
      <c r="H58" s="17"/>
      <c r="I58" s="17"/>
      <c r="J58" s="17"/>
      <c r="K58" s="18">
        <f>SUM(K46:K57)</f>
        <v>0</v>
      </c>
      <c r="L58" s="54"/>
      <c r="M58" s="20"/>
      <c r="N58" s="20"/>
      <c r="P58" s="64"/>
      <c r="Q58" s="20"/>
    </row>
    <row r="59" spans="1:17" ht="15" hidden="1" customHeight="1">
      <c r="A59" s="75" t="s">
        <v>29</v>
      </c>
      <c r="B59" s="74" t="s">
        <v>38</v>
      </c>
      <c r="C59" s="74" t="s">
        <v>17</v>
      </c>
      <c r="D59" s="74" t="s">
        <v>26</v>
      </c>
      <c r="E59" s="74" t="s">
        <v>32</v>
      </c>
      <c r="F59" s="73" t="s">
        <v>31</v>
      </c>
      <c r="G59" s="74" t="s">
        <v>26</v>
      </c>
      <c r="H59" s="74" t="s">
        <v>26</v>
      </c>
      <c r="I59" s="29"/>
      <c r="J59" s="23"/>
      <c r="K59" s="19"/>
      <c r="L59" s="58"/>
      <c r="M59" s="20"/>
      <c r="N59" s="20"/>
      <c r="P59" s="64"/>
      <c r="Q59" s="20"/>
    </row>
    <row r="60" spans="1:17" hidden="1">
      <c r="A60" s="75"/>
      <c r="B60" s="74"/>
      <c r="C60" s="74"/>
      <c r="D60" s="74"/>
      <c r="E60" s="74"/>
      <c r="F60" s="73"/>
      <c r="G60" s="74"/>
      <c r="H60" s="74"/>
      <c r="I60" s="29"/>
      <c r="J60" s="23"/>
      <c r="K60" s="19"/>
      <c r="L60" s="58"/>
      <c r="M60" s="20"/>
      <c r="N60" s="20"/>
      <c r="P60" s="64"/>
      <c r="Q60" s="20"/>
    </row>
    <row r="61" spans="1:17" hidden="1">
      <c r="A61" s="75"/>
      <c r="B61" s="74"/>
      <c r="C61" s="74"/>
      <c r="D61" s="74"/>
      <c r="E61" s="74"/>
      <c r="F61" s="73"/>
      <c r="G61" s="74"/>
      <c r="H61" s="74"/>
      <c r="I61" s="29"/>
      <c r="J61" s="23"/>
      <c r="K61" s="19"/>
      <c r="L61" s="58"/>
      <c r="M61" s="20"/>
      <c r="N61" s="20"/>
      <c r="P61" s="64"/>
      <c r="Q61" s="20"/>
    </row>
    <row r="62" spans="1:17" hidden="1">
      <c r="A62" s="75"/>
      <c r="B62" s="74"/>
      <c r="C62" s="74"/>
      <c r="D62" s="74"/>
      <c r="E62" s="74"/>
      <c r="F62" s="73"/>
      <c r="G62" s="74"/>
      <c r="H62" s="74"/>
      <c r="I62" s="29"/>
      <c r="J62" s="23"/>
      <c r="K62" s="19"/>
      <c r="L62" s="58"/>
      <c r="M62" s="20"/>
      <c r="N62" s="20"/>
      <c r="P62" s="64"/>
      <c r="Q62" s="20"/>
    </row>
    <row r="63" spans="1:17" hidden="1">
      <c r="A63" s="75"/>
      <c r="B63" s="74"/>
      <c r="C63" s="74"/>
      <c r="D63" s="74"/>
      <c r="E63" s="74"/>
      <c r="F63" s="73"/>
      <c r="G63" s="74"/>
      <c r="H63" s="74"/>
      <c r="I63" s="29"/>
      <c r="J63" s="23"/>
      <c r="K63" s="19"/>
      <c r="L63" s="58"/>
      <c r="M63" s="20"/>
      <c r="N63" s="20"/>
      <c r="P63" s="64"/>
      <c r="Q63" s="20"/>
    </row>
    <row r="64" spans="1:17" hidden="1">
      <c r="A64" s="75"/>
      <c r="B64" s="74"/>
      <c r="C64" s="74"/>
      <c r="D64" s="74"/>
      <c r="E64" s="74"/>
      <c r="F64" s="73"/>
      <c r="G64" s="74"/>
      <c r="H64" s="74"/>
      <c r="I64" s="29"/>
      <c r="J64" s="23"/>
      <c r="K64" s="19"/>
      <c r="L64" s="58"/>
      <c r="M64" s="20"/>
      <c r="N64" s="20"/>
      <c r="P64" s="64"/>
      <c r="Q64" s="20"/>
    </row>
    <row r="65" spans="1:18" hidden="1">
      <c r="A65" s="75"/>
      <c r="B65" s="74"/>
      <c r="C65" s="74"/>
      <c r="D65" s="74"/>
      <c r="E65" s="74"/>
      <c r="F65" s="73"/>
      <c r="G65" s="74"/>
      <c r="H65" s="74"/>
      <c r="I65" s="29"/>
      <c r="J65" s="23"/>
      <c r="K65" s="19"/>
      <c r="L65" s="58"/>
      <c r="M65" s="20"/>
      <c r="N65" s="20"/>
      <c r="P65" s="64"/>
      <c r="Q65" s="20"/>
    </row>
    <row r="66" spans="1:18" hidden="1">
      <c r="A66" s="75"/>
      <c r="B66" s="74"/>
      <c r="C66" s="74"/>
      <c r="D66" s="74"/>
      <c r="E66" s="74"/>
      <c r="F66" s="73"/>
      <c r="G66" s="74"/>
      <c r="H66" s="74"/>
      <c r="I66" s="29"/>
      <c r="J66" s="23"/>
      <c r="K66" s="19"/>
      <c r="L66" s="58"/>
      <c r="M66" s="20"/>
      <c r="N66" s="20"/>
      <c r="P66" s="64"/>
      <c r="Q66" s="20"/>
    </row>
    <row r="67" spans="1:18" hidden="1">
      <c r="A67" s="75"/>
      <c r="B67" s="74"/>
      <c r="C67" s="74"/>
      <c r="D67" s="74"/>
      <c r="E67" s="74"/>
      <c r="F67" s="73"/>
      <c r="G67" s="74"/>
      <c r="H67" s="74"/>
      <c r="I67" s="29"/>
      <c r="J67" s="23"/>
      <c r="K67" s="19"/>
      <c r="L67" s="58"/>
      <c r="M67" s="20"/>
      <c r="N67" s="20"/>
      <c r="P67" s="64"/>
      <c r="Q67" s="20"/>
    </row>
    <row r="68" spans="1:18" hidden="1">
      <c r="A68" s="75"/>
      <c r="B68" s="74"/>
      <c r="C68" s="74"/>
      <c r="D68" s="74"/>
      <c r="E68" s="74"/>
      <c r="F68" s="73"/>
      <c r="G68" s="74"/>
      <c r="H68" s="74"/>
      <c r="I68" s="29"/>
      <c r="J68" s="23"/>
      <c r="K68" s="19"/>
      <c r="L68" s="58"/>
      <c r="M68" s="20"/>
      <c r="N68" s="20"/>
      <c r="P68" s="64"/>
      <c r="Q68" s="20"/>
    </row>
    <row r="69" spans="1:18" hidden="1">
      <c r="A69" s="75"/>
      <c r="B69" s="74"/>
      <c r="C69" s="74"/>
      <c r="D69" s="74"/>
      <c r="E69" s="74"/>
      <c r="F69" s="73"/>
      <c r="G69" s="74"/>
      <c r="H69" s="74"/>
      <c r="I69" s="29"/>
      <c r="J69" s="23"/>
      <c r="K69" s="19"/>
      <c r="L69" s="58"/>
      <c r="M69" s="20"/>
      <c r="N69" s="20"/>
      <c r="P69" s="64"/>
      <c r="Q69" s="20"/>
    </row>
    <row r="70" spans="1:18" hidden="1">
      <c r="A70" s="75"/>
      <c r="B70" s="74"/>
      <c r="C70" s="74"/>
      <c r="D70" s="74"/>
      <c r="E70" s="74"/>
      <c r="F70" s="73"/>
      <c r="G70" s="74"/>
      <c r="H70" s="74"/>
      <c r="I70" s="29"/>
      <c r="J70" s="23"/>
      <c r="K70" s="19"/>
      <c r="L70" s="58"/>
      <c r="M70" s="20"/>
      <c r="N70" s="20"/>
      <c r="P70" s="64"/>
      <c r="Q70" s="20"/>
    </row>
    <row r="71" spans="1:18" hidden="1">
      <c r="A71" s="20"/>
      <c r="B71" s="17" t="s">
        <v>1</v>
      </c>
      <c r="C71" s="17"/>
      <c r="D71" s="17"/>
      <c r="E71" s="17"/>
      <c r="F71" s="17"/>
      <c r="G71" s="17"/>
      <c r="H71" s="17"/>
      <c r="I71" s="17"/>
      <c r="J71" s="17"/>
      <c r="K71" s="18">
        <f>SUM(K59:K70)</f>
        <v>0</v>
      </c>
      <c r="L71" s="54">
        <f>SUM(L59:L70)</f>
        <v>0</v>
      </c>
      <c r="M71" s="20"/>
      <c r="N71" s="20"/>
      <c r="P71" s="64"/>
      <c r="Q71" s="20"/>
    </row>
    <row r="72" spans="1:18">
      <c r="A72" s="20" t="s">
        <v>28</v>
      </c>
      <c r="B72" s="74" t="s">
        <v>55</v>
      </c>
      <c r="C72" s="70" t="s">
        <v>17</v>
      </c>
      <c r="D72" s="70" t="s">
        <v>17</v>
      </c>
      <c r="E72" s="70" t="s">
        <v>56</v>
      </c>
      <c r="F72" s="70" t="s">
        <v>57</v>
      </c>
      <c r="G72" s="70" t="s">
        <v>17</v>
      </c>
      <c r="H72" s="70" t="s">
        <v>17</v>
      </c>
      <c r="I72" s="35" t="s">
        <v>42</v>
      </c>
      <c r="J72" s="36">
        <v>0.89</v>
      </c>
      <c r="K72" s="28">
        <v>138689</v>
      </c>
      <c r="L72" s="57">
        <f>K72*0.5*0.89</f>
        <v>61716.605000000003</v>
      </c>
      <c r="M72" s="20">
        <v>61716.61</v>
      </c>
      <c r="N72" s="20"/>
      <c r="O72" s="63">
        <v>0.83</v>
      </c>
      <c r="P72" s="53">
        <f>K72*0.5*O72</f>
        <v>57555.934999999998</v>
      </c>
      <c r="Q72" s="20">
        <v>57555.94</v>
      </c>
    </row>
    <row r="73" spans="1:18">
      <c r="A73" s="80"/>
      <c r="B73" s="74"/>
      <c r="C73" s="71"/>
      <c r="D73" s="71"/>
      <c r="E73" s="71"/>
      <c r="F73" s="71"/>
      <c r="G73" s="71"/>
      <c r="H73" s="71"/>
      <c r="I73" s="35" t="s">
        <v>43</v>
      </c>
      <c r="J73" s="36">
        <v>0.89</v>
      </c>
      <c r="K73" s="28">
        <v>138689</v>
      </c>
      <c r="L73" s="57">
        <f t="shared" ref="L73:L83" si="6">K73*0.5*0.89</f>
        <v>61716.605000000003</v>
      </c>
      <c r="M73" s="20">
        <v>61716.61</v>
      </c>
      <c r="N73" s="20"/>
      <c r="O73" s="63">
        <v>0.83</v>
      </c>
      <c r="P73" s="53">
        <f t="shared" ref="P73:P83" si="7">K73*0.5*O73</f>
        <v>57555.934999999998</v>
      </c>
      <c r="Q73" s="20">
        <v>57555.94</v>
      </c>
      <c r="R73" s="33"/>
    </row>
    <row r="74" spans="1:18">
      <c r="A74" s="81"/>
      <c r="B74" s="74"/>
      <c r="C74" s="71"/>
      <c r="D74" s="71"/>
      <c r="E74" s="71"/>
      <c r="F74" s="71"/>
      <c r="G74" s="71"/>
      <c r="H74" s="71"/>
      <c r="I74" s="35" t="s">
        <v>44</v>
      </c>
      <c r="J74" s="36">
        <v>0.89</v>
      </c>
      <c r="K74" s="28">
        <v>138689</v>
      </c>
      <c r="L74" s="57">
        <f t="shared" si="6"/>
        <v>61716.605000000003</v>
      </c>
      <c r="M74" s="20">
        <v>61716.61</v>
      </c>
      <c r="N74" s="20"/>
      <c r="O74" s="63">
        <v>0.83</v>
      </c>
      <c r="P74" s="53">
        <f t="shared" si="7"/>
        <v>57555.934999999998</v>
      </c>
      <c r="Q74" s="20">
        <v>57555.94</v>
      </c>
    </row>
    <row r="75" spans="1:18">
      <c r="A75" s="81"/>
      <c r="B75" s="74"/>
      <c r="C75" s="71"/>
      <c r="D75" s="71"/>
      <c r="E75" s="71"/>
      <c r="F75" s="71"/>
      <c r="G75" s="71"/>
      <c r="H75" s="71"/>
      <c r="I75" s="35" t="s">
        <v>45</v>
      </c>
      <c r="J75" s="36">
        <v>0.89</v>
      </c>
      <c r="K75" s="28">
        <v>138689</v>
      </c>
      <c r="L75" s="57">
        <f t="shared" si="6"/>
        <v>61716.605000000003</v>
      </c>
      <c r="M75" s="67">
        <v>61716.6</v>
      </c>
      <c r="N75" s="20"/>
      <c r="O75" s="63">
        <v>0.83</v>
      </c>
      <c r="P75" s="53">
        <f t="shared" si="7"/>
        <v>57555.934999999998</v>
      </c>
      <c r="Q75" s="67">
        <v>57555.93</v>
      </c>
    </row>
    <row r="76" spans="1:18">
      <c r="A76" s="81"/>
      <c r="B76" s="74"/>
      <c r="C76" s="71"/>
      <c r="D76" s="71"/>
      <c r="E76" s="71"/>
      <c r="F76" s="71"/>
      <c r="G76" s="71"/>
      <c r="H76" s="71"/>
      <c r="I76" s="35" t="s">
        <v>46</v>
      </c>
      <c r="J76" s="36">
        <v>0.89</v>
      </c>
      <c r="K76" s="28">
        <v>138689</v>
      </c>
      <c r="L76" s="57">
        <f t="shared" si="6"/>
        <v>61716.605000000003</v>
      </c>
      <c r="M76" s="59">
        <v>61716.6</v>
      </c>
      <c r="N76" s="20"/>
      <c r="O76" s="63">
        <v>0.83</v>
      </c>
      <c r="P76" s="53">
        <f t="shared" si="7"/>
        <v>57555.934999999998</v>
      </c>
      <c r="Q76" s="67">
        <v>57555.93</v>
      </c>
    </row>
    <row r="77" spans="1:18">
      <c r="A77" s="81"/>
      <c r="B77" s="74"/>
      <c r="C77" s="71"/>
      <c r="D77" s="71"/>
      <c r="E77" s="71"/>
      <c r="F77" s="71"/>
      <c r="G77" s="71"/>
      <c r="H77" s="71"/>
      <c r="I77" s="35" t="s">
        <v>47</v>
      </c>
      <c r="J77" s="36">
        <v>0.89</v>
      </c>
      <c r="K77" s="28">
        <v>138689</v>
      </c>
      <c r="L77" s="57">
        <f t="shared" si="6"/>
        <v>61716.605000000003</v>
      </c>
      <c r="M77" s="59">
        <v>61716.6</v>
      </c>
      <c r="N77" s="20"/>
      <c r="O77" s="63">
        <v>0.83</v>
      </c>
      <c r="P77" s="53">
        <f t="shared" si="7"/>
        <v>57555.934999999998</v>
      </c>
      <c r="Q77" s="67">
        <v>57555.93</v>
      </c>
    </row>
    <row r="78" spans="1:18">
      <c r="A78" s="81"/>
      <c r="B78" s="74"/>
      <c r="C78" s="71"/>
      <c r="D78" s="71"/>
      <c r="E78" s="71"/>
      <c r="F78" s="71"/>
      <c r="G78" s="71"/>
      <c r="H78" s="71"/>
      <c r="I78" s="35" t="s">
        <v>48</v>
      </c>
      <c r="J78" s="36">
        <v>0.89</v>
      </c>
      <c r="K78" s="28">
        <v>138689</v>
      </c>
      <c r="L78" s="57">
        <f t="shared" si="6"/>
        <v>61716.605000000003</v>
      </c>
      <c r="M78" s="59">
        <v>61716.6</v>
      </c>
      <c r="N78" s="20"/>
      <c r="O78" s="63">
        <v>0.83</v>
      </c>
      <c r="P78" s="53">
        <f t="shared" si="7"/>
        <v>57555.934999999998</v>
      </c>
      <c r="Q78" s="67">
        <v>57555.93</v>
      </c>
    </row>
    <row r="79" spans="1:18">
      <c r="A79" s="81"/>
      <c r="B79" s="74"/>
      <c r="C79" s="71"/>
      <c r="D79" s="71"/>
      <c r="E79" s="71"/>
      <c r="F79" s="71"/>
      <c r="G79" s="71"/>
      <c r="H79" s="71"/>
      <c r="I79" s="35" t="s">
        <v>49</v>
      </c>
      <c r="J79" s="36">
        <v>0.89</v>
      </c>
      <c r="K79" s="28">
        <v>138689</v>
      </c>
      <c r="L79" s="57">
        <f t="shared" si="6"/>
        <v>61716.605000000003</v>
      </c>
      <c r="M79" s="59">
        <v>61716.6</v>
      </c>
      <c r="N79" s="20"/>
      <c r="O79" s="63">
        <v>0.83</v>
      </c>
      <c r="P79" s="53">
        <f t="shared" si="7"/>
        <v>57555.934999999998</v>
      </c>
      <c r="Q79" s="67">
        <v>57555.93</v>
      </c>
    </row>
    <row r="80" spans="1:18" s="20" customFormat="1">
      <c r="A80" s="81"/>
      <c r="B80" s="74"/>
      <c r="C80" s="71"/>
      <c r="D80" s="71"/>
      <c r="E80" s="71"/>
      <c r="F80" s="71"/>
      <c r="G80" s="71"/>
      <c r="H80" s="71"/>
      <c r="I80" s="35" t="s">
        <v>50</v>
      </c>
      <c r="J80" s="36">
        <v>0.89</v>
      </c>
      <c r="K80" s="28">
        <v>138689</v>
      </c>
      <c r="L80" s="57">
        <f t="shared" si="6"/>
        <v>61716.605000000003</v>
      </c>
      <c r="M80" s="59">
        <v>61716.6</v>
      </c>
      <c r="O80" s="63">
        <v>0.83</v>
      </c>
      <c r="P80" s="53">
        <f t="shared" si="7"/>
        <v>57555.934999999998</v>
      </c>
      <c r="Q80" s="67">
        <v>57555.93</v>
      </c>
      <c r="R80" s="48"/>
    </row>
    <row r="81" spans="1:18" s="20" customFormat="1">
      <c r="A81" s="81"/>
      <c r="B81" s="74"/>
      <c r="C81" s="71"/>
      <c r="D81" s="71"/>
      <c r="E81" s="71"/>
      <c r="F81" s="71"/>
      <c r="G81" s="71"/>
      <c r="H81" s="71"/>
      <c r="I81" s="35" t="s">
        <v>51</v>
      </c>
      <c r="J81" s="36">
        <v>0.89</v>
      </c>
      <c r="K81" s="28">
        <v>138689</v>
      </c>
      <c r="L81" s="57">
        <f t="shared" si="6"/>
        <v>61716.605000000003</v>
      </c>
      <c r="M81" s="20">
        <v>61716.61</v>
      </c>
      <c r="O81" s="63">
        <v>0.83</v>
      </c>
      <c r="P81" s="53">
        <f t="shared" si="7"/>
        <v>57555.934999999998</v>
      </c>
      <c r="Q81" s="20">
        <v>57555.94</v>
      </c>
      <c r="R81" s="48"/>
    </row>
    <row r="82" spans="1:18" s="20" customFormat="1">
      <c r="A82" s="81"/>
      <c r="B82" s="74"/>
      <c r="C82" s="71"/>
      <c r="D82" s="71"/>
      <c r="E82" s="71"/>
      <c r="F82" s="71"/>
      <c r="G82" s="71"/>
      <c r="H82" s="71"/>
      <c r="I82" s="35" t="s">
        <v>52</v>
      </c>
      <c r="J82" s="36">
        <v>0.89</v>
      </c>
      <c r="K82" s="28">
        <v>138689</v>
      </c>
      <c r="L82" s="57">
        <f t="shared" si="6"/>
        <v>61716.605000000003</v>
      </c>
      <c r="M82" s="20">
        <v>61716.61</v>
      </c>
      <c r="O82" s="63">
        <v>0.83</v>
      </c>
      <c r="P82" s="53">
        <f t="shared" si="7"/>
        <v>57555.934999999998</v>
      </c>
      <c r="Q82" s="20">
        <v>57555.94</v>
      </c>
      <c r="R82" s="48"/>
    </row>
    <row r="83" spans="1:18" s="30" customFormat="1">
      <c r="A83" s="82"/>
      <c r="B83" s="74"/>
      <c r="C83" s="72"/>
      <c r="D83" s="72"/>
      <c r="E83" s="72"/>
      <c r="F83" s="72"/>
      <c r="G83" s="72"/>
      <c r="H83" s="72"/>
      <c r="I83" s="36" t="s">
        <v>53</v>
      </c>
      <c r="J83" s="36">
        <v>0.89</v>
      </c>
      <c r="K83" s="40">
        <v>138689</v>
      </c>
      <c r="L83" s="57">
        <f t="shared" si="6"/>
        <v>61716.605000000003</v>
      </c>
      <c r="M83" s="20">
        <v>61716.61</v>
      </c>
      <c r="N83" s="20"/>
      <c r="O83" s="63">
        <v>0.83</v>
      </c>
      <c r="P83" s="53">
        <f t="shared" si="7"/>
        <v>57555.934999999998</v>
      </c>
      <c r="Q83" s="20">
        <v>57555.94</v>
      </c>
      <c r="R83" s="49"/>
    </row>
    <row r="84" spans="1:18" s="20" customFormat="1">
      <c r="B84" s="21" t="s">
        <v>1</v>
      </c>
      <c r="C84" s="39"/>
      <c r="D84" s="39"/>
      <c r="E84" s="39"/>
      <c r="F84" s="39"/>
      <c r="G84" s="39"/>
      <c r="H84" s="39"/>
      <c r="I84" s="39"/>
      <c r="J84" s="39"/>
      <c r="K84" s="18">
        <f>SUM(K72:K83)</f>
        <v>1664268</v>
      </c>
      <c r="L84" s="54">
        <f>SUM(L72:L83)</f>
        <v>740599.25999999989</v>
      </c>
      <c r="M84" s="44">
        <f>SUM(M72:M83)</f>
        <v>740599.25999999989</v>
      </c>
      <c r="N84" s="47">
        <f>M84/1000</f>
        <v>740.59925999999984</v>
      </c>
      <c r="O84" s="47"/>
      <c r="P84" s="54">
        <f>SUM(P72:P83)</f>
        <v>690671.22</v>
      </c>
      <c r="Q84" s="44">
        <f>SUM(Q72:Q83)</f>
        <v>690671.22</v>
      </c>
      <c r="R84" s="48"/>
    </row>
    <row r="85" spans="1:18">
      <c r="P85" s="64"/>
      <c r="Q85" s="20"/>
    </row>
    <row r="86" spans="1:18">
      <c r="P86" s="64"/>
      <c r="Q86" s="20"/>
    </row>
    <row r="87" spans="1:18">
      <c r="K87" s="41">
        <f>K18+K31+K45+K84</f>
        <v>15021326.189999998</v>
      </c>
      <c r="L87" s="41">
        <f>L18+L31+L45+L84</f>
        <v>7321320.1108500008</v>
      </c>
      <c r="M87" s="43">
        <f>M84+M45+M31+M18</f>
        <v>7321320.1100000003</v>
      </c>
      <c r="N87" s="46">
        <f>M87/1000</f>
        <v>7321.3201100000006</v>
      </c>
      <c r="O87" s="47"/>
      <c r="P87" s="41">
        <f>P18+P31+P45+P84</f>
        <v>6608278.5374999996</v>
      </c>
      <c r="Q87" s="41">
        <f>Q18+Q31+Q45+Q84</f>
        <v>6608278.5399999991</v>
      </c>
      <c r="R87" s="32"/>
    </row>
    <row r="88" spans="1:18">
      <c r="N88" s="24" t="s">
        <v>58</v>
      </c>
    </row>
  </sheetData>
  <mergeCells count="50">
    <mergeCell ref="A73:A83"/>
    <mergeCell ref="G72:G83"/>
    <mergeCell ref="H72:H83"/>
    <mergeCell ref="F72:F83"/>
    <mergeCell ref="B72:B83"/>
    <mergeCell ref="C72:C83"/>
    <mergeCell ref="D72:D83"/>
    <mergeCell ref="E72:E83"/>
    <mergeCell ref="C19:C30"/>
    <mergeCell ref="B19:B30"/>
    <mergeCell ref="A19:A30"/>
    <mergeCell ref="H19:H30"/>
    <mergeCell ref="G19:G30"/>
    <mergeCell ref="F19:F30"/>
    <mergeCell ref="E19:E30"/>
    <mergeCell ref="D19:D30"/>
    <mergeCell ref="A6:A17"/>
    <mergeCell ref="B6:B17"/>
    <mergeCell ref="C6:C17"/>
    <mergeCell ref="D6:D17"/>
    <mergeCell ref="E6:E17"/>
    <mergeCell ref="E33:E44"/>
    <mergeCell ref="F33:F44"/>
    <mergeCell ref="G33:G44"/>
    <mergeCell ref="H33:H44"/>
    <mergeCell ref="F6:F17"/>
    <mergeCell ref="G6:G17"/>
    <mergeCell ref="H6:H17"/>
    <mergeCell ref="D46:D57"/>
    <mergeCell ref="C46:C57"/>
    <mergeCell ref="B46:B57"/>
    <mergeCell ref="B33:B44"/>
    <mergeCell ref="C33:C44"/>
    <mergeCell ref="D33:D44"/>
    <mergeCell ref="B3:M3"/>
    <mergeCell ref="A33:A44"/>
    <mergeCell ref="F59:F70"/>
    <mergeCell ref="G59:G70"/>
    <mergeCell ref="H59:H70"/>
    <mergeCell ref="A59:A70"/>
    <mergeCell ref="B59:B70"/>
    <mergeCell ref="C59:C70"/>
    <mergeCell ref="D59:D70"/>
    <mergeCell ref="E59:E70"/>
    <mergeCell ref="K4:L4"/>
    <mergeCell ref="A46:A57"/>
    <mergeCell ref="G46:G57"/>
    <mergeCell ref="H46:H57"/>
    <mergeCell ref="F46:F57"/>
    <mergeCell ref="E46:E57"/>
  </mergeCells>
  <pageMargins left="0.23622047244094491" right="0.23622047244094491" top="0.35433070866141736" bottom="0.35433070866141736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0:R33"/>
  <sheetViews>
    <sheetView workbookViewId="0">
      <selection activeCell="Q11" sqref="Q11:Q21"/>
    </sheetView>
  </sheetViews>
  <sheetFormatPr defaultRowHeight="15"/>
  <cols>
    <col min="8" max="8" width="15.85546875" customWidth="1"/>
    <col min="12" max="12" width="22.7109375" customWidth="1"/>
    <col min="16" max="16" width="25.85546875" customWidth="1"/>
    <col min="17" max="17" width="22.5703125" customWidth="1"/>
    <col min="18" max="18" width="19.7109375" customWidth="1"/>
  </cols>
  <sheetData>
    <row r="10" spans="12:18" ht="15.75" thickBot="1"/>
    <row r="11" spans="12:18" ht="18" thickBot="1">
      <c r="L11" s="10">
        <v>831151.43</v>
      </c>
      <c r="P11" s="12">
        <v>415575.72</v>
      </c>
      <c r="Q11" s="12">
        <v>415575.72</v>
      </c>
      <c r="R11" s="12" t="s">
        <v>3</v>
      </c>
    </row>
    <row r="12" spans="12:18" ht="18.75" customHeight="1" thickBot="1">
      <c r="L12" s="85">
        <v>6736433.3700000001</v>
      </c>
      <c r="P12" s="11">
        <v>3368216.69</v>
      </c>
      <c r="Q12" s="11">
        <v>3368216.69</v>
      </c>
      <c r="R12" s="11" t="s">
        <v>4</v>
      </c>
    </row>
    <row r="13" spans="12:18" ht="18" thickBot="1">
      <c r="L13" s="86"/>
      <c r="P13" s="11">
        <v>377052.83</v>
      </c>
      <c r="Q13" s="11">
        <v>377052.83</v>
      </c>
      <c r="R13" s="11" t="s">
        <v>5</v>
      </c>
    </row>
    <row r="14" spans="12:18" ht="18.75" customHeight="1" thickBot="1">
      <c r="L14" s="87">
        <v>754105.66</v>
      </c>
      <c r="P14" s="11" t="s">
        <v>6</v>
      </c>
      <c r="Q14" s="11">
        <v>237076.94</v>
      </c>
      <c r="R14" s="11" t="s">
        <v>12</v>
      </c>
    </row>
    <row r="15" spans="12:18" ht="18" thickBot="1">
      <c r="L15" s="88"/>
      <c r="P15" s="11">
        <v>795134.55</v>
      </c>
      <c r="Q15" s="14">
        <v>795134.55</v>
      </c>
      <c r="R15" s="14">
        <v>795134.55</v>
      </c>
    </row>
    <row r="16" spans="12:18" ht="18.75" customHeight="1" thickBot="1">
      <c r="L16" s="87">
        <v>474153.87</v>
      </c>
      <c r="P16" s="11">
        <v>487616.5</v>
      </c>
      <c r="Q16" s="11">
        <v>487616.5</v>
      </c>
      <c r="R16" s="11" t="s">
        <v>7</v>
      </c>
    </row>
    <row r="17" spans="8:18" ht="18" thickBot="1">
      <c r="H17" s="83">
        <v>59134.02</v>
      </c>
      <c r="L17" s="88"/>
      <c r="P17" s="11">
        <v>634972.59</v>
      </c>
      <c r="Q17" s="11">
        <v>634972.59</v>
      </c>
      <c r="R17" s="11" t="s">
        <v>8</v>
      </c>
    </row>
    <row r="18" spans="8:18" ht="18.75" customHeight="1" thickBot="1">
      <c r="H18" s="84"/>
      <c r="L18" s="85">
        <v>1590269.09</v>
      </c>
      <c r="P18" s="11">
        <v>84042.49</v>
      </c>
      <c r="Q18" s="11">
        <v>84042.49</v>
      </c>
      <c r="R18" s="11" t="s">
        <v>9</v>
      </c>
    </row>
    <row r="19" spans="8:18" ht="15.75" customHeight="1" thickBot="1">
      <c r="H19" s="83">
        <v>479277.75</v>
      </c>
      <c r="L19" s="86"/>
      <c r="P19" s="85" t="s">
        <v>10</v>
      </c>
      <c r="Q19" s="85">
        <v>921136.26</v>
      </c>
      <c r="R19" s="85" t="s">
        <v>11</v>
      </c>
    </row>
    <row r="20" spans="8:18" ht="18.75" customHeight="1" thickBot="1">
      <c r="H20" s="84"/>
      <c r="L20" s="89">
        <v>975233</v>
      </c>
      <c r="P20" s="86"/>
      <c r="Q20" s="86"/>
      <c r="R20" s="86"/>
    </row>
    <row r="21" spans="8:18" ht="18" thickBot="1">
      <c r="H21" s="83">
        <v>53652.44</v>
      </c>
      <c r="L21" s="90"/>
      <c r="P21" s="13">
        <v>208417.53</v>
      </c>
      <c r="Q21" s="14">
        <v>208419.53</v>
      </c>
      <c r="R21" s="14">
        <v>208419.53</v>
      </c>
    </row>
    <row r="22" spans="8:18" ht="18.75" customHeight="1" thickBot="1">
      <c r="H22" s="84"/>
      <c r="L22" s="85">
        <v>1269945.18</v>
      </c>
    </row>
    <row r="23" spans="8:18" ht="15.75" thickBot="1">
      <c r="H23" s="83">
        <v>33734.68</v>
      </c>
      <c r="L23" s="86"/>
    </row>
    <row r="24" spans="8:18" ht="18.75" customHeight="1" thickBot="1">
      <c r="H24" s="84"/>
      <c r="L24" s="87">
        <v>168084.98</v>
      </c>
    </row>
    <row r="25" spans="8:18" ht="15.75" thickBot="1">
      <c r="H25" s="83">
        <v>113143.05</v>
      </c>
      <c r="L25" s="88"/>
    </row>
    <row r="26" spans="8:18" ht="18.75" customHeight="1" thickBot="1">
      <c r="H26" s="84"/>
      <c r="L26" s="85">
        <v>1842272.52</v>
      </c>
    </row>
    <row r="27" spans="8:18" ht="15.75" thickBot="1">
      <c r="H27" s="83">
        <v>69385.009999999995</v>
      </c>
      <c r="L27" s="86"/>
    </row>
    <row r="28" spans="8:18" ht="18" thickBot="1">
      <c r="H28" s="84"/>
      <c r="L28" s="11">
        <v>4945487.05</v>
      </c>
    </row>
    <row r="29" spans="8:18">
      <c r="H29" s="83">
        <v>90352.93</v>
      </c>
    </row>
    <row r="30" spans="8:18" ht="15.75" thickBot="1">
      <c r="H30" s="84"/>
    </row>
    <row r="31" spans="8:18">
      <c r="H31" s="83">
        <v>11958.76</v>
      </c>
    </row>
    <row r="32" spans="8:18" ht="15.75" thickBot="1">
      <c r="H32" s="84"/>
    </row>
    <row r="33" spans="8:8" ht="15.75" thickBot="1">
      <c r="H33" s="9">
        <v>131072.35999999999</v>
      </c>
    </row>
  </sheetData>
  <mergeCells count="19">
    <mergeCell ref="P19:P20"/>
    <mergeCell ref="Q19:Q20"/>
    <mergeCell ref="R19:R20"/>
    <mergeCell ref="H29:H30"/>
    <mergeCell ref="H31:H32"/>
    <mergeCell ref="L22:L23"/>
    <mergeCell ref="L24:L25"/>
    <mergeCell ref="L26:L27"/>
    <mergeCell ref="H27:H28"/>
    <mergeCell ref="L12:L13"/>
    <mergeCell ref="L14:L15"/>
    <mergeCell ref="L16:L17"/>
    <mergeCell ref="L18:L19"/>
    <mergeCell ref="L20:L21"/>
    <mergeCell ref="H17:H18"/>
    <mergeCell ref="H19:H20"/>
    <mergeCell ref="H21:H22"/>
    <mergeCell ref="H23:H24"/>
    <mergeCell ref="H25:H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Андреевна Котлярова</dc:creator>
  <cp:lastModifiedBy>Елена Александровна Павлова</cp:lastModifiedBy>
  <cp:lastPrinted>2021-08-31T11:01:15Z</cp:lastPrinted>
  <dcterms:created xsi:type="dcterms:W3CDTF">2017-09-04T10:43:51Z</dcterms:created>
  <dcterms:modified xsi:type="dcterms:W3CDTF">2021-08-31T11:01:26Z</dcterms:modified>
</cp:coreProperties>
</file>