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5195" windowHeight="1098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<sst xmlns="http://schemas.openxmlformats.org/spreadsheetml/2006/main" count="60" uniqueCount="44">
  <si>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</si>
  <si>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</si>
  <si>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</si>
  <si>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</si>
  <si>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</si>
  <si>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</si>
  <si>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</si>
  <si>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</si>
  <si>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</si>
  <si>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</si>
  <si>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</si>
  <si>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</si>
  <si>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</si>
  <si>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</si>
  <si>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</si>
  <si>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 xml:space="preserve">Тихвинский </t>
  </si>
  <si>
    <t>Тосненский</t>
  </si>
  <si>
    <t>ИТОГО</t>
  </si>
  <si>
    <t>Наименование муниципального образования</t>
  </si>
  <si>
    <t>1974 час.</t>
  </si>
  <si>
    <t xml:space="preserve">ОТ </t>
  </si>
  <si>
    <t>Текущие</t>
  </si>
  <si>
    <t>Кол-во  ставок, ед</t>
  </si>
  <si>
    <t>2022 год</t>
  </si>
  <si>
    <t>Условное поголовье</t>
  </si>
  <si>
    <t>ОТ</t>
  </si>
  <si>
    <t>2023 год</t>
  </si>
  <si>
    <t>Кол-во комбикорма, тонн</t>
  </si>
  <si>
    <t>Кол-во комби-
корма, 
тонн</t>
  </si>
  <si>
    <t>2024 год</t>
  </si>
  <si>
    <t>Сумма субвенций 2023 и 2024 равна уровню 2022 года</t>
  </si>
  <si>
    <t>Фонд оплаты труда специалиста 1 категории в Администрации ЛО  в 2021 году- 920594 руб</t>
  </si>
  <si>
    <t>Фонд оплаты труда с начислениями специалиста 1 категории в Администрации ЛО  в 2022 году- 957417,12 руб</t>
  </si>
  <si>
    <t>Сумма, тыс. руб.</t>
  </si>
  <si>
    <t>Расчет субвенций на осуществление отдельных государственных полномочий ЛО по поддержке сельскохозяйственного производства  на 2022-2024 годы</t>
  </si>
  <si>
    <t>Расчет субвенций произведен в соответствии с областным законом от 18.11.2009 г. № 91-оз</t>
  </si>
  <si>
    <t xml:space="preserve">Сумма, 
тыс. руб.            </t>
  </si>
  <si>
    <r>
      <t xml:space="preserve">Субвенция </t>
    </r>
    <r>
      <rPr>
        <b/>
        <sz val="10"/>
        <rFont val="Arial Cyr"/>
        <family val="0"/>
      </rPr>
      <t>на обеспечение полномочий</t>
    </r>
    <r>
      <rPr>
        <sz val="10"/>
        <rFont val="Arial Cyr"/>
        <family val="0"/>
      </rPr>
      <t xml:space="preserve"> =   объем комбикорма, планируемый к приобретению Х  ставка за 1 кг (6 руб.)</t>
    </r>
  </si>
  <si>
    <t>ФОТ с начислениями специалиста 1 категории - 957 417,12 руб</t>
  </si>
  <si>
    <t>Субвенции на реализацию полномочий</t>
  </si>
  <si>
    <t>Субвенции на обеспечение полномочий</t>
  </si>
  <si>
    <t>Общая сумма субвенций</t>
  </si>
  <si>
    <r>
      <t xml:space="preserve">Субвенция </t>
    </r>
    <r>
      <rPr>
        <b/>
        <sz val="10"/>
        <rFont val="Arial Cyr"/>
        <family val="0"/>
      </rPr>
      <t>на реализацию полномочий</t>
    </r>
    <r>
      <rPr>
        <sz val="10"/>
        <rFont val="Arial Cyr"/>
        <family val="0"/>
      </rPr>
      <t xml:space="preserve"> = (ФОТ  с начислениями (30,2 %) специалиста 1 категории  Х  количество ставок) + 20 % текущие расходы  на содержание</t>
    </r>
  </si>
  <si>
    <t>Приложение 56 к пояснительной записке 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</si>
</sst>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"/>
    <numFmt numFmtId="183" formatCode="#,##0.000"/>
    <numFmt numFmtId="184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vertical="center"/>
    </xf>
    <xf numFmtId="173" fontId="4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3" fontId="45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0" xfId="0" applyBorder="1" applyAlignment="1">
      <alignment vertical="distributed"/>
    </xf>
    <xf numFmtId="0" fontId="0" fillId="0" borderId="0" xfId="0" applyFont="1" applyBorder="1" applyAlignment="1">
      <alignment horizontal="left" vertical="distributed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PageLayoutView="0" workbookViewId="0" topLeftCell="A1">
      <selection activeCell="U13" sqref="U13"/>
    </sheetView>
  </sheetViews>
  <sheetFormatPr defaultColWidth="9.00390625" defaultRowHeight="12.75"/>
  <cols>
    <col min="1" max="1" width="1.875" style="4" customWidth="1"/>
    <col min="2" max="2" width="29.625" style="4" customWidth="1"/>
    <col min="3" max="3" width="10.75390625" style="5" customWidth="1"/>
    <col min="4" max="4" width="11.625" style="5" hidden="1" customWidth="1"/>
    <col min="5" max="5" width="11.00390625" style="5" hidden="1" customWidth="1"/>
    <col min="6" max="6" width="12.875" style="5" customWidth="1"/>
    <col min="7" max="7" width="11.75390625" style="5" hidden="1" customWidth="1"/>
    <col min="8" max="8" width="8.625" style="5" hidden="1" customWidth="1"/>
    <col min="9" max="9" width="11.00390625" style="5" customWidth="1"/>
    <col min="10" max="11" width="11.00390625" style="5" hidden="1" customWidth="1"/>
    <col min="12" max="12" width="11.375" style="5" customWidth="1"/>
    <col min="13" max="13" width="10.25390625" style="4" hidden="1" customWidth="1"/>
    <col min="14" max="14" width="12.00390625" style="4" customWidth="1"/>
    <col min="15" max="15" width="11.625" style="4" customWidth="1"/>
    <col min="16" max="16" width="9.375" style="4" hidden="1" customWidth="1"/>
    <col min="17" max="17" width="9.875" style="4" customWidth="1"/>
    <col min="18" max="18" width="10.125" style="4" customWidth="1"/>
    <col min="19" max="19" width="10.125" style="4" hidden="1" customWidth="1"/>
    <col min="20" max="21" width="10.125" style="4" customWidth="1"/>
    <col min="22" max="22" width="12.625" style="4" customWidth="1"/>
    <col min="23" max="23" width="12.125" style="4" customWidth="1"/>
    <col min="24" max="24" width="13.00390625" style="4" customWidth="1"/>
    <col min="25" max="16384" width="9.125" style="4" customWidth="1"/>
  </cols>
  <sheetData>
    <row r="1" ht="12.75">
      <c r="X1" s="31" t="s">
        <v>43</v>
      </c>
    </row>
    <row r="2" spans="2:24" ht="15.75"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3:23" ht="12.7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4" ht="13.5" customHeight="1">
      <c r="B4" s="35" t="s">
        <v>18</v>
      </c>
      <c r="C4" s="34" t="s">
        <v>39</v>
      </c>
      <c r="D4" s="34"/>
      <c r="E4" s="34"/>
      <c r="F4" s="34"/>
      <c r="G4" s="34"/>
      <c r="H4" s="34"/>
      <c r="I4" s="34"/>
      <c r="J4" s="34"/>
      <c r="K4" s="34"/>
      <c r="L4" s="34"/>
      <c r="M4" s="30"/>
      <c r="N4" s="34" t="s">
        <v>40</v>
      </c>
      <c r="O4" s="34"/>
      <c r="P4" s="34"/>
      <c r="Q4" s="34"/>
      <c r="R4" s="34"/>
      <c r="S4" s="34"/>
      <c r="T4" s="34"/>
      <c r="U4" s="34"/>
      <c r="V4" s="34" t="s">
        <v>41</v>
      </c>
      <c r="W4" s="34"/>
      <c r="X4" s="34"/>
    </row>
    <row r="5" spans="1:24" s="14" customFormat="1" ht="17.25" customHeight="1">
      <c r="A5" s="27"/>
      <c r="B5" s="35"/>
      <c r="C5" s="23"/>
      <c r="D5" s="41" t="s">
        <v>23</v>
      </c>
      <c r="E5" s="42"/>
      <c r="F5" s="43"/>
      <c r="G5" s="41" t="s">
        <v>26</v>
      </c>
      <c r="H5" s="42"/>
      <c r="I5" s="43"/>
      <c r="J5" s="41" t="s">
        <v>29</v>
      </c>
      <c r="K5" s="42"/>
      <c r="L5" s="43"/>
      <c r="M5" s="32" t="s">
        <v>23</v>
      </c>
      <c r="N5" s="32"/>
      <c r="O5" s="32"/>
      <c r="P5" s="28"/>
      <c r="Q5" s="32" t="s">
        <v>26</v>
      </c>
      <c r="R5" s="32"/>
      <c r="S5" s="41" t="s">
        <v>29</v>
      </c>
      <c r="T5" s="42"/>
      <c r="U5" s="43"/>
      <c r="V5" s="29">
        <v>2022</v>
      </c>
      <c r="W5" s="29">
        <v>2023</v>
      </c>
      <c r="X5" s="29">
        <v>2024</v>
      </c>
    </row>
    <row r="6" spans="2:56" s="18" customFormat="1" ht="75.75" customHeight="1">
      <c r="B6" s="35"/>
      <c r="C6" s="2" t="s">
        <v>22</v>
      </c>
      <c r="D6" s="2" t="s">
        <v>20</v>
      </c>
      <c r="E6" s="2" t="s">
        <v>21</v>
      </c>
      <c r="F6" s="2" t="s">
        <v>33</v>
      </c>
      <c r="G6" s="2" t="s">
        <v>25</v>
      </c>
      <c r="H6" s="2" t="s">
        <v>21</v>
      </c>
      <c r="I6" s="2" t="s">
        <v>33</v>
      </c>
      <c r="J6" s="2" t="s">
        <v>25</v>
      </c>
      <c r="K6" s="2" t="s">
        <v>21</v>
      </c>
      <c r="L6" s="2" t="s">
        <v>33</v>
      </c>
      <c r="M6" s="2" t="s">
        <v>24</v>
      </c>
      <c r="N6" s="2" t="s">
        <v>27</v>
      </c>
      <c r="O6" s="2" t="s">
        <v>36</v>
      </c>
      <c r="P6" s="2" t="s">
        <v>24</v>
      </c>
      <c r="Q6" s="2" t="s">
        <v>28</v>
      </c>
      <c r="R6" s="2" t="s">
        <v>36</v>
      </c>
      <c r="S6" s="2" t="s">
        <v>24</v>
      </c>
      <c r="T6" s="2" t="s">
        <v>28</v>
      </c>
      <c r="U6" s="2" t="s">
        <v>36</v>
      </c>
      <c r="V6" s="2" t="s">
        <v>33</v>
      </c>
      <c r="W6" s="2" t="s">
        <v>33</v>
      </c>
      <c r="X6" s="2" t="s">
        <v>33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</row>
    <row r="7" spans="2:56" s="19" customFormat="1" ht="19.5" customHeight="1">
      <c r="B7" s="11" t="s">
        <v>0</v>
      </c>
      <c r="C7" s="21">
        <v>2</v>
      </c>
      <c r="D7" s="11">
        <f>C7*C28</f>
        <v>1914.834</v>
      </c>
      <c r="E7" s="11">
        <f>D7*0.2</f>
        <v>382.96680000000003</v>
      </c>
      <c r="F7" s="11">
        <f>D7+E7</f>
        <v>2297.8008</v>
      </c>
      <c r="G7" s="11">
        <f>D7</f>
        <v>1914.834</v>
      </c>
      <c r="H7" s="11">
        <f aca="true" t="shared" si="0" ref="H7:H23">G7*0.2</f>
        <v>382.96680000000003</v>
      </c>
      <c r="I7" s="11">
        <f>G7+H7</f>
        <v>2297.8008</v>
      </c>
      <c r="J7" s="11">
        <f>G7</f>
        <v>1914.834</v>
      </c>
      <c r="K7" s="11">
        <f>H7</f>
        <v>382.96680000000003</v>
      </c>
      <c r="L7" s="11">
        <f>I7</f>
        <v>2297.8008</v>
      </c>
      <c r="M7" s="11">
        <v>495</v>
      </c>
      <c r="N7" s="11">
        <v>598</v>
      </c>
      <c r="O7" s="11">
        <f>N7*6</f>
        <v>3588</v>
      </c>
      <c r="P7" s="11">
        <v>494.169837563205</v>
      </c>
      <c r="Q7" s="11">
        <v>597</v>
      </c>
      <c r="R7" s="11">
        <f>Q7*6</f>
        <v>3582</v>
      </c>
      <c r="S7" s="11">
        <v>493.74968499438563</v>
      </c>
      <c r="T7" s="11">
        <v>597</v>
      </c>
      <c r="U7" s="11">
        <f>T7*6</f>
        <v>3582</v>
      </c>
      <c r="V7" s="11">
        <f aca="true" t="shared" si="1" ref="V7:V23">O7+F7</f>
        <v>5885.8008</v>
      </c>
      <c r="W7" s="11">
        <f aca="true" t="shared" si="2" ref="W7:W23">R7+I7</f>
        <v>5879.8008</v>
      </c>
      <c r="X7" s="11">
        <f>L7+U7</f>
        <v>5879.8008</v>
      </c>
      <c r="Y7" s="17"/>
      <c r="Z7" s="26"/>
      <c r="AA7" s="25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2:56" s="19" customFormat="1" ht="19.5" customHeight="1">
      <c r="B8" s="11" t="s">
        <v>1</v>
      </c>
      <c r="C8" s="21">
        <v>2</v>
      </c>
      <c r="D8" s="11">
        <f>C8*C28</f>
        <v>1914.834</v>
      </c>
      <c r="E8" s="11">
        <f>D8*0.2</f>
        <v>382.96680000000003</v>
      </c>
      <c r="F8" s="11">
        <f aca="true" t="shared" si="3" ref="F8:F23">D8+E8</f>
        <v>2297.8008</v>
      </c>
      <c r="G8" s="11">
        <f aca="true" t="shared" si="4" ref="G8:G22">D8</f>
        <v>1914.834</v>
      </c>
      <c r="H8" s="11">
        <f t="shared" si="0"/>
        <v>382.96680000000003</v>
      </c>
      <c r="I8" s="11">
        <f aca="true" t="shared" si="5" ref="I8:I23">G8+H8</f>
        <v>2297.8008</v>
      </c>
      <c r="J8" s="11">
        <f aca="true" t="shared" si="6" ref="J8:J23">G8</f>
        <v>1914.834</v>
      </c>
      <c r="K8" s="11">
        <f aca="true" t="shared" si="7" ref="K8:K23">H8</f>
        <v>382.96680000000003</v>
      </c>
      <c r="L8" s="11">
        <f aca="true" t="shared" si="8" ref="L8:L23">I8</f>
        <v>2297.8008</v>
      </c>
      <c r="M8" s="11">
        <v>971</v>
      </c>
      <c r="N8" s="11">
        <v>1173</v>
      </c>
      <c r="O8" s="11">
        <f aca="true" t="shared" si="9" ref="O8:O23">N8*6</f>
        <v>7038</v>
      </c>
      <c r="P8" s="11">
        <v>970.1921952158968</v>
      </c>
      <c r="Q8" s="11">
        <v>1172.7</v>
      </c>
      <c r="R8" s="11">
        <f aca="true" t="shared" si="10" ref="R8:R23">Q8*6</f>
        <v>7036.200000000001</v>
      </c>
      <c r="S8" s="11">
        <v>969.3673194098814</v>
      </c>
      <c r="T8" s="11">
        <v>1173</v>
      </c>
      <c r="U8" s="11">
        <f aca="true" t="shared" si="11" ref="U8:U23">T8*6</f>
        <v>7038</v>
      </c>
      <c r="V8" s="11">
        <f t="shared" si="1"/>
        <v>9335.8008</v>
      </c>
      <c r="W8" s="11">
        <f t="shared" si="2"/>
        <v>9334.000800000002</v>
      </c>
      <c r="X8" s="11">
        <f aca="true" t="shared" si="12" ref="X8:X23">L8+U8</f>
        <v>9335.8008</v>
      </c>
      <c r="Y8" s="17"/>
      <c r="Z8" s="26"/>
      <c r="AA8" s="25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2:56" s="19" customFormat="1" ht="19.5" customHeight="1">
      <c r="B9" s="12" t="s">
        <v>2</v>
      </c>
      <c r="C9" s="21">
        <v>1</v>
      </c>
      <c r="D9" s="11">
        <f>C9*C28</f>
        <v>957.417</v>
      </c>
      <c r="E9" s="11">
        <f aca="true" t="shared" si="13" ref="E9:E23">D9*0.2</f>
        <v>191.48340000000002</v>
      </c>
      <c r="F9" s="11">
        <f t="shared" si="3"/>
        <v>1148.9004</v>
      </c>
      <c r="G9" s="11">
        <f t="shared" si="4"/>
        <v>957.417</v>
      </c>
      <c r="H9" s="11">
        <f t="shared" si="0"/>
        <v>191.48340000000002</v>
      </c>
      <c r="I9" s="11">
        <f t="shared" si="5"/>
        <v>1148.9004</v>
      </c>
      <c r="J9" s="11">
        <f t="shared" si="6"/>
        <v>957.417</v>
      </c>
      <c r="K9" s="11">
        <f t="shared" si="7"/>
        <v>191.48340000000002</v>
      </c>
      <c r="L9" s="11">
        <f t="shared" si="8"/>
        <v>1148.9004</v>
      </c>
      <c r="M9" s="11">
        <v>1164</v>
      </c>
      <c r="N9" s="11">
        <v>1408.1</v>
      </c>
      <c r="O9" s="11">
        <f t="shared" si="9"/>
        <v>8448.599999999999</v>
      </c>
      <c r="P9" s="11">
        <v>1182.3781141695895</v>
      </c>
      <c r="Q9" s="11">
        <v>1425</v>
      </c>
      <c r="R9" s="11">
        <f t="shared" si="10"/>
        <v>8550</v>
      </c>
      <c r="S9" s="11">
        <v>1181.3728338707476</v>
      </c>
      <c r="T9" s="11">
        <v>1425</v>
      </c>
      <c r="U9" s="11">
        <f t="shared" si="11"/>
        <v>8550</v>
      </c>
      <c r="V9" s="11">
        <f t="shared" si="1"/>
        <v>9597.500399999999</v>
      </c>
      <c r="W9" s="11">
        <f t="shared" si="2"/>
        <v>9698.9004</v>
      </c>
      <c r="X9" s="11">
        <f t="shared" si="12"/>
        <v>9698.9004</v>
      </c>
      <c r="Y9" s="17"/>
      <c r="Z9" s="26"/>
      <c r="AA9" s="25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2:56" s="19" customFormat="1" ht="19.5" customHeight="1">
      <c r="B10" s="12" t="s">
        <v>3</v>
      </c>
      <c r="C10" s="21">
        <v>1</v>
      </c>
      <c r="D10" s="11">
        <f>C10*C28</f>
        <v>957.417</v>
      </c>
      <c r="E10" s="11">
        <f t="shared" si="13"/>
        <v>191.48340000000002</v>
      </c>
      <c r="F10" s="11">
        <f t="shared" si="3"/>
        <v>1148.9004</v>
      </c>
      <c r="G10" s="11">
        <f t="shared" si="4"/>
        <v>957.417</v>
      </c>
      <c r="H10" s="11">
        <f t="shared" si="0"/>
        <v>191.48340000000002</v>
      </c>
      <c r="I10" s="11">
        <f t="shared" si="5"/>
        <v>1148.9004</v>
      </c>
      <c r="J10" s="11">
        <f t="shared" si="6"/>
        <v>957.417</v>
      </c>
      <c r="K10" s="11">
        <f t="shared" si="7"/>
        <v>191.48340000000002</v>
      </c>
      <c r="L10" s="11">
        <f t="shared" si="8"/>
        <v>1148.9004</v>
      </c>
      <c r="M10" s="11">
        <v>963</v>
      </c>
      <c r="N10" s="11">
        <v>1164</v>
      </c>
      <c r="O10" s="11">
        <f t="shared" si="9"/>
        <v>6984</v>
      </c>
      <c r="P10" s="11">
        <v>961.8164352571985</v>
      </c>
      <c r="Q10" s="11">
        <v>1164</v>
      </c>
      <c r="R10" s="11">
        <f t="shared" si="10"/>
        <v>6984</v>
      </c>
      <c r="S10" s="11">
        <v>960.998680681163</v>
      </c>
      <c r="T10" s="11">
        <v>1164</v>
      </c>
      <c r="U10" s="11">
        <f t="shared" si="11"/>
        <v>6984</v>
      </c>
      <c r="V10" s="11">
        <f t="shared" si="1"/>
        <v>8132.9004</v>
      </c>
      <c r="W10" s="11">
        <f t="shared" si="2"/>
        <v>8132.9004</v>
      </c>
      <c r="X10" s="11">
        <f t="shared" si="12"/>
        <v>8132.9004</v>
      </c>
      <c r="Y10" s="17"/>
      <c r="Z10" s="26"/>
      <c r="AA10" s="25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2:56" s="19" customFormat="1" ht="19.5" customHeight="1">
      <c r="B11" s="12" t="s">
        <v>4</v>
      </c>
      <c r="C11" s="21">
        <v>1.5</v>
      </c>
      <c r="D11" s="11">
        <f>C11*C28</f>
        <v>1436.1255</v>
      </c>
      <c r="E11" s="11">
        <f t="shared" si="13"/>
        <v>287.22510000000005</v>
      </c>
      <c r="F11" s="11">
        <f t="shared" si="3"/>
        <v>1723.3506000000002</v>
      </c>
      <c r="G11" s="11">
        <f t="shared" si="4"/>
        <v>1436.1255</v>
      </c>
      <c r="H11" s="11">
        <f t="shared" si="0"/>
        <v>287.22510000000005</v>
      </c>
      <c r="I11" s="11">
        <f t="shared" si="5"/>
        <v>1723.3506000000002</v>
      </c>
      <c r="J11" s="11">
        <f t="shared" si="6"/>
        <v>1436.1255</v>
      </c>
      <c r="K11" s="11">
        <f t="shared" si="7"/>
        <v>287.22510000000005</v>
      </c>
      <c r="L11" s="11">
        <f t="shared" si="8"/>
        <v>1723.3506000000002</v>
      </c>
      <c r="M11" s="11">
        <v>990</v>
      </c>
      <c r="N11" s="11">
        <v>1196</v>
      </c>
      <c r="O11" s="11">
        <f t="shared" si="9"/>
        <v>7176</v>
      </c>
      <c r="P11" s="11">
        <v>988.33967512641</v>
      </c>
      <c r="Q11" s="11">
        <v>1195</v>
      </c>
      <c r="R11" s="11">
        <f t="shared" si="10"/>
        <v>7170</v>
      </c>
      <c r="S11" s="11">
        <v>987.4993699887713</v>
      </c>
      <c r="T11" s="11">
        <v>1195</v>
      </c>
      <c r="U11" s="11">
        <f t="shared" si="11"/>
        <v>7170</v>
      </c>
      <c r="V11" s="11">
        <f t="shared" si="1"/>
        <v>8899.3506</v>
      </c>
      <c r="W11" s="11">
        <f t="shared" si="2"/>
        <v>8893.3506</v>
      </c>
      <c r="X11" s="11">
        <f t="shared" si="12"/>
        <v>8893.3506</v>
      </c>
      <c r="Y11" s="17"/>
      <c r="Z11" s="26"/>
      <c r="AA11" s="25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2:56" s="19" customFormat="1" ht="19.5" customHeight="1">
      <c r="B12" s="12" t="s">
        <v>5</v>
      </c>
      <c r="C12" s="21">
        <v>2</v>
      </c>
      <c r="D12" s="11">
        <f>C12*C28</f>
        <v>1914.834</v>
      </c>
      <c r="E12" s="11">
        <f t="shared" si="13"/>
        <v>382.96680000000003</v>
      </c>
      <c r="F12" s="11">
        <f t="shared" si="3"/>
        <v>2297.8008</v>
      </c>
      <c r="G12" s="11">
        <f t="shared" si="4"/>
        <v>1914.834</v>
      </c>
      <c r="H12" s="11">
        <f t="shared" si="0"/>
        <v>382.96680000000003</v>
      </c>
      <c r="I12" s="11">
        <f t="shared" si="5"/>
        <v>2297.8008</v>
      </c>
      <c r="J12" s="11">
        <f t="shared" si="6"/>
        <v>1914.834</v>
      </c>
      <c r="K12" s="11">
        <f t="shared" si="7"/>
        <v>382.96680000000003</v>
      </c>
      <c r="L12" s="11">
        <f t="shared" si="8"/>
        <v>2297.8008</v>
      </c>
      <c r="M12" s="11">
        <v>1747</v>
      </c>
      <c r="N12" s="11">
        <v>2176.1</v>
      </c>
      <c r="O12" s="11">
        <f t="shared" si="9"/>
        <v>13056.599999999999</v>
      </c>
      <c r="P12" s="11">
        <v>1744.949991395498</v>
      </c>
      <c r="Q12" s="11">
        <v>2180</v>
      </c>
      <c r="R12" s="11">
        <f t="shared" si="10"/>
        <v>13080</v>
      </c>
      <c r="S12" s="11">
        <v>1743.4664018163335</v>
      </c>
      <c r="T12" s="11">
        <v>2180</v>
      </c>
      <c r="U12" s="11">
        <f t="shared" si="11"/>
        <v>13080</v>
      </c>
      <c r="V12" s="11">
        <f t="shared" si="1"/>
        <v>15354.4008</v>
      </c>
      <c r="W12" s="11">
        <f t="shared" si="2"/>
        <v>15377.8008</v>
      </c>
      <c r="X12" s="11">
        <f t="shared" si="12"/>
        <v>15377.8008</v>
      </c>
      <c r="Y12" s="17"/>
      <c r="Z12" s="26"/>
      <c r="AA12" s="25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2:56" s="19" customFormat="1" ht="19.5" customHeight="1">
      <c r="B13" s="12" t="s">
        <v>6</v>
      </c>
      <c r="C13" s="21">
        <v>1</v>
      </c>
      <c r="D13" s="11">
        <f>C13*C28</f>
        <v>957.417</v>
      </c>
      <c r="E13" s="11">
        <f t="shared" si="13"/>
        <v>191.48340000000002</v>
      </c>
      <c r="F13" s="11">
        <f t="shared" si="3"/>
        <v>1148.9004</v>
      </c>
      <c r="G13" s="11">
        <f t="shared" si="4"/>
        <v>957.417</v>
      </c>
      <c r="H13" s="11">
        <f t="shared" si="0"/>
        <v>191.48340000000002</v>
      </c>
      <c r="I13" s="11">
        <f t="shared" si="5"/>
        <v>1148.9004</v>
      </c>
      <c r="J13" s="11">
        <f t="shared" si="6"/>
        <v>957.417</v>
      </c>
      <c r="K13" s="11">
        <f t="shared" si="7"/>
        <v>191.48340000000002</v>
      </c>
      <c r="L13" s="11">
        <f t="shared" si="8"/>
        <v>1148.9004</v>
      </c>
      <c r="M13" s="11">
        <v>849</v>
      </c>
      <c r="N13" s="11">
        <v>1026</v>
      </c>
      <c r="O13" s="11">
        <f t="shared" si="9"/>
        <v>6156</v>
      </c>
      <c r="P13" s="11">
        <v>848.045695818212</v>
      </c>
      <c r="Q13" s="11">
        <v>1025</v>
      </c>
      <c r="R13" s="11">
        <f t="shared" si="10"/>
        <v>6150</v>
      </c>
      <c r="S13" s="11">
        <v>847.3246712827381</v>
      </c>
      <c r="T13" s="11">
        <v>1025</v>
      </c>
      <c r="U13" s="11">
        <f t="shared" si="11"/>
        <v>6150</v>
      </c>
      <c r="V13" s="11">
        <f t="shared" si="1"/>
        <v>7304.9004</v>
      </c>
      <c r="W13" s="11">
        <f t="shared" si="2"/>
        <v>7298.9004</v>
      </c>
      <c r="X13" s="11">
        <f t="shared" si="12"/>
        <v>7298.9004</v>
      </c>
      <c r="Y13" s="17"/>
      <c r="Z13" s="26"/>
      <c r="AA13" s="25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2:56" s="19" customFormat="1" ht="19.5" customHeight="1">
      <c r="B14" s="12" t="s">
        <v>7</v>
      </c>
      <c r="C14" s="21">
        <v>0.5</v>
      </c>
      <c r="D14" s="11">
        <f>C14*C28</f>
        <v>478.7085</v>
      </c>
      <c r="E14" s="11">
        <f t="shared" si="13"/>
        <v>95.74170000000001</v>
      </c>
      <c r="F14" s="11">
        <f t="shared" si="3"/>
        <v>574.4502</v>
      </c>
      <c r="G14" s="11">
        <f t="shared" si="4"/>
        <v>478.7085</v>
      </c>
      <c r="H14" s="11">
        <f t="shared" si="0"/>
        <v>95.74170000000001</v>
      </c>
      <c r="I14" s="11">
        <f t="shared" si="5"/>
        <v>574.4502</v>
      </c>
      <c r="J14" s="11">
        <f t="shared" si="6"/>
        <v>478.7085</v>
      </c>
      <c r="K14" s="11">
        <f t="shared" si="7"/>
        <v>95.74170000000001</v>
      </c>
      <c r="L14" s="11">
        <f t="shared" si="8"/>
        <v>574.4502</v>
      </c>
      <c r="M14" s="11">
        <v>811</v>
      </c>
      <c r="N14" s="11">
        <v>753</v>
      </c>
      <c r="O14" s="11">
        <f t="shared" si="9"/>
        <v>4518</v>
      </c>
      <c r="P14" s="11">
        <v>808.2608360143947</v>
      </c>
      <c r="Q14" s="11">
        <v>750</v>
      </c>
      <c r="R14" s="11">
        <f t="shared" si="10"/>
        <v>4500</v>
      </c>
      <c r="S14" s="11">
        <v>805.4814776391461</v>
      </c>
      <c r="T14" s="11">
        <v>750</v>
      </c>
      <c r="U14" s="11">
        <f t="shared" si="11"/>
        <v>4500</v>
      </c>
      <c r="V14" s="11">
        <f t="shared" si="1"/>
        <v>5092.4502</v>
      </c>
      <c r="W14" s="11">
        <f t="shared" si="2"/>
        <v>5074.4502</v>
      </c>
      <c r="X14" s="11">
        <f t="shared" si="12"/>
        <v>5074.4502</v>
      </c>
      <c r="Y14" s="17"/>
      <c r="Z14" s="26"/>
      <c r="AA14" s="25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2:56" s="19" customFormat="1" ht="19.5" customHeight="1">
      <c r="B15" s="12" t="s">
        <v>8</v>
      </c>
      <c r="C15" s="21">
        <v>0.5</v>
      </c>
      <c r="D15" s="11">
        <f>C15*C28</f>
        <v>478.7085</v>
      </c>
      <c r="E15" s="11">
        <f t="shared" si="13"/>
        <v>95.74170000000001</v>
      </c>
      <c r="F15" s="11">
        <f t="shared" si="3"/>
        <v>574.4502</v>
      </c>
      <c r="G15" s="11">
        <f t="shared" si="4"/>
        <v>478.7085</v>
      </c>
      <c r="H15" s="11">
        <f t="shared" si="0"/>
        <v>95.74170000000001</v>
      </c>
      <c r="I15" s="11">
        <f t="shared" si="5"/>
        <v>574.4502</v>
      </c>
      <c r="J15" s="11">
        <f t="shared" si="6"/>
        <v>478.7085</v>
      </c>
      <c r="K15" s="11">
        <f t="shared" si="7"/>
        <v>95.74170000000001</v>
      </c>
      <c r="L15" s="11">
        <f t="shared" si="8"/>
        <v>574.4502</v>
      </c>
      <c r="M15" s="11">
        <v>588</v>
      </c>
      <c r="N15" s="11">
        <v>711</v>
      </c>
      <c r="O15" s="11">
        <f t="shared" si="9"/>
        <v>4266</v>
      </c>
      <c r="P15" s="11">
        <v>587.0011771054455</v>
      </c>
      <c r="Q15" s="11">
        <v>710</v>
      </c>
      <c r="R15" s="11">
        <f t="shared" si="10"/>
        <v>4260</v>
      </c>
      <c r="S15" s="11">
        <v>586.5020975710146</v>
      </c>
      <c r="T15" s="11">
        <v>710</v>
      </c>
      <c r="U15" s="11">
        <f t="shared" si="11"/>
        <v>4260</v>
      </c>
      <c r="V15" s="11">
        <f t="shared" si="1"/>
        <v>4840.4502</v>
      </c>
      <c r="W15" s="11">
        <f t="shared" si="2"/>
        <v>4834.4502</v>
      </c>
      <c r="X15" s="11">
        <f t="shared" si="12"/>
        <v>4834.4502</v>
      </c>
      <c r="Y15" s="17"/>
      <c r="Z15" s="26"/>
      <c r="AA15" s="25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</row>
    <row r="16" spans="2:56" s="19" customFormat="1" ht="17.25" customHeight="1">
      <c r="B16" s="12" t="s">
        <v>9</v>
      </c>
      <c r="C16" s="21">
        <v>1</v>
      </c>
      <c r="D16" s="11">
        <f>C16*C28</f>
        <v>957.417</v>
      </c>
      <c r="E16" s="11">
        <f t="shared" si="13"/>
        <v>191.48340000000002</v>
      </c>
      <c r="F16" s="11">
        <f t="shared" si="3"/>
        <v>1148.9004</v>
      </c>
      <c r="G16" s="11">
        <f t="shared" si="4"/>
        <v>957.417</v>
      </c>
      <c r="H16" s="11">
        <f t="shared" si="0"/>
        <v>191.48340000000002</v>
      </c>
      <c r="I16" s="11">
        <f t="shared" si="5"/>
        <v>1148.9004</v>
      </c>
      <c r="J16" s="11">
        <f t="shared" si="6"/>
        <v>957.417</v>
      </c>
      <c r="K16" s="11">
        <f t="shared" si="7"/>
        <v>191.48340000000002</v>
      </c>
      <c r="L16" s="11">
        <f t="shared" si="8"/>
        <v>1148.9004</v>
      </c>
      <c r="M16" s="11">
        <v>695</v>
      </c>
      <c r="N16" s="11">
        <v>840</v>
      </c>
      <c r="O16" s="11">
        <f t="shared" si="9"/>
        <v>5040</v>
      </c>
      <c r="P16" s="11">
        <v>695.1880765719663</v>
      </c>
      <c r="Q16" s="11">
        <v>840</v>
      </c>
      <c r="R16" s="11">
        <f t="shared" si="10"/>
        <v>5040</v>
      </c>
      <c r="S16" s="11">
        <v>697.3865607265334</v>
      </c>
      <c r="T16" s="11">
        <v>840</v>
      </c>
      <c r="U16" s="11">
        <f t="shared" si="11"/>
        <v>5040</v>
      </c>
      <c r="V16" s="11">
        <f t="shared" si="1"/>
        <v>6188.9004</v>
      </c>
      <c r="W16" s="11">
        <f t="shared" si="2"/>
        <v>6188.9004</v>
      </c>
      <c r="X16" s="11">
        <f t="shared" si="12"/>
        <v>6188.9004</v>
      </c>
      <c r="Y16" s="17"/>
      <c r="Z16" s="26"/>
      <c r="AA16" s="25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</row>
    <row r="17" spans="2:56" s="19" customFormat="1" ht="19.5" customHeight="1">
      <c r="B17" s="12" t="s">
        <v>10</v>
      </c>
      <c r="C17" s="21">
        <v>0.5</v>
      </c>
      <c r="D17" s="11">
        <f>C17*C28</f>
        <v>478.7085</v>
      </c>
      <c r="E17" s="11">
        <f t="shared" si="13"/>
        <v>95.74170000000001</v>
      </c>
      <c r="F17" s="11">
        <f t="shared" si="3"/>
        <v>574.4502</v>
      </c>
      <c r="G17" s="11">
        <f t="shared" si="4"/>
        <v>478.7085</v>
      </c>
      <c r="H17" s="11">
        <f t="shared" si="0"/>
        <v>95.74170000000001</v>
      </c>
      <c r="I17" s="11">
        <f t="shared" si="5"/>
        <v>574.4502</v>
      </c>
      <c r="J17" s="11">
        <f t="shared" si="6"/>
        <v>478.7085</v>
      </c>
      <c r="K17" s="11">
        <f t="shared" si="7"/>
        <v>95.74170000000001</v>
      </c>
      <c r="L17" s="11">
        <f t="shared" si="8"/>
        <v>574.4502</v>
      </c>
      <c r="M17" s="11">
        <v>456</v>
      </c>
      <c r="N17" s="11">
        <v>551</v>
      </c>
      <c r="O17" s="11">
        <f t="shared" si="9"/>
        <v>3306</v>
      </c>
      <c r="P17" s="11">
        <v>455.7809377525041</v>
      </c>
      <c r="Q17" s="11">
        <v>551</v>
      </c>
      <c r="R17" s="11">
        <f t="shared" si="10"/>
        <v>3306</v>
      </c>
      <c r="S17" s="11">
        <v>455.39342415442627</v>
      </c>
      <c r="T17" s="11">
        <v>550.6</v>
      </c>
      <c r="U17" s="11">
        <f t="shared" si="11"/>
        <v>3303.6000000000004</v>
      </c>
      <c r="V17" s="11">
        <f t="shared" si="1"/>
        <v>3880.4502</v>
      </c>
      <c r="W17" s="11">
        <f t="shared" si="2"/>
        <v>3880.4502</v>
      </c>
      <c r="X17" s="11">
        <f t="shared" si="12"/>
        <v>3878.0502000000006</v>
      </c>
      <c r="Y17" s="17"/>
      <c r="Z17" s="26"/>
      <c r="AA17" s="25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</row>
    <row r="18" spans="2:56" s="19" customFormat="1" ht="19.5" customHeight="1">
      <c r="B18" s="12" t="s">
        <v>11</v>
      </c>
      <c r="C18" s="21">
        <v>1.5</v>
      </c>
      <c r="D18" s="11">
        <f>C18*C28</f>
        <v>1436.1255</v>
      </c>
      <c r="E18" s="11">
        <f t="shared" si="13"/>
        <v>287.22510000000005</v>
      </c>
      <c r="F18" s="11">
        <f t="shared" si="3"/>
        <v>1723.3506000000002</v>
      </c>
      <c r="G18" s="11">
        <f t="shared" si="4"/>
        <v>1436.1255</v>
      </c>
      <c r="H18" s="11">
        <f t="shared" si="0"/>
        <v>287.22510000000005</v>
      </c>
      <c r="I18" s="11">
        <f t="shared" si="5"/>
        <v>1723.3506000000002</v>
      </c>
      <c r="J18" s="11">
        <f t="shared" si="6"/>
        <v>1436.1255</v>
      </c>
      <c r="K18" s="11">
        <f t="shared" si="7"/>
        <v>287.22510000000005</v>
      </c>
      <c r="L18" s="11">
        <f t="shared" si="8"/>
        <v>1723.3506000000002</v>
      </c>
      <c r="M18" s="11">
        <v>605</v>
      </c>
      <c r="N18" s="11">
        <v>732</v>
      </c>
      <c r="O18" s="11">
        <f t="shared" si="9"/>
        <v>4392</v>
      </c>
      <c r="P18" s="11">
        <v>610.7324969884243</v>
      </c>
      <c r="Q18" s="11">
        <v>738</v>
      </c>
      <c r="R18" s="11">
        <f t="shared" si="10"/>
        <v>4428</v>
      </c>
      <c r="S18" s="11">
        <v>610.2132406357167</v>
      </c>
      <c r="T18" s="11">
        <v>738</v>
      </c>
      <c r="U18" s="11">
        <f t="shared" si="11"/>
        <v>4428</v>
      </c>
      <c r="V18" s="11">
        <f t="shared" si="1"/>
        <v>6115.3506</v>
      </c>
      <c r="W18" s="11">
        <f t="shared" si="2"/>
        <v>6151.3506</v>
      </c>
      <c r="X18" s="11">
        <f t="shared" si="12"/>
        <v>6151.3506</v>
      </c>
      <c r="Y18" s="17"/>
      <c r="Z18" s="26"/>
      <c r="AA18" s="25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</row>
    <row r="19" spans="2:56" s="19" customFormat="1" ht="19.5" customHeight="1">
      <c r="B19" s="12" t="s">
        <v>12</v>
      </c>
      <c r="C19" s="21">
        <v>0.5</v>
      </c>
      <c r="D19" s="11">
        <f>C19*C28</f>
        <v>478.7085</v>
      </c>
      <c r="E19" s="11">
        <f t="shared" si="13"/>
        <v>95.74170000000001</v>
      </c>
      <c r="F19" s="11">
        <f t="shared" si="3"/>
        <v>574.4502</v>
      </c>
      <c r="G19" s="11">
        <f t="shared" si="4"/>
        <v>478.7085</v>
      </c>
      <c r="H19" s="11">
        <f t="shared" si="0"/>
        <v>95.74170000000001</v>
      </c>
      <c r="I19" s="11">
        <f t="shared" si="5"/>
        <v>574.4502</v>
      </c>
      <c r="J19" s="11">
        <f t="shared" si="6"/>
        <v>478.7085</v>
      </c>
      <c r="K19" s="11">
        <f t="shared" si="7"/>
        <v>95.74170000000001</v>
      </c>
      <c r="L19" s="11">
        <f t="shared" si="8"/>
        <v>574.4502</v>
      </c>
      <c r="M19" s="11">
        <v>165</v>
      </c>
      <c r="N19" s="11">
        <v>199</v>
      </c>
      <c r="O19" s="11">
        <f t="shared" si="9"/>
        <v>1194</v>
      </c>
      <c r="P19" s="11">
        <v>174.4949991395498</v>
      </c>
      <c r="Q19" s="11">
        <v>209.39399896745977</v>
      </c>
      <c r="R19" s="11">
        <f t="shared" si="10"/>
        <v>1256.3639938047586</v>
      </c>
      <c r="S19" s="11">
        <v>174.34664018163335</v>
      </c>
      <c r="T19" s="11">
        <v>209.21596821796</v>
      </c>
      <c r="U19" s="11">
        <f t="shared" si="11"/>
        <v>1255.29580930776</v>
      </c>
      <c r="V19" s="11">
        <f t="shared" si="1"/>
        <v>1768.4502</v>
      </c>
      <c r="W19" s="11">
        <f t="shared" si="2"/>
        <v>1830.8141938047586</v>
      </c>
      <c r="X19" s="11">
        <f t="shared" si="12"/>
        <v>1829.74600930776</v>
      </c>
      <c r="Y19" s="17"/>
      <c r="Z19" s="26"/>
      <c r="AA19" s="25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2:56" s="19" customFormat="1" ht="19.5" customHeight="1">
      <c r="B20" s="12" t="s">
        <v>13</v>
      </c>
      <c r="C20" s="21">
        <v>1.5</v>
      </c>
      <c r="D20" s="11">
        <f>C20*C28</f>
        <v>1436.1255</v>
      </c>
      <c r="E20" s="11">
        <f t="shared" si="13"/>
        <v>287.22510000000005</v>
      </c>
      <c r="F20" s="11">
        <f t="shared" si="3"/>
        <v>1723.3506000000002</v>
      </c>
      <c r="G20" s="11">
        <f t="shared" si="4"/>
        <v>1436.1255</v>
      </c>
      <c r="H20" s="11">
        <f t="shared" si="0"/>
        <v>287.22510000000005</v>
      </c>
      <c r="I20" s="11">
        <f t="shared" si="5"/>
        <v>1723.3506000000002</v>
      </c>
      <c r="J20" s="11">
        <f t="shared" si="6"/>
        <v>1436.1255</v>
      </c>
      <c r="K20" s="11">
        <f t="shared" si="7"/>
        <v>287.22510000000005</v>
      </c>
      <c r="L20" s="11">
        <f t="shared" si="8"/>
        <v>1723.3506000000002</v>
      </c>
      <c r="M20" s="11">
        <v>767</v>
      </c>
      <c r="N20" s="11">
        <v>926</v>
      </c>
      <c r="O20" s="11">
        <f t="shared" si="9"/>
        <v>5556</v>
      </c>
      <c r="P20" s="11">
        <v>736.3688963689002</v>
      </c>
      <c r="Q20" s="11">
        <v>884.061463640615</v>
      </c>
      <c r="R20" s="11">
        <f t="shared" si="10"/>
        <v>5304.36878184369</v>
      </c>
      <c r="S20" s="11">
        <v>735.7428215664927</v>
      </c>
      <c r="T20" s="11">
        <v>883.3098178162271</v>
      </c>
      <c r="U20" s="11">
        <f t="shared" si="11"/>
        <v>5299.858906897362</v>
      </c>
      <c r="V20" s="11">
        <f t="shared" si="1"/>
        <v>7279.3506</v>
      </c>
      <c r="W20" s="11">
        <f t="shared" si="2"/>
        <v>7027.71938184369</v>
      </c>
      <c r="X20" s="11">
        <f t="shared" si="12"/>
        <v>7023.209506897363</v>
      </c>
      <c r="Y20" s="17"/>
      <c r="Z20" s="26"/>
      <c r="AA20" s="25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2:56" s="19" customFormat="1" ht="19.5" customHeight="1">
      <c r="B21" s="12" t="s">
        <v>14</v>
      </c>
      <c r="C21" s="21">
        <v>2.11</v>
      </c>
      <c r="D21" s="11">
        <f>C21*C28</f>
        <v>2020.14987</v>
      </c>
      <c r="E21" s="11">
        <f t="shared" si="13"/>
        <v>404.02997400000004</v>
      </c>
      <c r="F21" s="11">
        <f t="shared" si="3"/>
        <v>2424.1798440000002</v>
      </c>
      <c r="G21" s="11">
        <f t="shared" si="4"/>
        <v>2020.14987</v>
      </c>
      <c r="H21" s="11">
        <f t="shared" si="0"/>
        <v>404.02997400000004</v>
      </c>
      <c r="I21" s="11">
        <f t="shared" si="5"/>
        <v>2424.1798440000002</v>
      </c>
      <c r="J21" s="11">
        <f t="shared" si="6"/>
        <v>2020.14987</v>
      </c>
      <c r="K21" s="11">
        <f t="shared" si="7"/>
        <v>404.02997400000004</v>
      </c>
      <c r="L21" s="11">
        <f t="shared" si="8"/>
        <v>2424.1798440000002</v>
      </c>
      <c r="M21" s="11">
        <v>359</v>
      </c>
      <c r="N21" s="11">
        <v>434</v>
      </c>
      <c r="O21" s="11">
        <f t="shared" si="9"/>
        <v>2604</v>
      </c>
      <c r="P21" s="11">
        <v>358.76171823091437</v>
      </c>
      <c r="Q21" s="11">
        <v>434</v>
      </c>
      <c r="R21" s="11">
        <f t="shared" si="10"/>
        <v>2604</v>
      </c>
      <c r="S21" s="11">
        <v>358.45669221343815</v>
      </c>
      <c r="T21" s="11">
        <v>434</v>
      </c>
      <c r="U21" s="11">
        <f t="shared" si="11"/>
        <v>2604</v>
      </c>
      <c r="V21" s="11">
        <f t="shared" si="1"/>
        <v>5028.179844</v>
      </c>
      <c r="W21" s="11">
        <f t="shared" si="2"/>
        <v>5028.179844</v>
      </c>
      <c r="X21" s="11">
        <f t="shared" si="12"/>
        <v>5028.179844</v>
      </c>
      <c r="Y21" s="17"/>
      <c r="Z21" s="26"/>
      <c r="AA21" s="25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2:56" s="19" customFormat="1" ht="19.5" customHeight="1">
      <c r="B22" s="12" t="s">
        <v>15</v>
      </c>
      <c r="C22" s="21">
        <v>1</v>
      </c>
      <c r="D22" s="11">
        <f>C22*C28</f>
        <v>957.417</v>
      </c>
      <c r="E22" s="11">
        <f t="shared" si="13"/>
        <v>191.48340000000002</v>
      </c>
      <c r="F22" s="11">
        <f t="shared" si="3"/>
        <v>1148.9004</v>
      </c>
      <c r="G22" s="11">
        <f t="shared" si="4"/>
        <v>957.417</v>
      </c>
      <c r="H22" s="11">
        <f t="shared" si="0"/>
        <v>191.48340000000002</v>
      </c>
      <c r="I22" s="11">
        <f t="shared" si="5"/>
        <v>1148.9004</v>
      </c>
      <c r="J22" s="11">
        <f t="shared" si="6"/>
        <v>957.417</v>
      </c>
      <c r="K22" s="11">
        <f t="shared" si="7"/>
        <v>191.48340000000002</v>
      </c>
      <c r="L22" s="11">
        <f t="shared" si="8"/>
        <v>1148.9004</v>
      </c>
      <c r="M22" s="11">
        <v>165</v>
      </c>
      <c r="N22" s="11">
        <v>199</v>
      </c>
      <c r="O22" s="11">
        <f t="shared" si="9"/>
        <v>1194</v>
      </c>
      <c r="P22" s="11">
        <v>164.72327918773502</v>
      </c>
      <c r="Q22" s="11">
        <v>199</v>
      </c>
      <c r="R22" s="11">
        <f t="shared" si="10"/>
        <v>1194</v>
      </c>
      <c r="S22" s="11">
        <v>164.58322833146187</v>
      </c>
      <c r="T22" s="11">
        <v>199</v>
      </c>
      <c r="U22" s="11">
        <f t="shared" si="11"/>
        <v>1194</v>
      </c>
      <c r="V22" s="11">
        <f t="shared" si="1"/>
        <v>2342.9004</v>
      </c>
      <c r="W22" s="11">
        <f t="shared" si="2"/>
        <v>2342.9004</v>
      </c>
      <c r="X22" s="11">
        <f t="shared" si="12"/>
        <v>2342.9004</v>
      </c>
      <c r="Y22" s="17"/>
      <c r="Z22" s="26"/>
      <c r="AA22" s="25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2:56" s="19" customFormat="1" ht="19.5" customHeight="1">
      <c r="B23" s="12" t="s">
        <v>16</v>
      </c>
      <c r="C23" s="21">
        <v>1</v>
      </c>
      <c r="D23" s="11">
        <f>C23*C28</f>
        <v>957.417</v>
      </c>
      <c r="E23" s="11">
        <f t="shared" si="13"/>
        <v>191.48340000000002</v>
      </c>
      <c r="F23" s="11">
        <f t="shared" si="3"/>
        <v>1148.9004</v>
      </c>
      <c r="G23" s="11">
        <f>D23</f>
        <v>957.417</v>
      </c>
      <c r="H23" s="11">
        <f t="shared" si="0"/>
        <v>191.48340000000002</v>
      </c>
      <c r="I23" s="11">
        <f t="shared" si="5"/>
        <v>1148.9004</v>
      </c>
      <c r="J23" s="11">
        <f t="shared" si="6"/>
        <v>957.417</v>
      </c>
      <c r="K23" s="11">
        <f t="shared" si="7"/>
        <v>191.48340000000002</v>
      </c>
      <c r="L23" s="11">
        <f t="shared" si="8"/>
        <v>1148.9004</v>
      </c>
      <c r="M23" s="11">
        <v>630</v>
      </c>
      <c r="N23" s="11">
        <v>762</v>
      </c>
      <c r="O23" s="11">
        <f t="shared" si="9"/>
        <v>4572</v>
      </c>
      <c r="P23" s="11">
        <v>639.3496768473104</v>
      </c>
      <c r="Q23" s="11">
        <v>774</v>
      </c>
      <c r="R23" s="11">
        <f t="shared" si="10"/>
        <v>4644</v>
      </c>
      <c r="S23" s="11">
        <v>648.569501475676</v>
      </c>
      <c r="T23" s="11">
        <v>775</v>
      </c>
      <c r="U23" s="11">
        <f t="shared" si="11"/>
        <v>4650</v>
      </c>
      <c r="V23" s="11">
        <f t="shared" si="1"/>
        <v>5720.9004</v>
      </c>
      <c r="W23" s="11">
        <f t="shared" si="2"/>
        <v>5792.9004</v>
      </c>
      <c r="X23" s="11">
        <f t="shared" si="12"/>
        <v>5798.9004</v>
      </c>
      <c r="Y23" s="17"/>
      <c r="Z23" s="26"/>
      <c r="AA23" s="25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  <row r="24" spans="1:56" s="16" customFormat="1" ht="23.25" customHeight="1">
      <c r="A24" s="19"/>
      <c r="B24" s="13" t="s">
        <v>17</v>
      </c>
      <c r="C24" s="22">
        <f aca="true" t="shared" si="14" ref="C24:W24">SUM(C7:C23)</f>
        <v>20.61</v>
      </c>
      <c r="D24" s="13">
        <f>SUM(D7:D23)</f>
        <v>19732.364370000007</v>
      </c>
      <c r="E24" s="13">
        <f>SUM(E7:E23)</f>
        <v>3946.472874000001</v>
      </c>
      <c r="F24" s="13">
        <f>SUM(F7:F23)</f>
        <v>23678.837244000002</v>
      </c>
      <c r="G24" s="13">
        <f t="shared" si="14"/>
        <v>19732.364370000007</v>
      </c>
      <c r="H24" s="13">
        <f t="shared" si="14"/>
        <v>3946.472874000001</v>
      </c>
      <c r="I24" s="13">
        <f t="shared" si="14"/>
        <v>23678.837244000002</v>
      </c>
      <c r="J24" s="13">
        <f t="shared" si="14"/>
        <v>19732.364370000007</v>
      </c>
      <c r="K24" s="13">
        <f t="shared" si="14"/>
        <v>3946.472874000001</v>
      </c>
      <c r="L24" s="13">
        <f t="shared" si="14"/>
        <v>23678.837244000002</v>
      </c>
      <c r="M24" s="13">
        <f>SUM(M7:M23)</f>
        <v>12420</v>
      </c>
      <c r="N24" s="13">
        <f t="shared" si="14"/>
        <v>14848.2</v>
      </c>
      <c r="O24" s="13">
        <f>SUM(O7:O23)</f>
        <v>89089.2</v>
      </c>
      <c r="P24" s="13">
        <f t="shared" si="14"/>
        <v>12420.554038753158</v>
      </c>
      <c r="Q24" s="13">
        <f t="shared" si="14"/>
        <v>14848.155462608076</v>
      </c>
      <c r="R24" s="13">
        <f t="shared" si="14"/>
        <v>89088.93277564844</v>
      </c>
      <c r="S24" s="13">
        <f t="shared" si="14"/>
        <v>12420.454646539558</v>
      </c>
      <c r="T24" s="13">
        <f t="shared" si="14"/>
        <v>14848.125786034188</v>
      </c>
      <c r="U24" s="13">
        <f t="shared" si="14"/>
        <v>89088.75471620513</v>
      </c>
      <c r="V24" s="13">
        <f>SUM(V7:V23)</f>
        <v>112768.03724400002</v>
      </c>
      <c r="W24" s="13">
        <f t="shared" si="14"/>
        <v>112767.77001964848</v>
      </c>
      <c r="X24" s="13">
        <f>SUM(X7:X23)</f>
        <v>112767.59196020511</v>
      </c>
      <c r="Y24" s="15"/>
      <c r="Z24" s="17"/>
      <c r="AA24" s="17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2:28" ht="28.5" customHeight="1" hidden="1">
      <c r="B25" s="6" t="s">
        <v>19</v>
      </c>
      <c r="C25" s="8"/>
      <c r="O25" s="7">
        <f>SUM(O8:O24)</f>
        <v>174590.4</v>
      </c>
      <c r="P25" s="10"/>
      <c r="Q25" s="10"/>
      <c r="R25" s="10"/>
      <c r="S25" s="10"/>
      <c r="T25" s="10"/>
      <c r="U25" s="10"/>
      <c r="Z25" s="5"/>
      <c r="AA25" s="5"/>
      <c r="AB25" s="5"/>
    </row>
    <row r="26" spans="2:28" ht="15">
      <c r="B26" s="44"/>
      <c r="C26" s="44"/>
      <c r="D26" s="44"/>
      <c r="E26" s="44"/>
      <c r="F26" s="44"/>
      <c r="G26" s="3"/>
      <c r="H26" s="3"/>
      <c r="I26" s="3"/>
      <c r="J26" s="3"/>
      <c r="K26" s="3"/>
      <c r="L26" s="3"/>
      <c r="Z26" s="5"/>
      <c r="AA26" s="5"/>
      <c r="AB26" s="5"/>
    </row>
    <row r="27" spans="2:12" ht="45" customHeight="1" hidden="1">
      <c r="B27" s="24" t="s">
        <v>31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14" customFormat="1" ht="54" customHeight="1" hidden="1">
      <c r="B28" s="24" t="s">
        <v>32</v>
      </c>
      <c r="C28" s="9">
        <v>957.417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4" customFormat="1" ht="51.75" customHeight="1" hidden="1">
      <c r="B29" s="24" t="s">
        <v>30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21" s="14" customFormat="1" ht="20.25" customHeight="1">
      <c r="B30" s="36" t="s">
        <v>35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38"/>
      <c r="P30" s="38"/>
      <c r="Q30" s="38"/>
      <c r="R30" s="38"/>
      <c r="S30" s="38"/>
      <c r="T30" s="38"/>
      <c r="U30" s="38"/>
    </row>
    <row r="31" spans="2:24" ht="12.75">
      <c r="B31" s="40" t="s">
        <v>42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12.75">
      <c r="B32" s="40" t="s">
        <v>38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</row>
    <row r="33" spans="2:21" ht="12.75">
      <c r="B33" s="36" t="s">
        <v>37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8"/>
      <c r="O33" s="38"/>
      <c r="P33" s="38"/>
      <c r="Q33" s="38"/>
      <c r="R33" s="38"/>
      <c r="S33" s="38"/>
      <c r="T33" s="38"/>
      <c r="U33" s="38"/>
    </row>
    <row r="34" ht="15.75">
      <c r="B34" s="1"/>
    </row>
    <row r="35" ht="15.75">
      <c r="B35" s="1"/>
    </row>
    <row r="36" ht="15.75">
      <c r="B36" s="1"/>
    </row>
    <row r="37" ht="15.75">
      <c r="B37" s="1"/>
    </row>
    <row r="38" ht="15.75">
      <c r="B38" s="1"/>
    </row>
    <row r="39" ht="15.75">
      <c r="B39" s="1"/>
    </row>
    <row r="40" ht="15.75">
      <c r="B40" s="1"/>
    </row>
    <row r="41" ht="15.75">
      <c r="B41" s="1"/>
    </row>
    <row r="42" ht="15.75">
      <c r="B42" s="1"/>
    </row>
    <row r="43" ht="15.75">
      <c r="B43" s="1"/>
    </row>
    <row r="44" ht="15.75">
      <c r="B44" s="1"/>
    </row>
  </sheetData>
  <sheetProtection/>
  <mergeCells count="16">
    <mergeCell ref="B30:U30"/>
    <mergeCell ref="B33:U33"/>
    <mergeCell ref="B31:X31"/>
    <mergeCell ref="B32:X32"/>
    <mergeCell ref="G5:I5"/>
    <mergeCell ref="B26:F26"/>
    <mergeCell ref="D5:F5"/>
    <mergeCell ref="J5:L5"/>
    <mergeCell ref="M5:O5"/>
    <mergeCell ref="S5:U5"/>
    <mergeCell ref="Q5:R5"/>
    <mergeCell ref="B2:X2"/>
    <mergeCell ref="C4:L4"/>
    <mergeCell ref="N4:U4"/>
    <mergeCell ref="V4:X4"/>
    <mergeCell ref="B4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</dc:creator>
  <cp:keywords/>
  <dc:description/>
  <cp:lastModifiedBy>Елена Александровна Павлова</cp:lastModifiedBy>
  <cp:lastPrinted>2021-07-22T12:22:37Z</cp:lastPrinted>
  <dcterms:created xsi:type="dcterms:W3CDTF">2011-11-02T07:27:16Z</dcterms:created>
  <dcterms:modified xsi:type="dcterms:W3CDTF">2021-08-30T14:20:20Z</dcterms:modified>
  <cp:category/>
  <cp:version/>
  <cp:contentType/>
  <cp:contentStatus/>
</cp:coreProperties>
</file>