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0" windowWidth="12975" windowHeight="7110" activeTab="0"/>
  </bookViews>
  <sheets>
    <sheet name="2022 по 127-оз" sheetId="1" r:id="rId1"/>
    <sheet name="2023 по 127-оз" sheetId="2" r:id="rId2"/>
    <sheet name="2024 по 127-оз" sheetId="3" r:id="rId3"/>
  </sheets>
  <definedNames/>
  <calcPr fullCalcOnLoad="1"/>
</workbook>
</file>

<file path=xl/sharedStrings.xml><?xml version="1.0" encoding="utf-8"?>
<sst xmlns="http://schemas.openxmlformats.org/spreadsheetml/2006/main" count="735" uniqueCount="247">
  <si>
    <t xml:space="preserve">РАСЧЕТ </t>
  </si>
  <si>
    <t>№ п/п</t>
  </si>
  <si>
    <t>Наименование муниципального образования</t>
  </si>
  <si>
    <t>Годовой фонд оплаты труда</t>
  </si>
  <si>
    <t>Начисления на выплаты по оплате труда 30,2 %</t>
  </si>
  <si>
    <t>ФОТ общий</t>
  </si>
  <si>
    <t>Норматив текущих расходов на обеспечение деятельности отв. сектретаря адм. комиссии</t>
  </si>
  <si>
    <t xml:space="preserve">Норматив текущих расходов, необходимых для финансового обеспечения исполнения полномочий по составлению протоколов </t>
  </si>
  <si>
    <t>Поправочный коэффициент</t>
  </si>
  <si>
    <t>Сумма</t>
  </si>
  <si>
    <t>руб.</t>
  </si>
  <si>
    <t>Ф</t>
  </si>
  <si>
    <t>С</t>
  </si>
  <si>
    <t>Р</t>
  </si>
  <si>
    <t>k</t>
  </si>
  <si>
    <t>Р*k</t>
  </si>
  <si>
    <t>Бокситогорский муниципальный район</t>
  </si>
  <si>
    <t>Город Пикалево</t>
  </si>
  <si>
    <t>Ефимовское городское поселение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</si>
  <si>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</si>
  <si>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</si>
  <si>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</si>
  <si>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Губаницкое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</si>
  <si>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</si>
  <si>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</si>
  <si>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</si>
  <si>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</si>
  <si>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</si>
  <si>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</si>
  <si>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</si>
  <si>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</si>
  <si>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</si>
  <si>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</si>
  <si>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</si>
  <si>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Вындиноостровское сельское поселение</t>
  </si>
  <si>
    <t>Кисельнинское сельское поселение</t>
  </si>
  <si>
    <t xml:space="preserve">Новоладожское городское поселение     </t>
  </si>
  <si>
    <t>Пашское сельское поселение</t>
  </si>
  <si>
    <t>Потанинское сельское поселение</t>
  </si>
  <si>
    <t xml:space="preserve">Сясьстройское городское поселение     </t>
  </si>
  <si>
    <t>Всеволожский муниципальный район</t>
  </si>
  <si>
    <t>Бугровское сельское поселение</t>
  </si>
  <si>
    <t xml:space="preserve">Дубровское городское поселение       </t>
  </si>
  <si>
    <t>Лесколовское сельское поселение</t>
  </si>
  <si>
    <t>Морозовское городское поселение</t>
  </si>
  <si>
    <t>Романовское сельское поселение</t>
  </si>
  <si>
    <t>Выборгский муниципальный район</t>
  </si>
  <si>
    <t xml:space="preserve">Светогорское городское поселение      </t>
  </si>
  <si>
    <t>Советское городское поселение</t>
  </si>
  <si>
    <t>Гатчинский муниципальный район</t>
  </si>
  <si>
    <t>Вырицкое городское поселение</t>
  </si>
  <si>
    <t xml:space="preserve">Город Коммунар              </t>
  </si>
  <si>
    <t>Дружногорское городское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</si>
  <si>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</si>
  <si>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</si>
  <si>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</si>
  <si>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 xml:space="preserve">Сиверское городское поселение         </t>
  </si>
  <si>
    <t>Кингисеппский муниципальный район</t>
  </si>
  <si>
    <t>Большелуцкое сельское поселение</t>
  </si>
  <si>
    <t>Котельское сельское поселение</t>
  </si>
  <si>
    <t>Опольевское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</si>
  <si>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</si>
  <si>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</si>
  <si>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</si>
  <si>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Пчевжинское сельское поселение</t>
  </si>
  <si>
    <t>Кировский муниципальный район</t>
  </si>
  <si>
    <t>Мгинское городское поселение</t>
  </si>
  <si>
    <t xml:space="preserve">Назиевское городское поселение        </t>
  </si>
  <si>
    <t xml:space="preserve">Отрадненское городское поселение      </t>
  </si>
  <si>
    <t xml:space="preserve">Шлиссельбургское городское поселение  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</si>
  <si>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</si>
  <si>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</si>
  <si>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</si>
  <si>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 xml:space="preserve">Свирьстройское городское поселение    </t>
  </si>
  <si>
    <t>Янегское сельское поселение</t>
  </si>
  <si>
    <t>Ломоносовский муниципальный район</t>
  </si>
  <si>
    <t xml:space="preserve">Большеижорское городское поселение    </t>
  </si>
  <si>
    <t xml:space="preserve">Лебяженское городское поселение       </t>
  </si>
  <si>
    <t>Низинское сельское поселение</t>
  </si>
  <si>
    <t>Лужский муниципальный район</t>
  </si>
  <si>
    <t xml:space="preserve">Толмачевское городское поселение      </t>
  </si>
  <si>
    <t>Подпорожский муниципальный район</t>
  </si>
  <si>
    <t xml:space="preserve">Важинское городское поселение         </t>
  </si>
  <si>
    <t xml:space="preserve">Вознесенское городское поселение      </t>
  </si>
  <si>
    <t>Приозерский муниципальный район</t>
  </si>
  <si>
    <t>Запорожское сельское поселение</t>
  </si>
  <si>
    <t>Кузнечнинское городское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</si>
  <si>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</si>
  <si>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</si>
  <si>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</si>
  <si>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</si>
  <si>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Ромашкинское селькое поселение</t>
  </si>
  <si>
    <t>Сосновское сельское поселение</t>
  </si>
  <si>
    <t>Сланцевский муниципальный район</t>
  </si>
  <si>
    <t>Старопольское сельское поселение</t>
  </si>
  <si>
    <t>Тосненский муниципальный район</t>
  </si>
  <si>
    <t xml:space="preserve">Любанское городское поселение         </t>
  </si>
  <si>
    <t xml:space="preserve">Никольское городское поселение        </t>
  </si>
  <si>
    <t>Тельмановское сельское поселение</t>
  </si>
  <si>
    <t>Тихвинский муниципальный район</t>
  </si>
  <si>
    <t>Сосновоборский  городской округ</t>
  </si>
  <si>
    <t>Итого</t>
  </si>
  <si>
    <t>х</t>
  </si>
  <si>
    <t>Среднемесячная заработная плата муниципальных служащих  с К=1,015 с учетом повышения с 01.10.2014 на 6%</t>
  </si>
  <si>
    <t>Иссадское сельское поселение</t>
  </si>
  <si>
    <t>Новодевяткинское сельское поселение</t>
  </si>
  <si>
    <t>Новосветское сельское поселение</t>
  </si>
  <si>
    <t>Среднемесячная заработная плата муниципальных служащих на 2015 год с К=1,1 с учетом повышения с 01.01.2015 на 10%</t>
  </si>
  <si>
    <t>Кипенское сельское поселение</t>
  </si>
  <si>
    <t>Пустомержское сельское поселение</t>
  </si>
  <si>
    <t>Хваловское сельское поселение</t>
  </si>
  <si>
    <t>Усадищенское сельское поселение</t>
  </si>
  <si>
    <t>Лидское сельское поселение</t>
  </si>
  <si>
    <t>Зимитицкое сельское поселение</t>
  </si>
  <si>
    <t>Волосовский муниципальный район</t>
  </si>
  <si>
    <t>Клопицкое сельское поселение</t>
  </si>
  <si>
    <t>Заневское городское поселение</t>
  </si>
  <si>
    <t>Город Всеволожск</t>
  </si>
  <si>
    <t>Колтушское сельское поселение</t>
  </si>
  <si>
    <t>Кузьмоловское городское поселение</t>
  </si>
  <si>
    <t>город Ивангород</t>
  </si>
  <si>
    <t>Исполнитель</t>
  </si>
  <si>
    <t>Дата</t>
  </si>
  <si>
    <t>Аннинское городское поселение</t>
  </si>
  <si>
    <t>Виллозское городское поселение</t>
  </si>
  <si>
    <t>Группа по оплате труда</t>
  </si>
  <si>
    <t>Рахьинское городское послеление</t>
  </si>
  <si>
    <t xml:space="preserve">Бокситогорское городское поселение </t>
  </si>
  <si>
    <t>Большедворское сельское поселение</t>
  </si>
  <si>
    <t>Борское сельское поселение</t>
  </si>
  <si>
    <t>Климовское сельское поселение</t>
  </si>
  <si>
    <t>Радогощинское сельское поселение</t>
  </si>
  <si>
    <t>Самойловское сельское поселение</t>
  </si>
  <si>
    <t>Колчановское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</si>
  <si>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</si>
  <si>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</si>
  <si>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</si>
  <si>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Агалатовское сельское поселение</t>
  </si>
  <si>
    <t>Куйвозовское сельское поселение</t>
  </si>
  <si>
    <t>Щегловское сельское поселение</t>
  </si>
  <si>
    <t>Юкковское сельское поселение</t>
  </si>
  <si>
    <t>Гончаровское сельское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</si>
  <si>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</si>
  <si>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</si>
  <si>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</si>
  <si>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Селезневское сельское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</si>
  <si>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</si>
  <si>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</si>
  <si>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</si>
  <si>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Сусанинское сельское поселение</t>
  </si>
  <si>
    <t>Сяськелевское сельское поселение</t>
  </si>
  <si>
    <t>Вистинское сельское поселение</t>
  </si>
  <si>
    <t>Куземкинское сельское поселение</t>
  </si>
  <si>
    <t>Нежновское сельское поселение</t>
  </si>
  <si>
    <t>Глажевское сельское поселение</t>
  </si>
  <si>
    <t>Кусинское сельское поселение</t>
  </si>
  <si>
    <t>Пчевское сельское поселение</t>
  </si>
  <si>
    <t>Путиловское сельское поселение</t>
  </si>
  <si>
    <t>Суховское сельское поселение</t>
  </si>
  <si>
    <t>Шумское сельское поселение</t>
  </si>
  <si>
    <t>Горбунковское сельское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</si>
  <si>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</si>
  <si>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</si>
  <si>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</si>
  <si>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</si>
  <si>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</si>
  <si>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</si>
  <si>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</si>
  <si>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</si>
  <si>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</si>
  <si>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</si>
  <si>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</si>
  <si>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</si>
  <si>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</si>
  <si>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</si>
  <si>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</si>
  <si>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</si>
  <si>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</si>
  <si>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</si>
  <si>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Тесовское сельское поселение</t>
  </si>
  <si>
    <t>Торковичское сельское поселение</t>
  </si>
  <si>
    <t>Ям-Тесовское сельское поселение</t>
  </si>
  <si>
    <t>Винницкое сельское поселение</t>
  </si>
  <si>
    <t>Громовское сельское поселение</t>
  </si>
  <si>
    <t>Красноозерное сельское поселение</t>
  </si>
  <si>
    <t>Ларионовское сельское поселение</t>
  </si>
  <si>
    <t>Раздольевское сельское поселение</t>
  </si>
  <si>
    <t>Севастьяновское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</si>
  <si>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</si>
  <si>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</si>
  <si>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</si>
  <si>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</si>
  <si>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Черновское сельское поселение</t>
  </si>
  <si>
    <t>Лисинское сельское поселение</t>
  </si>
  <si>
    <t>Нурминское сельское поселение</t>
  </si>
  <si>
    <t>Трубникоборское сельское поселение</t>
  </si>
  <si>
    <t>Шапкинское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</si>
  <si>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</si>
  <si>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</si>
  <si>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</si>
  <si>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</si>
  <si>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</si>
  <si>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Цвылевское сельское поселение</t>
  </si>
  <si>
    <t>Шугозерское сельское поселение</t>
  </si>
  <si>
    <t xml:space="preserve">Свердловское городское поселение </t>
  </si>
  <si>
    <t xml:space="preserve">Сертолово городское поселение </t>
  </si>
  <si>
    <t xml:space="preserve">Токсовское городское поселение </t>
  </si>
  <si>
    <t xml:space="preserve">Высоцкое городское поселение </t>
  </si>
  <si>
    <t xml:space="preserve">Приморское городское поселение </t>
  </si>
  <si>
    <t xml:space="preserve">Рощинское городское поселение </t>
  </si>
  <si>
    <t xml:space="preserve">Таицкое городское поселение </t>
  </si>
  <si>
    <t xml:space="preserve">Будогощское городское поселение </t>
  </si>
  <si>
    <t xml:space="preserve">Кировское городское поселение </t>
  </si>
  <si>
    <t xml:space="preserve">Павловское городское поселение </t>
  </si>
  <si>
    <t xml:space="preserve">Приладожское городское поселение </t>
  </si>
  <si>
    <t xml:space="preserve">Синявинское городское поселение </t>
  </si>
  <si>
    <t xml:space="preserve">Никольское городское поселение </t>
  </si>
  <si>
    <t xml:space="preserve">Подпорожское городское поселение </t>
  </si>
  <si>
    <t xml:space="preserve">Красноборское городское поселение </t>
  </si>
  <si>
    <t xml:space="preserve">Рябовское городское поселение </t>
  </si>
  <si>
    <t xml:space="preserve">Ульяновское городское поселение </t>
  </si>
  <si>
    <t xml:space="preserve">Форносовское городское поселение </t>
  </si>
  <si>
    <t xml:space="preserve">Тихвинское городское поселение </t>
  </si>
  <si>
    <t>Каменногорское городское поселение</t>
  </si>
  <si>
    <t>Среднемесячная заработная плата муниципальных служащих на 2018 год с К=1,06 с учетом повышения  с 01.01.2017 на 6%</t>
  </si>
  <si>
    <t>Федоровское городское поселение</t>
  </si>
  <si>
    <t>Кобринское сельское поселение</t>
  </si>
  <si>
    <t>округляет программа</t>
  </si>
  <si>
    <t>Среднемесячная заработная плата муниципальных служащих на 2019 год с К=1,04 с учетом повышения  с 01.01.2019 на 4%</t>
  </si>
  <si>
    <t>Елизаветинское сельское поселение</t>
  </si>
  <si>
    <t>Среднемесячная заработная плата муниципальных служащих на 2020 год с К=1,04 с учетом повышения  с 01.01.2020 на 4%</t>
  </si>
  <si>
    <t xml:space="preserve">      на 2022 год</t>
  </si>
  <si>
    <t>Муринское городское поселение</t>
  </si>
  <si>
    <t xml:space="preserve">      на 2023 год</t>
  </si>
  <si>
    <t>Численность населения на 01.01.2021</t>
  </si>
  <si>
    <t>инд на 4% с 1 сент 2021</t>
  </si>
  <si>
    <t>инд на 4% с 1 янв 2023</t>
  </si>
  <si>
    <t>инд на 4% с 1 янв 2024</t>
  </si>
  <si>
    <t>инд на 4 % с 1 сент 2022</t>
  </si>
  <si>
    <t>инд на 4% с 1 сент 2023</t>
  </si>
  <si>
    <t xml:space="preserve">      на 2024 год</t>
  </si>
  <si>
    <t>Оклад спец 1 категории*45,5 / 12 на 2022 год  с учетом повышения  с 01.09.2023 на 4%</t>
  </si>
  <si>
    <t>Оклад спец 1 категории*45,5 / 12 на 2022 год  с учетом повышения  с 01.09.2022 на 4%</t>
  </si>
  <si>
    <t>Оклад спец 1 категории*45,5 / 12 на 2022 год  с учетом повышения  с 01.09.2024 на 4%</t>
  </si>
  <si>
    <t>инд на 4% с 1 сент 2024</t>
  </si>
  <si>
    <t>объема субвенций бюджетам муниципальных образований на осуществление отдельных государственных полномочий в сфере административных правоотношений</t>
  </si>
  <si>
    <t>приложение 46 к пояснительной записке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</si>
</sst>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6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i/>
      <sz val="11"/>
      <name val="Times New Roman"/>
      <family val="1"/>
    </font>
    <font>
      <i/>
      <sz val="10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6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17" fillId="0" borderId="10" xfId="0" applyNumberFormat="1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 horizontal="center" wrapText="1"/>
    </xf>
    <xf numFmtId="0" fontId="17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left"/>
    </xf>
    <xf numFmtId="3" fontId="17" fillId="0" borderId="12" xfId="0" applyNumberFormat="1" applyFont="1" applyFill="1" applyBorder="1" applyAlignment="1">
      <alignment horizontal="center" wrapText="1"/>
    </xf>
    <xf numFmtId="0" fontId="17" fillId="0" borderId="12" xfId="0" applyNumberFormat="1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0" fontId="16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left"/>
    </xf>
    <xf numFmtId="49" fontId="17" fillId="0" borderId="12" xfId="0" applyNumberFormat="1" applyFont="1" applyFill="1" applyBorder="1" applyAlignment="1">
      <alignment horizontal="left"/>
    </xf>
    <xf numFmtId="0" fontId="17" fillId="0" borderId="13" xfId="0" applyFont="1" applyFill="1" applyBorder="1" applyAlignment="1">
      <alignment horizontal="center"/>
    </xf>
    <xf numFmtId="3" fontId="17" fillId="0" borderId="13" xfId="0" applyNumberFormat="1" applyFont="1" applyFill="1" applyBorder="1" applyAlignment="1">
      <alignment horizontal="center" wrapText="1"/>
    </xf>
    <xf numFmtId="0" fontId="17" fillId="0" borderId="13" xfId="0" applyNumberFormat="1" applyFont="1" applyFill="1" applyBorder="1" applyAlignment="1">
      <alignment horizontal="center" wrapText="1"/>
    </xf>
    <xf numFmtId="3" fontId="17" fillId="0" borderId="14" xfId="0" applyNumberFormat="1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 wrapText="1"/>
    </xf>
    <xf numFmtId="3" fontId="17" fillId="0" borderId="15" xfId="0" applyNumberFormat="1" applyFont="1" applyFill="1" applyBorder="1" applyAlignment="1">
      <alignment horizontal="center" wrapText="1"/>
    </xf>
    <xf numFmtId="172" fontId="20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8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" fontId="11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31"/>
  <sheetViews>
    <sheetView tabSelected="1" zoomScalePageLayoutView="0" workbookViewId="0" topLeftCell="A210">
      <selection activeCell="R15" sqref="R15:R16"/>
    </sheetView>
  </sheetViews>
  <sheetFormatPr defaultColWidth="9.00390625" defaultRowHeight="12.75"/>
  <cols>
    <col min="1" max="1" width="6.875" style="60" customWidth="1"/>
    <col min="2" max="2" width="52.375" style="50" customWidth="1"/>
    <col min="3" max="3" width="16.875" style="52" customWidth="1"/>
    <col min="4" max="4" width="12.75390625" style="52" customWidth="1"/>
    <col min="5" max="9" width="21.25390625" style="50" hidden="1" customWidth="1"/>
    <col min="10" max="10" width="21.25390625" style="50" customWidth="1"/>
    <col min="11" max="11" width="17.625" style="50" customWidth="1"/>
    <col min="12" max="12" width="17.00390625" style="50" customWidth="1"/>
    <col min="13" max="13" width="15.875" style="50" customWidth="1"/>
    <col min="14" max="14" width="18.25390625" style="50" customWidth="1"/>
    <col min="15" max="15" width="13.875" style="50" customWidth="1"/>
    <col min="16" max="16" width="10.75390625" style="51" customWidth="1"/>
    <col min="17" max="17" width="13.125" style="50" customWidth="1"/>
    <col min="18" max="18" width="13.625" style="50" customWidth="1"/>
    <col min="19" max="20" width="15.25390625" style="50" hidden="1" customWidth="1"/>
    <col min="21" max="21" width="12.125" style="52" hidden="1" customWidth="1"/>
    <col min="22" max="22" width="0" style="50" hidden="1" customWidth="1"/>
    <col min="23" max="23" width="11.625" style="50" bestFit="1" customWidth="1"/>
    <col min="24" max="24" width="13.75390625" style="50" customWidth="1"/>
    <col min="25" max="25" width="18.25390625" style="50" customWidth="1"/>
    <col min="26" max="16384" width="9.125" style="50" customWidth="1"/>
  </cols>
  <sheetData>
    <row r="1" spans="1:18" ht="15.75">
      <c r="A1" s="32"/>
      <c r="B1" s="33"/>
      <c r="C1" s="14"/>
      <c r="D1" s="14"/>
      <c r="R1" s="62" t="s">
        <v>246</v>
      </c>
    </row>
    <row r="2" spans="1:4" ht="15.75" hidden="1">
      <c r="A2" s="32"/>
      <c r="B2" s="33"/>
      <c r="C2" s="14"/>
      <c r="D2" s="14"/>
    </row>
    <row r="3" spans="1:24" ht="15.75" hidden="1">
      <c r="A3" s="81"/>
      <c r="B3" s="81"/>
      <c r="C3" s="14"/>
      <c r="D3" s="14"/>
      <c r="P3" s="51">
        <v>2022</v>
      </c>
      <c r="Q3" s="50">
        <v>13035.17</v>
      </c>
      <c r="R3" s="50" t="s">
        <v>235</v>
      </c>
      <c r="W3" s="50">
        <v>13556.58</v>
      </c>
      <c r="X3" s="50" t="s">
        <v>238</v>
      </c>
    </row>
    <row r="4" spans="1:18" ht="15.75" hidden="1">
      <c r="A4" s="32"/>
      <c r="B4" s="33"/>
      <c r="C4" s="14"/>
      <c r="D4" s="14"/>
      <c r="P4" s="51">
        <v>2023</v>
      </c>
      <c r="Q4" s="50">
        <v>14098.84</v>
      </c>
      <c r="R4" s="50" t="s">
        <v>236</v>
      </c>
    </row>
    <row r="5" spans="1:24" ht="15.75" hidden="1">
      <c r="A5" s="32"/>
      <c r="B5" s="33"/>
      <c r="C5" s="14"/>
      <c r="D5" s="14"/>
      <c r="P5" s="51">
        <v>2024</v>
      </c>
      <c r="Q5" s="50">
        <v>14662.79</v>
      </c>
      <c r="R5" s="50" t="s">
        <v>237</v>
      </c>
      <c r="X5" s="50">
        <f>(Q3*8+W3*4)/12</f>
        <v>13208.973333333333</v>
      </c>
    </row>
    <row r="7" spans="1:4" ht="18.75">
      <c r="A7" s="82"/>
      <c r="B7" s="82"/>
      <c r="C7" s="12"/>
      <c r="D7" s="12"/>
    </row>
    <row r="8" spans="1:10" ht="18.75">
      <c r="A8" s="82"/>
      <c r="B8" s="82"/>
      <c r="C8" s="12"/>
      <c r="D8" s="12"/>
      <c r="E8" s="34"/>
      <c r="F8" s="34"/>
      <c r="G8" s="34"/>
      <c r="H8" s="34"/>
      <c r="I8" s="34"/>
      <c r="J8" s="34"/>
    </row>
    <row r="9" spans="1:20" ht="18.75">
      <c r="A9" s="82" t="s">
        <v>0</v>
      </c>
      <c r="B9" s="83"/>
      <c r="C9" s="83"/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84"/>
      <c r="R9" s="84"/>
      <c r="S9" s="53"/>
      <c r="T9" s="53"/>
    </row>
    <row r="10" spans="1:20" ht="18.75">
      <c r="A10" s="82" t="s">
        <v>245</v>
      </c>
      <c r="B10" s="83"/>
      <c r="C10" s="83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84"/>
      <c r="R10" s="84"/>
      <c r="S10" s="53"/>
      <c r="T10" s="53"/>
    </row>
    <row r="11" spans="1:20" ht="18.75">
      <c r="A11" s="82" t="s">
        <v>231</v>
      </c>
      <c r="B11" s="83"/>
      <c r="C11" s="83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84"/>
      <c r="R11" s="84"/>
      <c r="S11" s="53"/>
      <c r="T11" s="53"/>
    </row>
    <row r="12" spans="1:20" ht="14.25">
      <c r="A12" s="70"/>
      <c r="B12" s="71"/>
      <c r="C12" s="71"/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72"/>
      <c r="R12" s="72"/>
      <c r="S12" s="35"/>
      <c r="T12" s="35"/>
    </row>
    <row r="13" spans="1:20" ht="1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36"/>
      <c r="T13" s="36"/>
    </row>
    <row r="15" spans="1:21" ht="12.75" customHeight="1">
      <c r="A15" s="75" t="s">
        <v>1</v>
      </c>
      <c r="B15" s="75" t="s">
        <v>2</v>
      </c>
      <c r="C15" s="78" t="s">
        <v>234</v>
      </c>
      <c r="D15" s="78" t="s">
        <v>125</v>
      </c>
      <c r="E15" s="65" t="s">
        <v>103</v>
      </c>
      <c r="F15" s="65" t="s">
        <v>107</v>
      </c>
      <c r="G15" s="65" t="s">
        <v>224</v>
      </c>
      <c r="H15" s="65" t="s">
        <v>228</v>
      </c>
      <c r="I15" s="65" t="s">
        <v>230</v>
      </c>
      <c r="J15" s="65" t="s">
        <v>242</v>
      </c>
      <c r="K15" s="65" t="s">
        <v>3</v>
      </c>
      <c r="L15" s="65" t="s">
        <v>4</v>
      </c>
      <c r="M15" s="65" t="s">
        <v>5</v>
      </c>
      <c r="N15" s="63" t="s">
        <v>6</v>
      </c>
      <c r="O15" s="63" t="s">
        <v>7</v>
      </c>
      <c r="P15" s="67" t="s">
        <v>8</v>
      </c>
      <c r="Q15" s="69"/>
      <c r="R15" s="63" t="s">
        <v>9</v>
      </c>
      <c r="S15" s="29"/>
      <c r="T15" s="29"/>
      <c r="U15" s="54"/>
    </row>
    <row r="16" spans="1:21" ht="108.75" customHeight="1">
      <c r="A16" s="76"/>
      <c r="B16" s="77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4"/>
      <c r="O16" s="64"/>
      <c r="P16" s="68"/>
      <c r="Q16" s="69"/>
      <c r="R16" s="64"/>
      <c r="S16" s="30"/>
      <c r="T16" s="30"/>
      <c r="U16" s="55"/>
    </row>
    <row r="17" spans="1:21" ht="15.75" customHeight="1">
      <c r="A17" s="37"/>
      <c r="B17" s="37"/>
      <c r="C17" s="13"/>
      <c r="D17" s="13"/>
      <c r="E17" s="11" t="s">
        <v>10</v>
      </c>
      <c r="F17" s="11"/>
      <c r="G17" s="11"/>
      <c r="H17" s="11"/>
      <c r="I17" s="11"/>
      <c r="J17" s="11"/>
      <c r="K17" s="11" t="s">
        <v>10</v>
      </c>
      <c r="L17" s="11" t="s">
        <v>10</v>
      </c>
      <c r="M17" s="38" t="s">
        <v>11</v>
      </c>
      <c r="N17" s="38" t="s">
        <v>12</v>
      </c>
      <c r="O17" s="38" t="s">
        <v>13</v>
      </c>
      <c r="P17" s="9" t="s">
        <v>14</v>
      </c>
      <c r="Q17" s="9" t="s">
        <v>15</v>
      </c>
      <c r="R17" s="11" t="s">
        <v>10</v>
      </c>
      <c r="S17" s="31"/>
      <c r="T17" s="31"/>
      <c r="U17" s="55"/>
    </row>
    <row r="18" spans="1:22" ht="18.75">
      <c r="A18" s="1"/>
      <c r="B18" s="39" t="s">
        <v>16</v>
      </c>
      <c r="C18" s="15">
        <v>48048</v>
      </c>
      <c r="D18" s="15">
        <v>4</v>
      </c>
      <c r="E18" s="2">
        <v>36428</v>
      </c>
      <c r="F18" s="2">
        <f>E18*1.1</f>
        <v>40070.8</v>
      </c>
      <c r="G18" s="2">
        <f>F18*1.06</f>
        <v>42475.048</v>
      </c>
      <c r="H18" s="2">
        <f>G18*1.04</f>
        <v>44174.049920000005</v>
      </c>
      <c r="I18" s="2">
        <v>47524</v>
      </c>
      <c r="J18" s="2">
        <f>X5*45.5/12</f>
        <v>50084.023888888885</v>
      </c>
      <c r="K18" s="2">
        <f>J18*12</f>
        <v>601008.2866666666</v>
      </c>
      <c r="L18" s="2">
        <f>K18*30.2%</f>
        <v>181504.5025733333</v>
      </c>
      <c r="M18" s="2">
        <f>K18+L18</f>
        <v>782512.78924</v>
      </c>
      <c r="N18" s="2">
        <v>35200</v>
      </c>
      <c r="O18" s="2">
        <v>35200</v>
      </c>
      <c r="P18" s="3">
        <v>0.5</v>
      </c>
      <c r="Q18" s="2">
        <f>O18*P18</f>
        <v>17600</v>
      </c>
      <c r="R18" s="2">
        <f>M18+N18+Q18</f>
        <v>835312.78924</v>
      </c>
      <c r="S18" s="2"/>
      <c r="T18" s="2"/>
      <c r="U18" s="56">
        <f>R18/1000</f>
        <v>835.3127892399999</v>
      </c>
      <c r="V18" s="50">
        <v>1</v>
      </c>
    </row>
    <row r="19" spans="1:21" ht="18.75">
      <c r="A19" s="1"/>
      <c r="B19" s="4" t="s">
        <v>127</v>
      </c>
      <c r="C19" s="16">
        <v>15088</v>
      </c>
      <c r="D19" s="16">
        <v>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0</v>
      </c>
      <c r="P19" s="3">
        <v>0.2</v>
      </c>
      <c r="Q19" s="2">
        <f aca="true" t="shared" si="0" ref="Q19:Q82">O19*P19</f>
        <v>0</v>
      </c>
      <c r="R19" s="2">
        <f aca="true" t="shared" si="1" ref="R19:R82">M19+N19+Q19</f>
        <v>0</v>
      </c>
      <c r="S19" s="2"/>
      <c r="T19" s="2"/>
      <c r="U19" s="56">
        <f aca="true" t="shared" si="2" ref="U19:U82">R19/1000</f>
        <v>0</v>
      </c>
    </row>
    <row r="20" spans="1:21" ht="18.75">
      <c r="A20" s="1"/>
      <c r="B20" s="4" t="s">
        <v>128</v>
      </c>
      <c r="C20" s="16">
        <v>1505</v>
      </c>
      <c r="D20" s="16">
        <v>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35200</v>
      </c>
      <c r="P20" s="3">
        <v>0.1</v>
      </c>
      <c r="Q20" s="2">
        <f t="shared" si="0"/>
        <v>3520</v>
      </c>
      <c r="R20" s="2">
        <f t="shared" si="1"/>
        <v>3520</v>
      </c>
      <c r="S20" s="2"/>
      <c r="T20" s="2"/>
      <c r="U20" s="56">
        <f t="shared" si="2"/>
        <v>3.52</v>
      </c>
    </row>
    <row r="21" spans="1:21" ht="18.75">
      <c r="A21" s="1"/>
      <c r="B21" s="4" t="s">
        <v>129</v>
      </c>
      <c r="C21" s="16">
        <v>3301</v>
      </c>
      <c r="D21" s="16">
        <v>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35200</v>
      </c>
      <c r="P21" s="3">
        <v>0.1</v>
      </c>
      <c r="Q21" s="2">
        <f t="shared" si="0"/>
        <v>3520</v>
      </c>
      <c r="R21" s="2">
        <f t="shared" si="1"/>
        <v>3520</v>
      </c>
      <c r="S21" s="2"/>
      <c r="T21" s="2"/>
      <c r="U21" s="56">
        <f t="shared" si="2"/>
        <v>3.52</v>
      </c>
    </row>
    <row r="22" spans="1:22" ht="18.75">
      <c r="A22" s="1"/>
      <c r="B22" s="4" t="s">
        <v>17</v>
      </c>
      <c r="C22" s="16">
        <v>19490</v>
      </c>
      <c r="D22" s="16">
        <v>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35200</v>
      </c>
      <c r="P22" s="3">
        <v>0.2</v>
      </c>
      <c r="Q22" s="2">
        <f t="shared" si="0"/>
        <v>7040</v>
      </c>
      <c r="R22" s="2">
        <f t="shared" si="1"/>
        <v>7040</v>
      </c>
      <c r="S22" s="2"/>
      <c r="T22" s="2"/>
      <c r="U22" s="56">
        <f t="shared" si="2"/>
        <v>7.04</v>
      </c>
      <c r="V22" s="50">
        <v>2</v>
      </c>
    </row>
    <row r="23" spans="1:22" ht="18.75">
      <c r="A23" s="1"/>
      <c r="B23" s="4" t="s">
        <v>18</v>
      </c>
      <c r="C23" s="16">
        <v>4434</v>
      </c>
      <c r="D23" s="16">
        <v>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35200</v>
      </c>
      <c r="P23" s="3">
        <v>0.1</v>
      </c>
      <c r="Q23" s="2">
        <f t="shared" si="0"/>
        <v>3520</v>
      </c>
      <c r="R23" s="2">
        <f t="shared" si="1"/>
        <v>3520</v>
      </c>
      <c r="S23" s="2"/>
      <c r="T23" s="2"/>
      <c r="U23" s="56">
        <f t="shared" si="2"/>
        <v>3.52</v>
      </c>
      <c r="V23" s="50">
        <v>3</v>
      </c>
    </row>
    <row r="24" spans="1:21" ht="18.75">
      <c r="A24" s="1"/>
      <c r="B24" s="4" t="s">
        <v>130</v>
      </c>
      <c r="C24" s="16">
        <v>0</v>
      </c>
      <c r="D24" s="16">
        <v>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0</v>
      </c>
      <c r="P24" s="3">
        <v>0.1</v>
      </c>
      <c r="Q24" s="2">
        <f t="shared" si="0"/>
        <v>0</v>
      </c>
      <c r="R24" s="2">
        <f t="shared" si="1"/>
        <v>0</v>
      </c>
      <c r="S24" s="2"/>
      <c r="T24" s="2"/>
      <c r="U24" s="56">
        <f t="shared" si="2"/>
        <v>0</v>
      </c>
    </row>
    <row r="25" spans="1:21" ht="18.75">
      <c r="A25" s="1"/>
      <c r="B25" s="4" t="s">
        <v>112</v>
      </c>
      <c r="C25" s="16">
        <v>2145</v>
      </c>
      <c r="D25" s="16">
        <v>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35200</v>
      </c>
      <c r="P25" s="3">
        <v>0.1</v>
      </c>
      <c r="Q25" s="2">
        <f t="shared" si="0"/>
        <v>3520</v>
      </c>
      <c r="R25" s="2">
        <f t="shared" si="1"/>
        <v>3520</v>
      </c>
      <c r="S25" s="2"/>
      <c r="T25" s="2"/>
      <c r="U25" s="56">
        <f t="shared" si="2"/>
        <v>3.52</v>
      </c>
    </row>
    <row r="26" spans="1:21" ht="18.75">
      <c r="A26" s="1"/>
      <c r="B26" s="4" t="s">
        <v>131</v>
      </c>
      <c r="C26" s="16">
        <v>0</v>
      </c>
      <c r="D26" s="16">
        <v>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0</v>
      </c>
      <c r="P26" s="3">
        <v>0.1</v>
      </c>
      <c r="Q26" s="2">
        <f t="shared" si="0"/>
        <v>0</v>
      </c>
      <c r="R26" s="2">
        <f t="shared" si="1"/>
        <v>0</v>
      </c>
      <c r="S26" s="2"/>
      <c r="T26" s="2"/>
      <c r="U26" s="56">
        <f t="shared" si="2"/>
        <v>0</v>
      </c>
    </row>
    <row r="27" spans="1:21" ht="18.75">
      <c r="A27" s="21"/>
      <c r="B27" s="40" t="s">
        <v>132</v>
      </c>
      <c r="C27" s="22">
        <v>2085</v>
      </c>
      <c r="D27" s="22">
        <v>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v>35200</v>
      </c>
      <c r="P27" s="24">
        <v>0.1</v>
      </c>
      <c r="Q27" s="23">
        <f t="shared" si="0"/>
        <v>3520</v>
      </c>
      <c r="R27" s="23">
        <f t="shared" si="1"/>
        <v>3520</v>
      </c>
      <c r="S27" s="23"/>
      <c r="T27" s="23"/>
      <c r="U27" s="57">
        <f t="shared" si="2"/>
        <v>3.52</v>
      </c>
    </row>
    <row r="28" spans="1:22" ht="18.75">
      <c r="A28" s="20"/>
      <c r="B28" s="41" t="s">
        <v>114</v>
      </c>
      <c r="C28" s="15">
        <v>51587</v>
      </c>
      <c r="D28" s="15">
        <v>3</v>
      </c>
      <c r="E28" s="2">
        <v>36428</v>
      </c>
      <c r="F28" s="2">
        <f>E28*1.1</f>
        <v>40070.8</v>
      </c>
      <c r="G28" s="2">
        <f>F28*1.06</f>
        <v>42475.048</v>
      </c>
      <c r="H28" s="2">
        <f>G28*1.04</f>
        <v>44174.049920000005</v>
      </c>
      <c r="I28" s="2">
        <f>H28*1.04</f>
        <v>45941.01191680001</v>
      </c>
      <c r="J28" s="2">
        <f>X5*45.5/12</f>
        <v>50084.023888888885</v>
      </c>
      <c r="K28" s="2">
        <f>J28*12</f>
        <v>601008.2866666666</v>
      </c>
      <c r="L28" s="2">
        <f>K28*30.2%</f>
        <v>181504.5025733333</v>
      </c>
      <c r="M28" s="2">
        <f>K28+L28</f>
        <v>782512.78924</v>
      </c>
      <c r="N28" s="2">
        <v>35200</v>
      </c>
      <c r="O28" s="2">
        <v>35200.4</v>
      </c>
      <c r="P28" s="3">
        <v>0.6</v>
      </c>
      <c r="Q28" s="2">
        <f t="shared" si="0"/>
        <v>21120.24</v>
      </c>
      <c r="R28" s="2">
        <f t="shared" si="1"/>
        <v>838833.02924</v>
      </c>
      <c r="S28" s="2"/>
      <c r="T28" s="2"/>
      <c r="U28" s="56">
        <f t="shared" si="2"/>
        <v>838.83302924</v>
      </c>
      <c r="V28" s="50">
        <v>4</v>
      </c>
    </row>
    <row r="29" spans="1:22" ht="18.75">
      <c r="A29" s="1"/>
      <c r="B29" s="4" t="s">
        <v>19</v>
      </c>
      <c r="C29" s="16">
        <v>8422</v>
      </c>
      <c r="D29" s="16">
        <v>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35200</v>
      </c>
      <c r="P29" s="3">
        <v>0.1</v>
      </c>
      <c r="Q29" s="2">
        <f t="shared" si="0"/>
        <v>3520</v>
      </c>
      <c r="R29" s="2">
        <f t="shared" si="1"/>
        <v>3520</v>
      </c>
      <c r="S29" s="2"/>
      <c r="T29" s="2"/>
      <c r="U29" s="56">
        <f t="shared" si="2"/>
        <v>3.52</v>
      </c>
      <c r="V29" s="50">
        <v>5</v>
      </c>
    </row>
    <row r="30" spans="1:22" ht="18.75">
      <c r="A30" s="1"/>
      <c r="B30" s="4" t="s">
        <v>20</v>
      </c>
      <c r="C30" s="16">
        <v>0</v>
      </c>
      <c r="D30" s="16">
        <v>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0</v>
      </c>
      <c r="P30" s="3">
        <v>0.1</v>
      </c>
      <c r="Q30" s="2">
        <f t="shared" si="0"/>
        <v>0</v>
      </c>
      <c r="R30" s="2">
        <f t="shared" si="1"/>
        <v>0</v>
      </c>
      <c r="S30" s="2"/>
      <c r="T30" s="2"/>
      <c r="U30" s="56">
        <f t="shared" si="2"/>
        <v>0</v>
      </c>
      <c r="V30" s="50">
        <v>6</v>
      </c>
    </row>
    <row r="31" spans="1:22" ht="18.75">
      <c r="A31" s="1"/>
      <c r="B31" s="4" t="s">
        <v>21</v>
      </c>
      <c r="C31" s="16">
        <v>9672</v>
      </c>
      <c r="D31" s="16">
        <v>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35200</v>
      </c>
      <c r="P31" s="3">
        <v>0.1</v>
      </c>
      <c r="Q31" s="2">
        <f t="shared" si="0"/>
        <v>3520</v>
      </c>
      <c r="R31" s="2">
        <f t="shared" si="1"/>
        <v>3520</v>
      </c>
      <c r="S31" s="2"/>
      <c r="T31" s="2"/>
      <c r="U31" s="56">
        <f t="shared" si="2"/>
        <v>3.52</v>
      </c>
      <c r="V31" s="50">
        <v>7</v>
      </c>
    </row>
    <row r="32" spans="1:22" ht="18.75">
      <c r="A32" s="1"/>
      <c r="B32" s="4" t="s">
        <v>22</v>
      </c>
      <c r="C32" s="16">
        <v>0</v>
      </c>
      <c r="D32" s="16">
        <v>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0</v>
      </c>
      <c r="P32" s="3">
        <v>0.1</v>
      </c>
      <c r="Q32" s="2">
        <f t="shared" si="0"/>
        <v>0</v>
      </c>
      <c r="R32" s="2">
        <f t="shared" si="1"/>
        <v>0</v>
      </c>
      <c r="S32" s="2"/>
      <c r="T32" s="2"/>
      <c r="U32" s="56">
        <f t="shared" si="2"/>
        <v>0</v>
      </c>
      <c r="V32" s="50">
        <v>8</v>
      </c>
    </row>
    <row r="33" spans="1:22" ht="18.75">
      <c r="A33" s="1"/>
      <c r="B33" s="4" t="s">
        <v>113</v>
      </c>
      <c r="C33" s="16">
        <v>0</v>
      </c>
      <c r="D33" s="16">
        <v>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0</v>
      </c>
      <c r="P33" s="3">
        <v>0.1</v>
      </c>
      <c r="Q33" s="2">
        <f t="shared" si="0"/>
        <v>0</v>
      </c>
      <c r="R33" s="2">
        <f t="shared" si="1"/>
        <v>0</v>
      </c>
      <c r="S33" s="2"/>
      <c r="T33" s="2"/>
      <c r="U33" s="56">
        <f t="shared" si="2"/>
        <v>0</v>
      </c>
      <c r="V33" s="50">
        <v>9</v>
      </c>
    </row>
    <row r="34" spans="1:22" ht="18.75">
      <c r="A34" s="1"/>
      <c r="B34" s="4" t="s">
        <v>23</v>
      </c>
      <c r="C34" s="16">
        <v>0</v>
      </c>
      <c r="D34" s="16">
        <v>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0</v>
      </c>
      <c r="P34" s="3">
        <v>0.1</v>
      </c>
      <c r="Q34" s="2">
        <f t="shared" si="0"/>
        <v>0</v>
      </c>
      <c r="R34" s="2">
        <f t="shared" si="1"/>
        <v>0</v>
      </c>
      <c r="S34" s="2"/>
      <c r="T34" s="2"/>
      <c r="U34" s="56">
        <f t="shared" si="2"/>
        <v>0</v>
      </c>
      <c r="V34" s="50">
        <v>10</v>
      </c>
    </row>
    <row r="35" spans="1:22" ht="18.75">
      <c r="A35" s="1"/>
      <c r="B35" s="4" t="s">
        <v>24</v>
      </c>
      <c r="C35" s="16">
        <v>6459</v>
      </c>
      <c r="D35" s="16">
        <v>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35200</v>
      </c>
      <c r="P35" s="3">
        <v>0.1</v>
      </c>
      <c r="Q35" s="2">
        <f t="shared" si="0"/>
        <v>3520</v>
      </c>
      <c r="R35" s="2">
        <f t="shared" si="1"/>
        <v>3520</v>
      </c>
      <c r="S35" s="2"/>
      <c r="T35" s="2"/>
      <c r="U35" s="56">
        <f t="shared" si="2"/>
        <v>3.52</v>
      </c>
      <c r="V35" s="50">
        <v>11</v>
      </c>
    </row>
    <row r="36" spans="1:22" ht="18.75">
      <c r="A36" s="1"/>
      <c r="B36" s="4" t="s">
        <v>25</v>
      </c>
      <c r="C36" s="16">
        <v>0</v>
      </c>
      <c r="D36" s="16">
        <v>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0</v>
      </c>
      <c r="P36" s="3">
        <v>0.1</v>
      </c>
      <c r="Q36" s="2">
        <f t="shared" si="0"/>
        <v>0</v>
      </c>
      <c r="R36" s="2">
        <f t="shared" si="1"/>
        <v>0</v>
      </c>
      <c r="S36" s="2"/>
      <c r="T36" s="2"/>
      <c r="U36" s="56">
        <f t="shared" si="2"/>
        <v>0</v>
      </c>
      <c r="V36" s="50">
        <v>12</v>
      </c>
    </row>
    <row r="37" spans="1:22" ht="18.75">
      <c r="A37" s="1"/>
      <c r="B37" s="4" t="s">
        <v>26</v>
      </c>
      <c r="C37" s="16">
        <v>0</v>
      </c>
      <c r="D37" s="16">
        <v>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0</v>
      </c>
      <c r="P37" s="3">
        <v>0.1</v>
      </c>
      <c r="Q37" s="2">
        <f t="shared" si="0"/>
        <v>0</v>
      </c>
      <c r="R37" s="2">
        <f t="shared" si="1"/>
        <v>0</v>
      </c>
      <c r="S37" s="2"/>
      <c r="T37" s="2"/>
      <c r="U37" s="56">
        <f t="shared" si="2"/>
        <v>0</v>
      </c>
      <c r="V37" s="50">
        <v>13</v>
      </c>
    </row>
    <row r="38" spans="1:22" ht="18.75">
      <c r="A38" s="1"/>
      <c r="B38" s="4" t="s">
        <v>115</v>
      </c>
      <c r="C38" s="16">
        <v>8490</v>
      </c>
      <c r="D38" s="16">
        <v>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35200</v>
      </c>
      <c r="P38" s="3">
        <v>0.1</v>
      </c>
      <c r="Q38" s="2">
        <f t="shared" si="0"/>
        <v>3520</v>
      </c>
      <c r="R38" s="2">
        <f t="shared" si="1"/>
        <v>3520</v>
      </c>
      <c r="S38" s="2"/>
      <c r="T38" s="2"/>
      <c r="U38" s="56">
        <f t="shared" si="2"/>
        <v>3.52</v>
      </c>
      <c r="V38" s="50">
        <v>14</v>
      </c>
    </row>
    <row r="39" spans="1:22" ht="18.75">
      <c r="A39" s="1"/>
      <c r="B39" s="4" t="s">
        <v>27</v>
      </c>
      <c r="C39" s="16">
        <v>0</v>
      </c>
      <c r="D39" s="16">
        <v>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0</v>
      </c>
      <c r="P39" s="3">
        <v>0.1</v>
      </c>
      <c r="Q39" s="2">
        <f t="shared" si="0"/>
        <v>0</v>
      </c>
      <c r="R39" s="2">
        <f t="shared" si="1"/>
        <v>0</v>
      </c>
      <c r="S39" s="2"/>
      <c r="T39" s="2"/>
      <c r="U39" s="56">
        <f t="shared" si="2"/>
        <v>0</v>
      </c>
      <c r="V39" s="50">
        <v>15</v>
      </c>
    </row>
    <row r="40" spans="1:22" ht="18.75">
      <c r="A40" s="1"/>
      <c r="B40" s="4" t="s">
        <v>28</v>
      </c>
      <c r="C40" s="16">
        <v>5093</v>
      </c>
      <c r="D40" s="16">
        <v>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v>35200</v>
      </c>
      <c r="P40" s="3">
        <v>0.1</v>
      </c>
      <c r="Q40" s="2">
        <f t="shared" si="0"/>
        <v>3520</v>
      </c>
      <c r="R40" s="2">
        <f t="shared" si="1"/>
        <v>3520</v>
      </c>
      <c r="S40" s="2"/>
      <c r="T40" s="2"/>
      <c r="U40" s="56">
        <f t="shared" si="2"/>
        <v>3.52</v>
      </c>
      <c r="V40" s="50">
        <v>16</v>
      </c>
    </row>
    <row r="41" spans="1:22" ht="18.75">
      <c r="A41" s="1"/>
      <c r="B41" s="4" t="s">
        <v>29</v>
      </c>
      <c r="C41" s="16">
        <v>1763</v>
      </c>
      <c r="D41" s="16">
        <v>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35200</v>
      </c>
      <c r="P41" s="3">
        <v>0.1</v>
      </c>
      <c r="Q41" s="2">
        <f t="shared" si="0"/>
        <v>3520</v>
      </c>
      <c r="R41" s="2">
        <f t="shared" si="1"/>
        <v>3520</v>
      </c>
      <c r="S41" s="2"/>
      <c r="T41" s="2"/>
      <c r="U41" s="56">
        <f t="shared" si="2"/>
        <v>3.52</v>
      </c>
      <c r="V41" s="50">
        <v>17</v>
      </c>
    </row>
    <row r="42" spans="1:22" ht="18.75">
      <c r="A42" s="1"/>
      <c r="B42" s="4" t="s">
        <v>30</v>
      </c>
      <c r="C42" s="16">
        <v>0</v>
      </c>
      <c r="D42" s="16">
        <v>6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v>0</v>
      </c>
      <c r="P42" s="3">
        <v>0.1</v>
      </c>
      <c r="Q42" s="2">
        <f t="shared" si="0"/>
        <v>0</v>
      </c>
      <c r="R42" s="2">
        <f t="shared" si="1"/>
        <v>0</v>
      </c>
      <c r="S42" s="2"/>
      <c r="T42" s="2"/>
      <c r="U42" s="56">
        <f t="shared" si="2"/>
        <v>0</v>
      </c>
      <c r="V42" s="50">
        <v>18</v>
      </c>
    </row>
    <row r="43" spans="1:22" ht="18.75">
      <c r="A43" s="21"/>
      <c r="B43" s="40" t="s">
        <v>31</v>
      </c>
      <c r="C43" s="22">
        <v>0</v>
      </c>
      <c r="D43" s="22">
        <v>6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>
        <v>0</v>
      </c>
      <c r="P43" s="24">
        <v>0.1</v>
      </c>
      <c r="Q43" s="23">
        <f t="shared" si="0"/>
        <v>0</v>
      </c>
      <c r="R43" s="23">
        <f t="shared" si="1"/>
        <v>0</v>
      </c>
      <c r="S43" s="23"/>
      <c r="T43" s="23"/>
      <c r="U43" s="57">
        <f t="shared" si="2"/>
        <v>0</v>
      </c>
      <c r="V43" s="50">
        <v>19</v>
      </c>
    </row>
    <row r="44" spans="1:22" ht="18.75">
      <c r="A44" s="20"/>
      <c r="B44" s="41" t="s">
        <v>32</v>
      </c>
      <c r="C44" s="15">
        <v>87167</v>
      </c>
      <c r="D44" s="15">
        <v>3</v>
      </c>
      <c r="E44" s="2">
        <v>37055</v>
      </c>
      <c r="F44" s="2">
        <f>E44*1.1</f>
        <v>40760.5</v>
      </c>
      <c r="G44" s="26">
        <f>F44*1.06</f>
        <v>43206.130000000005</v>
      </c>
      <c r="H44" s="2">
        <f>G44*1.04</f>
        <v>44934.37520000001</v>
      </c>
      <c r="I44" s="2">
        <f>H44*1.04</f>
        <v>46731.75020800001</v>
      </c>
      <c r="J44" s="2">
        <f>X5*45.5/12</f>
        <v>50084.023888888885</v>
      </c>
      <c r="K44" s="2">
        <f>J44*12</f>
        <v>601008.2866666666</v>
      </c>
      <c r="L44" s="25">
        <f>K44*30.2%</f>
        <v>181504.5025733333</v>
      </c>
      <c r="M44" s="2">
        <f>K44+L44</f>
        <v>782512.78924</v>
      </c>
      <c r="N44" s="2">
        <v>35200</v>
      </c>
      <c r="O44" s="2">
        <v>35200</v>
      </c>
      <c r="P44" s="3">
        <v>0.9</v>
      </c>
      <c r="Q44" s="2">
        <f t="shared" si="0"/>
        <v>31680</v>
      </c>
      <c r="R44" s="2">
        <f t="shared" si="1"/>
        <v>849392.78924</v>
      </c>
      <c r="S44" s="2"/>
      <c r="T44" s="2"/>
      <c r="U44" s="56">
        <f t="shared" si="2"/>
        <v>849.39278924</v>
      </c>
      <c r="V44" s="50">
        <v>20</v>
      </c>
    </row>
    <row r="45" spans="1:22" ht="18.75">
      <c r="A45" s="1"/>
      <c r="B45" s="4" t="s">
        <v>33</v>
      </c>
      <c r="C45" s="16">
        <v>1579</v>
      </c>
      <c r="D45" s="16">
        <v>6</v>
      </c>
      <c r="E45" s="2"/>
      <c r="F45" s="2"/>
      <c r="G45" s="2"/>
      <c r="H45" s="2"/>
      <c r="I45" s="2"/>
      <c r="J45" s="2"/>
      <c r="K45" s="2"/>
      <c r="L45" s="25"/>
      <c r="M45" s="2"/>
      <c r="N45" s="2"/>
      <c r="O45" s="2">
        <v>35200</v>
      </c>
      <c r="P45" s="3">
        <v>0.1</v>
      </c>
      <c r="Q45" s="2">
        <f t="shared" si="0"/>
        <v>3520</v>
      </c>
      <c r="R45" s="2">
        <f t="shared" si="1"/>
        <v>3520</v>
      </c>
      <c r="S45" s="2"/>
      <c r="T45" s="2"/>
      <c r="U45" s="56">
        <f t="shared" si="2"/>
        <v>3.52</v>
      </c>
      <c r="V45" s="50">
        <v>21</v>
      </c>
    </row>
    <row r="46" spans="1:22" ht="18.75">
      <c r="A46" s="1"/>
      <c r="B46" s="4" t="s">
        <v>34</v>
      </c>
      <c r="C46" s="16">
        <v>1578</v>
      </c>
      <c r="D46" s="16">
        <v>6</v>
      </c>
      <c r="E46" s="2"/>
      <c r="F46" s="2"/>
      <c r="G46" s="2"/>
      <c r="H46" s="2"/>
      <c r="I46" s="2"/>
      <c r="J46" s="2"/>
      <c r="K46" s="2"/>
      <c r="L46" s="25"/>
      <c r="M46" s="2"/>
      <c r="N46" s="2"/>
      <c r="O46" s="2">
        <v>35200</v>
      </c>
      <c r="P46" s="3">
        <v>0.1</v>
      </c>
      <c r="Q46" s="2">
        <f t="shared" si="0"/>
        <v>3520</v>
      </c>
      <c r="R46" s="2">
        <f t="shared" si="1"/>
        <v>3520</v>
      </c>
      <c r="S46" s="2"/>
      <c r="T46" s="2"/>
      <c r="U46" s="56">
        <f t="shared" si="2"/>
        <v>3.52</v>
      </c>
      <c r="V46" s="50">
        <v>22</v>
      </c>
    </row>
    <row r="47" spans="1:22" ht="18.75">
      <c r="A47" s="1"/>
      <c r="B47" s="4" t="s">
        <v>104</v>
      </c>
      <c r="C47" s="16">
        <v>1842</v>
      </c>
      <c r="D47" s="16">
        <v>6</v>
      </c>
      <c r="E47" s="2"/>
      <c r="F47" s="2"/>
      <c r="G47" s="2"/>
      <c r="H47" s="2"/>
      <c r="I47" s="2"/>
      <c r="J47" s="2"/>
      <c r="K47" s="2"/>
      <c r="L47" s="25"/>
      <c r="M47" s="2"/>
      <c r="N47" s="2"/>
      <c r="O47" s="2">
        <v>35200</v>
      </c>
      <c r="P47" s="3">
        <v>0.1</v>
      </c>
      <c r="Q47" s="2">
        <f t="shared" si="0"/>
        <v>3520</v>
      </c>
      <c r="R47" s="2">
        <f t="shared" si="1"/>
        <v>3520</v>
      </c>
      <c r="S47" s="2"/>
      <c r="T47" s="2"/>
      <c r="U47" s="56">
        <f t="shared" si="2"/>
        <v>3.52</v>
      </c>
      <c r="V47" s="50">
        <v>23</v>
      </c>
    </row>
    <row r="48" spans="1:22" ht="18.75">
      <c r="A48" s="1"/>
      <c r="B48" s="4" t="s">
        <v>35</v>
      </c>
      <c r="C48" s="16">
        <v>2350</v>
      </c>
      <c r="D48" s="16">
        <v>6</v>
      </c>
      <c r="E48" s="2"/>
      <c r="F48" s="2"/>
      <c r="G48" s="2"/>
      <c r="H48" s="2"/>
      <c r="I48" s="2"/>
      <c r="J48" s="2"/>
      <c r="K48" s="2"/>
      <c r="L48" s="25"/>
      <c r="M48" s="2"/>
      <c r="N48" s="2"/>
      <c r="O48" s="2">
        <v>35200</v>
      </c>
      <c r="P48" s="3">
        <v>0.1</v>
      </c>
      <c r="Q48" s="2">
        <f t="shared" si="0"/>
        <v>3520</v>
      </c>
      <c r="R48" s="2">
        <f t="shared" si="1"/>
        <v>3520</v>
      </c>
      <c r="S48" s="2"/>
      <c r="T48" s="2"/>
      <c r="U48" s="56">
        <f t="shared" si="2"/>
        <v>3.52</v>
      </c>
      <c r="V48" s="50">
        <v>24</v>
      </c>
    </row>
    <row r="49" spans="1:21" ht="18.75">
      <c r="A49" s="1"/>
      <c r="B49" s="4" t="s">
        <v>133</v>
      </c>
      <c r="C49" s="16">
        <v>2547</v>
      </c>
      <c r="D49" s="16">
        <v>6</v>
      </c>
      <c r="E49" s="2"/>
      <c r="F49" s="2"/>
      <c r="G49" s="2"/>
      <c r="H49" s="2"/>
      <c r="I49" s="2"/>
      <c r="J49" s="2"/>
      <c r="K49" s="2"/>
      <c r="L49" s="25"/>
      <c r="M49" s="2"/>
      <c r="N49" s="2"/>
      <c r="O49" s="2">
        <v>35200</v>
      </c>
      <c r="P49" s="3">
        <v>0.1</v>
      </c>
      <c r="Q49" s="2">
        <f t="shared" si="0"/>
        <v>3520</v>
      </c>
      <c r="R49" s="2">
        <f t="shared" si="1"/>
        <v>3520</v>
      </c>
      <c r="S49" s="2"/>
      <c r="T49" s="2"/>
      <c r="U49" s="56">
        <f t="shared" si="2"/>
        <v>3.52</v>
      </c>
    </row>
    <row r="50" spans="1:22" ht="18.75">
      <c r="A50" s="1"/>
      <c r="B50" s="4" t="s">
        <v>36</v>
      </c>
      <c r="C50" s="16">
        <v>7875</v>
      </c>
      <c r="D50" s="16">
        <v>4</v>
      </c>
      <c r="E50" s="2"/>
      <c r="F50" s="2"/>
      <c r="G50" s="2"/>
      <c r="H50" s="2"/>
      <c r="I50" s="2"/>
      <c r="J50" s="2"/>
      <c r="K50" s="2"/>
      <c r="L50" s="25"/>
      <c r="M50" s="2"/>
      <c r="N50" s="2"/>
      <c r="O50" s="2">
        <v>35200</v>
      </c>
      <c r="P50" s="3">
        <v>0.1</v>
      </c>
      <c r="Q50" s="2">
        <f t="shared" si="0"/>
        <v>3520</v>
      </c>
      <c r="R50" s="2">
        <f t="shared" si="1"/>
        <v>3520</v>
      </c>
      <c r="S50" s="2"/>
      <c r="T50" s="2"/>
      <c r="U50" s="56">
        <f t="shared" si="2"/>
        <v>3.52</v>
      </c>
      <c r="V50" s="50">
        <v>25</v>
      </c>
    </row>
    <row r="51" spans="1:22" ht="18.75">
      <c r="A51" s="1"/>
      <c r="B51" s="4" t="s">
        <v>37</v>
      </c>
      <c r="C51" s="16">
        <v>4544</v>
      </c>
      <c r="D51" s="16">
        <v>5</v>
      </c>
      <c r="E51" s="2"/>
      <c r="F51" s="2"/>
      <c r="G51" s="2"/>
      <c r="H51" s="2"/>
      <c r="I51" s="2"/>
      <c r="J51" s="2"/>
      <c r="K51" s="2"/>
      <c r="L51" s="25"/>
      <c r="M51" s="2"/>
      <c r="N51" s="2"/>
      <c r="O51" s="2">
        <v>35200</v>
      </c>
      <c r="P51" s="3">
        <v>0.1</v>
      </c>
      <c r="Q51" s="2">
        <f t="shared" si="0"/>
        <v>3520</v>
      </c>
      <c r="R51" s="2">
        <f t="shared" si="1"/>
        <v>3520</v>
      </c>
      <c r="S51" s="2"/>
      <c r="T51" s="2"/>
      <c r="U51" s="56">
        <f t="shared" si="2"/>
        <v>3.52</v>
      </c>
      <c r="V51" s="50">
        <v>26</v>
      </c>
    </row>
    <row r="52" spans="1:22" ht="18.75">
      <c r="A52" s="1"/>
      <c r="B52" s="4" t="s">
        <v>38</v>
      </c>
      <c r="C52" s="16">
        <v>1130</v>
      </c>
      <c r="D52" s="16">
        <v>6</v>
      </c>
      <c r="E52" s="2"/>
      <c r="F52" s="2"/>
      <c r="G52" s="2"/>
      <c r="H52" s="2"/>
      <c r="I52" s="2"/>
      <c r="J52" s="2"/>
      <c r="K52" s="2"/>
      <c r="L52" s="25"/>
      <c r="M52" s="2"/>
      <c r="N52" s="2"/>
      <c r="O52" s="2">
        <v>35200</v>
      </c>
      <c r="P52" s="3">
        <v>0.1</v>
      </c>
      <c r="Q52" s="2">
        <f t="shared" si="0"/>
        <v>3520</v>
      </c>
      <c r="R52" s="2">
        <f t="shared" si="1"/>
        <v>3520</v>
      </c>
      <c r="S52" s="2"/>
      <c r="T52" s="2"/>
      <c r="U52" s="56">
        <f t="shared" si="2"/>
        <v>3.52</v>
      </c>
      <c r="V52" s="50">
        <v>27</v>
      </c>
    </row>
    <row r="53" spans="1:21" ht="18.75">
      <c r="A53" s="1"/>
      <c r="B53" s="4" t="s">
        <v>134</v>
      </c>
      <c r="C53" s="16">
        <v>663</v>
      </c>
      <c r="D53" s="16">
        <v>7</v>
      </c>
      <c r="E53" s="2"/>
      <c r="F53" s="2"/>
      <c r="G53" s="2"/>
      <c r="H53" s="2"/>
      <c r="I53" s="2"/>
      <c r="J53" s="2"/>
      <c r="K53" s="2"/>
      <c r="L53" s="25"/>
      <c r="M53" s="2"/>
      <c r="N53" s="2"/>
      <c r="O53" s="2">
        <v>35200</v>
      </c>
      <c r="P53" s="3">
        <v>0.1</v>
      </c>
      <c r="Q53" s="2">
        <f t="shared" si="0"/>
        <v>3520</v>
      </c>
      <c r="R53" s="2">
        <f t="shared" si="1"/>
        <v>3520</v>
      </c>
      <c r="S53" s="2"/>
      <c r="T53" s="2"/>
      <c r="U53" s="56">
        <f t="shared" si="2"/>
        <v>3.52</v>
      </c>
    </row>
    <row r="54" spans="1:22" ht="18.75">
      <c r="A54" s="1"/>
      <c r="B54" s="4" t="s">
        <v>135</v>
      </c>
      <c r="C54" s="16">
        <v>977</v>
      </c>
      <c r="D54" s="16">
        <v>6</v>
      </c>
      <c r="E54" s="2"/>
      <c r="F54" s="2"/>
      <c r="G54" s="2"/>
      <c r="H54" s="2"/>
      <c r="I54" s="2"/>
      <c r="J54" s="2"/>
      <c r="K54" s="2"/>
      <c r="L54" s="25"/>
      <c r="M54" s="2"/>
      <c r="N54" s="2"/>
      <c r="O54" s="2">
        <v>35200</v>
      </c>
      <c r="P54" s="3">
        <v>0.1</v>
      </c>
      <c r="Q54" s="2">
        <f t="shared" si="0"/>
        <v>3520</v>
      </c>
      <c r="R54" s="2">
        <f t="shared" si="1"/>
        <v>3520</v>
      </c>
      <c r="S54" s="2"/>
      <c r="T54" s="2"/>
      <c r="U54" s="56">
        <f t="shared" si="2"/>
        <v>3.52</v>
      </c>
      <c r="V54" s="50">
        <v>28</v>
      </c>
    </row>
    <row r="55" spans="1:21" ht="18.75">
      <c r="A55" s="1"/>
      <c r="B55" s="4" t="s">
        <v>136</v>
      </c>
      <c r="C55" s="16">
        <v>2369</v>
      </c>
      <c r="D55" s="16">
        <v>6</v>
      </c>
      <c r="E55" s="2"/>
      <c r="F55" s="2"/>
      <c r="G55" s="2"/>
      <c r="H55" s="2"/>
      <c r="I55" s="2"/>
      <c r="J55" s="2"/>
      <c r="K55" s="2"/>
      <c r="L55" s="25"/>
      <c r="M55" s="2"/>
      <c r="N55" s="2"/>
      <c r="O55" s="2">
        <v>35200</v>
      </c>
      <c r="P55" s="3">
        <v>0.1</v>
      </c>
      <c r="Q55" s="2">
        <f t="shared" si="0"/>
        <v>3520</v>
      </c>
      <c r="R55" s="2">
        <f t="shared" si="1"/>
        <v>3520</v>
      </c>
      <c r="S55" s="2"/>
      <c r="T55" s="2"/>
      <c r="U55" s="56">
        <f t="shared" si="2"/>
        <v>3.52</v>
      </c>
    </row>
    <row r="56" spans="1:22" ht="18.75">
      <c r="A56" s="1"/>
      <c r="B56" s="4" t="s">
        <v>39</v>
      </c>
      <c r="C56" s="16">
        <v>12799</v>
      </c>
      <c r="D56" s="16">
        <v>3</v>
      </c>
      <c r="E56" s="2"/>
      <c r="F56" s="2"/>
      <c r="G56" s="2"/>
      <c r="H56" s="2"/>
      <c r="I56" s="2"/>
      <c r="J56" s="2"/>
      <c r="K56" s="2"/>
      <c r="L56" s="25"/>
      <c r="M56" s="2"/>
      <c r="N56" s="2"/>
      <c r="O56" s="2">
        <v>35200</v>
      </c>
      <c r="P56" s="3">
        <v>0.2</v>
      </c>
      <c r="Q56" s="2">
        <f t="shared" si="0"/>
        <v>7040</v>
      </c>
      <c r="R56" s="2">
        <f t="shared" si="1"/>
        <v>7040</v>
      </c>
      <c r="S56" s="2"/>
      <c r="T56" s="2"/>
      <c r="U56" s="56">
        <f t="shared" si="2"/>
        <v>7.04</v>
      </c>
      <c r="V56" s="50">
        <v>29</v>
      </c>
    </row>
    <row r="57" spans="1:22" ht="18.75">
      <c r="A57" s="1"/>
      <c r="B57" s="4" t="s">
        <v>111</v>
      </c>
      <c r="C57" s="16">
        <v>1732</v>
      </c>
      <c r="D57" s="16">
        <v>6</v>
      </c>
      <c r="E57" s="2"/>
      <c r="F57" s="2"/>
      <c r="G57" s="2"/>
      <c r="H57" s="2"/>
      <c r="I57" s="2"/>
      <c r="J57" s="2"/>
      <c r="K57" s="2"/>
      <c r="L57" s="25"/>
      <c r="M57" s="2"/>
      <c r="N57" s="2"/>
      <c r="O57" s="2">
        <v>35200</v>
      </c>
      <c r="P57" s="3">
        <v>0.1</v>
      </c>
      <c r="Q57" s="2">
        <f t="shared" si="0"/>
        <v>3520</v>
      </c>
      <c r="R57" s="2">
        <f t="shared" si="1"/>
        <v>3520</v>
      </c>
      <c r="S57" s="2"/>
      <c r="T57" s="2"/>
      <c r="U57" s="56">
        <f t="shared" si="2"/>
        <v>3.52</v>
      </c>
      <c r="V57" s="50">
        <v>30</v>
      </c>
    </row>
    <row r="58" spans="1:22" ht="18.75">
      <c r="A58" s="21"/>
      <c r="B58" s="40" t="s">
        <v>110</v>
      </c>
      <c r="C58" s="22">
        <v>1213</v>
      </c>
      <c r="D58" s="22">
        <v>6</v>
      </c>
      <c r="E58" s="23"/>
      <c r="F58" s="23"/>
      <c r="G58" s="23"/>
      <c r="H58" s="23"/>
      <c r="I58" s="23"/>
      <c r="J58" s="23"/>
      <c r="K58" s="23"/>
      <c r="L58" s="27"/>
      <c r="M58" s="23"/>
      <c r="N58" s="23"/>
      <c r="O58" s="23">
        <v>35200</v>
      </c>
      <c r="P58" s="24">
        <v>0.1</v>
      </c>
      <c r="Q58" s="23">
        <f t="shared" si="0"/>
        <v>3520</v>
      </c>
      <c r="R58" s="23">
        <f t="shared" si="1"/>
        <v>3520</v>
      </c>
      <c r="S58" s="23"/>
      <c r="T58" s="23"/>
      <c r="U58" s="57">
        <f t="shared" si="2"/>
        <v>3.52</v>
      </c>
      <c r="V58" s="50">
        <v>31</v>
      </c>
    </row>
    <row r="59" spans="1:22" ht="18.75">
      <c r="A59" s="20"/>
      <c r="B59" s="41" t="s">
        <v>40</v>
      </c>
      <c r="C59" s="15">
        <v>473514</v>
      </c>
      <c r="D59" s="15">
        <v>1</v>
      </c>
      <c r="E59" s="2">
        <v>37683</v>
      </c>
      <c r="F59" s="2">
        <f>E59*1.1</f>
        <v>41451.3</v>
      </c>
      <c r="G59" s="2">
        <f>F59*1.06</f>
        <v>43938.378000000004</v>
      </c>
      <c r="H59" s="2">
        <f>G59*1.04</f>
        <v>45695.913120000005</v>
      </c>
      <c r="I59" s="2">
        <f>H59*1.04</f>
        <v>47523.74964480001</v>
      </c>
      <c r="J59" s="2">
        <f>X5*45.5/12</f>
        <v>50084.023888888885</v>
      </c>
      <c r="K59" s="2">
        <f>J59*12</f>
        <v>601008.2866666666</v>
      </c>
      <c r="L59" s="25">
        <f>K59*30.2%</f>
        <v>181504.5025733333</v>
      </c>
      <c r="M59" s="2">
        <f>K59+L59</f>
        <v>782512.78924</v>
      </c>
      <c r="N59" s="2">
        <v>35200</v>
      </c>
      <c r="O59" s="2">
        <v>35200</v>
      </c>
      <c r="P59" s="3">
        <v>1</v>
      </c>
      <c r="Q59" s="2">
        <f t="shared" si="0"/>
        <v>35200</v>
      </c>
      <c r="R59" s="2">
        <f t="shared" si="1"/>
        <v>852912.78924</v>
      </c>
      <c r="S59" s="2"/>
      <c r="T59" s="2"/>
      <c r="U59" s="56">
        <f t="shared" si="2"/>
        <v>852.9127892399999</v>
      </c>
      <c r="V59" s="50">
        <v>32</v>
      </c>
    </row>
    <row r="60" spans="1:21" ht="18.75">
      <c r="A60" s="1"/>
      <c r="B60" s="4" t="s">
        <v>137</v>
      </c>
      <c r="C60" s="16">
        <v>12048</v>
      </c>
      <c r="D60" s="16">
        <v>3</v>
      </c>
      <c r="E60" s="2"/>
      <c r="F60" s="2"/>
      <c r="G60" s="2"/>
      <c r="H60" s="2"/>
      <c r="I60" s="2"/>
      <c r="J60" s="2"/>
      <c r="K60" s="2"/>
      <c r="L60" s="25"/>
      <c r="M60" s="2"/>
      <c r="N60" s="2"/>
      <c r="O60" s="2">
        <v>35200</v>
      </c>
      <c r="P60" s="3">
        <v>0.2</v>
      </c>
      <c r="Q60" s="2">
        <f t="shared" si="0"/>
        <v>7040</v>
      </c>
      <c r="R60" s="2">
        <f t="shared" si="1"/>
        <v>7040</v>
      </c>
      <c r="S60" s="2"/>
      <c r="T60" s="2"/>
      <c r="U60" s="56">
        <f t="shared" si="2"/>
        <v>7.04</v>
      </c>
    </row>
    <row r="61" spans="1:22" ht="18.75">
      <c r="A61" s="1"/>
      <c r="B61" s="4" t="s">
        <v>41</v>
      </c>
      <c r="C61" s="16">
        <v>24896</v>
      </c>
      <c r="D61" s="16">
        <v>3</v>
      </c>
      <c r="E61" s="2"/>
      <c r="F61" s="2"/>
      <c r="G61" s="2"/>
      <c r="H61" s="2"/>
      <c r="I61" s="2"/>
      <c r="J61" s="2"/>
      <c r="K61" s="2"/>
      <c r="L61" s="25"/>
      <c r="M61" s="2"/>
      <c r="N61" s="2"/>
      <c r="O61" s="2">
        <v>35200</v>
      </c>
      <c r="P61" s="3">
        <v>0.3</v>
      </c>
      <c r="Q61" s="2">
        <f t="shared" si="0"/>
        <v>10560</v>
      </c>
      <c r="R61" s="2">
        <f t="shared" si="1"/>
        <v>10560</v>
      </c>
      <c r="S61" s="2"/>
      <c r="T61" s="2"/>
      <c r="U61" s="56">
        <f t="shared" si="2"/>
        <v>10.56</v>
      </c>
      <c r="V61" s="50">
        <v>33</v>
      </c>
    </row>
    <row r="62" spans="1:22" ht="18.75">
      <c r="A62" s="1"/>
      <c r="B62" s="4" t="s">
        <v>117</v>
      </c>
      <c r="C62" s="16">
        <v>75660</v>
      </c>
      <c r="D62" s="16">
        <v>1</v>
      </c>
      <c r="E62" s="2"/>
      <c r="F62" s="2"/>
      <c r="G62" s="2"/>
      <c r="H62" s="2"/>
      <c r="I62" s="2"/>
      <c r="J62" s="2"/>
      <c r="K62" s="2"/>
      <c r="L62" s="25"/>
      <c r="M62" s="2"/>
      <c r="N62" s="2"/>
      <c r="O62" s="2">
        <v>0</v>
      </c>
      <c r="P62" s="3">
        <v>0.8</v>
      </c>
      <c r="Q62" s="2">
        <f t="shared" si="0"/>
        <v>0</v>
      </c>
      <c r="R62" s="2">
        <f t="shared" si="1"/>
        <v>0</v>
      </c>
      <c r="S62" s="2"/>
      <c r="T62" s="2"/>
      <c r="U62" s="56">
        <f t="shared" si="2"/>
        <v>0</v>
      </c>
      <c r="V62" s="2">
        <v>34</v>
      </c>
    </row>
    <row r="63" spans="1:22" ht="18.75">
      <c r="A63" s="1"/>
      <c r="B63" s="4" t="s">
        <v>42</v>
      </c>
      <c r="C63" s="16">
        <v>7945</v>
      </c>
      <c r="D63" s="16">
        <v>4</v>
      </c>
      <c r="E63" s="2"/>
      <c r="F63" s="2"/>
      <c r="G63" s="2"/>
      <c r="H63" s="2"/>
      <c r="I63" s="2"/>
      <c r="J63" s="2"/>
      <c r="K63" s="2"/>
      <c r="L63" s="25"/>
      <c r="M63" s="2"/>
      <c r="N63" s="2"/>
      <c r="O63" s="2">
        <v>35200</v>
      </c>
      <c r="P63" s="3">
        <v>0.1</v>
      </c>
      <c r="Q63" s="2">
        <f t="shared" si="0"/>
        <v>3520</v>
      </c>
      <c r="R63" s="2">
        <f t="shared" si="1"/>
        <v>3520</v>
      </c>
      <c r="S63" s="2"/>
      <c r="T63" s="2"/>
      <c r="U63" s="56">
        <f t="shared" si="2"/>
        <v>3.52</v>
      </c>
      <c r="V63" s="58">
        <v>35</v>
      </c>
    </row>
    <row r="64" spans="1:22" ht="18.75">
      <c r="A64" s="1"/>
      <c r="B64" s="4" t="s">
        <v>116</v>
      </c>
      <c r="C64" s="16">
        <v>66264</v>
      </c>
      <c r="D64" s="16">
        <v>2</v>
      </c>
      <c r="E64" s="2"/>
      <c r="F64" s="2"/>
      <c r="G64" s="2"/>
      <c r="H64" s="2"/>
      <c r="I64" s="2"/>
      <c r="J64" s="2"/>
      <c r="K64" s="2"/>
      <c r="L64" s="25"/>
      <c r="M64" s="2"/>
      <c r="N64" s="2"/>
      <c r="O64" s="2">
        <v>35200</v>
      </c>
      <c r="P64" s="3">
        <v>0.7</v>
      </c>
      <c r="Q64" s="2">
        <f t="shared" si="0"/>
        <v>24640</v>
      </c>
      <c r="R64" s="2">
        <f t="shared" si="1"/>
        <v>24640</v>
      </c>
      <c r="S64" s="2"/>
      <c r="T64" s="2"/>
      <c r="U64" s="56">
        <f t="shared" si="2"/>
        <v>24.64</v>
      </c>
      <c r="V64" s="58">
        <v>36</v>
      </c>
    </row>
    <row r="65" spans="1:21" ht="18.75">
      <c r="A65" s="1"/>
      <c r="B65" s="4" t="s">
        <v>118</v>
      </c>
      <c r="C65" s="16">
        <v>29997</v>
      </c>
      <c r="D65" s="16">
        <v>2</v>
      </c>
      <c r="E65" s="2"/>
      <c r="F65" s="2"/>
      <c r="G65" s="2"/>
      <c r="H65" s="2"/>
      <c r="I65" s="2"/>
      <c r="J65" s="2"/>
      <c r="K65" s="2"/>
      <c r="L65" s="25"/>
      <c r="M65" s="2"/>
      <c r="N65" s="2"/>
      <c r="O65" s="2">
        <v>35200</v>
      </c>
      <c r="P65" s="3">
        <v>0.3</v>
      </c>
      <c r="Q65" s="2">
        <f t="shared" si="0"/>
        <v>10560</v>
      </c>
      <c r="R65" s="2">
        <f t="shared" si="1"/>
        <v>10560</v>
      </c>
      <c r="S65" s="2"/>
      <c r="T65" s="2"/>
      <c r="U65" s="56">
        <f t="shared" si="2"/>
        <v>10.56</v>
      </c>
    </row>
    <row r="66" spans="1:21" ht="18.75">
      <c r="A66" s="1"/>
      <c r="B66" s="4" t="s">
        <v>119</v>
      </c>
      <c r="C66" s="16">
        <v>10965</v>
      </c>
      <c r="D66" s="16">
        <v>3</v>
      </c>
      <c r="E66" s="2"/>
      <c r="F66" s="2"/>
      <c r="G66" s="2"/>
      <c r="H66" s="2"/>
      <c r="I66" s="2"/>
      <c r="J66" s="2"/>
      <c r="K66" s="2"/>
      <c r="L66" s="25"/>
      <c r="M66" s="2"/>
      <c r="N66" s="2"/>
      <c r="O66" s="2">
        <v>35200</v>
      </c>
      <c r="P66" s="3">
        <v>0.2</v>
      </c>
      <c r="Q66" s="2">
        <f t="shared" si="0"/>
        <v>7040</v>
      </c>
      <c r="R66" s="2">
        <f t="shared" si="1"/>
        <v>7040</v>
      </c>
      <c r="S66" s="2"/>
      <c r="T66" s="2"/>
      <c r="U66" s="56">
        <f t="shared" si="2"/>
        <v>7.04</v>
      </c>
    </row>
    <row r="67" spans="1:21" ht="18.75">
      <c r="A67" s="1"/>
      <c r="B67" s="4" t="s">
        <v>138</v>
      </c>
      <c r="C67" s="16">
        <v>14335</v>
      </c>
      <c r="D67" s="16">
        <v>3</v>
      </c>
      <c r="E67" s="2"/>
      <c r="F67" s="2"/>
      <c r="G67" s="2"/>
      <c r="H67" s="2"/>
      <c r="I67" s="2"/>
      <c r="J67" s="2"/>
      <c r="K67" s="2"/>
      <c r="L67" s="25"/>
      <c r="M67" s="2"/>
      <c r="N67" s="2"/>
      <c r="O67" s="2">
        <v>35200</v>
      </c>
      <c r="P67" s="3">
        <v>0.2</v>
      </c>
      <c r="Q67" s="2">
        <f t="shared" si="0"/>
        <v>7040</v>
      </c>
      <c r="R67" s="2">
        <f t="shared" si="1"/>
        <v>7040</v>
      </c>
      <c r="S67" s="2"/>
      <c r="T67" s="2"/>
      <c r="U67" s="56">
        <f t="shared" si="2"/>
        <v>7.04</v>
      </c>
    </row>
    <row r="68" spans="1:22" ht="18.75">
      <c r="A68" s="1"/>
      <c r="B68" s="4" t="s">
        <v>43</v>
      </c>
      <c r="C68" s="16">
        <v>10829</v>
      </c>
      <c r="D68" s="16">
        <v>3</v>
      </c>
      <c r="E68" s="2"/>
      <c r="F68" s="2"/>
      <c r="G68" s="2"/>
      <c r="H68" s="2"/>
      <c r="I68" s="2"/>
      <c r="J68" s="2"/>
      <c r="K68" s="2"/>
      <c r="L68" s="25"/>
      <c r="M68" s="2"/>
      <c r="N68" s="2"/>
      <c r="O68" s="2">
        <v>35200</v>
      </c>
      <c r="P68" s="3">
        <v>0.2</v>
      </c>
      <c r="Q68" s="2">
        <f t="shared" si="0"/>
        <v>7040</v>
      </c>
      <c r="R68" s="2">
        <f t="shared" si="1"/>
        <v>7040</v>
      </c>
      <c r="S68" s="2"/>
      <c r="T68" s="2"/>
      <c r="U68" s="56">
        <f t="shared" si="2"/>
        <v>7.04</v>
      </c>
      <c r="V68" s="50">
        <v>37</v>
      </c>
    </row>
    <row r="69" spans="1:22" ht="18.75">
      <c r="A69" s="1"/>
      <c r="B69" s="4" t="s">
        <v>44</v>
      </c>
      <c r="C69" s="16">
        <v>10768</v>
      </c>
      <c r="D69" s="16">
        <v>3</v>
      </c>
      <c r="E69" s="2"/>
      <c r="F69" s="2"/>
      <c r="G69" s="2"/>
      <c r="H69" s="2"/>
      <c r="I69" s="2"/>
      <c r="J69" s="2"/>
      <c r="K69" s="2"/>
      <c r="L69" s="25"/>
      <c r="M69" s="2"/>
      <c r="N69" s="2"/>
      <c r="O69" s="2">
        <v>35200</v>
      </c>
      <c r="P69" s="3">
        <v>0.2</v>
      </c>
      <c r="Q69" s="2">
        <f t="shared" si="0"/>
        <v>7040</v>
      </c>
      <c r="R69" s="2">
        <f t="shared" si="1"/>
        <v>7040</v>
      </c>
      <c r="S69" s="2"/>
      <c r="T69" s="2"/>
      <c r="U69" s="56">
        <f t="shared" si="2"/>
        <v>7.04</v>
      </c>
      <c r="V69" s="50">
        <v>38</v>
      </c>
    </row>
    <row r="70" spans="1:21" ht="18.75">
      <c r="A70" s="1"/>
      <c r="B70" s="4" t="s">
        <v>232</v>
      </c>
      <c r="C70" s="16">
        <v>79125</v>
      </c>
      <c r="D70" s="16">
        <v>2</v>
      </c>
      <c r="E70" s="2"/>
      <c r="F70" s="2"/>
      <c r="G70" s="2"/>
      <c r="H70" s="2"/>
      <c r="I70" s="2"/>
      <c r="J70" s="2"/>
      <c r="K70" s="2"/>
      <c r="L70" s="25"/>
      <c r="M70" s="2"/>
      <c r="N70" s="2"/>
      <c r="O70" s="2">
        <v>35200</v>
      </c>
      <c r="P70" s="3">
        <v>0.8</v>
      </c>
      <c r="Q70" s="2">
        <f t="shared" si="0"/>
        <v>28160</v>
      </c>
      <c r="R70" s="2">
        <f t="shared" si="1"/>
        <v>28160</v>
      </c>
      <c r="S70" s="2"/>
      <c r="T70" s="2"/>
      <c r="U70" s="56">
        <f t="shared" si="2"/>
        <v>28.16</v>
      </c>
    </row>
    <row r="71" spans="1:22" ht="18.75">
      <c r="A71" s="1"/>
      <c r="B71" s="4" t="s">
        <v>105</v>
      </c>
      <c r="C71" s="16">
        <v>21783</v>
      </c>
      <c r="D71" s="16">
        <v>3</v>
      </c>
      <c r="E71" s="2"/>
      <c r="F71" s="2"/>
      <c r="G71" s="2"/>
      <c r="H71" s="2"/>
      <c r="I71" s="2"/>
      <c r="J71" s="2"/>
      <c r="K71" s="2"/>
      <c r="L71" s="25"/>
      <c r="M71" s="2"/>
      <c r="N71" s="2"/>
      <c r="O71" s="2">
        <v>35200</v>
      </c>
      <c r="P71" s="3">
        <v>0.3</v>
      </c>
      <c r="Q71" s="2">
        <f t="shared" si="0"/>
        <v>10560</v>
      </c>
      <c r="R71" s="2">
        <f t="shared" si="1"/>
        <v>10560</v>
      </c>
      <c r="S71" s="2"/>
      <c r="T71" s="2"/>
      <c r="U71" s="56">
        <f t="shared" si="2"/>
        <v>10.56</v>
      </c>
      <c r="V71" s="50">
        <v>39</v>
      </c>
    </row>
    <row r="72" spans="1:22" ht="18.75">
      <c r="A72" s="1"/>
      <c r="B72" s="4" t="s">
        <v>126</v>
      </c>
      <c r="C72" s="16">
        <v>8055</v>
      </c>
      <c r="D72" s="16">
        <v>4</v>
      </c>
      <c r="E72" s="2"/>
      <c r="F72" s="2"/>
      <c r="G72" s="2"/>
      <c r="H72" s="2"/>
      <c r="I72" s="2"/>
      <c r="J72" s="2"/>
      <c r="K72" s="2"/>
      <c r="L72" s="25"/>
      <c r="M72" s="2"/>
      <c r="N72" s="2"/>
      <c r="O72" s="2">
        <v>35200</v>
      </c>
      <c r="P72" s="3">
        <v>0.1</v>
      </c>
      <c r="Q72" s="2">
        <f t="shared" si="0"/>
        <v>3520</v>
      </c>
      <c r="R72" s="2">
        <f t="shared" si="1"/>
        <v>3520</v>
      </c>
      <c r="S72" s="2"/>
      <c r="T72" s="2"/>
      <c r="U72" s="56">
        <f t="shared" si="2"/>
        <v>3.52</v>
      </c>
      <c r="V72" s="50">
        <v>40</v>
      </c>
    </row>
    <row r="73" spans="1:22" ht="18.75">
      <c r="A73" s="1"/>
      <c r="B73" s="4" t="s">
        <v>45</v>
      </c>
      <c r="C73" s="16">
        <v>9846</v>
      </c>
      <c r="D73" s="16">
        <v>4</v>
      </c>
      <c r="E73" s="2"/>
      <c r="F73" s="2"/>
      <c r="G73" s="2"/>
      <c r="H73" s="2"/>
      <c r="I73" s="2"/>
      <c r="J73" s="2"/>
      <c r="K73" s="2"/>
      <c r="L73" s="25"/>
      <c r="M73" s="2"/>
      <c r="N73" s="2"/>
      <c r="O73" s="2">
        <v>35200</v>
      </c>
      <c r="P73" s="3">
        <v>0.1</v>
      </c>
      <c r="Q73" s="2">
        <f t="shared" si="0"/>
        <v>3520</v>
      </c>
      <c r="R73" s="2">
        <f t="shared" si="1"/>
        <v>3520</v>
      </c>
      <c r="S73" s="2"/>
      <c r="T73" s="2"/>
      <c r="U73" s="56">
        <f t="shared" si="2"/>
        <v>3.52</v>
      </c>
      <c r="V73" s="50">
        <v>41</v>
      </c>
    </row>
    <row r="74" spans="1:21" ht="18.75">
      <c r="A74" s="1"/>
      <c r="B74" s="4" t="s">
        <v>204</v>
      </c>
      <c r="C74" s="16">
        <v>13365</v>
      </c>
      <c r="D74" s="16">
        <v>3</v>
      </c>
      <c r="E74" s="2"/>
      <c r="F74" s="2"/>
      <c r="G74" s="2"/>
      <c r="H74" s="2"/>
      <c r="I74" s="2"/>
      <c r="J74" s="2"/>
      <c r="K74" s="2"/>
      <c r="L74" s="25"/>
      <c r="M74" s="2"/>
      <c r="N74" s="2"/>
      <c r="O74" s="2">
        <v>35200</v>
      </c>
      <c r="P74" s="3">
        <v>0.2</v>
      </c>
      <c r="Q74" s="2">
        <f t="shared" si="0"/>
        <v>7040</v>
      </c>
      <c r="R74" s="2">
        <f t="shared" si="1"/>
        <v>7040</v>
      </c>
      <c r="S74" s="2"/>
      <c r="T74" s="2"/>
      <c r="U74" s="56">
        <f t="shared" si="2"/>
        <v>7.04</v>
      </c>
    </row>
    <row r="75" spans="1:22" ht="18.75">
      <c r="A75" s="1"/>
      <c r="B75" s="4" t="s">
        <v>205</v>
      </c>
      <c r="C75" s="16">
        <v>59256</v>
      </c>
      <c r="D75" s="16">
        <v>1</v>
      </c>
      <c r="E75" s="2"/>
      <c r="F75" s="2"/>
      <c r="G75" s="2"/>
      <c r="H75" s="2"/>
      <c r="I75" s="2"/>
      <c r="J75" s="2"/>
      <c r="K75" s="2"/>
      <c r="L75" s="25"/>
      <c r="M75" s="2"/>
      <c r="N75" s="2"/>
      <c r="O75" s="2">
        <v>35200</v>
      </c>
      <c r="P75" s="3">
        <v>0.6</v>
      </c>
      <c r="Q75" s="2">
        <f t="shared" si="0"/>
        <v>21120</v>
      </c>
      <c r="R75" s="2">
        <f t="shared" si="1"/>
        <v>21120</v>
      </c>
      <c r="S75" s="2"/>
      <c r="T75" s="2"/>
      <c r="U75" s="56">
        <f t="shared" si="2"/>
        <v>21.12</v>
      </c>
      <c r="V75" s="50">
        <v>42</v>
      </c>
    </row>
    <row r="76" spans="1:21" ht="18.75">
      <c r="A76" s="1"/>
      <c r="B76" s="4" t="s">
        <v>206</v>
      </c>
      <c r="C76" s="16">
        <v>7096</v>
      </c>
      <c r="D76" s="16">
        <v>4</v>
      </c>
      <c r="E76" s="2"/>
      <c r="F76" s="2"/>
      <c r="G76" s="2"/>
      <c r="H76" s="2"/>
      <c r="I76" s="2"/>
      <c r="J76" s="2"/>
      <c r="K76" s="2"/>
      <c r="L76" s="25"/>
      <c r="M76" s="2"/>
      <c r="N76" s="2"/>
      <c r="O76" s="2">
        <v>35200</v>
      </c>
      <c r="P76" s="3">
        <v>0.1</v>
      </c>
      <c r="Q76" s="2">
        <f t="shared" si="0"/>
        <v>3520</v>
      </c>
      <c r="R76" s="2">
        <f t="shared" si="1"/>
        <v>3520</v>
      </c>
      <c r="S76" s="2"/>
      <c r="T76" s="2"/>
      <c r="U76" s="56">
        <f t="shared" si="2"/>
        <v>3.52</v>
      </c>
    </row>
    <row r="77" spans="1:21" ht="18.75">
      <c r="A77" s="1"/>
      <c r="B77" s="4" t="s">
        <v>139</v>
      </c>
      <c r="C77" s="16">
        <v>5762</v>
      </c>
      <c r="D77" s="16">
        <v>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35200</v>
      </c>
      <c r="P77" s="3">
        <v>0.1</v>
      </c>
      <c r="Q77" s="2">
        <f t="shared" si="0"/>
        <v>3520</v>
      </c>
      <c r="R77" s="2">
        <f t="shared" si="1"/>
        <v>3520</v>
      </c>
      <c r="S77" s="2"/>
      <c r="T77" s="2"/>
      <c r="U77" s="56">
        <f t="shared" si="2"/>
        <v>3.52</v>
      </c>
    </row>
    <row r="78" spans="1:21" ht="18.75">
      <c r="A78" s="21"/>
      <c r="B78" s="40" t="s">
        <v>140</v>
      </c>
      <c r="C78" s="22">
        <v>5215</v>
      </c>
      <c r="D78" s="22">
        <v>5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>
        <v>35200</v>
      </c>
      <c r="P78" s="24">
        <v>0.1</v>
      </c>
      <c r="Q78" s="23">
        <f t="shared" si="0"/>
        <v>3520</v>
      </c>
      <c r="R78" s="23">
        <f t="shared" si="1"/>
        <v>3520</v>
      </c>
      <c r="S78" s="23"/>
      <c r="T78" s="23"/>
      <c r="U78" s="57">
        <f t="shared" si="2"/>
        <v>3.52</v>
      </c>
    </row>
    <row r="79" spans="1:22" ht="18.75">
      <c r="A79" s="20"/>
      <c r="B79" s="41" t="s">
        <v>46</v>
      </c>
      <c r="C79" s="15">
        <v>195728</v>
      </c>
      <c r="D79" s="15">
        <v>2</v>
      </c>
      <c r="E79" s="2">
        <v>37683</v>
      </c>
      <c r="F79" s="2">
        <f>E79*1.1</f>
        <v>41451.3</v>
      </c>
      <c r="G79" s="2">
        <f>F79*1.06</f>
        <v>43938.378000000004</v>
      </c>
      <c r="H79" s="2">
        <f>G79*1.04</f>
        <v>45695.913120000005</v>
      </c>
      <c r="I79" s="2">
        <f>H79*1.04</f>
        <v>47523.74964480001</v>
      </c>
      <c r="J79" s="2">
        <f>X5*45.5/12</f>
        <v>50084.023888888885</v>
      </c>
      <c r="K79" s="2">
        <f>J79*12</f>
        <v>601008.2866666666</v>
      </c>
      <c r="L79" s="2">
        <f>K79*30.2%</f>
        <v>181504.5025733333</v>
      </c>
      <c r="M79" s="2">
        <f>K79+L79</f>
        <v>782512.78924</v>
      </c>
      <c r="N79" s="2">
        <v>35200</v>
      </c>
      <c r="O79" s="2">
        <v>35200.4</v>
      </c>
      <c r="P79" s="3">
        <v>1</v>
      </c>
      <c r="Q79" s="2">
        <f t="shared" si="0"/>
        <v>35200.4</v>
      </c>
      <c r="R79" s="2">
        <f t="shared" si="1"/>
        <v>852913.18924</v>
      </c>
      <c r="S79" s="2"/>
      <c r="T79" s="2"/>
      <c r="U79" s="56">
        <f t="shared" si="2"/>
        <v>852.91318924</v>
      </c>
      <c r="V79" s="50">
        <v>43</v>
      </c>
    </row>
    <row r="80" spans="1:21" ht="18.75">
      <c r="A80" s="1"/>
      <c r="B80" s="4" t="s">
        <v>207</v>
      </c>
      <c r="C80" s="16">
        <v>1074</v>
      </c>
      <c r="D80" s="16">
        <v>6</v>
      </c>
      <c r="E80" s="2"/>
      <c r="F80" s="2"/>
      <c r="G80" s="2"/>
      <c r="H80" s="2"/>
      <c r="I80" s="2"/>
      <c r="J80" s="2"/>
      <c r="K80" s="2"/>
      <c r="L80" s="25"/>
      <c r="M80" s="2"/>
      <c r="N80" s="2"/>
      <c r="O80" s="2">
        <v>35200</v>
      </c>
      <c r="P80" s="3">
        <v>0.1</v>
      </c>
      <c r="Q80" s="2">
        <f t="shared" si="0"/>
        <v>3520</v>
      </c>
      <c r="R80" s="2">
        <f t="shared" si="1"/>
        <v>3520</v>
      </c>
      <c r="S80" s="2"/>
      <c r="T80" s="2"/>
      <c r="U80" s="56">
        <f t="shared" si="2"/>
        <v>3.52</v>
      </c>
    </row>
    <row r="81" spans="1:21" ht="18.75">
      <c r="A81" s="1"/>
      <c r="B81" s="4" t="s">
        <v>141</v>
      </c>
      <c r="C81" s="16">
        <v>9303</v>
      </c>
      <c r="D81" s="16">
        <v>4</v>
      </c>
      <c r="E81" s="2"/>
      <c r="F81" s="2"/>
      <c r="G81" s="2"/>
      <c r="H81" s="2"/>
      <c r="I81" s="2"/>
      <c r="J81" s="2"/>
      <c r="K81" s="2"/>
      <c r="L81" s="25"/>
      <c r="M81" s="2"/>
      <c r="N81" s="2"/>
      <c r="O81" s="2">
        <v>35200</v>
      </c>
      <c r="P81" s="3">
        <v>0.1</v>
      </c>
      <c r="Q81" s="2">
        <f t="shared" si="0"/>
        <v>3520</v>
      </c>
      <c r="R81" s="2">
        <f t="shared" si="1"/>
        <v>3520</v>
      </c>
      <c r="S81" s="2"/>
      <c r="T81" s="2"/>
      <c r="U81" s="56">
        <f t="shared" si="2"/>
        <v>3.52</v>
      </c>
    </row>
    <row r="82" spans="1:21" ht="18.75">
      <c r="A82" s="1"/>
      <c r="B82" s="4" t="s">
        <v>223</v>
      </c>
      <c r="C82" s="16">
        <v>11606</v>
      </c>
      <c r="D82" s="16">
        <v>3</v>
      </c>
      <c r="E82" s="2"/>
      <c r="F82" s="2"/>
      <c r="G82" s="2"/>
      <c r="H82" s="2"/>
      <c r="I82" s="2"/>
      <c r="J82" s="2"/>
      <c r="K82" s="2"/>
      <c r="L82" s="25"/>
      <c r="M82" s="2"/>
      <c r="N82" s="2"/>
      <c r="O82" s="2">
        <v>35200</v>
      </c>
      <c r="P82" s="3">
        <v>0.2</v>
      </c>
      <c r="Q82" s="2">
        <f t="shared" si="0"/>
        <v>7040</v>
      </c>
      <c r="R82" s="2">
        <f t="shared" si="1"/>
        <v>7040</v>
      </c>
      <c r="S82" s="2"/>
      <c r="T82" s="2"/>
      <c r="U82" s="56">
        <f t="shared" si="2"/>
        <v>7.04</v>
      </c>
    </row>
    <row r="83" spans="1:21" ht="18.75">
      <c r="A83" s="1"/>
      <c r="B83" s="4" t="s">
        <v>142</v>
      </c>
      <c r="C83" s="16">
        <v>5270</v>
      </c>
      <c r="D83" s="16">
        <v>5</v>
      </c>
      <c r="E83" s="2"/>
      <c r="F83" s="2"/>
      <c r="G83" s="2"/>
      <c r="H83" s="2"/>
      <c r="I83" s="2"/>
      <c r="J83" s="2"/>
      <c r="K83" s="2"/>
      <c r="L83" s="25"/>
      <c r="M83" s="2"/>
      <c r="N83" s="2"/>
      <c r="O83" s="2">
        <v>35200</v>
      </c>
      <c r="P83" s="3">
        <v>0.1</v>
      </c>
      <c r="Q83" s="2">
        <f aca="true" t="shared" si="3" ref="Q83:Q146">O83*P83</f>
        <v>3520</v>
      </c>
      <c r="R83" s="2">
        <f aca="true" t="shared" si="4" ref="R83:R146">M83+N83+Q83</f>
        <v>3520</v>
      </c>
      <c r="S83" s="2"/>
      <c r="T83" s="2"/>
      <c r="U83" s="56">
        <f aca="true" t="shared" si="5" ref="U83:U146">R83/1000</f>
        <v>3.52</v>
      </c>
    </row>
    <row r="84" spans="1:21" ht="18.75">
      <c r="A84" s="1"/>
      <c r="B84" s="4" t="s">
        <v>143</v>
      </c>
      <c r="C84" s="16">
        <v>10004</v>
      </c>
      <c r="D84" s="16">
        <v>3</v>
      </c>
      <c r="E84" s="2"/>
      <c r="F84" s="2"/>
      <c r="G84" s="2"/>
      <c r="H84" s="2"/>
      <c r="I84" s="2"/>
      <c r="J84" s="2"/>
      <c r="K84" s="2"/>
      <c r="L84" s="25"/>
      <c r="M84" s="2"/>
      <c r="N84" s="2"/>
      <c r="O84" s="2">
        <v>35200</v>
      </c>
      <c r="P84" s="3">
        <v>0.2</v>
      </c>
      <c r="Q84" s="2">
        <f t="shared" si="3"/>
        <v>7040</v>
      </c>
      <c r="R84" s="2">
        <f t="shared" si="4"/>
        <v>7040</v>
      </c>
      <c r="S84" s="2"/>
      <c r="T84" s="2"/>
      <c r="U84" s="56">
        <f t="shared" si="5"/>
        <v>7.04</v>
      </c>
    </row>
    <row r="85" spans="1:21" ht="18.75">
      <c r="A85" s="1"/>
      <c r="B85" s="4" t="s">
        <v>144</v>
      </c>
      <c r="C85" s="16">
        <v>15842</v>
      </c>
      <c r="D85" s="16">
        <v>3</v>
      </c>
      <c r="E85" s="2"/>
      <c r="F85" s="2"/>
      <c r="G85" s="2"/>
      <c r="H85" s="2"/>
      <c r="I85" s="2"/>
      <c r="J85" s="2"/>
      <c r="K85" s="2"/>
      <c r="L85" s="25"/>
      <c r="M85" s="2"/>
      <c r="N85" s="2"/>
      <c r="O85" s="2">
        <v>35200</v>
      </c>
      <c r="P85" s="3">
        <v>0.2</v>
      </c>
      <c r="Q85" s="2">
        <f t="shared" si="3"/>
        <v>7040</v>
      </c>
      <c r="R85" s="2">
        <f t="shared" si="4"/>
        <v>7040</v>
      </c>
      <c r="S85" s="2"/>
      <c r="T85" s="2"/>
      <c r="U85" s="56">
        <f t="shared" si="5"/>
        <v>7.04</v>
      </c>
    </row>
    <row r="86" spans="1:21" ht="18.75">
      <c r="A86" s="1"/>
      <c r="B86" s="4" t="s">
        <v>208</v>
      </c>
      <c r="C86" s="16">
        <v>13299</v>
      </c>
      <c r="D86" s="16">
        <v>3</v>
      </c>
      <c r="E86" s="2"/>
      <c r="F86" s="2"/>
      <c r="G86" s="2"/>
      <c r="H86" s="2"/>
      <c r="I86" s="2"/>
      <c r="J86" s="2"/>
      <c r="K86" s="2"/>
      <c r="L86" s="25"/>
      <c r="M86" s="2"/>
      <c r="N86" s="2"/>
      <c r="O86" s="2">
        <v>35200</v>
      </c>
      <c r="P86" s="3">
        <v>0.2</v>
      </c>
      <c r="Q86" s="2">
        <f t="shared" si="3"/>
        <v>7040</v>
      </c>
      <c r="R86" s="2">
        <f t="shared" si="4"/>
        <v>7040</v>
      </c>
      <c r="S86" s="2"/>
      <c r="T86" s="2"/>
      <c r="U86" s="56">
        <f t="shared" si="5"/>
        <v>7.04</v>
      </c>
    </row>
    <row r="87" spans="1:21" ht="18.75">
      <c r="A87" s="1"/>
      <c r="B87" s="4" t="s">
        <v>209</v>
      </c>
      <c r="C87" s="16">
        <v>20820</v>
      </c>
      <c r="D87" s="16">
        <v>2</v>
      </c>
      <c r="E87" s="2"/>
      <c r="F87" s="2"/>
      <c r="G87" s="2"/>
      <c r="H87" s="2"/>
      <c r="I87" s="2"/>
      <c r="J87" s="2"/>
      <c r="K87" s="2"/>
      <c r="L87" s="25"/>
      <c r="M87" s="2"/>
      <c r="N87" s="2"/>
      <c r="O87" s="2">
        <v>35200</v>
      </c>
      <c r="P87" s="3">
        <v>0.3</v>
      </c>
      <c r="Q87" s="2">
        <f t="shared" si="3"/>
        <v>10560</v>
      </c>
      <c r="R87" s="2">
        <f t="shared" si="4"/>
        <v>10560</v>
      </c>
      <c r="S87" s="2"/>
      <c r="T87" s="2"/>
      <c r="U87" s="56">
        <f t="shared" si="5"/>
        <v>10.56</v>
      </c>
    </row>
    <row r="88" spans="1:22" ht="18.75">
      <c r="A88" s="1"/>
      <c r="B88" s="4" t="s">
        <v>47</v>
      </c>
      <c r="C88" s="16">
        <v>19091</v>
      </c>
      <c r="D88" s="16">
        <v>3</v>
      </c>
      <c r="E88" s="2"/>
      <c r="F88" s="2"/>
      <c r="G88" s="2"/>
      <c r="H88" s="2"/>
      <c r="I88" s="2"/>
      <c r="J88" s="2"/>
      <c r="K88" s="2"/>
      <c r="L88" s="25"/>
      <c r="M88" s="2"/>
      <c r="N88" s="2"/>
      <c r="O88" s="2">
        <v>35200</v>
      </c>
      <c r="P88" s="3">
        <v>0.2</v>
      </c>
      <c r="Q88" s="2">
        <f t="shared" si="3"/>
        <v>7040</v>
      </c>
      <c r="R88" s="2">
        <f t="shared" si="4"/>
        <v>7040</v>
      </c>
      <c r="S88" s="2"/>
      <c r="T88" s="2"/>
      <c r="U88" s="56">
        <f t="shared" si="5"/>
        <v>7.04</v>
      </c>
      <c r="V88" s="50">
        <v>44</v>
      </c>
    </row>
    <row r="89" spans="1:21" ht="18.75">
      <c r="A89" s="1"/>
      <c r="B89" s="4" t="s">
        <v>145</v>
      </c>
      <c r="C89" s="16">
        <v>6427</v>
      </c>
      <c r="D89" s="16">
        <v>4</v>
      </c>
      <c r="E89" s="2"/>
      <c r="F89" s="2"/>
      <c r="G89" s="2"/>
      <c r="H89" s="2"/>
      <c r="I89" s="2"/>
      <c r="J89" s="2"/>
      <c r="K89" s="2"/>
      <c r="L89" s="25"/>
      <c r="M89" s="2"/>
      <c r="N89" s="2"/>
      <c r="O89" s="2">
        <v>35200</v>
      </c>
      <c r="P89" s="3">
        <v>0.1</v>
      </c>
      <c r="Q89" s="2">
        <f t="shared" si="3"/>
        <v>3520</v>
      </c>
      <c r="R89" s="2">
        <f t="shared" si="4"/>
        <v>3520</v>
      </c>
      <c r="S89" s="2"/>
      <c r="T89" s="2"/>
      <c r="U89" s="56">
        <f t="shared" si="5"/>
        <v>3.52</v>
      </c>
    </row>
    <row r="90" spans="1:22" ht="18.75">
      <c r="A90" s="21"/>
      <c r="B90" s="40" t="s">
        <v>48</v>
      </c>
      <c r="C90" s="22">
        <v>8938</v>
      </c>
      <c r="D90" s="22">
        <v>4</v>
      </c>
      <c r="E90" s="23"/>
      <c r="F90" s="23"/>
      <c r="G90" s="23"/>
      <c r="H90" s="23"/>
      <c r="I90" s="23"/>
      <c r="J90" s="23"/>
      <c r="K90" s="23"/>
      <c r="L90" s="27"/>
      <c r="M90" s="23"/>
      <c r="N90" s="23"/>
      <c r="O90" s="23">
        <v>35200</v>
      </c>
      <c r="P90" s="24">
        <v>0.1</v>
      </c>
      <c r="Q90" s="23">
        <f t="shared" si="3"/>
        <v>3520</v>
      </c>
      <c r="R90" s="23">
        <f t="shared" si="4"/>
        <v>3520</v>
      </c>
      <c r="S90" s="23"/>
      <c r="T90" s="23"/>
      <c r="U90" s="57">
        <f t="shared" si="5"/>
        <v>3.52</v>
      </c>
      <c r="V90" s="50">
        <v>45</v>
      </c>
    </row>
    <row r="91" spans="1:22" ht="18.75">
      <c r="A91" s="20"/>
      <c r="B91" s="41" t="s">
        <v>49</v>
      </c>
      <c r="C91" s="15">
        <v>232752</v>
      </c>
      <c r="D91" s="15">
        <v>1</v>
      </c>
      <c r="E91" s="2">
        <v>37683</v>
      </c>
      <c r="F91" s="2">
        <f>E91*1.1</f>
        <v>41451.3</v>
      </c>
      <c r="G91" s="2">
        <f>F91*1.06</f>
        <v>43938.378000000004</v>
      </c>
      <c r="H91" s="2">
        <f>G91*1.04</f>
        <v>45695.913120000005</v>
      </c>
      <c r="I91" s="2">
        <f>H91*1.04</f>
        <v>47523.74964480001</v>
      </c>
      <c r="J91" s="2">
        <f>X5*45.5/12</f>
        <v>50084.023888888885</v>
      </c>
      <c r="K91" s="2">
        <f>J91*12</f>
        <v>601008.2866666666</v>
      </c>
      <c r="L91" s="25">
        <f>K91*30.2%</f>
        <v>181504.5025733333</v>
      </c>
      <c r="M91" s="2">
        <f>K91+L91</f>
        <v>782512.78924</v>
      </c>
      <c r="N91" s="2">
        <v>35200</v>
      </c>
      <c r="O91" s="2">
        <v>35200.4</v>
      </c>
      <c r="P91" s="3">
        <v>1</v>
      </c>
      <c r="Q91" s="2">
        <f t="shared" si="3"/>
        <v>35200.4</v>
      </c>
      <c r="R91" s="2">
        <f t="shared" si="4"/>
        <v>852913.18924</v>
      </c>
      <c r="S91" s="2"/>
      <c r="T91" s="2"/>
      <c r="U91" s="56">
        <f t="shared" si="5"/>
        <v>852.91318924</v>
      </c>
      <c r="V91" s="50">
        <v>46</v>
      </c>
    </row>
    <row r="92" spans="1:21" ht="18.75">
      <c r="A92" s="1"/>
      <c r="B92" s="4" t="s">
        <v>146</v>
      </c>
      <c r="C92" s="16">
        <v>9484</v>
      </c>
      <c r="D92" s="16">
        <v>4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>
        <v>35200</v>
      </c>
      <c r="P92" s="3">
        <v>0.1</v>
      </c>
      <c r="Q92" s="2">
        <f t="shared" si="3"/>
        <v>3520</v>
      </c>
      <c r="R92" s="2">
        <f t="shared" si="4"/>
        <v>3520</v>
      </c>
      <c r="S92" s="2"/>
      <c r="T92" s="2"/>
      <c r="U92" s="56">
        <f t="shared" si="5"/>
        <v>3.52</v>
      </c>
    </row>
    <row r="93" spans="1:21" ht="18.75">
      <c r="A93" s="1"/>
      <c r="B93" s="4" t="s">
        <v>147</v>
      </c>
      <c r="C93" s="16">
        <v>6927</v>
      </c>
      <c r="D93" s="16">
        <v>4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>
        <v>35200</v>
      </c>
      <c r="P93" s="3">
        <v>0.1</v>
      </c>
      <c r="Q93" s="2">
        <f t="shared" si="3"/>
        <v>3520</v>
      </c>
      <c r="R93" s="2">
        <f t="shared" si="4"/>
        <v>3520</v>
      </c>
      <c r="S93" s="2"/>
      <c r="T93" s="2"/>
      <c r="U93" s="56">
        <f t="shared" si="5"/>
        <v>3.52</v>
      </c>
    </row>
    <row r="94" spans="1:21" ht="18.75">
      <c r="A94" s="1"/>
      <c r="B94" s="4" t="s">
        <v>148</v>
      </c>
      <c r="C94" s="16">
        <v>6284</v>
      </c>
      <c r="D94" s="16">
        <v>4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>
        <v>35200</v>
      </c>
      <c r="P94" s="3">
        <v>0.1</v>
      </c>
      <c r="Q94" s="2">
        <f t="shared" si="3"/>
        <v>3520</v>
      </c>
      <c r="R94" s="2">
        <f t="shared" si="4"/>
        <v>3520</v>
      </c>
      <c r="S94" s="2"/>
      <c r="T94" s="2"/>
      <c r="U94" s="56">
        <f t="shared" si="5"/>
        <v>3.52</v>
      </c>
    </row>
    <row r="95" spans="1:22" ht="18.75">
      <c r="A95" s="1"/>
      <c r="B95" s="4" t="s">
        <v>50</v>
      </c>
      <c r="C95" s="16">
        <v>14163</v>
      </c>
      <c r="D95" s="16">
        <v>3</v>
      </c>
      <c r="E95" s="2"/>
      <c r="F95" s="2"/>
      <c r="G95" s="2"/>
      <c r="H95" s="2"/>
      <c r="I95" s="2"/>
      <c r="J95" s="2"/>
      <c r="K95" s="2"/>
      <c r="L95" s="25"/>
      <c r="M95" s="2"/>
      <c r="N95" s="2"/>
      <c r="O95" s="2">
        <v>35200</v>
      </c>
      <c r="P95" s="3">
        <v>0.2</v>
      </c>
      <c r="Q95" s="2">
        <f t="shared" si="3"/>
        <v>7040</v>
      </c>
      <c r="R95" s="2">
        <f t="shared" si="4"/>
        <v>7040</v>
      </c>
      <c r="S95" s="2"/>
      <c r="T95" s="2"/>
      <c r="U95" s="56">
        <f t="shared" si="5"/>
        <v>7.04</v>
      </c>
      <c r="V95" s="50">
        <v>47</v>
      </c>
    </row>
    <row r="96" spans="1:22" ht="18.75">
      <c r="A96" s="1"/>
      <c r="B96" s="4" t="s">
        <v>51</v>
      </c>
      <c r="C96" s="16">
        <v>21920</v>
      </c>
      <c r="D96" s="16">
        <v>2</v>
      </c>
      <c r="E96" s="2"/>
      <c r="F96" s="2"/>
      <c r="G96" s="2"/>
      <c r="H96" s="2"/>
      <c r="I96" s="2"/>
      <c r="J96" s="2"/>
      <c r="K96" s="2"/>
      <c r="L96" s="25"/>
      <c r="M96" s="2"/>
      <c r="N96" s="2"/>
      <c r="O96" s="2">
        <v>35200</v>
      </c>
      <c r="P96" s="3">
        <v>0.3</v>
      </c>
      <c r="Q96" s="2">
        <f t="shared" si="3"/>
        <v>10560</v>
      </c>
      <c r="R96" s="2">
        <f t="shared" si="4"/>
        <v>10560</v>
      </c>
      <c r="S96" s="2"/>
      <c r="T96" s="2"/>
      <c r="U96" s="56">
        <f t="shared" si="5"/>
        <v>10.56</v>
      </c>
      <c r="V96" s="50">
        <v>48</v>
      </c>
    </row>
    <row r="97" spans="1:22" ht="18.75">
      <c r="A97" s="1"/>
      <c r="B97" s="4" t="s">
        <v>52</v>
      </c>
      <c r="C97" s="16">
        <v>5696</v>
      </c>
      <c r="D97" s="16">
        <v>4</v>
      </c>
      <c r="E97" s="2"/>
      <c r="F97" s="2"/>
      <c r="G97" s="2"/>
      <c r="H97" s="2"/>
      <c r="I97" s="2"/>
      <c r="J97" s="2"/>
      <c r="K97" s="2"/>
      <c r="L97" s="25"/>
      <c r="M97" s="2"/>
      <c r="N97" s="2"/>
      <c r="O97" s="2">
        <v>35200</v>
      </c>
      <c r="P97" s="3">
        <v>0.1</v>
      </c>
      <c r="Q97" s="2">
        <f t="shared" si="3"/>
        <v>3520</v>
      </c>
      <c r="R97" s="2">
        <f t="shared" si="4"/>
        <v>3520</v>
      </c>
      <c r="S97" s="2"/>
      <c r="T97" s="2"/>
      <c r="U97" s="56">
        <f t="shared" si="5"/>
        <v>3.52</v>
      </c>
      <c r="V97" s="50">
        <v>49</v>
      </c>
    </row>
    <row r="98" spans="1:22" ht="18.75">
      <c r="A98" s="1"/>
      <c r="B98" s="4" t="s">
        <v>229</v>
      </c>
      <c r="C98" s="16">
        <v>5622</v>
      </c>
      <c r="D98" s="16">
        <v>4</v>
      </c>
      <c r="E98" s="2"/>
      <c r="F98" s="2"/>
      <c r="G98" s="2"/>
      <c r="H98" s="2"/>
      <c r="I98" s="2"/>
      <c r="J98" s="2"/>
      <c r="K98" s="2"/>
      <c r="L98" s="25"/>
      <c r="M98" s="2"/>
      <c r="N98" s="2"/>
      <c r="O98" s="2">
        <v>35200</v>
      </c>
      <c r="P98" s="3">
        <v>0.1</v>
      </c>
      <c r="Q98" s="2">
        <f t="shared" si="3"/>
        <v>3520</v>
      </c>
      <c r="R98" s="2">
        <f t="shared" si="4"/>
        <v>3520</v>
      </c>
      <c r="S98" s="2"/>
      <c r="T98" s="2"/>
      <c r="U98" s="56">
        <f t="shared" si="5"/>
        <v>3.52</v>
      </c>
      <c r="V98" s="50">
        <v>50</v>
      </c>
    </row>
    <row r="99" spans="1:21" ht="18.75">
      <c r="A99" s="1"/>
      <c r="B99" s="4" t="s">
        <v>226</v>
      </c>
      <c r="C99" s="16">
        <v>5848</v>
      </c>
      <c r="D99" s="16">
        <v>4</v>
      </c>
      <c r="E99" s="2"/>
      <c r="F99" s="2"/>
      <c r="G99" s="2"/>
      <c r="H99" s="2"/>
      <c r="I99" s="2"/>
      <c r="J99" s="2"/>
      <c r="K99" s="2"/>
      <c r="L99" s="25"/>
      <c r="M99" s="2"/>
      <c r="N99" s="2"/>
      <c r="O99" s="2">
        <v>35200</v>
      </c>
      <c r="P99" s="3">
        <v>0.1</v>
      </c>
      <c r="Q99" s="2">
        <f t="shared" si="3"/>
        <v>3520</v>
      </c>
      <c r="R99" s="2">
        <f t="shared" si="4"/>
        <v>3520</v>
      </c>
      <c r="S99" s="2"/>
      <c r="T99" s="2"/>
      <c r="U99" s="56">
        <f t="shared" si="5"/>
        <v>3.52</v>
      </c>
    </row>
    <row r="100" spans="1:22" ht="18.75">
      <c r="A100" s="1"/>
      <c r="B100" s="4" t="s">
        <v>106</v>
      </c>
      <c r="C100" s="16">
        <v>7982</v>
      </c>
      <c r="D100" s="16">
        <v>4</v>
      </c>
      <c r="E100" s="2"/>
      <c r="F100" s="2"/>
      <c r="G100" s="2"/>
      <c r="H100" s="2"/>
      <c r="I100" s="2"/>
      <c r="J100" s="2"/>
      <c r="K100" s="2"/>
      <c r="L100" s="25"/>
      <c r="M100" s="2"/>
      <c r="N100" s="2"/>
      <c r="O100" s="2">
        <v>35200</v>
      </c>
      <c r="P100" s="3">
        <v>0.1</v>
      </c>
      <c r="Q100" s="2">
        <f t="shared" si="3"/>
        <v>3520</v>
      </c>
      <c r="R100" s="2">
        <f t="shared" si="4"/>
        <v>3520</v>
      </c>
      <c r="S100" s="2"/>
      <c r="T100" s="2"/>
      <c r="U100" s="56">
        <f t="shared" si="5"/>
        <v>3.52</v>
      </c>
      <c r="V100" s="50">
        <v>51</v>
      </c>
    </row>
    <row r="101" spans="1:22" ht="18.75">
      <c r="A101" s="1"/>
      <c r="B101" s="4" t="s">
        <v>53</v>
      </c>
      <c r="C101" s="16">
        <v>6072</v>
      </c>
      <c r="D101" s="16">
        <v>4</v>
      </c>
      <c r="E101" s="2"/>
      <c r="F101" s="2"/>
      <c r="G101" s="2"/>
      <c r="H101" s="2"/>
      <c r="I101" s="2"/>
      <c r="J101" s="2"/>
      <c r="K101" s="2"/>
      <c r="L101" s="25"/>
      <c r="M101" s="2"/>
      <c r="N101" s="2"/>
      <c r="O101" s="2">
        <v>35200</v>
      </c>
      <c r="P101" s="3">
        <v>0.1</v>
      </c>
      <c r="Q101" s="2">
        <f t="shared" si="3"/>
        <v>3520</v>
      </c>
      <c r="R101" s="2">
        <f t="shared" si="4"/>
        <v>3520</v>
      </c>
      <c r="S101" s="2"/>
      <c r="T101" s="2"/>
      <c r="U101" s="56">
        <f t="shared" si="5"/>
        <v>3.52</v>
      </c>
      <c r="V101" s="50">
        <v>52</v>
      </c>
    </row>
    <row r="102" spans="1:22" ht="18.75">
      <c r="A102" s="1"/>
      <c r="B102" s="4" t="s">
        <v>54</v>
      </c>
      <c r="C102" s="16">
        <v>10103</v>
      </c>
      <c r="D102" s="16">
        <v>3</v>
      </c>
      <c r="E102" s="2"/>
      <c r="F102" s="2"/>
      <c r="G102" s="2"/>
      <c r="H102" s="2"/>
      <c r="I102" s="2"/>
      <c r="J102" s="2"/>
      <c r="K102" s="2"/>
      <c r="L102" s="25"/>
      <c r="M102" s="2"/>
      <c r="N102" s="2"/>
      <c r="O102" s="2">
        <v>35200</v>
      </c>
      <c r="P102" s="3">
        <v>0.2</v>
      </c>
      <c r="Q102" s="2">
        <f t="shared" si="3"/>
        <v>7040</v>
      </c>
      <c r="R102" s="2">
        <f t="shared" si="4"/>
        <v>7040</v>
      </c>
      <c r="S102" s="2"/>
      <c r="T102" s="2"/>
      <c r="U102" s="56">
        <f t="shared" si="5"/>
        <v>7.04</v>
      </c>
      <c r="V102" s="50">
        <v>53</v>
      </c>
    </row>
    <row r="103" spans="1:22" ht="18.75">
      <c r="A103" s="1"/>
      <c r="B103" s="4" t="s">
        <v>55</v>
      </c>
      <c r="C103" s="16">
        <v>5594</v>
      </c>
      <c r="D103" s="16">
        <v>4</v>
      </c>
      <c r="E103" s="2"/>
      <c r="F103" s="2"/>
      <c r="G103" s="2"/>
      <c r="H103" s="2"/>
      <c r="I103" s="2"/>
      <c r="J103" s="2"/>
      <c r="K103" s="2"/>
      <c r="L103" s="25"/>
      <c r="M103" s="2"/>
      <c r="N103" s="2"/>
      <c r="O103" s="2">
        <v>35200</v>
      </c>
      <c r="P103" s="3">
        <v>0.1</v>
      </c>
      <c r="Q103" s="2">
        <f t="shared" si="3"/>
        <v>3520</v>
      </c>
      <c r="R103" s="2">
        <f t="shared" si="4"/>
        <v>3520</v>
      </c>
      <c r="S103" s="2"/>
      <c r="T103" s="2"/>
      <c r="U103" s="56">
        <f t="shared" si="5"/>
        <v>3.52</v>
      </c>
      <c r="V103" s="50">
        <v>54</v>
      </c>
    </row>
    <row r="104" spans="1:22" ht="18.75">
      <c r="A104" s="1"/>
      <c r="B104" s="4" t="s">
        <v>56</v>
      </c>
      <c r="C104" s="16">
        <v>18441</v>
      </c>
      <c r="D104" s="16">
        <v>3</v>
      </c>
      <c r="E104" s="2"/>
      <c r="F104" s="2"/>
      <c r="G104" s="2"/>
      <c r="H104" s="2"/>
      <c r="I104" s="2"/>
      <c r="J104" s="2"/>
      <c r="K104" s="2"/>
      <c r="L104" s="25"/>
      <c r="M104" s="2"/>
      <c r="N104" s="2"/>
      <c r="O104" s="2">
        <v>35200</v>
      </c>
      <c r="P104" s="3">
        <v>0.2</v>
      </c>
      <c r="Q104" s="2">
        <f t="shared" si="3"/>
        <v>7040</v>
      </c>
      <c r="R104" s="2">
        <f t="shared" si="4"/>
        <v>7040</v>
      </c>
      <c r="S104" s="2"/>
      <c r="T104" s="2"/>
      <c r="U104" s="56">
        <f t="shared" si="5"/>
        <v>7.04</v>
      </c>
      <c r="V104" s="50">
        <v>55</v>
      </c>
    </row>
    <row r="105" spans="1:21" ht="18.75">
      <c r="A105" s="1"/>
      <c r="B105" s="4" t="s">
        <v>149</v>
      </c>
      <c r="C105" s="16">
        <v>7776</v>
      </c>
      <c r="D105" s="16">
        <v>4</v>
      </c>
      <c r="E105" s="2"/>
      <c r="F105" s="2"/>
      <c r="G105" s="2"/>
      <c r="H105" s="2"/>
      <c r="I105" s="2"/>
      <c r="J105" s="2"/>
      <c r="K105" s="2"/>
      <c r="L105" s="25"/>
      <c r="M105" s="2"/>
      <c r="N105" s="2"/>
      <c r="O105" s="2">
        <v>35200</v>
      </c>
      <c r="P105" s="3">
        <v>0.1</v>
      </c>
      <c r="Q105" s="2">
        <f t="shared" si="3"/>
        <v>3520</v>
      </c>
      <c r="R105" s="2">
        <f t="shared" si="4"/>
        <v>3520</v>
      </c>
      <c r="S105" s="2"/>
      <c r="T105" s="2"/>
      <c r="U105" s="56">
        <f t="shared" si="5"/>
        <v>3.52</v>
      </c>
    </row>
    <row r="106" spans="1:21" ht="18.75">
      <c r="A106" s="1"/>
      <c r="B106" s="4" t="s">
        <v>150</v>
      </c>
      <c r="C106" s="16">
        <v>5110</v>
      </c>
      <c r="D106" s="16">
        <v>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>
        <v>35200</v>
      </c>
      <c r="P106" s="3">
        <v>0.1</v>
      </c>
      <c r="Q106" s="2">
        <f t="shared" si="3"/>
        <v>3520</v>
      </c>
      <c r="R106" s="2">
        <f t="shared" si="4"/>
        <v>3520</v>
      </c>
      <c r="S106" s="2"/>
      <c r="T106" s="2"/>
      <c r="U106" s="56">
        <f t="shared" si="5"/>
        <v>3.52</v>
      </c>
    </row>
    <row r="107" spans="1:21" ht="18.75">
      <c r="A107" s="21"/>
      <c r="B107" s="40" t="s">
        <v>210</v>
      </c>
      <c r="C107" s="22">
        <v>6419</v>
      </c>
      <c r="D107" s="22">
        <v>4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>
        <v>35200</v>
      </c>
      <c r="P107" s="24">
        <v>0.1</v>
      </c>
      <c r="Q107" s="23">
        <f t="shared" si="3"/>
        <v>3520</v>
      </c>
      <c r="R107" s="23">
        <f t="shared" si="4"/>
        <v>3520</v>
      </c>
      <c r="S107" s="23"/>
      <c r="T107" s="23"/>
      <c r="U107" s="57">
        <f t="shared" si="5"/>
        <v>3.52</v>
      </c>
    </row>
    <row r="108" spans="1:22" ht="18.75">
      <c r="A108" s="20"/>
      <c r="B108" s="41" t="s">
        <v>57</v>
      </c>
      <c r="C108" s="15">
        <v>73714</v>
      </c>
      <c r="D108" s="15">
        <v>3</v>
      </c>
      <c r="E108" s="2">
        <v>36428</v>
      </c>
      <c r="F108" s="2">
        <f>E108*1.1</f>
        <v>40070.8</v>
      </c>
      <c r="G108" s="26">
        <f>F108*1.06</f>
        <v>42475.048</v>
      </c>
      <c r="H108" s="2">
        <f>G108*1.04</f>
        <v>44174.049920000005</v>
      </c>
      <c r="I108" s="2">
        <f>H108*1.04</f>
        <v>45941.01191680001</v>
      </c>
      <c r="J108" s="2">
        <f>X5*45.5/12</f>
        <v>50084.023888888885</v>
      </c>
      <c r="K108" s="2">
        <f>J108*12</f>
        <v>601008.2866666666</v>
      </c>
      <c r="L108" s="25">
        <f>K108*30.2%</f>
        <v>181504.5025733333</v>
      </c>
      <c r="M108" s="2">
        <f>K108+L108</f>
        <v>782512.78924</v>
      </c>
      <c r="N108" s="2">
        <v>35200</v>
      </c>
      <c r="O108" s="2">
        <v>35200.4</v>
      </c>
      <c r="P108" s="3">
        <v>0.8</v>
      </c>
      <c r="Q108" s="2">
        <f t="shared" si="3"/>
        <v>28160.320000000003</v>
      </c>
      <c r="R108" s="2">
        <f t="shared" si="4"/>
        <v>845873.1092399999</v>
      </c>
      <c r="S108" s="2"/>
      <c r="T108" s="2"/>
      <c r="U108" s="56">
        <f t="shared" si="5"/>
        <v>845.8731092399998</v>
      </c>
      <c r="V108" s="50">
        <v>56</v>
      </c>
    </row>
    <row r="109" spans="1:22" ht="18.75">
      <c r="A109" s="1"/>
      <c r="B109" s="4" t="s">
        <v>58</v>
      </c>
      <c r="C109" s="16">
        <v>3494</v>
      </c>
      <c r="D109" s="16">
        <v>5</v>
      </c>
      <c r="E109" s="2"/>
      <c r="F109" s="2"/>
      <c r="G109" s="2"/>
      <c r="H109" s="2"/>
      <c r="I109" s="2"/>
      <c r="J109" s="2"/>
      <c r="K109" s="2"/>
      <c r="L109" s="25"/>
      <c r="M109" s="2"/>
      <c r="N109" s="2"/>
      <c r="O109" s="2">
        <v>35200</v>
      </c>
      <c r="P109" s="3">
        <v>0.1</v>
      </c>
      <c r="Q109" s="2">
        <f t="shared" si="3"/>
        <v>3520</v>
      </c>
      <c r="R109" s="2">
        <f t="shared" si="4"/>
        <v>3520</v>
      </c>
      <c r="S109" s="2"/>
      <c r="T109" s="2"/>
      <c r="U109" s="56">
        <f t="shared" si="5"/>
        <v>3.52</v>
      </c>
      <c r="V109" s="50">
        <v>57</v>
      </c>
    </row>
    <row r="110" spans="1:21" ht="18.75">
      <c r="A110" s="1"/>
      <c r="B110" s="4" t="s">
        <v>151</v>
      </c>
      <c r="C110" s="16">
        <v>1700</v>
      </c>
      <c r="D110" s="16">
        <v>6</v>
      </c>
      <c r="E110" s="2"/>
      <c r="F110" s="2"/>
      <c r="G110" s="2"/>
      <c r="H110" s="2"/>
      <c r="I110" s="2"/>
      <c r="J110" s="2"/>
      <c r="K110" s="2"/>
      <c r="L110" s="25"/>
      <c r="M110" s="2"/>
      <c r="N110" s="2"/>
      <c r="O110" s="2">
        <v>35200</v>
      </c>
      <c r="P110" s="3">
        <v>0.1</v>
      </c>
      <c r="Q110" s="2">
        <f t="shared" si="3"/>
        <v>3520</v>
      </c>
      <c r="R110" s="2">
        <f t="shared" si="4"/>
        <v>3520</v>
      </c>
      <c r="S110" s="2"/>
      <c r="T110" s="2"/>
      <c r="U110" s="56">
        <f t="shared" si="5"/>
        <v>3.52</v>
      </c>
    </row>
    <row r="111" spans="1:22" ht="18.75">
      <c r="A111" s="1"/>
      <c r="B111" s="4" t="s">
        <v>120</v>
      </c>
      <c r="C111" s="16">
        <v>9329</v>
      </c>
      <c r="D111" s="16">
        <v>4</v>
      </c>
      <c r="E111" s="2"/>
      <c r="F111" s="2"/>
      <c r="G111" s="2"/>
      <c r="H111" s="2"/>
      <c r="I111" s="2"/>
      <c r="J111" s="2"/>
      <c r="K111" s="2"/>
      <c r="L111" s="25"/>
      <c r="M111" s="2"/>
      <c r="N111" s="2"/>
      <c r="O111" s="2">
        <v>35200</v>
      </c>
      <c r="P111" s="3">
        <v>0.1</v>
      </c>
      <c r="Q111" s="2">
        <f t="shared" si="3"/>
        <v>3520</v>
      </c>
      <c r="R111" s="2">
        <f t="shared" si="4"/>
        <v>3520</v>
      </c>
      <c r="S111" s="2"/>
      <c r="T111" s="2"/>
      <c r="U111" s="56">
        <f t="shared" si="5"/>
        <v>3.52</v>
      </c>
      <c r="V111" s="50">
        <v>58</v>
      </c>
    </row>
    <row r="112" spans="1:22" ht="18.75">
      <c r="A112" s="1"/>
      <c r="B112" s="4" t="s">
        <v>59</v>
      </c>
      <c r="C112" s="16">
        <v>3395</v>
      </c>
      <c r="D112" s="16">
        <v>5</v>
      </c>
      <c r="E112" s="2"/>
      <c r="F112" s="2"/>
      <c r="G112" s="2"/>
      <c r="H112" s="2"/>
      <c r="I112" s="2"/>
      <c r="J112" s="2"/>
      <c r="K112" s="2"/>
      <c r="L112" s="25"/>
      <c r="M112" s="2"/>
      <c r="N112" s="2"/>
      <c r="O112" s="2">
        <v>35200</v>
      </c>
      <c r="P112" s="3">
        <v>0.1</v>
      </c>
      <c r="Q112" s="2">
        <f t="shared" si="3"/>
        <v>3520</v>
      </c>
      <c r="R112" s="2">
        <f t="shared" si="4"/>
        <v>3520</v>
      </c>
      <c r="S112" s="2"/>
      <c r="T112" s="2"/>
      <c r="U112" s="56">
        <f t="shared" si="5"/>
        <v>3.52</v>
      </c>
      <c r="V112" s="50">
        <v>59</v>
      </c>
    </row>
    <row r="113" spans="1:21" ht="18.75">
      <c r="A113" s="1"/>
      <c r="B113" s="4" t="s">
        <v>152</v>
      </c>
      <c r="C113" s="16">
        <v>1330</v>
      </c>
      <c r="D113" s="16">
        <v>6</v>
      </c>
      <c r="E113" s="2"/>
      <c r="F113" s="2"/>
      <c r="G113" s="2"/>
      <c r="H113" s="2"/>
      <c r="I113" s="2"/>
      <c r="J113" s="2"/>
      <c r="K113" s="2"/>
      <c r="L113" s="25"/>
      <c r="M113" s="2"/>
      <c r="N113" s="2"/>
      <c r="O113" s="2">
        <v>35200</v>
      </c>
      <c r="P113" s="3">
        <v>0.1</v>
      </c>
      <c r="Q113" s="2">
        <f t="shared" si="3"/>
        <v>3520</v>
      </c>
      <c r="R113" s="2">
        <f t="shared" si="4"/>
        <v>3520</v>
      </c>
      <c r="S113" s="2"/>
      <c r="T113" s="2"/>
      <c r="U113" s="56">
        <f t="shared" si="5"/>
        <v>3.52</v>
      </c>
    </row>
    <row r="114" spans="1:21" ht="18.75">
      <c r="A114" s="1"/>
      <c r="B114" s="4" t="s">
        <v>153</v>
      </c>
      <c r="C114" s="16">
        <v>844</v>
      </c>
      <c r="D114" s="16">
        <v>7</v>
      </c>
      <c r="E114" s="2"/>
      <c r="F114" s="2"/>
      <c r="G114" s="2"/>
      <c r="H114" s="2"/>
      <c r="I114" s="2"/>
      <c r="J114" s="2"/>
      <c r="K114" s="2"/>
      <c r="L114" s="25"/>
      <c r="M114" s="2"/>
      <c r="N114" s="2"/>
      <c r="O114" s="2">
        <v>35200</v>
      </c>
      <c r="P114" s="3">
        <v>0.1</v>
      </c>
      <c r="Q114" s="2">
        <f t="shared" si="3"/>
        <v>3520</v>
      </c>
      <c r="R114" s="2">
        <f t="shared" si="4"/>
        <v>3520</v>
      </c>
      <c r="S114" s="2"/>
      <c r="T114" s="2"/>
      <c r="U114" s="56">
        <f t="shared" si="5"/>
        <v>3.52</v>
      </c>
    </row>
    <row r="115" spans="1:22" ht="18.75">
      <c r="A115" s="1"/>
      <c r="B115" s="4" t="s">
        <v>60</v>
      </c>
      <c r="C115" s="16">
        <v>2681</v>
      </c>
      <c r="D115" s="16">
        <v>6</v>
      </c>
      <c r="E115" s="2"/>
      <c r="F115" s="2"/>
      <c r="G115" s="2"/>
      <c r="H115" s="2"/>
      <c r="I115" s="2"/>
      <c r="J115" s="2"/>
      <c r="K115" s="2"/>
      <c r="L115" s="25"/>
      <c r="M115" s="2"/>
      <c r="N115" s="2"/>
      <c r="O115" s="2">
        <v>35200</v>
      </c>
      <c r="P115" s="3">
        <v>0.1</v>
      </c>
      <c r="Q115" s="2">
        <f t="shared" si="3"/>
        <v>3520</v>
      </c>
      <c r="R115" s="2">
        <f t="shared" si="4"/>
        <v>3520</v>
      </c>
      <c r="S115" s="2"/>
      <c r="T115" s="2"/>
      <c r="U115" s="56">
        <f t="shared" si="5"/>
        <v>3.52</v>
      </c>
      <c r="V115" s="50">
        <v>60</v>
      </c>
    </row>
    <row r="116" spans="1:22" ht="18.75">
      <c r="A116" s="1"/>
      <c r="B116" s="4" t="s">
        <v>109</v>
      </c>
      <c r="C116" s="16">
        <v>2177</v>
      </c>
      <c r="D116" s="16">
        <v>6</v>
      </c>
      <c r="E116" s="2"/>
      <c r="F116" s="2"/>
      <c r="G116" s="2"/>
      <c r="H116" s="2"/>
      <c r="I116" s="2"/>
      <c r="J116" s="2"/>
      <c r="K116" s="2"/>
      <c r="L116" s="25"/>
      <c r="M116" s="2"/>
      <c r="N116" s="2"/>
      <c r="O116" s="2">
        <v>35200</v>
      </c>
      <c r="P116" s="3">
        <v>0.1</v>
      </c>
      <c r="Q116" s="2">
        <f t="shared" si="3"/>
        <v>3520</v>
      </c>
      <c r="R116" s="2">
        <f t="shared" si="4"/>
        <v>3520</v>
      </c>
      <c r="S116" s="2"/>
      <c r="T116" s="2"/>
      <c r="U116" s="56">
        <f t="shared" si="5"/>
        <v>3.52</v>
      </c>
      <c r="V116" s="50">
        <v>61</v>
      </c>
    </row>
    <row r="117" spans="1:22" ht="18.75">
      <c r="A117" s="1"/>
      <c r="B117" s="4" t="s">
        <v>61</v>
      </c>
      <c r="C117" s="16">
        <v>3085</v>
      </c>
      <c r="D117" s="16">
        <v>5</v>
      </c>
      <c r="E117" s="2"/>
      <c r="F117" s="2"/>
      <c r="G117" s="2"/>
      <c r="H117" s="2"/>
      <c r="I117" s="2"/>
      <c r="J117" s="2"/>
      <c r="K117" s="2"/>
      <c r="L117" s="25"/>
      <c r="M117" s="2"/>
      <c r="N117" s="2"/>
      <c r="O117" s="2">
        <v>35200</v>
      </c>
      <c r="P117" s="3">
        <v>0.1</v>
      </c>
      <c r="Q117" s="2">
        <f t="shared" si="3"/>
        <v>3520</v>
      </c>
      <c r="R117" s="2">
        <f t="shared" si="4"/>
        <v>3520</v>
      </c>
      <c r="S117" s="2"/>
      <c r="T117" s="2"/>
      <c r="U117" s="56">
        <f t="shared" si="5"/>
        <v>3.52</v>
      </c>
      <c r="V117" s="50">
        <v>62</v>
      </c>
    </row>
    <row r="118" spans="1:22" ht="18.75">
      <c r="A118" s="21"/>
      <c r="B118" s="40" t="s">
        <v>62</v>
      </c>
      <c r="C118" s="22">
        <v>1067</v>
      </c>
      <c r="D118" s="22">
        <v>6</v>
      </c>
      <c r="E118" s="23"/>
      <c r="F118" s="23"/>
      <c r="G118" s="23"/>
      <c r="H118" s="23"/>
      <c r="I118" s="23"/>
      <c r="J118" s="23"/>
      <c r="K118" s="23"/>
      <c r="L118" s="27"/>
      <c r="M118" s="23"/>
      <c r="N118" s="23"/>
      <c r="O118" s="23">
        <v>35200</v>
      </c>
      <c r="P118" s="24">
        <v>0.1</v>
      </c>
      <c r="Q118" s="23">
        <f t="shared" si="3"/>
        <v>3520</v>
      </c>
      <c r="R118" s="23">
        <f t="shared" si="4"/>
        <v>3520</v>
      </c>
      <c r="S118" s="23"/>
      <c r="T118" s="23"/>
      <c r="U118" s="57">
        <f t="shared" si="5"/>
        <v>3.52</v>
      </c>
      <c r="V118" s="50">
        <v>63</v>
      </c>
    </row>
    <row r="119" spans="1:22" ht="18.75">
      <c r="A119" s="20"/>
      <c r="B119" s="41" t="s">
        <v>63</v>
      </c>
      <c r="C119" s="15">
        <v>60777</v>
      </c>
      <c r="D119" s="15">
        <v>3</v>
      </c>
      <c r="E119" s="2">
        <v>36428</v>
      </c>
      <c r="F119" s="2">
        <f>E119*1.1</f>
        <v>40070.8</v>
      </c>
      <c r="G119" s="2">
        <f>F119*1.06</f>
        <v>42475.048</v>
      </c>
      <c r="H119" s="2">
        <f>G119*1.04</f>
        <v>44174.049920000005</v>
      </c>
      <c r="I119" s="2">
        <f>H119*1.04</f>
        <v>45941.01191680001</v>
      </c>
      <c r="J119" s="2">
        <f>X5*45.5/12</f>
        <v>50084.023888888885</v>
      </c>
      <c r="K119" s="2">
        <f>J119*12</f>
        <v>601008.2866666666</v>
      </c>
      <c r="L119" s="25">
        <f>K119*30.2%</f>
        <v>181504.5025733333</v>
      </c>
      <c r="M119" s="2">
        <f>K119+L119</f>
        <v>782512.78924</v>
      </c>
      <c r="N119" s="2">
        <v>35200</v>
      </c>
      <c r="O119" s="2">
        <v>35200</v>
      </c>
      <c r="P119" s="3">
        <v>0.7</v>
      </c>
      <c r="Q119" s="2">
        <f t="shared" si="3"/>
        <v>24640</v>
      </c>
      <c r="R119" s="2">
        <f t="shared" si="4"/>
        <v>842352.78924</v>
      </c>
      <c r="S119" s="2"/>
      <c r="T119" s="2"/>
      <c r="U119" s="56">
        <f t="shared" si="5"/>
        <v>842.35278924</v>
      </c>
      <c r="V119" s="50">
        <v>64</v>
      </c>
    </row>
    <row r="120" spans="1:21" ht="18.75">
      <c r="A120" s="1"/>
      <c r="B120" s="4" t="s">
        <v>211</v>
      </c>
      <c r="C120" s="16">
        <v>4404</v>
      </c>
      <c r="D120" s="16">
        <v>5</v>
      </c>
      <c r="E120" s="2"/>
      <c r="F120" s="2"/>
      <c r="G120" s="2"/>
      <c r="H120" s="2"/>
      <c r="I120" s="2"/>
      <c r="J120" s="2"/>
      <c r="K120" s="2"/>
      <c r="L120" s="25"/>
      <c r="M120" s="2"/>
      <c r="N120" s="2"/>
      <c r="O120" s="2">
        <v>35200</v>
      </c>
      <c r="P120" s="3">
        <v>0.1</v>
      </c>
      <c r="Q120" s="2">
        <f t="shared" si="3"/>
        <v>3520</v>
      </c>
      <c r="R120" s="2">
        <f t="shared" si="4"/>
        <v>3520</v>
      </c>
      <c r="S120" s="2"/>
      <c r="T120" s="2"/>
      <c r="U120" s="56">
        <f t="shared" si="5"/>
        <v>3.52</v>
      </c>
    </row>
    <row r="121" spans="1:21" ht="18.75">
      <c r="A121" s="1"/>
      <c r="B121" s="4" t="s">
        <v>154</v>
      </c>
      <c r="C121" s="16">
        <v>2623</v>
      </c>
      <c r="D121" s="16">
        <v>6</v>
      </c>
      <c r="E121" s="2"/>
      <c r="F121" s="2"/>
      <c r="G121" s="2"/>
      <c r="H121" s="2"/>
      <c r="I121" s="2"/>
      <c r="J121" s="2"/>
      <c r="K121" s="2"/>
      <c r="L121" s="25"/>
      <c r="M121" s="2"/>
      <c r="N121" s="2"/>
      <c r="O121" s="2">
        <v>35200</v>
      </c>
      <c r="P121" s="3">
        <v>0.1</v>
      </c>
      <c r="Q121" s="2">
        <f t="shared" si="3"/>
        <v>3520</v>
      </c>
      <c r="R121" s="2">
        <f t="shared" si="4"/>
        <v>3520</v>
      </c>
      <c r="S121" s="2"/>
      <c r="T121" s="2"/>
      <c r="U121" s="56">
        <f t="shared" si="5"/>
        <v>3.52</v>
      </c>
    </row>
    <row r="122" spans="1:21" ht="18.75">
      <c r="A122" s="1"/>
      <c r="B122" s="4" t="s">
        <v>155</v>
      </c>
      <c r="C122" s="16">
        <v>1071</v>
      </c>
      <c r="D122" s="16">
        <v>6</v>
      </c>
      <c r="E122" s="2"/>
      <c r="F122" s="2"/>
      <c r="G122" s="2"/>
      <c r="H122" s="2"/>
      <c r="I122" s="2"/>
      <c r="J122" s="2"/>
      <c r="K122" s="2"/>
      <c r="L122" s="25"/>
      <c r="M122" s="2"/>
      <c r="N122" s="2"/>
      <c r="O122" s="2">
        <v>35200</v>
      </c>
      <c r="P122" s="3">
        <v>0.1</v>
      </c>
      <c r="Q122" s="2">
        <f t="shared" si="3"/>
        <v>3520</v>
      </c>
      <c r="R122" s="2">
        <f t="shared" si="4"/>
        <v>3520</v>
      </c>
      <c r="S122" s="2"/>
      <c r="T122" s="2"/>
      <c r="U122" s="56">
        <f t="shared" si="5"/>
        <v>3.52</v>
      </c>
    </row>
    <row r="123" spans="1:22" ht="18.75">
      <c r="A123" s="1"/>
      <c r="B123" s="4" t="s">
        <v>64</v>
      </c>
      <c r="C123" s="16">
        <v>1161</v>
      </c>
      <c r="D123" s="16">
        <v>6</v>
      </c>
      <c r="E123" s="2"/>
      <c r="F123" s="2"/>
      <c r="G123" s="2"/>
      <c r="H123" s="2"/>
      <c r="I123" s="2"/>
      <c r="J123" s="2"/>
      <c r="K123" s="2"/>
      <c r="L123" s="25"/>
      <c r="M123" s="2"/>
      <c r="N123" s="2"/>
      <c r="O123" s="2">
        <v>35200</v>
      </c>
      <c r="P123" s="3">
        <v>0.1</v>
      </c>
      <c r="Q123" s="2">
        <f t="shared" si="3"/>
        <v>3520</v>
      </c>
      <c r="R123" s="2">
        <f t="shared" si="4"/>
        <v>3520</v>
      </c>
      <c r="S123" s="2"/>
      <c r="T123" s="2"/>
      <c r="U123" s="56">
        <f t="shared" si="5"/>
        <v>3.52</v>
      </c>
      <c r="V123" s="50">
        <v>65</v>
      </c>
    </row>
    <row r="124" spans="1:21" ht="18.75">
      <c r="A124" s="21"/>
      <c r="B124" s="40" t="s">
        <v>156</v>
      </c>
      <c r="C124" s="22">
        <v>1439</v>
      </c>
      <c r="D124" s="22">
        <v>6</v>
      </c>
      <c r="E124" s="23"/>
      <c r="F124" s="23"/>
      <c r="G124" s="23"/>
      <c r="H124" s="23"/>
      <c r="I124" s="23"/>
      <c r="J124" s="23"/>
      <c r="K124" s="23"/>
      <c r="L124" s="27"/>
      <c r="M124" s="23"/>
      <c r="N124" s="23"/>
      <c r="O124" s="23">
        <v>35200</v>
      </c>
      <c r="P124" s="24">
        <v>0.1</v>
      </c>
      <c r="Q124" s="23">
        <f t="shared" si="3"/>
        <v>3520</v>
      </c>
      <c r="R124" s="23">
        <f t="shared" si="4"/>
        <v>3520</v>
      </c>
      <c r="S124" s="23"/>
      <c r="T124" s="23"/>
      <c r="U124" s="57">
        <f t="shared" si="5"/>
        <v>3.52</v>
      </c>
    </row>
    <row r="125" spans="1:22" ht="18.75">
      <c r="A125" s="20"/>
      <c r="B125" s="41" t="s">
        <v>65</v>
      </c>
      <c r="C125" s="15">
        <v>106077</v>
      </c>
      <c r="D125" s="15">
        <v>2</v>
      </c>
      <c r="E125" s="2">
        <v>37055</v>
      </c>
      <c r="F125" s="2">
        <f>E125*1.1</f>
        <v>40760.5</v>
      </c>
      <c r="G125" s="26">
        <f>F125*1.06</f>
        <v>43206.130000000005</v>
      </c>
      <c r="H125" s="2">
        <f>G125*1.04</f>
        <v>44934.37520000001</v>
      </c>
      <c r="I125" s="2">
        <f>H125*1.04</f>
        <v>46731.75020800001</v>
      </c>
      <c r="J125" s="2">
        <f>X5*45.5/12</f>
        <v>50084.023888888885</v>
      </c>
      <c r="K125" s="2">
        <f>J125*12</f>
        <v>601008.2866666666</v>
      </c>
      <c r="L125" s="25">
        <f>K125*30.2%</f>
        <v>181504.5025733333</v>
      </c>
      <c r="M125" s="2">
        <f>K125+L125</f>
        <v>782512.78924</v>
      </c>
      <c r="N125" s="2">
        <v>35200</v>
      </c>
      <c r="O125" s="2">
        <v>35200</v>
      </c>
      <c r="P125" s="3">
        <v>1</v>
      </c>
      <c r="Q125" s="2">
        <f t="shared" si="3"/>
        <v>35200</v>
      </c>
      <c r="R125" s="2">
        <f t="shared" si="4"/>
        <v>852912.78924</v>
      </c>
      <c r="S125" s="2"/>
      <c r="T125" s="2"/>
      <c r="U125" s="56">
        <f t="shared" si="5"/>
        <v>852.9127892399999</v>
      </c>
      <c r="V125" s="50">
        <v>66</v>
      </c>
    </row>
    <row r="126" spans="1:21" ht="18.75">
      <c r="A126" s="1"/>
      <c r="B126" s="4" t="s">
        <v>212</v>
      </c>
      <c r="C126" s="16">
        <v>28384</v>
      </c>
      <c r="D126" s="16">
        <v>2</v>
      </c>
      <c r="E126" s="2"/>
      <c r="F126" s="2"/>
      <c r="G126" s="2"/>
      <c r="H126" s="2"/>
      <c r="I126" s="2"/>
      <c r="J126" s="2"/>
      <c r="K126" s="2"/>
      <c r="L126" s="25"/>
      <c r="M126" s="2"/>
      <c r="N126" s="2"/>
      <c r="O126" s="2">
        <v>35200</v>
      </c>
      <c r="P126" s="3">
        <v>0.3</v>
      </c>
      <c r="Q126" s="2">
        <f t="shared" si="3"/>
        <v>10560</v>
      </c>
      <c r="R126" s="2">
        <f t="shared" si="4"/>
        <v>10560</v>
      </c>
      <c r="S126" s="2"/>
      <c r="T126" s="2"/>
      <c r="U126" s="56">
        <f t="shared" si="5"/>
        <v>10.56</v>
      </c>
    </row>
    <row r="127" spans="1:22" ht="18.75">
      <c r="A127" s="1"/>
      <c r="B127" s="4" t="s">
        <v>66</v>
      </c>
      <c r="C127" s="16">
        <v>12008</v>
      </c>
      <c r="D127" s="16">
        <v>3</v>
      </c>
      <c r="E127" s="2"/>
      <c r="F127" s="2"/>
      <c r="G127" s="2"/>
      <c r="H127" s="2"/>
      <c r="I127" s="2"/>
      <c r="J127" s="2"/>
      <c r="K127" s="2"/>
      <c r="L127" s="25"/>
      <c r="M127" s="2"/>
      <c r="N127" s="2"/>
      <c r="O127" s="2">
        <v>35200</v>
      </c>
      <c r="P127" s="3">
        <v>0.2</v>
      </c>
      <c r="Q127" s="2">
        <f t="shared" si="3"/>
        <v>7040</v>
      </c>
      <c r="R127" s="2">
        <f t="shared" si="4"/>
        <v>7040</v>
      </c>
      <c r="S127" s="2"/>
      <c r="T127" s="2"/>
      <c r="U127" s="56">
        <f t="shared" si="5"/>
        <v>7.04</v>
      </c>
      <c r="V127" s="50">
        <v>67</v>
      </c>
    </row>
    <row r="128" spans="1:22" ht="18.75">
      <c r="A128" s="1"/>
      <c r="B128" s="4" t="s">
        <v>67</v>
      </c>
      <c r="C128" s="16">
        <v>4874</v>
      </c>
      <c r="D128" s="16">
        <v>5</v>
      </c>
      <c r="E128" s="2"/>
      <c r="F128" s="2"/>
      <c r="G128" s="2"/>
      <c r="H128" s="2"/>
      <c r="I128" s="2"/>
      <c r="J128" s="2"/>
      <c r="K128" s="2"/>
      <c r="L128" s="25"/>
      <c r="M128" s="2"/>
      <c r="N128" s="2"/>
      <c r="O128" s="2">
        <v>35200</v>
      </c>
      <c r="P128" s="3">
        <v>0.1</v>
      </c>
      <c r="Q128" s="2">
        <f t="shared" si="3"/>
        <v>3520</v>
      </c>
      <c r="R128" s="2">
        <f t="shared" si="4"/>
        <v>3520</v>
      </c>
      <c r="S128" s="2"/>
      <c r="T128" s="2"/>
      <c r="U128" s="56">
        <f t="shared" si="5"/>
        <v>3.52</v>
      </c>
      <c r="V128" s="50">
        <v>68</v>
      </c>
    </row>
    <row r="129" spans="1:22" ht="18.75">
      <c r="A129" s="1"/>
      <c r="B129" s="4" t="s">
        <v>68</v>
      </c>
      <c r="C129" s="16">
        <v>26030</v>
      </c>
      <c r="D129" s="16">
        <v>2</v>
      </c>
      <c r="E129" s="2"/>
      <c r="F129" s="2"/>
      <c r="G129" s="2"/>
      <c r="H129" s="2"/>
      <c r="I129" s="2"/>
      <c r="J129" s="2"/>
      <c r="K129" s="2"/>
      <c r="L129" s="25"/>
      <c r="M129" s="2"/>
      <c r="N129" s="2"/>
      <c r="O129" s="2">
        <v>35200</v>
      </c>
      <c r="P129" s="3">
        <v>0.3</v>
      </c>
      <c r="Q129" s="2">
        <f t="shared" si="3"/>
        <v>10560</v>
      </c>
      <c r="R129" s="2">
        <f t="shared" si="4"/>
        <v>10560</v>
      </c>
      <c r="S129" s="2"/>
      <c r="T129" s="2"/>
      <c r="U129" s="56">
        <f t="shared" si="5"/>
        <v>10.56</v>
      </c>
      <c r="V129" s="50">
        <v>69</v>
      </c>
    </row>
    <row r="130" spans="1:21" ht="18.75">
      <c r="A130" s="1"/>
      <c r="B130" s="4" t="s">
        <v>213</v>
      </c>
      <c r="C130" s="16">
        <v>3674</v>
      </c>
      <c r="D130" s="16">
        <v>5</v>
      </c>
      <c r="E130" s="2"/>
      <c r="F130" s="2"/>
      <c r="G130" s="2"/>
      <c r="H130" s="2"/>
      <c r="I130" s="2"/>
      <c r="J130" s="2"/>
      <c r="K130" s="2"/>
      <c r="L130" s="25"/>
      <c r="M130" s="2"/>
      <c r="N130" s="2"/>
      <c r="O130" s="2">
        <v>35200</v>
      </c>
      <c r="P130" s="3">
        <v>0.1</v>
      </c>
      <c r="Q130" s="2">
        <f t="shared" si="3"/>
        <v>3520</v>
      </c>
      <c r="R130" s="2">
        <f t="shared" si="4"/>
        <v>3520</v>
      </c>
      <c r="S130" s="2"/>
      <c r="T130" s="2"/>
      <c r="U130" s="56">
        <f t="shared" si="5"/>
        <v>3.52</v>
      </c>
    </row>
    <row r="131" spans="1:21" ht="18.75">
      <c r="A131" s="1"/>
      <c r="B131" s="4" t="s">
        <v>214</v>
      </c>
      <c r="C131" s="16">
        <v>5821</v>
      </c>
      <c r="D131" s="16">
        <v>4</v>
      </c>
      <c r="E131" s="2"/>
      <c r="F131" s="2"/>
      <c r="G131" s="2"/>
      <c r="H131" s="2"/>
      <c r="I131" s="2"/>
      <c r="J131" s="2"/>
      <c r="K131" s="2"/>
      <c r="L131" s="25"/>
      <c r="M131" s="2"/>
      <c r="N131" s="2"/>
      <c r="O131" s="2">
        <v>35200</v>
      </c>
      <c r="P131" s="3">
        <v>0.1</v>
      </c>
      <c r="Q131" s="2">
        <f t="shared" si="3"/>
        <v>3520</v>
      </c>
      <c r="R131" s="2">
        <f t="shared" si="4"/>
        <v>3520</v>
      </c>
      <c r="S131" s="2"/>
      <c r="T131" s="2"/>
      <c r="U131" s="56">
        <f t="shared" si="5"/>
        <v>3.52</v>
      </c>
    </row>
    <row r="132" spans="1:21" ht="18.75">
      <c r="A132" s="1"/>
      <c r="B132" s="4" t="s">
        <v>157</v>
      </c>
      <c r="C132" s="16">
        <v>2353</v>
      </c>
      <c r="D132" s="16">
        <v>6</v>
      </c>
      <c r="E132" s="2"/>
      <c r="F132" s="2"/>
      <c r="G132" s="2"/>
      <c r="H132" s="2"/>
      <c r="I132" s="2"/>
      <c r="J132" s="2"/>
      <c r="K132" s="2"/>
      <c r="L132" s="25"/>
      <c r="M132" s="2"/>
      <c r="N132" s="2"/>
      <c r="O132" s="2">
        <v>35200</v>
      </c>
      <c r="P132" s="3">
        <v>0.1</v>
      </c>
      <c r="Q132" s="2">
        <f t="shared" si="3"/>
        <v>3520</v>
      </c>
      <c r="R132" s="2">
        <f t="shared" si="4"/>
        <v>3520</v>
      </c>
      <c r="S132" s="2"/>
      <c r="T132" s="2"/>
      <c r="U132" s="56">
        <f t="shared" si="5"/>
        <v>3.52</v>
      </c>
    </row>
    <row r="133" spans="1:21" ht="18.75">
      <c r="A133" s="1"/>
      <c r="B133" s="4" t="s">
        <v>215</v>
      </c>
      <c r="C133" s="16">
        <v>4005</v>
      </c>
      <c r="D133" s="16">
        <v>5</v>
      </c>
      <c r="E133" s="2"/>
      <c r="F133" s="2"/>
      <c r="G133" s="2"/>
      <c r="H133" s="2"/>
      <c r="I133" s="2"/>
      <c r="J133" s="2"/>
      <c r="K133" s="2"/>
      <c r="L133" s="25"/>
      <c r="M133" s="2"/>
      <c r="N133" s="2"/>
      <c r="O133" s="2">
        <v>35200</v>
      </c>
      <c r="P133" s="3">
        <v>0.1</v>
      </c>
      <c r="Q133" s="2">
        <f t="shared" si="3"/>
        <v>3520</v>
      </c>
      <c r="R133" s="2">
        <f t="shared" si="4"/>
        <v>3520</v>
      </c>
      <c r="S133" s="2"/>
      <c r="T133" s="2"/>
      <c r="U133" s="56">
        <f t="shared" si="5"/>
        <v>3.52</v>
      </c>
    </row>
    <row r="134" spans="1:21" ht="18.75">
      <c r="A134" s="1"/>
      <c r="B134" s="4" t="s">
        <v>158</v>
      </c>
      <c r="C134" s="16">
        <v>1339</v>
      </c>
      <c r="D134" s="16">
        <v>6</v>
      </c>
      <c r="E134" s="2"/>
      <c r="F134" s="2"/>
      <c r="G134" s="2"/>
      <c r="H134" s="2"/>
      <c r="I134" s="2"/>
      <c r="J134" s="2"/>
      <c r="K134" s="2"/>
      <c r="L134" s="25"/>
      <c r="M134" s="2"/>
      <c r="N134" s="2"/>
      <c r="O134" s="2">
        <v>35200</v>
      </c>
      <c r="P134" s="3">
        <v>0.1</v>
      </c>
      <c r="Q134" s="2">
        <f t="shared" si="3"/>
        <v>3520</v>
      </c>
      <c r="R134" s="2">
        <f t="shared" si="4"/>
        <v>3520</v>
      </c>
      <c r="S134" s="2"/>
      <c r="T134" s="2"/>
      <c r="U134" s="56">
        <f t="shared" si="5"/>
        <v>3.52</v>
      </c>
    </row>
    <row r="135" spans="1:22" ht="18.75">
      <c r="A135" s="1"/>
      <c r="B135" s="4" t="s">
        <v>69</v>
      </c>
      <c r="C135" s="16">
        <v>14851</v>
      </c>
      <c r="D135" s="16">
        <v>3</v>
      </c>
      <c r="E135" s="2"/>
      <c r="F135" s="2"/>
      <c r="G135" s="2"/>
      <c r="H135" s="2"/>
      <c r="I135" s="2"/>
      <c r="J135" s="2"/>
      <c r="K135" s="2"/>
      <c r="L135" s="25"/>
      <c r="M135" s="2"/>
      <c r="N135" s="2"/>
      <c r="O135" s="2">
        <v>35200</v>
      </c>
      <c r="P135" s="3">
        <v>0.2</v>
      </c>
      <c r="Q135" s="2">
        <f t="shared" si="3"/>
        <v>7040</v>
      </c>
      <c r="R135" s="2">
        <f t="shared" si="4"/>
        <v>7040</v>
      </c>
      <c r="S135" s="2"/>
      <c r="T135" s="2"/>
      <c r="U135" s="56">
        <f t="shared" si="5"/>
        <v>7.04</v>
      </c>
      <c r="V135" s="50">
        <v>70</v>
      </c>
    </row>
    <row r="136" spans="1:21" ht="18.75">
      <c r="A136" s="21"/>
      <c r="B136" s="40" t="s">
        <v>159</v>
      </c>
      <c r="C136" s="22">
        <v>2738</v>
      </c>
      <c r="D136" s="22">
        <v>6</v>
      </c>
      <c r="E136" s="23"/>
      <c r="F136" s="23"/>
      <c r="G136" s="23"/>
      <c r="H136" s="23">
        <f>G136*1.04</f>
        <v>0</v>
      </c>
      <c r="I136" s="23"/>
      <c r="J136" s="23"/>
      <c r="K136" s="23"/>
      <c r="L136" s="27"/>
      <c r="M136" s="23"/>
      <c r="N136" s="23"/>
      <c r="O136" s="23">
        <v>35200</v>
      </c>
      <c r="P136" s="24">
        <v>0.1</v>
      </c>
      <c r="Q136" s="23">
        <f t="shared" si="3"/>
        <v>3520</v>
      </c>
      <c r="R136" s="23">
        <f t="shared" si="4"/>
        <v>3520</v>
      </c>
      <c r="S136" s="23"/>
      <c r="T136" s="23"/>
      <c r="U136" s="57">
        <f t="shared" si="5"/>
        <v>3.52</v>
      </c>
    </row>
    <row r="137" spans="1:22" ht="18.75">
      <c r="A137" s="20"/>
      <c r="B137" s="41" t="s">
        <v>70</v>
      </c>
      <c r="C137" s="15">
        <v>27651</v>
      </c>
      <c r="D137" s="15">
        <v>5</v>
      </c>
      <c r="E137" s="2">
        <v>36428</v>
      </c>
      <c r="F137" s="2">
        <f>E137*1.1</f>
        <v>40070.8</v>
      </c>
      <c r="G137" s="26">
        <f>F137*1.06</f>
        <v>42475.048</v>
      </c>
      <c r="H137" s="2">
        <f>G137*1.04</f>
        <v>44174.049920000005</v>
      </c>
      <c r="I137" s="2">
        <f>H137*1.04</f>
        <v>45941.01191680001</v>
      </c>
      <c r="J137" s="2">
        <f>X5*45.5/12</f>
        <v>50084.023888888885</v>
      </c>
      <c r="K137" s="2">
        <f>J137*12</f>
        <v>601008.2866666666</v>
      </c>
      <c r="L137" s="25">
        <f>K137*30.2%</f>
        <v>181504.5025733333</v>
      </c>
      <c r="M137" s="2">
        <f>K137+L137</f>
        <v>782512.78924</v>
      </c>
      <c r="N137" s="2">
        <v>35200</v>
      </c>
      <c r="O137" s="2">
        <v>35200.4</v>
      </c>
      <c r="P137" s="3">
        <v>0.3</v>
      </c>
      <c r="Q137" s="2">
        <f t="shared" si="3"/>
        <v>10560.12</v>
      </c>
      <c r="R137" s="2">
        <f t="shared" si="4"/>
        <v>828272.90924</v>
      </c>
      <c r="S137" s="2"/>
      <c r="T137" s="2"/>
      <c r="U137" s="56">
        <f t="shared" si="5"/>
        <v>828.27290924</v>
      </c>
      <c r="V137" s="50">
        <v>71</v>
      </c>
    </row>
    <row r="138" spans="1:22" ht="18.75">
      <c r="A138" s="1"/>
      <c r="B138" s="4" t="s">
        <v>71</v>
      </c>
      <c r="C138" s="16">
        <v>3686</v>
      </c>
      <c r="D138" s="16">
        <v>5</v>
      </c>
      <c r="E138" s="2"/>
      <c r="F138" s="2"/>
      <c r="G138" s="2"/>
      <c r="H138" s="2"/>
      <c r="I138" s="2"/>
      <c r="J138" s="2"/>
      <c r="K138" s="2"/>
      <c r="L138" s="25"/>
      <c r="M138" s="2"/>
      <c r="N138" s="2"/>
      <c r="O138" s="2">
        <v>35200</v>
      </c>
      <c r="P138" s="3">
        <v>0.1</v>
      </c>
      <c r="Q138" s="2">
        <f t="shared" si="3"/>
        <v>3520</v>
      </c>
      <c r="R138" s="2">
        <f t="shared" si="4"/>
        <v>3520</v>
      </c>
      <c r="S138" s="2"/>
      <c r="T138" s="2"/>
      <c r="U138" s="56">
        <f t="shared" si="5"/>
        <v>3.52</v>
      </c>
      <c r="V138" s="50">
        <v>72</v>
      </c>
    </row>
    <row r="139" spans="1:22" ht="18.75">
      <c r="A139" s="1"/>
      <c r="B139" s="4" t="s">
        <v>72</v>
      </c>
      <c r="C139" s="16">
        <v>1944</v>
      </c>
      <c r="D139" s="16">
        <v>6</v>
      </c>
      <c r="E139" s="2"/>
      <c r="F139" s="2"/>
      <c r="G139" s="2"/>
      <c r="H139" s="2"/>
      <c r="I139" s="2"/>
      <c r="J139" s="2"/>
      <c r="K139" s="2"/>
      <c r="L139" s="25"/>
      <c r="M139" s="2"/>
      <c r="N139" s="2"/>
      <c r="O139" s="2">
        <v>35200</v>
      </c>
      <c r="P139" s="3">
        <v>0.1</v>
      </c>
      <c r="Q139" s="2">
        <f t="shared" si="3"/>
        <v>3520</v>
      </c>
      <c r="R139" s="2">
        <f t="shared" si="4"/>
        <v>3520</v>
      </c>
      <c r="S139" s="2"/>
      <c r="T139" s="2"/>
      <c r="U139" s="56">
        <f t="shared" si="5"/>
        <v>3.52</v>
      </c>
      <c r="V139" s="50">
        <v>73</v>
      </c>
    </row>
    <row r="140" spans="1:22" ht="18.75">
      <c r="A140" s="1"/>
      <c r="B140" s="4" t="s">
        <v>73</v>
      </c>
      <c r="C140" s="16">
        <v>851</v>
      </c>
      <c r="D140" s="16">
        <v>7</v>
      </c>
      <c r="E140" s="2"/>
      <c r="F140" s="2"/>
      <c r="G140" s="2"/>
      <c r="H140" s="2"/>
      <c r="I140" s="2"/>
      <c r="J140" s="2"/>
      <c r="K140" s="2"/>
      <c r="L140" s="25"/>
      <c r="M140" s="2"/>
      <c r="N140" s="2"/>
      <c r="O140" s="2">
        <v>35200</v>
      </c>
      <c r="P140" s="3">
        <v>0.1</v>
      </c>
      <c r="Q140" s="2">
        <f t="shared" si="3"/>
        <v>3520</v>
      </c>
      <c r="R140" s="2">
        <f t="shared" si="4"/>
        <v>3520</v>
      </c>
      <c r="S140" s="2"/>
      <c r="T140" s="2"/>
      <c r="U140" s="56">
        <f t="shared" si="5"/>
        <v>3.52</v>
      </c>
      <c r="V140" s="2">
        <v>74</v>
      </c>
    </row>
    <row r="141" spans="1:22" ht="18.75">
      <c r="A141" s="21"/>
      <c r="B141" s="40" t="s">
        <v>74</v>
      </c>
      <c r="C141" s="22">
        <v>1718</v>
      </c>
      <c r="D141" s="22">
        <v>6</v>
      </c>
      <c r="E141" s="23"/>
      <c r="F141" s="23"/>
      <c r="G141" s="23"/>
      <c r="H141" s="23"/>
      <c r="I141" s="23"/>
      <c r="J141" s="23"/>
      <c r="K141" s="23"/>
      <c r="L141" s="27"/>
      <c r="M141" s="23"/>
      <c r="N141" s="23"/>
      <c r="O141" s="23">
        <v>35200</v>
      </c>
      <c r="P141" s="24">
        <v>0.1</v>
      </c>
      <c r="Q141" s="23">
        <f t="shared" si="3"/>
        <v>3520</v>
      </c>
      <c r="R141" s="23">
        <f t="shared" si="4"/>
        <v>3520</v>
      </c>
      <c r="S141" s="23"/>
      <c r="T141" s="23"/>
      <c r="U141" s="57">
        <f t="shared" si="5"/>
        <v>3.52</v>
      </c>
      <c r="V141" s="50">
        <v>75</v>
      </c>
    </row>
    <row r="142" spans="1:22" ht="18.75">
      <c r="A142" s="20"/>
      <c r="B142" s="41" t="s">
        <v>75</v>
      </c>
      <c r="C142" s="15">
        <v>78421</v>
      </c>
      <c r="D142" s="15">
        <v>3</v>
      </c>
      <c r="E142" s="2">
        <v>36428</v>
      </c>
      <c r="F142" s="2">
        <f>E142*1.1</f>
        <v>40070.8</v>
      </c>
      <c r="G142" s="2">
        <f>F142*1.06</f>
        <v>42475.048</v>
      </c>
      <c r="H142" s="2">
        <f>G142*1.04</f>
        <v>44174.049920000005</v>
      </c>
      <c r="I142" s="2">
        <f>H142*1.04</f>
        <v>45941.01191680001</v>
      </c>
      <c r="J142" s="2">
        <f>X5*45.5/12</f>
        <v>50084.023888888885</v>
      </c>
      <c r="K142" s="2">
        <f>J142*12</f>
        <v>601008.2866666666</v>
      </c>
      <c r="L142" s="25">
        <f>K142*30.2%</f>
        <v>181504.5025733333</v>
      </c>
      <c r="M142" s="2">
        <f>K142+L142</f>
        <v>782512.78924</v>
      </c>
      <c r="N142" s="2">
        <v>35200</v>
      </c>
      <c r="O142" s="2">
        <v>35200.4</v>
      </c>
      <c r="P142" s="3">
        <v>0.8</v>
      </c>
      <c r="Q142" s="2">
        <f t="shared" si="3"/>
        <v>28160.320000000003</v>
      </c>
      <c r="R142" s="2">
        <f t="shared" si="4"/>
        <v>845873.1092399999</v>
      </c>
      <c r="S142" s="2"/>
      <c r="T142" s="2"/>
      <c r="U142" s="56">
        <f t="shared" si="5"/>
        <v>845.8731092399998</v>
      </c>
      <c r="V142" s="58">
        <v>76</v>
      </c>
    </row>
    <row r="143" spans="1:22" ht="18.75">
      <c r="A143" s="1"/>
      <c r="B143" s="4" t="s">
        <v>123</v>
      </c>
      <c r="C143" s="16">
        <v>12446</v>
      </c>
      <c r="D143" s="16">
        <v>3</v>
      </c>
      <c r="E143" s="2"/>
      <c r="F143" s="2"/>
      <c r="G143" s="2"/>
      <c r="H143" s="2"/>
      <c r="I143" s="2"/>
      <c r="J143" s="2"/>
      <c r="K143" s="2"/>
      <c r="L143" s="25"/>
      <c r="M143" s="2"/>
      <c r="N143" s="2"/>
      <c r="O143" s="2">
        <v>35200</v>
      </c>
      <c r="P143" s="3">
        <v>0.2</v>
      </c>
      <c r="Q143" s="2">
        <f t="shared" si="3"/>
        <v>7040</v>
      </c>
      <c r="R143" s="2">
        <f t="shared" si="4"/>
        <v>7040</v>
      </c>
      <c r="S143" s="2"/>
      <c r="T143" s="2"/>
      <c r="U143" s="56">
        <f t="shared" si="5"/>
        <v>7.04</v>
      </c>
      <c r="V143" s="58">
        <v>77</v>
      </c>
    </row>
    <row r="144" spans="1:22" ht="18.75">
      <c r="A144" s="1"/>
      <c r="B144" s="4" t="s">
        <v>76</v>
      </c>
      <c r="C144" s="16">
        <v>2747</v>
      </c>
      <c r="D144" s="16">
        <v>6</v>
      </c>
      <c r="E144" s="2"/>
      <c r="F144" s="2"/>
      <c r="G144" s="2"/>
      <c r="H144" s="2"/>
      <c r="I144" s="2"/>
      <c r="J144" s="2"/>
      <c r="K144" s="2"/>
      <c r="L144" s="25"/>
      <c r="M144" s="2"/>
      <c r="N144" s="2"/>
      <c r="O144" s="2">
        <v>35200</v>
      </c>
      <c r="P144" s="3">
        <v>0.1</v>
      </c>
      <c r="Q144" s="2">
        <f t="shared" si="3"/>
        <v>3520</v>
      </c>
      <c r="R144" s="2">
        <f t="shared" si="4"/>
        <v>3520</v>
      </c>
      <c r="S144" s="2"/>
      <c r="T144" s="2"/>
      <c r="U144" s="56">
        <f t="shared" si="5"/>
        <v>3.52</v>
      </c>
      <c r="V144" s="58">
        <v>78</v>
      </c>
    </row>
    <row r="145" spans="1:21" ht="18.75">
      <c r="A145" s="1"/>
      <c r="B145" s="4" t="s">
        <v>124</v>
      </c>
      <c r="C145" s="16">
        <v>10298</v>
      </c>
      <c r="D145" s="16">
        <v>3</v>
      </c>
      <c r="E145" s="2"/>
      <c r="F145" s="2"/>
      <c r="G145" s="2"/>
      <c r="H145" s="2"/>
      <c r="I145" s="2"/>
      <c r="J145" s="2"/>
      <c r="K145" s="2"/>
      <c r="L145" s="25"/>
      <c r="M145" s="2"/>
      <c r="N145" s="2"/>
      <c r="O145" s="2">
        <v>35200</v>
      </c>
      <c r="P145" s="3">
        <v>0.2</v>
      </c>
      <c r="Q145" s="2">
        <f t="shared" si="3"/>
        <v>7040</v>
      </c>
      <c r="R145" s="2">
        <f t="shared" si="4"/>
        <v>7040</v>
      </c>
      <c r="S145" s="2"/>
      <c r="T145" s="2"/>
      <c r="U145" s="56">
        <f t="shared" si="5"/>
        <v>7.04</v>
      </c>
    </row>
    <row r="146" spans="1:21" ht="18.75">
      <c r="A146" s="1"/>
      <c r="B146" s="4" t="s">
        <v>160</v>
      </c>
      <c r="C146" s="16">
        <v>8825</v>
      </c>
      <c r="D146" s="16">
        <v>4</v>
      </c>
      <c r="E146" s="2"/>
      <c r="F146" s="2"/>
      <c r="G146" s="2"/>
      <c r="H146" s="2"/>
      <c r="I146" s="2"/>
      <c r="J146" s="2"/>
      <c r="K146" s="2"/>
      <c r="L146" s="25"/>
      <c r="M146" s="2"/>
      <c r="N146" s="2"/>
      <c r="O146" s="2">
        <v>35200</v>
      </c>
      <c r="P146" s="3">
        <v>0.1</v>
      </c>
      <c r="Q146" s="2">
        <f t="shared" si="3"/>
        <v>3520</v>
      </c>
      <c r="R146" s="2">
        <f t="shared" si="4"/>
        <v>3520</v>
      </c>
      <c r="S146" s="2"/>
      <c r="T146" s="2"/>
      <c r="U146" s="56">
        <f t="shared" si="5"/>
        <v>3.52</v>
      </c>
    </row>
    <row r="147" spans="1:22" ht="18.75">
      <c r="A147" s="1"/>
      <c r="B147" s="4" t="s">
        <v>161</v>
      </c>
      <c r="C147" s="16">
        <v>4642</v>
      </c>
      <c r="D147" s="16">
        <v>5</v>
      </c>
      <c r="E147" s="2"/>
      <c r="F147" s="2"/>
      <c r="G147" s="2"/>
      <c r="H147" s="2"/>
      <c r="I147" s="2"/>
      <c r="J147" s="2"/>
      <c r="K147" s="2"/>
      <c r="L147" s="25"/>
      <c r="M147" s="2"/>
      <c r="N147" s="2"/>
      <c r="O147" s="2">
        <v>35200</v>
      </c>
      <c r="P147" s="3">
        <v>0.1</v>
      </c>
      <c r="Q147" s="2">
        <f aca="true" t="shared" si="6" ref="Q147:Q210">O147*P147</f>
        <v>3520</v>
      </c>
      <c r="R147" s="2">
        <f aca="true" t="shared" si="7" ref="R147:R210">M147+N147+Q147</f>
        <v>3520</v>
      </c>
      <c r="S147" s="2"/>
      <c r="T147" s="2"/>
      <c r="U147" s="56">
        <f aca="true" t="shared" si="8" ref="U147:U210">R147/1000</f>
        <v>3.52</v>
      </c>
      <c r="V147" s="50">
        <v>79</v>
      </c>
    </row>
    <row r="148" spans="1:22" ht="18.75">
      <c r="A148" s="1"/>
      <c r="B148" s="4" t="s">
        <v>108</v>
      </c>
      <c r="C148" s="16">
        <v>5131</v>
      </c>
      <c r="D148" s="16">
        <v>5</v>
      </c>
      <c r="E148" s="2"/>
      <c r="F148" s="2"/>
      <c r="G148" s="2"/>
      <c r="H148" s="2"/>
      <c r="I148" s="2"/>
      <c r="J148" s="2"/>
      <c r="K148" s="2"/>
      <c r="L148" s="25"/>
      <c r="M148" s="2"/>
      <c r="N148" s="2"/>
      <c r="O148" s="2">
        <v>35200</v>
      </c>
      <c r="P148" s="3">
        <v>0.1</v>
      </c>
      <c r="Q148" s="2">
        <f t="shared" si="6"/>
        <v>3520</v>
      </c>
      <c r="R148" s="2">
        <f t="shared" si="7"/>
        <v>3520</v>
      </c>
      <c r="S148" s="2"/>
      <c r="T148" s="2"/>
      <c r="U148" s="56">
        <f t="shared" si="8"/>
        <v>3.52</v>
      </c>
      <c r="V148" s="50">
        <v>80</v>
      </c>
    </row>
    <row r="149" spans="1:21" ht="18.75">
      <c r="A149" s="1"/>
      <c r="B149" s="4" t="s">
        <v>162</v>
      </c>
      <c r="C149" s="16">
        <v>2342</v>
      </c>
      <c r="D149" s="16">
        <v>6</v>
      </c>
      <c r="E149" s="2"/>
      <c r="F149" s="2"/>
      <c r="G149" s="2"/>
      <c r="H149" s="2"/>
      <c r="I149" s="2"/>
      <c r="J149" s="2"/>
      <c r="K149" s="2"/>
      <c r="L149" s="25"/>
      <c r="M149" s="2"/>
      <c r="N149" s="2"/>
      <c r="O149" s="2">
        <v>35200</v>
      </c>
      <c r="P149" s="3">
        <v>0.1</v>
      </c>
      <c r="Q149" s="2">
        <f t="shared" si="6"/>
        <v>3520</v>
      </c>
      <c r="R149" s="2">
        <f t="shared" si="7"/>
        <v>3520</v>
      </c>
      <c r="S149" s="2"/>
      <c r="T149" s="2"/>
      <c r="U149" s="56">
        <f t="shared" si="8"/>
        <v>3.52</v>
      </c>
    </row>
    <row r="150" spans="1:21" ht="18.75">
      <c r="A150" s="1"/>
      <c r="B150" s="4" t="s">
        <v>163</v>
      </c>
      <c r="C150" s="16">
        <v>3684</v>
      </c>
      <c r="D150" s="16">
        <v>5</v>
      </c>
      <c r="E150" s="2"/>
      <c r="F150" s="2"/>
      <c r="G150" s="2"/>
      <c r="H150" s="2"/>
      <c r="I150" s="2"/>
      <c r="J150" s="2"/>
      <c r="K150" s="2"/>
      <c r="L150" s="25"/>
      <c r="M150" s="2"/>
      <c r="N150" s="2"/>
      <c r="O150" s="2">
        <v>35200</v>
      </c>
      <c r="P150" s="3">
        <v>0.1</v>
      </c>
      <c r="Q150" s="2">
        <f t="shared" si="6"/>
        <v>3520</v>
      </c>
      <c r="R150" s="2">
        <f t="shared" si="7"/>
        <v>3520</v>
      </c>
      <c r="S150" s="2"/>
      <c r="T150" s="2"/>
      <c r="U150" s="56">
        <f t="shared" si="8"/>
        <v>3.52</v>
      </c>
    </row>
    <row r="151" spans="1:22" ht="18.75">
      <c r="A151" s="1"/>
      <c r="B151" s="4" t="s">
        <v>77</v>
      </c>
      <c r="C151" s="16">
        <v>5155</v>
      </c>
      <c r="D151" s="16">
        <v>5</v>
      </c>
      <c r="E151" s="2"/>
      <c r="F151" s="2"/>
      <c r="G151" s="2"/>
      <c r="H151" s="2"/>
      <c r="I151" s="2"/>
      <c r="J151" s="2"/>
      <c r="K151" s="2"/>
      <c r="L151" s="25"/>
      <c r="M151" s="2"/>
      <c r="N151" s="2"/>
      <c r="O151" s="2">
        <v>35200</v>
      </c>
      <c r="P151" s="3">
        <v>0.1</v>
      </c>
      <c r="Q151" s="2">
        <f t="shared" si="6"/>
        <v>3520</v>
      </c>
      <c r="R151" s="2">
        <f t="shared" si="7"/>
        <v>3520</v>
      </c>
      <c r="S151" s="2"/>
      <c r="T151" s="2"/>
      <c r="U151" s="56">
        <f t="shared" si="8"/>
        <v>3.52</v>
      </c>
      <c r="V151" s="50">
        <v>81</v>
      </c>
    </row>
    <row r="152" spans="1:21" ht="18.75">
      <c r="A152" s="1"/>
      <c r="B152" s="4" t="s">
        <v>164</v>
      </c>
      <c r="C152" s="16">
        <v>2876</v>
      </c>
      <c r="D152" s="16">
        <v>6</v>
      </c>
      <c r="E152" s="2"/>
      <c r="F152" s="2"/>
      <c r="G152" s="2"/>
      <c r="H152" s="2"/>
      <c r="I152" s="2"/>
      <c r="J152" s="2"/>
      <c r="K152" s="2"/>
      <c r="L152" s="25"/>
      <c r="M152" s="2"/>
      <c r="N152" s="2"/>
      <c r="O152" s="2">
        <v>35200</v>
      </c>
      <c r="P152" s="3">
        <v>0.1</v>
      </c>
      <c r="Q152" s="2">
        <f t="shared" si="6"/>
        <v>3520</v>
      </c>
      <c r="R152" s="2">
        <f t="shared" si="7"/>
        <v>3520</v>
      </c>
      <c r="S152" s="2"/>
      <c r="T152" s="2"/>
      <c r="U152" s="56">
        <f t="shared" si="8"/>
        <v>3.52</v>
      </c>
    </row>
    <row r="153" spans="1:22" ht="18.75">
      <c r="A153" s="1"/>
      <c r="B153" s="4" t="s">
        <v>78</v>
      </c>
      <c r="C153" s="16">
        <v>4851</v>
      </c>
      <c r="D153" s="16">
        <v>5</v>
      </c>
      <c r="E153" s="2"/>
      <c r="F153" s="2"/>
      <c r="G153" s="2"/>
      <c r="H153" s="2"/>
      <c r="I153" s="2"/>
      <c r="J153" s="2"/>
      <c r="K153" s="2"/>
      <c r="L153" s="25"/>
      <c r="M153" s="2"/>
      <c r="N153" s="2"/>
      <c r="O153" s="2">
        <v>35200</v>
      </c>
      <c r="P153" s="3">
        <v>0.1</v>
      </c>
      <c r="Q153" s="2">
        <f t="shared" si="6"/>
        <v>3520</v>
      </c>
      <c r="R153" s="2">
        <f t="shared" si="7"/>
        <v>3520</v>
      </c>
      <c r="S153" s="2"/>
      <c r="T153" s="2"/>
      <c r="U153" s="56">
        <f t="shared" si="8"/>
        <v>3.52</v>
      </c>
      <c r="V153" s="50">
        <v>82</v>
      </c>
    </row>
    <row r="154" spans="1:21" ht="18.75" customHeight="1">
      <c r="A154" s="1"/>
      <c r="B154" s="4" t="s">
        <v>165</v>
      </c>
      <c r="C154" s="16">
        <v>3079</v>
      </c>
      <c r="D154" s="16">
        <v>5</v>
      </c>
      <c r="E154" s="2"/>
      <c r="F154" s="2"/>
      <c r="G154" s="2"/>
      <c r="H154" s="2"/>
      <c r="I154" s="2"/>
      <c r="J154" s="2"/>
      <c r="K154" s="2"/>
      <c r="L154" s="25"/>
      <c r="M154" s="2"/>
      <c r="N154" s="2"/>
      <c r="O154" s="2">
        <v>35200</v>
      </c>
      <c r="P154" s="3">
        <v>0.1</v>
      </c>
      <c r="Q154" s="2">
        <f t="shared" si="6"/>
        <v>3520</v>
      </c>
      <c r="R154" s="2">
        <f t="shared" si="7"/>
        <v>3520</v>
      </c>
      <c r="S154" s="2"/>
      <c r="T154" s="2"/>
      <c r="U154" s="56">
        <f t="shared" si="8"/>
        <v>3.52</v>
      </c>
    </row>
    <row r="155" spans="1:21" ht="18.75">
      <c r="A155" s="1"/>
      <c r="B155" s="4" t="s">
        <v>166</v>
      </c>
      <c r="C155" s="16">
        <v>3149</v>
      </c>
      <c r="D155" s="16">
        <v>6</v>
      </c>
      <c r="E155" s="23"/>
      <c r="F155" s="23"/>
      <c r="G155" s="2"/>
      <c r="H155" s="2"/>
      <c r="I155" s="2"/>
      <c r="J155" s="2"/>
      <c r="K155" s="2"/>
      <c r="L155" s="25"/>
      <c r="M155" s="2"/>
      <c r="N155" s="2"/>
      <c r="O155" s="2">
        <v>35200</v>
      </c>
      <c r="P155" s="3">
        <v>0.1</v>
      </c>
      <c r="Q155" s="2">
        <f t="shared" si="6"/>
        <v>3520</v>
      </c>
      <c r="R155" s="2">
        <f t="shared" si="7"/>
        <v>3520</v>
      </c>
      <c r="S155" s="2"/>
      <c r="T155" s="2"/>
      <c r="U155" s="56">
        <f t="shared" si="8"/>
        <v>3.52</v>
      </c>
    </row>
    <row r="156" spans="1:21" ht="18.75">
      <c r="A156" s="1"/>
      <c r="B156" s="4" t="s">
        <v>167</v>
      </c>
      <c r="C156" s="16">
        <v>3852</v>
      </c>
      <c r="D156" s="16">
        <v>5</v>
      </c>
      <c r="E156" s="2"/>
      <c r="F156" s="2"/>
      <c r="G156" s="2"/>
      <c r="H156" s="2"/>
      <c r="I156" s="2"/>
      <c r="J156" s="2"/>
      <c r="K156" s="2"/>
      <c r="L156" s="25"/>
      <c r="M156" s="2"/>
      <c r="N156" s="2"/>
      <c r="O156" s="2">
        <v>35200</v>
      </c>
      <c r="P156" s="3">
        <v>0.1</v>
      </c>
      <c r="Q156" s="2">
        <f t="shared" si="6"/>
        <v>3520</v>
      </c>
      <c r="R156" s="2">
        <f t="shared" si="7"/>
        <v>3520</v>
      </c>
      <c r="S156" s="2"/>
      <c r="T156" s="2"/>
      <c r="U156" s="56">
        <f t="shared" si="8"/>
        <v>3.52</v>
      </c>
    </row>
    <row r="157" spans="1:21" ht="18.75">
      <c r="A157" s="21"/>
      <c r="B157" s="40" t="s">
        <v>168</v>
      </c>
      <c r="C157" s="22">
        <v>5344</v>
      </c>
      <c r="D157" s="22">
        <v>5</v>
      </c>
      <c r="E157" s="23"/>
      <c r="F157" s="23"/>
      <c r="G157" s="23"/>
      <c r="H157" s="23"/>
      <c r="I157" s="23"/>
      <c r="J157" s="23"/>
      <c r="K157" s="23"/>
      <c r="L157" s="27"/>
      <c r="M157" s="23"/>
      <c r="N157" s="23"/>
      <c r="O157" s="23">
        <v>35200</v>
      </c>
      <c r="P157" s="24">
        <v>0.1</v>
      </c>
      <c r="Q157" s="23">
        <f t="shared" si="6"/>
        <v>3520</v>
      </c>
      <c r="R157" s="23">
        <f t="shared" si="7"/>
        <v>3520</v>
      </c>
      <c r="S157" s="23"/>
      <c r="T157" s="23"/>
      <c r="U157" s="57">
        <f t="shared" si="8"/>
        <v>3.52</v>
      </c>
    </row>
    <row r="158" spans="1:22" ht="18.75">
      <c r="A158" s="20"/>
      <c r="B158" s="41" t="s">
        <v>79</v>
      </c>
      <c r="C158" s="15">
        <v>69153</v>
      </c>
      <c r="D158" s="15">
        <v>3</v>
      </c>
      <c r="E158" s="2">
        <v>36428</v>
      </c>
      <c r="F158" s="2">
        <f>E158*1.1</f>
        <v>40070.8</v>
      </c>
      <c r="G158" s="2">
        <f>F158*1.06</f>
        <v>42475.048</v>
      </c>
      <c r="H158" s="2">
        <f>G158*1.04</f>
        <v>44174.049920000005</v>
      </c>
      <c r="I158" s="2">
        <f>H158*1.04</f>
        <v>45941.01191680001</v>
      </c>
      <c r="J158" s="2">
        <f>X5*45.5/12</f>
        <v>50084.023888888885</v>
      </c>
      <c r="K158" s="2">
        <f>J158*12</f>
        <v>601008.2866666666</v>
      </c>
      <c r="L158" s="25">
        <f>K158*30.2%</f>
        <v>181504.5025733333</v>
      </c>
      <c r="M158" s="2">
        <f>K158+L158</f>
        <v>782512.78924</v>
      </c>
      <c r="N158" s="2">
        <v>35200</v>
      </c>
      <c r="O158" s="2">
        <v>35200.4</v>
      </c>
      <c r="P158" s="3">
        <v>0.7</v>
      </c>
      <c r="Q158" s="2">
        <f t="shared" si="6"/>
        <v>24640.28</v>
      </c>
      <c r="R158" s="2">
        <f t="shared" si="7"/>
        <v>842353.06924</v>
      </c>
      <c r="S158" s="2"/>
      <c r="T158" s="2"/>
      <c r="U158" s="56">
        <f t="shared" si="8"/>
        <v>842.35306924</v>
      </c>
      <c r="V158" s="50">
        <v>83</v>
      </c>
    </row>
    <row r="159" spans="1:21" ht="18.75">
      <c r="A159" s="1"/>
      <c r="B159" s="4" t="s">
        <v>169</v>
      </c>
      <c r="C159" s="16">
        <v>1419</v>
      </c>
      <c r="D159" s="16">
        <v>6</v>
      </c>
      <c r="E159" s="2"/>
      <c r="F159" s="2"/>
      <c r="G159" s="2"/>
      <c r="H159" s="2"/>
      <c r="I159" s="2"/>
      <c r="J159" s="2"/>
      <c r="K159" s="2"/>
      <c r="L159" s="25"/>
      <c r="M159" s="2"/>
      <c r="N159" s="2"/>
      <c r="O159" s="2">
        <v>35200</v>
      </c>
      <c r="P159" s="3">
        <v>0.1</v>
      </c>
      <c r="Q159" s="2">
        <f t="shared" si="6"/>
        <v>3520</v>
      </c>
      <c r="R159" s="2">
        <f t="shared" si="7"/>
        <v>3520</v>
      </c>
      <c r="S159" s="2"/>
      <c r="T159" s="2"/>
      <c r="U159" s="56">
        <f t="shared" si="8"/>
        <v>3.52</v>
      </c>
    </row>
    <row r="160" spans="1:21" ht="18.75">
      <c r="A160" s="1"/>
      <c r="B160" s="4" t="s">
        <v>170</v>
      </c>
      <c r="C160" s="16">
        <v>1239</v>
      </c>
      <c r="D160" s="16">
        <v>6</v>
      </c>
      <c r="E160" s="2"/>
      <c r="F160" s="2"/>
      <c r="G160" s="2"/>
      <c r="H160" s="2"/>
      <c r="I160" s="2"/>
      <c r="J160" s="2"/>
      <c r="K160" s="2"/>
      <c r="L160" s="25"/>
      <c r="M160" s="2"/>
      <c r="N160" s="2"/>
      <c r="O160" s="2">
        <v>35200</v>
      </c>
      <c r="P160" s="3">
        <v>0.1</v>
      </c>
      <c r="Q160" s="2">
        <f t="shared" si="6"/>
        <v>3520</v>
      </c>
      <c r="R160" s="2">
        <f t="shared" si="7"/>
        <v>3520</v>
      </c>
      <c r="S160" s="2"/>
      <c r="T160" s="2"/>
      <c r="U160" s="56">
        <f t="shared" si="8"/>
        <v>3.52</v>
      </c>
    </row>
    <row r="161" spans="1:21" ht="18.75">
      <c r="A161" s="1"/>
      <c r="B161" s="4" t="s">
        <v>171</v>
      </c>
      <c r="C161" s="16">
        <v>3225</v>
      </c>
      <c r="D161" s="16">
        <v>5</v>
      </c>
      <c r="E161" s="2"/>
      <c r="F161" s="2"/>
      <c r="G161" s="2"/>
      <c r="H161" s="2"/>
      <c r="I161" s="2"/>
      <c r="J161" s="2"/>
      <c r="K161" s="2"/>
      <c r="L161" s="25"/>
      <c r="M161" s="2"/>
      <c r="N161" s="2"/>
      <c r="O161" s="2">
        <v>35200</v>
      </c>
      <c r="P161" s="3">
        <v>0.1</v>
      </c>
      <c r="Q161" s="2">
        <f t="shared" si="6"/>
        <v>3520</v>
      </c>
      <c r="R161" s="2">
        <f t="shared" si="7"/>
        <v>3520</v>
      </c>
      <c r="S161" s="2"/>
      <c r="T161" s="2"/>
      <c r="U161" s="56">
        <f t="shared" si="8"/>
        <v>3.52</v>
      </c>
    </row>
    <row r="162" spans="1:21" ht="18.75">
      <c r="A162" s="1"/>
      <c r="B162" s="4" t="s">
        <v>172</v>
      </c>
      <c r="C162" s="16">
        <v>4473</v>
      </c>
      <c r="D162" s="16">
        <v>5</v>
      </c>
      <c r="E162" s="2"/>
      <c r="F162" s="2"/>
      <c r="G162" s="2"/>
      <c r="H162" s="2"/>
      <c r="I162" s="2"/>
      <c r="J162" s="2"/>
      <c r="K162" s="2"/>
      <c r="L162" s="25"/>
      <c r="M162" s="2"/>
      <c r="N162" s="2"/>
      <c r="O162" s="2">
        <v>35200</v>
      </c>
      <c r="P162" s="3">
        <v>0.1</v>
      </c>
      <c r="Q162" s="2">
        <f t="shared" si="6"/>
        <v>3520</v>
      </c>
      <c r="R162" s="2">
        <f t="shared" si="7"/>
        <v>3520</v>
      </c>
      <c r="S162" s="2"/>
      <c r="T162" s="2"/>
      <c r="U162" s="56">
        <f t="shared" si="8"/>
        <v>3.52</v>
      </c>
    </row>
    <row r="163" spans="1:21" ht="18.75">
      <c r="A163" s="1"/>
      <c r="B163" s="4" t="s">
        <v>173</v>
      </c>
      <c r="C163" s="16">
        <v>3332</v>
      </c>
      <c r="D163" s="16">
        <v>5</v>
      </c>
      <c r="E163" s="2"/>
      <c r="F163" s="2"/>
      <c r="G163" s="2"/>
      <c r="H163" s="2"/>
      <c r="I163" s="2"/>
      <c r="J163" s="2"/>
      <c r="K163" s="2"/>
      <c r="L163" s="25"/>
      <c r="M163" s="2"/>
      <c r="N163" s="2"/>
      <c r="O163" s="2">
        <v>35200</v>
      </c>
      <c r="P163" s="3">
        <v>0.1</v>
      </c>
      <c r="Q163" s="2">
        <f t="shared" si="6"/>
        <v>3520</v>
      </c>
      <c r="R163" s="2">
        <f t="shared" si="7"/>
        <v>3520</v>
      </c>
      <c r="S163" s="2"/>
      <c r="T163" s="2"/>
      <c r="U163" s="56">
        <f t="shared" si="8"/>
        <v>3.52</v>
      </c>
    </row>
    <row r="164" spans="1:21" ht="18.75">
      <c r="A164" s="1"/>
      <c r="B164" s="4" t="s">
        <v>174</v>
      </c>
      <c r="C164" s="16">
        <v>4294</v>
      </c>
      <c r="D164" s="16">
        <v>6</v>
      </c>
      <c r="E164" s="2"/>
      <c r="F164" s="2"/>
      <c r="G164" s="2"/>
      <c r="H164" s="2"/>
      <c r="I164" s="2"/>
      <c r="J164" s="2"/>
      <c r="K164" s="2"/>
      <c r="L164" s="25"/>
      <c r="M164" s="2"/>
      <c r="N164" s="2"/>
      <c r="O164" s="2">
        <v>35200</v>
      </c>
      <c r="P164" s="3">
        <v>0.1</v>
      </c>
      <c r="Q164" s="2">
        <f t="shared" si="6"/>
        <v>3520</v>
      </c>
      <c r="R164" s="2">
        <f t="shared" si="7"/>
        <v>3520</v>
      </c>
      <c r="S164" s="2"/>
      <c r="T164" s="2"/>
      <c r="U164" s="56">
        <f t="shared" si="8"/>
        <v>3.52</v>
      </c>
    </row>
    <row r="165" spans="1:21" ht="18.75">
      <c r="A165" s="1"/>
      <c r="B165" s="4" t="s">
        <v>175</v>
      </c>
      <c r="C165" s="16">
        <v>2619</v>
      </c>
      <c r="D165" s="16">
        <v>6</v>
      </c>
      <c r="E165" s="2"/>
      <c r="F165" s="2"/>
      <c r="G165" s="2"/>
      <c r="H165" s="2"/>
      <c r="I165" s="2"/>
      <c r="J165" s="2"/>
      <c r="K165" s="2"/>
      <c r="L165" s="25"/>
      <c r="M165" s="2"/>
      <c r="N165" s="2"/>
      <c r="O165" s="2">
        <v>35200</v>
      </c>
      <c r="P165" s="3">
        <v>0.1</v>
      </c>
      <c r="Q165" s="2">
        <f t="shared" si="6"/>
        <v>3520</v>
      </c>
      <c r="R165" s="2">
        <f t="shared" si="7"/>
        <v>3520</v>
      </c>
      <c r="S165" s="2"/>
      <c r="T165" s="2"/>
      <c r="U165" s="56">
        <f t="shared" si="8"/>
        <v>3.52</v>
      </c>
    </row>
    <row r="166" spans="1:21" ht="18.75">
      <c r="A166" s="1"/>
      <c r="B166" s="4" t="s">
        <v>176</v>
      </c>
      <c r="C166" s="16">
        <v>1821</v>
      </c>
      <c r="D166" s="16">
        <v>6</v>
      </c>
      <c r="E166" s="2"/>
      <c r="F166" s="2"/>
      <c r="G166" s="2"/>
      <c r="H166" s="2"/>
      <c r="I166" s="2"/>
      <c r="J166" s="2"/>
      <c r="K166" s="2"/>
      <c r="L166" s="25"/>
      <c r="M166" s="2"/>
      <c r="N166" s="2"/>
      <c r="O166" s="2">
        <v>35200</v>
      </c>
      <c r="P166" s="3">
        <v>0.1</v>
      </c>
      <c r="Q166" s="2">
        <f t="shared" si="6"/>
        <v>3520</v>
      </c>
      <c r="R166" s="2">
        <f t="shared" si="7"/>
        <v>3520</v>
      </c>
      <c r="S166" s="2"/>
      <c r="T166" s="2"/>
      <c r="U166" s="56">
        <f t="shared" si="8"/>
        <v>3.52</v>
      </c>
    </row>
    <row r="167" spans="1:21" ht="18.75">
      <c r="A167" s="1"/>
      <c r="B167" s="4" t="s">
        <v>177</v>
      </c>
      <c r="C167" s="16">
        <v>1636</v>
      </c>
      <c r="D167" s="16">
        <v>6</v>
      </c>
      <c r="E167" s="2"/>
      <c r="F167" s="2"/>
      <c r="G167" s="2"/>
      <c r="H167" s="2"/>
      <c r="I167" s="2"/>
      <c r="J167" s="2"/>
      <c r="K167" s="2"/>
      <c r="L167" s="25"/>
      <c r="M167" s="2"/>
      <c r="N167" s="2"/>
      <c r="O167" s="2">
        <v>35200</v>
      </c>
      <c r="P167" s="3">
        <v>0.1</v>
      </c>
      <c r="Q167" s="2">
        <f t="shared" si="6"/>
        <v>3520</v>
      </c>
      <c r="R167" s="2">
        <f t="shared" si="7"/>
        <v>3520</v>
      </c>
      <c r="S167" s="2"/>
      <c r="T167" s="2"/>
      <c r="U167" s="56">
        <f t="shared" si="8"/>
        <v>3.52</v>
      </c>
    </row>
    <row r="168" spans="1:21" ht="18.75">
      <c r="A168" s="1"/>
      <c r="B168" s="4" t="s">
        <v>178</v>
      </c>
      <c r="C168" s="16">
        <v>2976</v>
      </c>
      <c r="D168" s="16">
        <v>5</v>
      </c>
      <c r="E168" s="2"/>
      <c r="F168" s="2"/>
      <c r="G168" s="2"/>
      <c r="H168" s="2"/>
      <c r="I168" s="2"/>
      <c r="J168" s="2"/>
      <c r="K168" s="2"/>
      <c r="L168" s="25"/>
      <c r="M168" s="2"/>
      <c r="N168" s="2"/>
      <c r="O168" s="2">
        <v>35200</v>
      </c>
      <c r="P168" s="3">
        <v>0.1</v>
      </c>
      <c r="Q168" s="2">
        <f t="shared" si="6"/>
        <v>3520</v>
      </c>
      <c r="R168" s="2">
        <f t="shared" si="7"/>
        <v>3520</v>
      </c>
      <c r="S168" s="2"/>
      <c r="T168" s="2"/>
      <c r="U168" s="56">
        <f t="shared" si="8"/>
        <v>3.52</v>
      </c>
    </row>
    <row r="169" spans="1:21" ht="18.75">
      <c r="A169" s="1"/>
      <c r="B169" s="4" t="s">
        <v>179</v>
      </c>
      <c r="C169" s="16">
        <v>0</v>
      </c>
      <c r="D169" s="16">
        <v>6</v>
      </c>
      <c r="E169" s="2"/>
      <c r="F169" s="2"/>
      <c r="G169" s="2"/>
      <c r="H169" s="2"/>
      <c r="I169" s="2"/>
      <c r="J169" s="2"/>
      <c r="K169" s="2"/>
      <c r="L169" s="25"/>
      <c r="M169" s="2"/>
      <c r="N169" s="2"/>
      <c r="O169" s="2">
        <v>0</v>
      </c>
      <c r="P169" s="3">
        <v>0.1</v>
      </c>
      <c r="Q169" s="2">
        <f t="shared" si="6"/>
        <v>0</v>
      </c>
      <c r="R169" s="2">
        <f t="shared" si="7"/>
        <v>0</v>
      </c>
      <c r="S169" s="2"/>
      <c r="T169" s="2"/>
      <c r="U169" s="56">
        <f t="shared" si="8"/>
        <v>0</v>
      </c>
    </row>
    <row r="170" spans="1:22" ht="18.75">
      <c r="A170" s="1"/>
      <c r="B170" s="4" t="s">
        <v>80</v>
      </c>
      <c r="C170" s="16">
        <v>3838</v>
      </c>
      <c r="D170" s="16">
        <v>5</v>
      </c>
      <c r="E170" s="2"/>
      <c r="F170" s="2"/>
      <c r="G170" s="2"/>
      <c r="H170" s="2"/>
      <c r="I170" s="2"/>
      <c r="J170" s="2"/>
      <c r="K170" s="2"/>
      <c r="L170" s="25"/>
      <c r="M170" s="2"/>
      <c r="N170" s="2"/>
      <c r="O170" s="2">
        <v>35200</v>
      </c>
      <c r="P170" s="3">
        <v>0.1</v>
      </c>
      <c r="Q170" s="2">
        <f t="shared" si="6"/>
        <v>3520</v>
      </c>
      <c r="R170" s="2">
        <f t="shared" si="7"/>
        <v>3520</v>
      </c>
      <c r="S170" s="2"/>
      <c r="T170" s="2"/>
      <c r="U170" s="56">
        <f t="shared" si="8"/>
        <v>3.52</v>
      </c>
      <c r="V170" s="50">
        <v>84</v>
      </c>
    </row>
    <row r="171" spans="1:21" ht="18.75">
      <c r="A171" s="1"/>
      <c r="B171" s="4" t="s">
        <v>180</v>
      </c>
      <c r="C171" s="16">
        <v>1152</v>
      </c>
      <c r="D171" s="16">
        <v>6</v>
      </c>
      <c r="E171" s="2"/>
      <c r="F171" s="2"/>
      <c r="G171" s="2"/>
      <c r="H171" s="2"/>
      <c r="I171" s="2"/>
      <c r="J171" s="2"/>
      <c r="K171" s="2"/>
      <c r="L171" s="25"/>
      <c r="M171" s="2"/>
      <c r="N171" s="2"/>
      <c r="O171" s="2">
        <v>35200</v>
      </c>
      <c r="P171" s="3">
        <v>0.1</v>
      </c>
      <c r="Q171" s="2">
        <f t="shared" si="6"/>
        <v>3520</v>
      </c>
      <c r="R171" s="2">
        <f t="shared" si="7"/>
        <v>3520</v>
      </c>
      <c r="S171" s="2"/>
      <c r="T171" s="2"/>
      <c r="U171" s="56">
        <f t="shared" si="8"/>
        <v>3.52</v>
      </c>
    </row>
    <row r="172" spans="1:21" ht="18.75">
      <c r="A172" s="21"/>
      <c r="B172" s="40" t="s">
        <v>181</v>
      </c>
      <c r="C172" s="22">
        <v>2919</v>
      </c>
      <c r="D172" s="22">
        <v>5</v>
      </c>
      <c r="E172" s="23"/>
      <c r="F172" s="23"/>
      <c r="G172" s="23"/>
      <c r="H172" s="23"/>
      <c r="I172" s="23"/>
      <c r="J172" s="23"/>
      <c r="K172" s="23"/>
      <c r="L172" s="27"/>
      <c r="M172" s="23"/>
      <c r="N172" s="23"/>
      <c r="O172" s="23">
        <v>35200</v>
      </c>
      <c r="P172" s="24">
        <v>0.1</v>
      </c>
      <c r="Q172" s="23">
        <f t="shared" si="6"/>
        <v>3520</v>
      </c>
      <c r="R172" s="23">
        <f t="shared" si="7"/>
        <v>3520</v>
      </c>
      <c r="S172" s="23"/>
      <c r="T172" s="23"/>
      <c r="U172" s="57">
        <f t="shared" si="8"/>
        <v>3.52</v>
      </c>
    </row>
    <row r="173" spans="1:22" ht="18.75">
      <c r="A173" s="20"/>
      <c r="B173" s="41" t="s">
        <v>81</v>
      </c>
      <c r="C173" s="15">
        <v>27103</v>
      </c>
      <c r="D173" s="15">
        <v>5</v>
      </c>
      <c r="E173" s="2">
        <v>36428</v>
      </c>
      <c r="F173" s="2">
        <f>E173*1.1</f>
        <v>40070.8</v>
      </c>
      <c r="G173" s="2">
        <f>F173*1.06</f>
        <v>42475.048</v>
      </c>
      <c r="H173" s="2">
        <f>G173*1.04</f>
        <v>44174.049920000005</v>
      </c>
      <c r="I173" s="2">
        <v>46674.62</v>
      </c>
      <c r="J173" s="2">
        <f>X5*45.5/12</f>
        <v>50084.023888888885</v>
      </c>
      <c r="K173" s="2">
        <f>J173*12</f>
        <v>601008.2866666666</v>
      </c>
      <c r="L173" s="25">
        <f>K173*30.2%</f>
        <v>181504.5025733333</v>
      </c>
      <c r="M173" s="2">
        <f>K173+L173</f>
        <v>782512.78924</v>
      </c>
      <c r="N173" s="2">
        <v>35200</v>
      </c>
      <c r="O173" s="2">
        <v>35200.4</v>
      </c>
      <c r="P173" s="3">
        <v>0.3</v>
      </c>
      <c r="Q173" s="2">
        <f t="shared" si="6"/>
        <v>10560.12</v>
      </c>
      <c r="R173" s="2">
        <f t="shared" si="7"/>
        <v>828272.90924</v>
      </c>
      <c r="S173" s="2"/>
      <c r="T173" s="2"/>
      <c r="U173" s="56">
        <f t="shared" si="8"/>
        <v>828.27290924</v>
      </c>
      <c r="V173" s="50">
        <v>85</v>
      </c>
    </row>
    <row r="174" spans="1:22" ht="18.75">
      <c r="A174" s="1"/>
      <c r="B174" s="4" t="s">
        <v>82</v>
      </c>
      <c r="C174" s="16">
        <v>2412</v>
      </c>
      <c r="D174" s="16">
        <v>6</v>
      </c>
      <c r="E174" s="2"/>
      <c r="F174" s="2"/>
      <c r="G174" s="2"/>
      <c r="H174" s="2"/>
      <c r="I174" s="2"/>
      <c r="J174" s="2"/>
      <c r="K174" s="2"/>
      <c r="L174" s="25"/>
      <c r="M174" s="2"/>
      <c r="N174" s="2"/>
      <c r="O174" s="2">
        <v>35200</v>
      </c>
      <c r="P174" s="3">
        <v>0.1</v>
      </c>
      <c r="Q174" s="2">
        <f t="shared" si="6"/>
        <v>3520</v>
      </c>
      <c r="R174" s="2">
        <f t="shared" si="7"/>
        <v>3520</v>
      </c>
      <c r="S174" s="2"/>
      <c r="T174" s="2"/>
      <c r="U174" s="56">
        <f t="shared" si="8"/>
        <v>3.52</v>
      </c>
      <c r="V174" s="50">
        <v>86</v>
      </c>
    </row>
    <row r="175" spans="1:21" ht="18.75">
      <c r="A175" s="1"/>
      <c r="B175" s="4" t="s">
        <v>182</v>
      </c>
      <c r="C175" s="16">
        <v>2735</v>
      </c>
      <c r="D175" s="16">
        <v>6</v>
      </c>
      <c r="E175" s="2"/>
      <c r="F175" s="2"/>
      <c r="G175" s="2"/>
      <c r="H175" s="2"/>
      <c r="I175" s="2"/>
      <c r="J175" s="2"/>
      <c r="K175" s="2"/>
      <c r="L175" s="25"/>
      <c r="M175" s="2"/>
      <c r="N175" s="2"/>
      <c r="O175" s="2">
        <v>35200</v>
      </c>
      <c r="P175" s="3">
        <v>0.1</v>
      </c>
      <c r="Q175" s="2">
        <f t="shared" si="6"/>
        <v>3520</v>
      </c>
      <c r="R175" s="2">
        <f t="shared" si="7"/>
        <v>3520</v>
      </c>
      <c r="S175" s="2"/>
      <c r="T175" s="2"/>
      <c r="U175" s="56">
        <f t="shared" si="8"/>
        <v>3.52</v>
      </c>
    </row>
    <row r="176" spans="1:22" ht="18.75">
      <c r="A176" s="1"/>
      <c r="B176" s="4" t="s">
        <v>83</v>
      </c>
      <c r="C176" s="16">
        <v>2674</v>
      </c>
      <c r="D176" s="16">
        <v>6</v>
      </c>
      <c r="E176" s="2"/>
      <c r="F176" s="2"/>
      <c r="G176" s="2"/>
      <c r="H176" s="2"/>
      <c r="I176" s="2"/>
      <c r="J176" s="2"/>
      <c r="K176" s="2"/>
      <c r="L176" s="25"/>
      <c r="M176" s="2"/>
      <c r="N176" s="2"/>
      <c r="O176" s="2">
        <v>35200</v>
      </c>
      <c r="P176" s="3">
        <v>0.1</v>
      </c>
      <c r="Q176" s="2">
        <f t="shared" si="6"/>
        <v>3520</v>
      </c>
      <c r="R176" s="2">
        <f t="shared" si="7"/>
        <v>3520</v>
      </c>
      <c r="S176" s="2"/>
      <c r="T176" s="2"/>
      <c r="U176" s="56">
        <f t="shared" si="8"/>
        <v>3.52</v>
      </c>
      <c r="V176" s="50">
        <v>87</v>
      </c>
    </row>
    <row r="177" spans="1:21" ht="18.75">
      <c r="A177" s="1"/>
      <c r="B177" s="4" t="s">
        <v>216</v>
      </c>
      <c r="C177" s="16">
        <v>2629</v>
      </c>
      <c r="D177" s="16">
        <v>6</v>
      </c>
      <c r="E177" s="2"/>
      <c r="F177" s="2"/>
      <c r="G177" s="2"/>
      <c r="H177" s="2"/>
      <c r="I177" s="2"/>
      <c r="J177" s="2"/>
      <c r="K177" s="2"/>
      <c r="L177" s="25"/>
      <c r="M177" s="2"/>
      <c r="N177" s="2"/>
      <c r="O177" s="2">
        <v>35200</v>
      </c>
      <c r="P177" s="3">
        <v>0.1</v>
      </c>
      <c r="Q177" s="2">
        <f t="shared" si="6"/>
        <v>3520</v>
      </c>
      <c r="R177" s="2">
        <f t="shared" si="7"/>
        <v>3520</v>
      </c>
      <c r="S177" s="2"/>
      <c r="T177" s="2"/>
      <c r="U177" s="56">
        <f t="shared" si="8"/>
        <v>3.52</v>
      </c>
    </row>
    <row r="178" spans="1:21" ht="18.75">
      <c r="A178" s="21"/>
      <c r="B178" s="40" t="s">
        <v>217</v>
      </c>
      <c r="C178" s="22">
        <v>16751</v>
      </c>
      <c r="D178" s="22">
        <v>3</v>
      </c>
      <c r="E178" s="23"/>
      <c r="F178" s="23"/>
      <c r="G178" s="23"/>
      <c r="H178" s="23"/>
      <c r="I178" s="23"/>
      <c r="J178" s="23"/>
      <c r="K178" s="23"/>
      <c r="L178" s="27"/>
      <c r="M178" s="23"/>
      <c r="N178" s="23"/>
      <c r="O178" s="23">
        <v>0</v>
      </c>
      <c r="P178" s="24">
        <v>0.2</v>
      </c>
      <c r="Q178" s="23">
        <f t="shared" si="6"/>
        <v>0</v>
      </c>
      <c r="R178" s="23">
        <f t="shared" si="7"/>
        <v>0</v>
      </c>
      <c r="S178" s="23"/>
      <c r="T178" s="23"/>
      <c r="U178" s="57">
        <f t="shared" si="8"/>
        <v>0</v>
      </c>
    </row>
    <row r="179" spans="1:22" ht="18.75">
      <c r="A179" s="20"/>
      <c r="B179" s="41" t="s">
        <v>84</v>
      </c>
      <c r="C179" s="15">
        <v>59903</v>
      </c>
      <c r="D179" s="15">
        <v>3</v>
      </c>
      <c r="E179" s="2">
        <v>36428</v>
      </c>
      <c r="F179" s="2">
        <f>E179*1.1</f>
        <v>40070.8</v>
      </c>
      <c r="G179" s="2">
        <f>F179*1.06</f>
        <v>42475.048</v>
      </c>
      <c r="H179" s="2">
        <f>G179*1.04</f>
        <v>44174.049920000005</v>
      </c>
      <c r="I179" s="2">
        <f>H179*1.04</f>
        <v>45941.01191680001</v>
      </c>
      <c r="J179" s="2">
        <f>X5*45.5/12</f>
        <v>50084.023888888885</v>
      </c>
      <c r="K179" s="2">
        <f>J179*12</f>
        <v>601008.2866666666</v>
      </c>
      <c r="L179" s="25">
        <f>K179*30.2%</f>
        <v>181504.5025733333</v>
      </c>
      <c r="M179" s="2">
        <f>K179+L179</f>
        <v>782512.78924</v>
      </c>
      <c r="N179" s="2">
        <v>35200</v>
      </c>
      <c r="O179" s="2">
        <v>35200.4</v>
      </c>
      <c r="P179" s="3">
        <v>0.6</v>
      </c>
      <c r="Q179" s="2">
        <f t="shared" si="6"/>
        <v>21120.24</v>
      </c>
      <c r="R179" s="2">
        <f t="shared" si="7"/>
        <v>838833.02924</v>
      </c>
      <c r="S179" s="2"/>
      <c r="T179" s="2"/>
      <c r="U179" s="56">
        <f t="shared" si="8"/>
        <v>838.83302924</v>
      </c>
      <c r="V179" s="50">
        <v>88</v>
      </c>
    </row>
    <row r="180" spans="1:21" ht="18.75">
      <c r="A180" s="1"/>
      <c r="B180" s="4" t="s">
        <v>183</v>
      </c>
      <c r="C180" s="16">
        <v>2372</v>
      </c>
      <c r="D180" s="16">
        <v>6</v>
      </c>
      <c r="E180" s="2"/>
      <c r="F180" s="2"/>
      <c r="G180" s="2"/>
      <c r="H180" s="2"/>
      <c r="I180" s="2"/>
      <c r="J180" s="2"/>
      <c r="K180" s="2"/>
      <c r="L180" s="25"/>
      <c r="M180" s="2"/>
      <c r="N180" s="2"/>
      <c r="O180" s="2">
        <v>35200</v>
      </c>
      <c r="P180" s="3">
        <v>0.1</v>
      </c>
      <c r="Q180" s="2">
        <f t="shared" si="6"/>
        <v>3520</v>
      </c>
      <c r="R180" s="2">
        <f t="shared" si="7"/>
        <v>3520</v>
      </c>
      <c r="S180" s="2"/>
      <c r="T180" s="2"/>
      <c r="U180" s="56">
        <f t="shared" si="8"/>
        <v>3.52</v>
      </c>
    </row>
    <row r="181" spans="1:22" ht="18.75">
      <c r="A181" s="1"/>
      <c r="B181" s="4" t="s">
        <v>85</v>
      </c>
      <c r="C181" s="16">
        <v>2805</v>
      </c>
      <c r="D181" s="16">
        <v>6</v>
      </c>
      <c r="E181" s="2"/>
      <c r="F181" s="2"/>
      <c r="G181" s="2"/>
      <c r="H181" s="2"/>
      <c r="I181" s="2"/>
      <c r="J181" s="2"/>
      <c r="K181" s="2"/>
      <c r="L181" s="25"/>
      <c r="M181" s="2"/>
      <c r="N181" s="2"/>
      <c r="O181" s="2">
        <v>35200</v>
      </c>
      <c r="P181" s="3">
        <v>0.1</v>
      </c>
      <c r="Q181" s="2">
        <f t="shared" si="6"/>
        <v>3520</v>
      </c>
      <c r="R181" s="2">
        <f t="shared" si="7"/>
        <v>3520</v>
      </c>
      <c r="S181" s="2"/>
      <c r="T181" s="2"/>
      <c r="U181" s="56">
        <f t="shared" si="8"/>
        <v>3.52</v>
      </c>
      <c r="V181" s="50">
        <v>89</v>
      </c>
    </row>
    <row r="182" spans="1:21" ht="18.75">
      <c r="A182" s="1"/>
      <c r="B182" s="4" t="s">
        <v>184</v>
      </c>
      <c r="C182" s="16">
        <v>1100</v>
      </c>
      <c r="D182" s="16">
        <v>6</v>
      </c>
      <c r="E182" s="2"/>
      <c r="F182" s="2"/>
      <c r="G182" s="2"/>
      <c r="H182" s="2"/>
      <c r="I182" s="2"/>
      <c r="J182" s="2"/>
      <c r="K182" s="2"/>
      <c r="L182" s="25"/>
      <c r="M182" s="2"/>
      <c r="N182" s="2"/>
      <c r="O182" s="2">
        <v>35200</v>
      </c>
      <c r="P182" s="3">
        <v>0.1</v>
      </c>
      <c r="Q182" s="2">
        <f t="shared" si="6"/>
        <v>3520</v>
      </c>
      <c r="R182" s="2">
        <f t="shared" si="7"/>
        <v>3520</v>
      </c>
      <c r="S182" s="2"/>
      <c r="T182" s="2"/>
      <c r="U182" s="56">
        <f t="shared" si="8"/>
        <v>3.52</v>
      </c>
    </row>
    <row r="183" spans="1:22" ht="18.75">
      <c r="A183" s="1"/>
      <c r="B183" s="4" t="s">
        <v>86</v>
      </c>
      <c r="C183" s="16">
        <v>4002</v>
      </c>
      <c r="D183" s="16">
        <v>5</v>
      </c>
      <c r="E183" s="2"/>
      <c r="F183" s="2"/>
      <c r="G183" s="2"/>
      <c r="H183" s="2"/>
      <c r="I183" s="2"/>
      <c r="J183" s="2"/>
      <c r="K183" s="2"/>
      <c r="L183" s="25"/>
      <c r="M183" s="2"/>
      <c r="N183" s="2"/>
      <c r="O183" s="2">
        <v>35200</v>
      </c>
      <c r="P183" s="3">
        <v>0.1</v>
      </c>
      <c r="Q183" s="2">
        <f t="shared" si="6"/>
        <v>3520</v>
      </c>
      <c r="R183" s="2">
        <f t="shared" si="7"/>
        <v>3520</v>
      </c>
      <c r="S183" s="2"/>
      <c r="T183" s="2"/>
      <c r="U183" s="56">
        <f t="shared" si="8"/>
        <v>3.52</v>
      </c>
      <c r="V183" s="50">
        <v>90</v>
      </c>
    </row>
    <row r="184" spans="1:21" ht="18.75">
      <c r="A184" s="1"/>
      <c r="B184" s="4" t="s">
        <v>185</v>
      </c>
      <c r="C184" s="16">
        <v>2635</v>
      </c>
      <c r="D184" s="16">
        <v>6</v>
      </c>
      <c r="E184" s="2"/>
      <c r="F184" s="2"/>
      <c r="G184" s="2"/>
      <c r="H184" s="2"/>
      <c r="I184" s="2"/>
      <c r="J184" s="2"/>
      <c r="K184" s="2"/>
      <c r="L184" s="25"/>
      <c r="M184" s="2"/>
      <c r="N184" s="2"/>
      <c r="O184" s="2">
        <v>35200</v>
      </c>
      <c r="P184" s="3">
        <v>0.1</v>
      </c>
      <c r="Q184" s="2">
        <f t="shared" si="6"/>
        <v>3520</v>
      </c>
      <c r="R184" s="2">
        <f t="shared" si="7"/>
        <v>3520</v>
      </c>
      <c r="S184" s="2"/>
      <c r="T184" s="2"/>
      <c r="U184" s="56">
        <f t="shared" si="8"/>
        <v>3.52</v>
      </c>
    </row>
    <row r="185" spans="1:22" ht="18.75">
      <c r="A185" s="1"/>
      <c r="B185" s="4" t="s">
        <v>87</v>
      </c>
      <c r="C185" s="16">
        <v>2001</v>
      </c>
      <c r="D185" s="16">
        <v>6</v>
      </c>
      <c r="E185" s="2"/>
      <c r="F185" s="2"/>
      <c r="G185" s="2"/>
      <c r="H185" s="2"/>
      <c r="I185" s="2"/>
      <c r="J185" s="2"/>
      <c r="K185" s="2"/>
      <c r="L185" s="25"/>
      <c r="M185" s="2"/>
      <c r="N185" s="2"/>
      <c r="O185" s="2">
        <v>35200</v>
      </c>
      <c r="P185" s="3">
        <v>0.1</v>
      </c>
      <c r="Q185" s="2">
        <f t="shared" si="6"/>
        <v>3520</v>
      </c>
      <c r="R185" s="2">
        <f t="shared" si="7"/>
        <v>3520</v>
      </c>
      <c r="S185" s="2"/>
      <c r="T185" s="2"/>
      <c r="U185" s="56">
        <f t="shared" si="8"/>
        <v>3.52</v>
      </c>
      <c r="V185" s="50">
        <v>91</v>
      </c>
    </row>
    <row r="186" spans="1:22" ht="18.75">
      <c r="A186" s="1"/>
      <c r="B186" s="4" t="s">
        <v>88</v>
      </c>
      <c r="C186" s="16">
        <v>1758</v>
      </c>
      <c r="D186" s="16">
        <v>6</v>
      </c>
      <c r="E186" s="2"/>
      <c r="F186" s="2"/>
      <c r="G186" s="2"/>
      <c r="H186" s="2"/>
      <c r="I186" s="2"/>
      <c r="J186" s="2"/>
      <c r="K186" s="2"/>
      <c r="L186" s="25"/>
      <c r="M186" s="2"/>
      <c r="N186" s="2"/>
      <c r="O186" s="2">
        <v>35200</v>
      </c>
      <c r="P186" s="3">
        <v>0.1</v>
      </c>
      <c r="Q186" s="2">
        <f t="shared" si="6"/>
        <v>3520</v>
      </c>
      <c r="R186" s="2">
        <f t="shared" si="7"/>
        <v>3520</v>
      </c>
      <c r="S186" s="2"/>
      <c r="T186" s="2"/>
      <c r="U186" s="56">
        <f t="shared" si="8"/>
        <v>3.52</v>
      </c>
      <c r="V186" s="50">
        <v>92</v>
      </c>
    </row>
    <row r="187" spans="1:22" ht="18.75">
      <c r="A187" s="1"/>
      <c r="B187" s="4" t="s">
        <v>89</v>
      </c>
      <c r="C187" s="16">
        <v>1772</v>
      </c>
      <c r="D187" s="16">
        <v>6</v>
      </c>
      <c r="E187" s="2"/>
      <c r="F187" s="2"/>
      <c r="G187" s="2"/>
      <c r="H187" s="2"/>
      <c r="I187" s="2"/>
      <c r="J187" s="2"/>
      <c r="K187" s="2"/>
      <c r="L187" s="25"/>
      <c r="M187" s="2"/>
      <c r="N187" s="2"/>
      <c r="O187" s="2">
        <v>35200</v>
      </c>
      <c r="P187" s="3">
        <v>0.1</v>
      </c>
      <c r="Q187" s="2">
        <f t="shared" si="6"/>
        <v>3520</v>
      </c>
      <c r="R187" s="2">
        <f t="shared" si="7"/>
        <v>3520</v>
      </c>
      <c r="S187" s="2"/>
      <c r="T187" s="2"/>
      <c r="U187" s="56">
        <f t="shared" si="8"/>
        <v>3.52</v>
      </c>
      <c r="V187" s="50">
        <v>93</v>
      </c>
    </row>
    <row r="188" spans="1:22" ht="18.75">
      <c r="A188" s="1"/>
      <c r="B188" s="4" t="s">
        <v>90</v>
      </c>
      <c r="C188" s="16">
        <v>2660</v>
      </c>
      <c r="D188" s="16">
        <v>6</v>
      </c>
      <c r="E188" s="2"/>
      <c r="F188" s="2"/>
      <c r="G188" s="2"/>
      <c r="H188" s="2"/>
      <c r="I188" s="2"/>
      <c r="J188" s="2"/>
      <c r="K188" s="2"/>
      <c r="L188" s="25"/>
      <c r="M188" s="2"/>
      <c r="N188" s="2"/>
      <c r="O188" s="2">
        <v>35200</v>
      </c>
      <c r="P188" s="3">
        <v>0.1</v>
      </c>
      <c r="Q188" s="2">
        <f t="shared" si="6"/>
        <v>3520</v>
      </c>
      <c r="R188" s="2">
        <f t="shared" si="7"/>
        <v>3520</v>
      </c>
      <c r="S188" s="2"/>
      <c r="T188" s="2"/>
      <c r="U188" s="56">
        <f t="shared" si="8"/>
        <v>3.52</v>
      </c>
      <c r="V188" s="50">
        <v>94</v>
      </c>
    </row>
    <row r="189" spans="1:21" ht="18.75">
      <c r="A189" s="1"/>
      <c r="B189" s="4" t="s">
        <v>186</v>
      </c>
      <c r="C189" s="16">
        <v>1687</v>
      </c>
      <c r="D189" s="16">
        <v>6</v>
      </c>
      <c r="E189" s="2"/>
      <c r="F189" s="2"/>
      <c r="G189" s="2"/>
      <c r="H189" s="2"/>
      <c r="I189" s="2"/>
      <c r="J189" s="2"/>
      <c r="K189" s="2"/>
      <c r="L189" s="25"/>
      <c r="M189" s="2"/>
      <c r="N189" s="2"/>
      <c r="O189" s="2">
        <v>35200</v>
      </c>
      <c r="P189" s="3">
        <v>0.1</v>
      </c>
      <c r="Q189" s="2">
        <f t="shared" si="6"/>
        <v>3520</v>
      </c>
      <c r="R189" s="2">
        <f t="shared" si="7"/>
        <v>3520</v>
      </c>
      <c r="S189" s="2"/>
      <c r="T189" s="2"/>
      <c r="U189" s="56">
        <f t="shared" si="8"/>
        <v>3.52</v>
      </c>
    </row>
    <row r="190" spans="1:22" ht="18.75">
      <c r="A190" s="1"/>
      <c r="B190" s="4" t="s">
        <v>91</v>
      </c>
      <c r="C190" s="16">
        <v>7183</v>
      </c>
      <c r="D190" s="16">
        <v>4</v>
      </c>
      <c r="E190" s="2"/>
      <c r="F190" s="2"/>
      <c r="G190" s="2"/>
      <c r="H190" s="2"/>
      <c r="I190" s="2"/>
      <c r="J190" s="2"/>
      <c r="K190" s="2"/>
      <c r="L190" s="25"/>
      <c r="M190" s="2"/>
      <c r="N190" s="2"/>
      <c r="O190" s="2">
        <v>35200</v>
      </c>
      <c r="P190" s="3">
        <v>0.1</v>
      </c>
      <c r="Q190" s="2">
        <f t="shared" si="6"/>
        <v>3520</v>
      </c>
      <c r="R190" s="2">
        <f t="shared" si="7"/>
        <v>3520</v>
      </c>
      <c r="S190" s="2"/>
      <c r="T190" s="2"/>
      <c r="U190" s="56">
        <f t="shared" si="8"/>
        <v>3.52</v>
      </c>
      <c r="V190" s="50">
        <v>95</v>
      </c>
    </row>
    <row r="191" spans="1:21" ht="18.75">
      <c r="A191" s="1"/>
      <c r="B191" s="4" t="s">
        <v>187</v>
      </c>
      <c r="C191" s="16">
        <v>704</v>
      </c>
      <c r="D191" s="16">
        <v>7</v>
      </c>
      <c r="E191" s="2"/>
      <c r="F191" s="2"/>
      <c r="G191" s="2"/>
      <c r="H191" s="2"/>
      <c r="I191" s="2"/>
      <c r="J191" s="2"/>
      <c r="K191" s="2"/>
      <c r="L191" s="25"/>
      <c r="M191" s="2"/>
      <c r="N191" s="2"/>
      <c r="O191" s="2">
        <v>35200</v>
      </c>
      <c r="P191" s="3">
        <v>0.1</v>
      </c>
      <c r="Q191" s="2">
        <f t="shared" si="6"/>
        <v>3520</v>
      </c>
      <c r="R191" s="2">
        <f t="shared" si="7"/>
        <v>3520</v>
      </c>
      <c r="S191" s="2"/>
      <c r="T191" s="2"/>
      <c r="U191" s="56">
        <f t="shared" si="8"/>
        <v>3.52</v>
      </c>
    </row>
    <row r="192" spans="1:22" ht="18.75">
      <c r="A192" s="21"/>
      <c r="B192" s="40" t="s">
        <v>92</v>
      </c>
      <c r="C192" s="22">
        <v>11319</v>
      </c>
      <c r="D192" s="22">
        <v>3</v>
      </c>
      <c r="E192" s="23"/>
      <c r="F192" s="23"/>
      <c r="G192" s="23"/>
      <c r="H192" s="23"/>
      <c r="I192" s="23"/>
      <c r="J192" s="23"/>
      <c r="K192" s="23"/>
      <c r="L192" s="27"/>
      <c r="M192" s="23"/>
      <c r="N192" s="23"/>
      <c r="O192" s="23">
        <v>35200</v>
      </c>
      <c r="P192" s="24">
        <v>0.2</v>
      </c>
      <c r="Q192" s="23">
        <f t="shared" si="6"/>
        <v>7040</v>
      </c>
      <c r="R192" s="23">
        <f t="shared" si="7"/>
        <v>7040</v>
      </c>
      <c r="S192" s="23"/>
      <c r="T192" s="23"/>
      <c r="U192" s="57">
        <f t="shared" si="8"/>
        <v>7.04</v>
      </c>
      <c r="V192" s="50">
        <v>96</v>
      </c>
    </row>
    <row r="193" spans="1:22" ht="18.75">
      <c r="A193" s="20"/>
      <c r="B193" s="41" t="s">
        <v>93</v>
      </c>
      <c r="C193" s="15">
        <v>42030</v>
      </c>
      <c r="D193" s="15">
        <v>4</v>
      </c>
      <c r="E193" s="2">
        <v>36428</v>
      </c>
      <c r="F193" s="2">
        <f>E193*1.1</f>
        <v>40070.8</v>
      </c>
      <c r="G193" s="2">
        <f>F193*1.06</f>
        <v>42475.048</v>
      </c>
      <c r="H193" s="2">
        <f>G193*1.04</f>
        <v>44174.049920000005</v>
      </c>
      <c r="I193" s="2">
        <f>H193*1.04</f>
        <v>45941.01191680001</v>
      </c>
      <c r="J193" s="2">
        <f>X5*45.5/12</f>
        <v>50084.023888888885</v>
      </c>
      <c r="K193" s="2">
        <f>J193*12</f>
        <v>601008.2866666666</v>
      </c>
      <c r="L193" s="25">
        <f>K193*30.2%</f>
        <v>181504.5025733333</v>
      </c>
      <c r="M193" s="2">
        <f>K193+L193</f>
        <v>782512.78924</v>
      </c>
      <c r="N193" s="2">
        <v>35200</v>
      </c>
      <c r="O193" s="2">
        <v>35200.4</v>
      </c>
      <c r="P193" s="3">
        <v>0.5</v>
      </c>
      <c r="Q193" s="2">
        <f t="shared" si="6"/>
        <v>17600.2</v>
      </c>
      <c r="R193" s="2">
        <f t="shared" si="7"/>
        <v>835312.9892399999</v>
      </c>
      <c r="S193" s="2"/>
      <c r="T193" s="2"/>
      <c r="U193" s="56">
        <f t="shared" si="8"/>
        <v>835.3129892399999</v>
      </c>
      <c r="V193" s="50">
        <v>97</v>
      </c>
    </row>
    <row r="194" spans="1:21" ht="18.75">
      <c r="A194" s="1"/>
      <c r="B194" s="4" t="s">
        <v>188</v>
      </c>
      <c r="C194" s="16">
        <v>2090</v>
      </c>
      <c r="D194" s="16">
        <v>6</v>
      </c>
      <c r="E194" s="2"/>
      <c r="F194" s="2"/>
      <c r="G194" s="2"/>
      <c r="H194" s="2"/>
      <c r="I194" s="2"/>
      <c r="J194" s="2"/>
      <c r="K194" s="2"/>
      <c r="L194" s="25"/>
      <c r="M194" s="2"/>
      <c r="N194" s="2"/>
      <c r="O194" s="2">
        <v>35200</v>
      </c>
      <c r="P194" s="3">
        <v>0.1</v>
      </c>
      <c r="Q194" s="2">
        <f t="shared" si="6"/>
        <v>3520</v>
      </c>
      <c r="R194" s="2">
        <f t="shared" si="7"/>
        <v>3520</v>
      </c>
      <c r="S194" s="2"/>
      <c r="T194" s="2"/>
      <c r="U194" s="56">
        <f t="shared" si="8"/>
        <v>3.52</v>
      </c>
    </row>
    <row r="195" spans="1:21" ht="18.75">
      <c r="A195" s="1"/>
      <c r="B195" s="4" t="s">
        <v>189</v>
      </c>
      <c r="C195" s="16">
        <v>1529</v>
      </c>
      <c r="D195" s="16">
        <v>6</v>
      </c>
      <c r="E195" s="2"/>
      <c r="F195" s="2"/>
      <c r="G195" s="2"/>
      <c r="H195" s="2"/>
      <c r="I195" s="2"/>
      <c r="J195" s="2"/>
      <c r="K195" s="2"/>
      <c r="L195" s="25"/>
      <c r="M195" s="2"/>
      <c r="N195" s="2"/>
      <c r="O195" s="2">
        <v>35200</v>
      </c>
      <c r="P195" s="3">
        <v>0.1</v>
      </c>
      <c r="Q195" s="2">
        <f t="shared" si="6"/>
        <v>3520</v>
      </c>
      <c r="R195" s="2">
        <f t="shared" si="7"/>
        <v>3520</v>
      </c>
      <c r="S195" s="2"/>
      <c r="T195" s="2"/>
      <c r="U195" s="56">
        <f t="shared" si="8"/>
        <v>3.52</v>
      </c>
    </row>
    <row r="196" spans="1:21" ht="18.75">
      <c r="A196" s="1"/>
      <c r="B196" s="4" t="s">
        <v>190</v>
      </c>
      <c r="C196" s="16">
        <v>1076</v>
      </c>
      <c r="D196" s="16">
        <v>6</v>
      </c>
      <c r="E196" s="2"/>
      <c r="F196" s="2"/>
      <c r="G196" s="2"/>
      <c r="H196" s="2"/>
      <c r="I196" s="2"/>
      <c r="J196" s="2"/>
      <c r="K196" s="2"/>
      <c r="L196" s="25"/>
      <c r="M196" s="2"/>
      <c r="N196" s="2"/>
      <c r="O196" s="2">
        <v>35200</v>
      </c>
      <c r="P196" s="3">
        <v>0.1</v>
      </c>
      <c r="Q196" s="2">
        <f t="shared" si="6"/>
        <v>3520</v>
      </c>
      <c r="R196" s="2">
        <f t="shared" si="7"/>
        <v>3520</v>
      </c>
      <c r="S196" s="2"/>
      <c r="T196" s="2"/>
      <c r="U196" s="56">
        <f t="shared" si="8"/>
        <v>3.52</v>
      </c>
    </row>
    <row r="197" spans="1:21" ht="18.75">
      <c r="A197" s="1"/>
      <c r="B197" s="4" t="s">
        <v>191</v>
      </c>
      <c r="C197" s="16">
        <v>1672</v>
      </c>
      <c r="D197" s="16">
        <v>6</v>
      </c>
      <c r="E197" s="2"/>
      <c r="F197" s="2"/>
      <c r="G197" s="2"/>
      <c r="H197" s="2"/>
      <c r="I197" s="2"/>
      <c r="J197" s="2"/>
      <c r="K197" s="2"/>
      <c r="L197" s="25"/>
      <c r="M197" s="2"/>
      <c r="N197" s="2"/>
      <c r="O197" s="2">
        <v>35200</v>
      </c>
      <c r="P197" s="3">
        <v>0.1</v>
      </c>
      <c r="Q197" s="2">
        <f t="shared" si="6"/>
        <v>3520</v>
      </c>
      <c r="R197" s="2">
        <f t="shared" si="7"/>
        <v>3520</v>
      </c>
      <c r="S197" s="2"/>
      <c r="T197" s="2"/>
      <c r="U197" s="56">
        <f t="shared" si="8"/>
        <v>3.52</v>
      </c>
    </row>
    <row r="198" spans="1:22" ht="18.75">
      <c r="A198" s="1"/>
      <c r="B198" s="4" t="s">
        <v>94</v>
      </c>
      <c r="C198" s="16">
        <v>2144</v>
      </c>
      <c r="D198" s="16">
        <v>6</v>
      </c>
      <c r="E198" s="2"/>
      <c r="F198" s="2"/>
      <c r="G198" s="2"/>
      <c r="H198" s="2"/>
      <c r="I198" s="2"/>
      <c r="J198" s="2"/>
      <c r="K198" s="2"/>
      <c r="L198" s="25"/>
      <c r="M198" s="2"/>
      <c r="N198" s="2"/>
      <c r="O198" s="2">
        <v>35200</v>
      </c>
      <c r="P198" s="3">
        <v>0.1</v>
      </c>
      <c r="Q198" s="2">
        <f t="shared" si="6"/>
        <v>3520</v>
      </c>
      <c r="R198" s="2">
        <f t="shared" si="7"/>
        <v>3520</v>
      </c>
      <c r="S198" s="2"/>
      <c r="T198" s="2"/>
      <c r="U198" s="56">
        <f t="shared" si="8"/>
        <v>3.52</v>
      </c>
      <c r="V198" s="50">
        <v>98</v>
      </c>
    </row>
    <row r="199" spans="1:21" ht="18.75">
      <c r="A199" s="21"/>
      <c r="B199" s="40" t="s">
        <v>192</v>
      </c>
      <c r="C199" s="22">
        <v>631</v>
      </c>
      <c r="D199" s="22">
        <v>7</v>
      </c>
      <c r="E199" s="23"/>
      <c r="F199" s="23"/>
      <c r="G199" s="23"/>
      <c r="H199" s="23"/>
      <c r="I199" s="23"/>
      <c r="J199" s="23"/>
      <c r="K199" s="23"/>
      <c r="L199" s="27"/>
      <c r="M199" s="23"/>
      <c r="N199" s="23"/>
      <c r="O199" s="23">
        <v>35200</v>
      </c>
      <c r="P199" s="24">
        <v>0.1</v>
      </c>
      <c r="Q199" s="23">
        <f t="shared" si="6"/>
        <v>3520</v>
      </c>
      <c r="R199" s="23">
        <f t="shared" si="7"/>
        <v>3520</v>
      </c>
      <c r="S199" s="23"/>
      <c r="T199" s="23"/>
      <c r="U199" s="57">
        <f t="shared" si="8"/>
        <v>3.52</v>
      </c>
    </row>
    <row r="200" spans="1:22" ht="18.75">
      <c r="A200" s="20"/>
      <c r="B200" s="42" t="s">
        <v>95</v>
      </c>
      <c r="C200" s="15">
        <v>123557</v>
      </c>
      <c r="D200" s="15">
        <v>2</v>
      </c>
      <c r="E200" s="2">
        <v>37055</v>
      </c>
      <c r="F200" s="2">
        <f>E200*1.1</f>
        <v>40760.5</v>
      </c>
      <c r="G200" s="2">
        <f>F200*1.06</f>
        <v>43206.130000000005</v>
      </c>
      <c r="H200" s="2">
        <f>G200*1.04</f>
        <v>44934.37520000001</v>
      </c>
      <c r="I200" s="2">
        <f>H200*1.04</f>
        <v>46731.75020800001</v>
      </c>
      <c r="J200" s="2">
        <f>X5*45.5/12</f>
        <v>50084.023888888885</v>
      </c>
      <c r="K200" s="2">
        <f>J200*12</f>
        <v>601008.2866666666</v>
      </c>
      <c r="L200" s="25">
        <f>K200*30.2%</f>
        <v>181504.5025733333</v>
      </c>
      <c r="M200" s="2">
        <f>K200+L200</f>
        <v>782512.78924</v>
      </c>
      <c r="N200" s="2">
        <v>35200</v>
      </c>
      <c r="O200" s="2">
        <v>35200.4</v>
      </c>
      <c r="P200" s="3">
        <v>1</v>
      </c>
      <c r="Q200" s="2">
        <f t="shared" si="6"/>
        <v>35200.4</v>
      </c>
      <c r="R200" s="6">
        <f t="shared" si="7"/>
        <v>852913.18924</v>
      </c>
      <c r="S200" s="2"/>
      <c r="T200" s="2"/>
      <c r="U200" s="56">
        <f t="shared" si="8"/>
        <v>852.91318924</v>
      </c>
      <c r="V200" s="50">
        <v>99</v>
      </c>
    </row>
    <row r="201" spans="1:21" ht="18.75">
      <c r="A201" s="1"/>
      <c r="B201" s="43" t="s">
        <v>218</v>
      </c>
      <c r="C201" s="16">
        <v>4825</v>
      </c>
      <c r="D201" s="16">
        <v>5</v>
      </c>
      <c r="E201" s="2"/>
      <c r="F201" s="2"/>
      <c r="G201" s="2"/>
      <c r="H201" s="2"/>
      <c r="I201" s="2"/>
      <c r="J201" s="2"/>
      <c r="K201" s="2"/>
      <c r="L201" s="25"/>
      <c r="M201" s="2"/>
      <c r="N201" s="2"/>
      <c r="O201" s="2">
        <v>35200</v>
      </c>
      <c r="P201" s="3">
        <v>0.1</v>
      </c>
      <c r="Q201" s="2">
        <f t="shared" si="6"/>
        <v>3520</v>
      </c>
      <c r="R201" s="2">
        <f t="shared" si="7"/>
        <v>3520</v>
      </c>
      <c r="S201" s="2"/>
      <c r="T201" s="2"/>
      <c r="U201" s="56">
        <f t="shared" si="8"/>
        <v>3.52</v>
      </c>
    </row>
    <row r="202" spans="1:21" ht="18.75">
      <c r="A202" s="1"/>
      <c r="B202" s="43" t="s">
        <v>193</v>
      </c>
      <c r="C202" s="16">
        <v>1789</v>
      </c>
      <c r="D202" s="16">
        <v>6</v>
      </c>
      <c r="E202" s="2"/>
      <c r="F202" s="2"/>
      <c r="G202" s="2"/>
      <c r="H202" s="2"/>
      <c r="I202" s="2"/>
      <c r="J202" s="2"/>
      <c r="K202" s="2"/>
      <c r="L202" s="25"/>
      <c r="M202" s="2"/>
      <c r="N202" s="2"/>
      <c r="O202" s="2">
        <v>35200</v>
      </c>
      <c r="P202" s="3">
        <v>0.1</v>
      </c>
      <c r="Q202" s="2">
        <f t="shared" si="6"/>
        <v>3520</v>
      </c>
      <c r="R202" s="2">
        <f t="shared" si="7"/>
        <v>3520</v>
      </c>
      <c r="S202" s="2"/>
      <c r="T202" s="2"/>
      <c r="U202" s="56">
        <f t="shared" si="8"/>
        <v>3.52</v>
      </c>
    </row>
    <row r="203" spans="1:22" ht="18.75">
      <c r="A203" s="1"/>
      <c r="B203" s="43" t="s">
        <v>96</v>
      </c>
      <c r="C203" s="16">
        <v>9405</v>
      </c>
      <c r="D203" s="16">
        <v>4</v>
      </c>
      <c r="E203" s="2"/>
      <c r="F203" s="2"/>
      <c r="G203" s="2"/>
      <c r="H203" s="2"/>
      <c r="I203" s="2"/>
      <c r="J203" s="2"/>
      <c r="K203" s="2"/>
      <c r="L203" s="25"/>
      <c r="M203" s="2"/>
      <c r="N203" s="2"/>
      <c r="O203" s="2">
        <v>35200</v>
      </c>
      <c r="P203" s="3">
        <v>0.1</v>
      </c>
      <c r="Q203" s="2">
        <f t="shared" si="6"/>
        <v>3520</v>
      </c>
      <c r="R203" s="2">
        <f t="shared" si="7"/>
        <v>3520</v>
      </c>
      <c r="S203" s="2"/>
      <c r="T203" s="2"/>
      <c r="U203" s="56">
        <f t="shared" si="8"/>
        <v>3.52</v>
      </c>
      <c r="V203" s="50">
        <v>100</v>
      </c>
    </row>
    <row r="204" spans="1:22" ht="18.75">
      <c r="A204" s="1"/>
      <c r="B204" s="43" t="s">
        <v>97</v>
      </c>
      <c r="C204" s="16">
        <v>22689</v>
      </c>
      <c r="D204" s="16">
        <v>2</v>
      </c>
      <c r="E204" s="2"/>
      <c r="F204" s="2"/>
      <c r="G204" s="2"/>
      <c r="H204" s="2"/>
      <c r="I204" s="2"/>
      <c r="J204" s="2"/>
      <c r="K204" s="2"/>
      <c r="L204" s="25"/>
      <c r="M204" s="2"/>
      <c r="N204" s="2"/>
      <c r="O204" s="2">
        <v>35200</v>
      </c>
      <c r="P204" s="3">
        <v>0.3</v>
      </c>
      <c r="Q204" s="2">
        <f t="shared" si="6"/>
        <v>10560</v>
      </c>
      <c r="R204" s="2">
        <f t="shared" si="7"/>
        <v>10560</v>
      </c>
      <c r="S204" s="2"/>
      <c r="T204" s="2"/>
      <c r="U204" s="56">
        <f t="shared" si="8"/>
        <v>10.56</v>
      </c>
      <c r="V204" s="50">
        <v>101</v>
      </c>
    </row>
    <row r="205" spans="1:21" ht="18.75">
      <c r="A205" s="1"/>
      <c r="B205" s="43" t="s">
        <v>194</v>
      </c>
      <c r="C205" s="16">
        <v>3018</v>
      </c>
      <c r="D205" s="16">
        <v>5</v>
      </c>
      <c r="E205" s="2"/>
      <c r="F205" s="2"/>
      <c r="G205" s="2"/>
      <c r="H205" s="2"/>
      <c r="I205" s="2"/>
      <c r="J205" s="2"/>
      <c r="K205" s="2"/>
      <c r="L205" s="25"/>
      <c r="M205" s="2"/>
      <c r="N205" s="2"/>
      <c r="O205" s="2">
        <v>35200</v>
      </c>
      <c r="P205" s="3">
        <v>0.1</v>
      </c>
      <c r="Q205" s="2">
        <f t="shared" si="6"/>
        <v>3520</v>
      </c>
      <c r="R205" s="2">
        <f t="shared" si="7"/>
        <v>3520</v>
      </c>
      <c r="S205" s="2"/>
      <c r="T205" s="2"/>
      <c r="U205" s="56">
        <f t="shared" si="8"/>
        <v>3.52</v>
      </c>
    </row>
    <row r="206" spans="1:21" ht="18.75">
      <c r="A206" s="1"/>
      <c r="B206" s="43" t="s">
        <v>219</v>
      </c>
      <c r="C206" s="16">
        <v>3096</v>
      </c>
      <c r="D206" s="16">
        <v>5</v>
      </c>
      <c r="E206" s="2"/>
      <c r="F206" s="2"/>
      <c r="G206" s="2"/>
      <c r="H206" s="2"/>
      <c r="I206" s="2"/>
      <c r="J206" s="2"/>
      <c r="K206" s="2"/>
      <c r="L206" s="25"/>
      <c r="M206" s="2"/>
      <c r="N206" s="2"/>
      <c r="O206" s="2">
        <v>35200</v>
      </c>
      <c r="P206" s="3">
        <v>0.1</v>
      </c>
      <c r="Q206" s="2">
        <f t="shared" si="6"/>
        <v>3520</v>
      </c>
      <c r="R206" s="2">
        <f t="shared" si="7"/>
        <v>3520</v>
      </c>
      <c r="S206" s="2"/>
      <c r="T206" s="2"/>
      <c r="U206" s="56">
        <f t="shared" si="8"/>
        <v>3.52</v>
      </c>
    </row>
    <row r="207" spans="1:22" ht="18.75">
      <c r="A207" s="1"/>
      <c r="B207" s="43" t="s">
        <v>98</v>
      </c>
      <c r="C207" s="16">
        <v>13418</v>
      </c>
      <c r="D207" s="16">
        <v>3</v>
      </c>
      <c r="E207" s="2"/>
      <c r="F207" s="2"/>
      <c r="G207" s="2"/>
      <c r="H207" s="2"/>
      <c r="I207" s="2"/>
      <c r="J207" s="2"/>
      <c r="K207" s="2"/>
      <c r="L207" s="25"/>
      <c r="M207" s="2"/>
      <c r="N207" s="2"/>
      <c r="O207" s="2">
        <v>35200</v>
      </c>
      <c r="P207" s="3">
        <v>0.2</v>
      </c>
      <c r="Q207" s="2">
        <f t="shared" si="6"/>
        <v>7040</v>
      </c>
      <c r="R207" s="2">
        <f t="shared" si="7"/>
        <v>7040</v>
      </c>
      <c r="S207" s="2"/>
      <c r="T207" s="2"/>
      <c r="U207" s="56">
        <f t="shared" si="8"/>
        <v>7.04</v>
      </c>
      <c r="V207" s="50">
        <v>102</v>
      </c>
    </row>
    <row r="208" spans="1:21" ht="18.75">
      <c r="A208" s="1"/>
      <c r="B208" s="43" t="s">
        <v>195</v>
      </c>
      <c r="C208" s="16">
        <v>1541</v>
      </c>
      <c r="D208" s="16">
        <v>6</v>
      </c>
      <c r="E208" s="2"/>
      <c r="F208" s="2"/>
      <c r="G208" s="2"/>
      <c r="H208" s="2"/>
      <c r="I208" s="2"/>
      <c r="J208" s="2"/>
      <c r="K208" s="2"/>
      <c r="L208" s="25"/>
      <c r="M208" s="2"/>
      <c r="N208" s="2"/>
      <c r="O208" s="2">
        <v>35200</v>
      </c>
      <c r="P208" s="3">
        <v>0.1</v>
      </c>
      <c r="Q208" s="2">
        <f t="shared" si="6"/>
        <v>3520</v>
      </c>
      <c r="R208" s="2">
        <f t="shared" si="7"/>
        <v>3520</v>
      </c>
      <c r="S208" s="2"/>
      <c r="T208" s="2"/>
      <c r="U208" s="56">
        <f t="shared" si="8"/>
        <v>3.52</v>
      </c>
    </row>
    <row r="209" spans="1:21" ht="18.75">
      <c r="A209" s="1"/>
      <c r="B209" s="43" t="s">
        <v>220</v>
      </c>
      <c r="C209" s="16">
        <v>11879</v>
      </c>
      <c r="D209" s="16">
        <v>3</v>
      </c>
      <c r="E209" s="2"/>
      <c r="F209" s="2"/>
      <c r="G209" s="2"/>
      <c r="H209" s="2"/>
      <c r="I209" s="2"/>
      <c r="J209" s="2"/>
      <c r="K209" s="2"/>
      <c r="L209" s="25"/>
      <c r="M209" s="2"/>
      <c r="N209" s="2"/>
      <c r="O209" s="2">
        <v>35200</v>
      </c>
      <c r="P209" s="3">
        <v>0.2</v>
      </c>
      <c r="Q209" s="2">
        <f t="shared" si="6"/>
        <v>7040</v>
      </c>
      <c r="R209" s="2">
        <f t="shared" si="7"/>
        <v>7040</v>
      </c>
      <c r="S209" s="2"/>
      <c r="T209" s="2"/>
      <c r="U209" s="56">
        <f t="shared" si="8"/>
        <v>7.04</v>
      </c>
    </row>
    <row r="210" spans="1:22" ht="18.75">
      <c r="A210" s="1"/>
      <c r="B210" s="43" t="s">
        <v>225</v>
      </c>
      <c r="C210" s="16">
        <v>4450</v>
      </c>
      <c r="D210" s="16">
        <v>5</v>
      </c>
      <c r="E210" s="2"/>
      <c r="F210" s="2"/>
      <c r="G210" s="2"/>
      <c r="H210" s="2"/>
      <c r="I210" s="2"/>
      <c r="J210" s="2"/>
      <c r="K210" s="2"/>
      <c r="L210" s="25"/>
      <c r="M210" s="2"/>
      <c r="N210" s="2"/>
      <c r="O210" s="2">
        <v>35200</v>
      </c>
      <c r="P210" s="3">
        <v>0.1</v>
      </c>
      <c r="Q210" s="2">
        <f t="shared" si="6"/>
        <v>3520</v>
      </c>
      <c r="R210" s="2">
        <f t="shared" si="7"/>
        <v>3520</v>
      </c>
      <c r="S210" s="2"/>
      <c r="T210" s="2"/>
      <c r="U210" s="56">
        <f t="shared" si="8"/>
        <v>3.52</v>
      </c>
      <c r="V210" s="50">
        <v>103</v>
      </c>
    </row>
    <row r="211" spans="1:21" ht="18.75">
      <c r="A211" s="1"/>
      <c r="B211" s="43" t="s">
        <v>221</v>
      </c>
      <c r="C211" s="16">
        <v>6355</v>
      </c>
      <c r="D211" s="16">
        <v>4</v>
      </c>
      <c r="E211" s="2"/>
      <c r="F211" s="2"/>
      <c r="G211" s="2"/>
      <c r="H211" s="2"/>
      <c r="I211" s="2"/>
      <c r="J211" s="2"/>
      <c r="K211" s="2"/>
      <c r="L211" s="25"/>
      <c r="M211" s="2"/>
      <c r="N211" s="2"/>
      <c r="O211" s="2">
        <v>35200</v>
      </c>
      <c r="P211" s="3">
        <v>0.1</v>
      </c>
      <c r="Q211" s="2">
        <f aca="true" t="shared" si="9" ref="Q211:Q223">O211*P211</f>
        <v>3520</v>
      </c>
      <c r="R211" s="2">
        <f aca="true" t="shared" si="10" ref="R211:R223">M211+N211+Q211</f>
        <v>3520</v>
      </c>
      <c r="S211" s="2"/>
      <c r="T211" s="2"/>
      <c r="U211" s="56">
        <f aca="true" t="shared" si="11" ref="U211:U224">R211/1000</f>
        <v>3.52</v>
      </c>
    </row>
    <row r="212" spans="1:21" ht="18.75">
      <c r="A212" s="21"/>
      <c r="B212" s="44" t="s">
        <v>196</v>
      </c>
      <c r="C212" s="22">
        <v>460</v>
      </c>
      <c r="D212" s="22">
        <v>7</v>
      </c>
      <c r="E212" s="23"/>
      <c r="F212" s="23"/>
      <c r="G212" s="23"/>
      <c r="H212" s="23"/>
      <c r="I212" s="23"/>
      <c r="J212" s="23"/>
      <c r="K212" s="23"/>
      <c r="L212" s="27"/>
      <c r="M212" s="23"/>
      <c r="N212" s="23"/>
      <c r="O212" s="23">
        <v>35200</v>
      </c>
      <c r="P212" s="24">
        <v>0.1</v>
      </c>
      <c r="Q212" s="23">
        <f t="shared" si="9"/>
        <v>3520</v>
      </c>
      <c r="R212" s="23">
        <f t="shared" si="10"/>
        <v>3520</v>
      </c>
      <c r="S212" s="23"/>
      <c r="T212" s="23"/>
      <c r="U212" s="57">
        <f t="shared" si="11"/>
        <v>3.52</v>
      </c>
    </row>
    <row r="213" spans="1:22" ht="18.75">
      <c r="A213" s="20"/>
      <c r="B213" s="42" t="s">
        <v>99</v>
      </c>
      <c r="C213" s="15">
        <v>68475</v>
      </c>
      <c r="D213" s="15">
        <v>3</v>
      </c>
      <c r="E213" s="2">
        <v>36428</v>
      </c>
      <c r="F213" s="2">
        <f>E213*1.1</f>
        <v>40070.8</v>
      </c>
      <c r="G213" s="2">
        <f>F213*1.06</f>
        <v>42475.048</v>
      </c>
      <c r="H213" s="2">
        <f>G213*1.04</f>
        <v>44174.049920000005</v>
      </c>
      <c r="I213" s="2">
        <v>47524</v>
      </c>
      <c r="J213" s="2">
        <f>X5*45.5/12</f>
        <v>50084.023888888885</v>
      </c>
      <c r="K213" s="2">
        <f>J213*12</f>
        <v>601008.2866666666</v>
      </c>
      <c r="L213" s="25">
        <f>K213*30.2%</f>
        <v>181504.5025733333</v>
      </c>
      <c r="M213" s="2">
        <f>K213+L213</f>
        <v>782512.78924</v>
      </c>
      <c r="N213" s="2">
        <v>35200</v>
      </c>
      <c r="O213" s="2">
        <v>35200.4</v>
      </c>
      <c r="P213" s="3">
        <v>0.7</v>
      </c>
      <c r="Q213" s="2">
        <f t="shared" si="9"/>
        <v>24640.28</v>
      </c>
      <c r="R213" s="2">
        <f t="shared" si="10"/>
        <v>842353.06924</v>
      </c>
      <c r="S213" s="2"/>
      <c r="T213" s="2"/>
      <c r="U213" s="56">
        <f t="shared" si="11"/>
        <v>842.35306924</v>
      </c>
      <c r="V213" s="50">
        <v>104</v>
      </c>
    </row>
    <row r="214" spans="1:21" ht="18.75">
      <c r="A214" s="1"/>
      <c r="B214" s="43" t="s">
        <v>129</v>
      </c>
      <c r="C214" s="16">
        <v>1538</v>
      </c>
      <c r="D214" s="16">
        <v>6</v>
      </c>
      <c r="E214" s="2"/>
      <c r="F214" s="2"/>
      <c r="G214" s="2"/>
      <c r="H214" s="2"/>
      <c r="I214" s="2"/>
      <c r="J214" s="2"/>
      <c r="K214" s="2"/>
      <c r="L214" s="25"/>
      <c r="M214" s="2"/>
      <c r="N214" s="2"/>
      <c r="O214" s="2">
        <v>35200</v>
      </c>
      <c r="P214" s="3">
        <v>0.1</v>
      </c>
      <c r="Q214" s="2">
        <f t="shared" si="9"/>
        <v>3520</v>
      </c>
      <c r="R214" s="2">
        <f t="shared" si="10"/>
        <v>3520</v>
      </c>
      <c r="S214" s="2"/>
      <c r="T214" s="2"/>
      <c r="U214" s="56">
        <f t="shared" si="11"/>
        <v>3.52</v>
      </c>
    </row>
    <row r="215" spans="1:21" ht="18.75">
      <c r="A215" s="1"/>
      <c r="B215" s="43" t="s">
        <v>197</v>
      </c>
      <c r="C215" s="16">
        <v>995</v>
      </c>
      <c r="D215" s="16">
        <v>6</v>
      </c>
      <c r="E215" s="2"/>
      <c r="F215" s="2"/>
      <c r="G215" s="2"/>
      <c r="H215" s="2"/>
      <c r="I215" s="2"/>
      <c r="J215" s="2"/>
      <c r="K215" s="2"/>
      <c r="L215" s="25"/>
      <c r="M215" s="2"/>
      <c r="N215" s="2"/>
      <c r="O215" s="2">
        <v>35200</v>
      </c>
      <c r="P215" s="3">
        <v>0.1</v>
      </c>
      <c r="Q215" s="2">
        <f t="shared" si="9"/>
        <v>3520</v>
      </c>
      <c r="R215" s="2">
        <f t="shared" si="10"/>
        <v>3520</v>
      </c>
      <c r="S215" s="2"/>
      <c r="T215" s="2"/>
      <c r="U215" s="56">
        <f t="shared" si="11"/>
        <v>3.52</v>
      </c>
    </row>
    <row r="216" spans="1:21" ht="18.75">
      <c r="A216" s="1"/>
      <c r="B216" s="43" t="s">
        <v>198</v>
      </c>
      <c r="C216" s="16">
        <v>941</v>
      </c>
      <c r="D216" s="16">
        <v>7</v>
      </c>
      <c r="E216" s="2"/>
      <c r="F216" s="2"/>
      <c r="G216" s="2"/>
      <c r="H216" s="2"/>
      <c r="I216" s="2"/>
      <c r="J216" s="2"/>
      <c r="K216" s="2"/>
      <c r="L216" s="25"/>
      <c r="M216" s="2"/>
      <c r="N216" s="2"/>
      <c r="O216" s="2">
        <v>35200</v>
      </c>
      <c r="P216" s="3">
        <v>0.1</v>
      </c>
      <c r="Q216" s="2">
        <f t="shared" si="9"/>
        <v>3520</v>
      </c>
      <c r="R216" s="2">
        <f t="shared" si="10"/>
        <v>3520</v>
      </c>
      <c r="S216" s="2"/>
      <c r="T216" s="2"/>
      <c r="U216" s="56">
        <f t="shared" si="11"/>
        <v>3.52</v>
      </c>
    </row>
    <row r="217" spans="1:21" ht="18.75">
      <c r="A217" s="1"/>
      <c r="B217" s="43" t="s">
        <v>199</v>
      </c>
      <c r="C217" s="16">
        <v>612</v>
      </c>
      <c r="D217" s="16">
        <v>7</v>
      </c>
      <c r="E217" s="2"/>
      <c r="F217" s="2"/>
      <c r="G217" s="2"/>
      <c r="H217" s="2"/>
      <c r="I217" s="2"/>
      <c r="J217" s="2"/>
      <c r="K217" s="2"/>
      <c r="L217" s="25"/>
      <c r="M217" s="2"/>
      <c r="N217" s="2"/>
      <c r="O217" s="2">
        <v>35200</v>
      </c>
      <c r="P217" s="3">
        <v>0.1</v>
      </c>
      <c r="Q217" s="2">
        <f t="shared" si="9"/>
        <v>3520</v>
      </c>
      <c r="R217" s="2">
        <f t="shared" si="10"/>
        <v>3520</v>
      </c>
      <c r="S217" s="2"/>
      <c r="T217" s="2"/>
      <c r="U217" s="56">
        <f t="shared" si="11"/>
        <v>3.52</v>
      </c>
    </row>
    <row r="218" spans="1:21" ht="18.75">
      <c r="A218" s="1"/>
      <c r="B218" s="43" t="s">
        <v>200</v>
      </c>
      <c r="C218" s="16">
        <v>961</v>
      </c>
      <c r="D218" s="16">
        <v>7</v>
      </c>
      <c r="E218" s="2"/>
      <c r="F218" s="2"/>
      <c r="G218" s="2"/>
      <c r="H218" s="2"/>
      <c r="I218" s="2"/>
      <c r="J218" s="2"/>
      <c r="K218" s="2"/>
      <c r="L218" s="25"/>
      <c r="M218" s="2"/>
      <c r="N218" s="2"/>
      <c r="O218" s="2">
        <v>35200</v>
      </c>
      <c r="P218" s="3">
        <v>0.1</v>
      </c>
      <c r="Q218" s="2">
        <f t="shared" si="9"/>
        <v>3520</v>
      </c>
      <c r="R218" s="2">
        <f t="shared" si="10"/>
        <v>3520</v>
      </c>
      <c r="S218" s="2"/>
      <c r="T218" s="2"/>
      <c r="U218" s="56">
        <f t="shared" si="11"/>
        <v>3.52</v>
      </c>
    </row>
    <row r="219" spans="1:21" ht="18.75">
      <c r="A219" s="1"/>
      <c r="B219" s="43" t="s">
        <v>201</v>
      </c>
      <c r="C219" s="16">
        <v>455</v>
      </c>
      <c r="D219" s="16">
        <v>7</v>
      </c>
      <c r="E219" s="2"/>
      <c r="F219" s="2"/>
      <c r="G219" s="2"/>
      <c r="H219" s="2"/>
      <c r="I219" s="2"/>
      <c r="J219" s="2"/>
      <c r="K219" s="2"/>
      <c r="L219" s="25"/>
      <c r="M219" s="2"/>
      <c r="N219" s="2"/>
      <c r="O219" s="2">
        <v>35200</v>
      </c>
      <c r="P219" s="3">
        <v>0.1</v>
      </c>
      <c r="Q219" s="2">
        <f t="shared" si="9"/>
        <v>3520</v>
      </c>
      <c r="R219" s="2">
        <f t="shared" si="10"/>
        <v>3520</v>
      </c>
      <c r="S219" s="2"/>
      <c r="T219" s="2"/>
      <c r="U219" s="56">
        <f t="shared" si="11"/>
        <v>3.52</v>
      </c>
    </row>
    <row r="220" spans="1:21" ht="18.75">
      <c r="A220" s="1"/>
      <c r="B220" s="43" t="s">
        <v>222</v>
      </c>
      <c r="C220" s="16">
        <v>59215</v>
      </c>
      <c r="D220" s="16">
        <v>1</v>
      </c>
      <c r="E220" s="2"/>
      <c r="F220" s="2"/>
      <c r="G220" s="2"/>
      <c r="H220" s="2"/>
      <c r="I220" s="2"/>
      <c r="J220" s="2"/>
      <c r="K220" s="2"/>
      <c r="L220" s="25"/>
      <c r="M220" s="2"/>
      <c r="N220" s="2"/>
      <c r="O220" s="2">
        <v>0</v>
      </c>
      <c r="P220" s="3">
        <v>0.6</v>
      </c>
      <c r="Q220" s="2">
        <f t="shared" si="9"/>
        <v>0</v>
      </c>
      <c r="R220" s="2">
        <f t="shared" si="10"/>
        <v>0</v>
      </c>
      <c r="S220" s="2"/>
      <c r="T220" s="2"/>
      <c r="U220" s="56">
        <f t="shared" si="11"/>
        <v>0</v>
      </c>
    </row>
    <row r="221" spans="1:21" ht="18.75">
      <c r="A221" s="1"/>
      <c r="B221" s="43" t="s">
        <v>202</v>
      </c>
      <c r="C221" s="16">
        <v>1537</v>
      </c>
      <c r="D221" s="16">
        <v>6</v>
      </c>
      <c r="E221" s="2"/>
      <c r="F221" s="2"/>
      <c r="G221" s="2"/>
      <c r="H221" s="2"/>
      <c r="I221" s="2"/>
      <c r="J221" s="2"/>
      <c r="K221" s="2"/>
      <c r="L221" s="25"/>
      <c r="M221" s="2"/>
      <c r="N221" s="2"/>
      <c r="O221" s="2">
        <v>35200</v>
      </c>
      <c r="P221" s="3">
        <v>0.1</v>
      </c>
      <c r="Q221" s="2">
        <f t="shared" si="9"/>
        <v>3520</v>
      </c>
      <c r="R221" s="2">
        <f t="shared" si="10"/>
        <v>3520</v>
      </c>
      <c r="S221" s="2"/>
      <c r="T221" s="2"/>
      <c r="U221" s="56">
        <f t="shared" si="11"/>
        <v>3.52</v>
      </c>
    </row>
    <row r="222" spans="1:21" ht="18.75">
      <c r="A222" s="21"/>
      <c r="B222" s="44" t="s">
        <v>203</v>
      </c>
      <c r="C222" s="22">
        <v>2221</v>
      </c>
      <c r="D222" s="22">
        <v>6</v>
      </c>
      <c r="E222" s="23"/>
      <c r="F222" s="23"/>
      <c r="G222" s="23"/>
      <c r="H222" s="23"/>
      <c r="I222" s="23"/>
      <c r="J222" s="23"/>
      <c r="K222" s="23"/>
      <c r="L222" s="27"/>
      <c r="M222" s="23"/>
      <c r="N222" s="23"/>
      <c r="O222" s="23">
        <v>35200</v>
      </c>
      <c r="P222" s="24">
        <v>0.1</v>
      </c>
      <c r="Q222" s="23">
        <f t="shared" si="9"/>
        <v>3520</v>
      </c>
      <c r="R222" s="23">
        <f t="shared" si="10"/>
        <v>3520</v>
      </c>
      <c r="S222" s="23"/>
      <c r="T222" s="23"/>
      <c r="U222" s="57">
        <f t="shared" si="11"/>
        <v>3.52</v>
      </c>
    </row>
    <row r="223" spans="1:22" ht="18.75">
      <c r="A223" s="20"/>
      <c r="B223" s="45" t="s">
        <v>100</v>
      </c>
      <c r="C223" s="19">
        <v>67054</v>
      </c>
      <c r="D223" s="19">
        <v>3</v>
      </c>
      <c r="E223" s="2">
        <v>36428</v>
      </c>
      <c r="F223" s="2">
        <f>E223*1.1</f>
        <v>40070.8</v>
      </c>
      <c r="G223" s="2">
        <f>F223*1.06</f>
        <v>42475.048</v>
      </c>
      <c r="H223" s="2">
        <f>G223*1.04</f>
        <v>44174.049920000005</v>
      </c>
      <c r="I223" s="2">
        <f>H223*1.04</f>
        <v>45941.01191680001</v>
      </c>
      <c r="J223" s="2">
        <f>X5*45.5/12</f>
        <v>50084.023888888885</v>
      </c>
      <c r="K223" s="2">
        <f>J223*12</f>
        <v>601008.2866666666</v>
      </c>
      <c r="L223" s="2">
        <f>K223*30.2%</f>
        <v>181504.5025733333</v>
      </c>
      <c r="M223" s="2">
        <f>K223+L223</f>
        <v>782512.78924</v>
      </c>
      <c r="N223" s="2">
        <v>35200</v>
      </c>
      <c r="O223" s="2">
        <v>35200</v>
      </c>
      <c r="P223" s="3">
        <v>0.7</v>
      </c>
      <c r="Q223" s="2">
        <f t="shared" si="9"/>
        <v>24640</v>
      </c>
      <c r="R223" s="2">
        <f t="shared" si="10"/>
        <v>842352.78924</v>
      </c>
      <c r="S223" s="2"/>
      <c r="T223" s="2"/>
      <c r="U223" s="57">
        <f t="shared" si="11"/>
        <v>842.35278924</v>
      </c>
      <c r="V223" s="50">
        <v>105</v>
      </c>
    </row>
    <row r="224" spans="1:23" ht="20.25">
      <c r="A224" s="5"/>
      <c r="B224" s="49" t="s">
        <v>101</v>
      </c>
      <c r="C224" s="17"/>
      <c r="D224" s="17"/>
      <c r="E224" s="6">
        <f>SUM(E18:E223)</f>
        <v>661350</v>
      </c>
      <c r="F224" s="6">
        <f>E224*1.1</f>
        <v>727485.0000000001</v>
      </c>
      <c r="G224" s="6">
        <f aca="true" t="shared" si="12" ref="G224:O224">SUM(G18:G223)</f>
        <v>771134.0999999999</v>
      </c>
      <c r="H224" s="6">
        <f t="shared" si="12"/>
        <v>801979.4640000003</v>
      </c>
      <c r="I224" s="6">
        <f>SUM(I18:I223)</f>
        <v>837958.2268096003</v>
      </c>
      <c r="J224" s="6">
        <f>SUM(J18:J223)</f>
        <v>901512.4299999999</v>
      </c>
      <c r="K224" s="6">
        <f t="shared" si="12"/>
        <v>10818149.160000004</v>
      </c>
      <c r="L224" s="6">
        <f t="shared" si="12"/>
        <v>3267081.0463199983</v>
      </c>
      <c r="M224" s="6">
        <f t="shared" si="12"/>
        <v>14085230.206320005</v>
      </c>
      <c r="N224" s="6">
        <f t="shared" si="12"/>
        <v>633600</v>
      </c>
      <c r="O224" s="6">
        <f t="shared" si="12"/>
        <v>6688004.800000002</v>
      </c>
      <c r="P224" s="7" t="s">
        <v>102</v>
      </c>
      <c r="Q224" s="6">
        <f>SUM(Q18:Q223)</f>
        <v>1267203.3199999998</v>
      </c>
      <c r="R224" s="6">
        <f>SUM(R18:R223)</f>
        <v>15986033.52632</v>
      </c>
      <c r="S224" s="10"/>
      <c r="T224" s="10"/>
      <c r="U224" s="28">
        <f t="shared" si="11"/>
        <v>15986.03352632</v>
      </c>
      <c r="W224" s="46"/>
    </row>
    <row r="225" spans="1:11" ht="18.75">
      <c r="A225" s="59"/>
      <c r="B225" s="48"/>
      <c r="I225" s="58"/>
      <c r="J225" s="47"/>
      <c r="K225" s="58"/>
    </row>
    <row r="226" spans="1:11" ht="15.75">
      <c r="A226" s="8"/>
      <c r="B226" s="8"/>
      <c r="C226" s="18"/>
      <c r="D226" s="18"/>
      <c r="I226" s="58"/>
      <c r="J226" s="58"/>
      <c r="K226" s="58"/>
    </row>
    <row r="227" spans="1:4" ht="15.75">
      <c r="A227" s="74" t="s">
        <v>121</v>
      </c>
      <c r="B227" s="74"/>
      <c r="C227" s="18"/>
      <c r="D227" s="18"/>
    </row>
    <row r="228" ht="12.75">
      <c r="N228" s="61"/>
    </row>
    <row r="229" ht="12.75">
      <c r="A229" s="60" t="s">
        <v>122</v>
      </c>
    </row>
    <row r="231" spans="5:7" ht="12.75">
      <c r="E231" s="50">
        <v>61087274</v>
      </c>
      <c r="F231" s="50">
        <f>SUM(D231:E231)</f>
        <v>61087274</v>
      </c>
      <c r="G231" s="50" t="s">
        <v>227</v>
      </c>
    </row>
  </sheetData>
  <sheetProtection/>
  <mergeCells count="27">
    <mergeCell ref="A13:R13"/>
    <mergeCell ref="F15:F16"/>
    <mergeCell ref="H15:H16"/>
    <mergeCell ref="A3:B3"/>
    <mergeCell ref="A7:B7"/>
    <mergeCell ref="A8:B8"/>
    <mergeCell ref="A9:R9"/>
    <mergeCell ref="A10:R10"/>
    <mergeCell ref="A11:R11"/>
    <mergeCell ref="N15:N16"/>
    <mergeCell ref="A12:R12"/>
    <mergeCell ref="A227:B227"/>
    <mergeCell ref="I15:I16"/>
    <mergeCell ref="J15:J16"/>
    <mergeCell ref="K15:K16"/>
    <mergeCell ref="L15:L16"/>
    <mergeCell ref="A15:A16"/>
    <mergeCell ref="B15:B16"/>
    <mergeCell ref="C15:C16"/>
    <mergeCell ref="D15:D16"/>
    <mergeCell ref="R15:R16"/>
    <mergeCell ref="E15:E16"/>
    <mergeCell ref="M15:M16"/>
    <mergeCell ref="G15:G16"/>
    <mergeCell ref="O15:O16"/>
    <mergeCell ref="P15:P16"/>
    <mergeCell ref="Q15:Q1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31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6.875" style="60" customWidth="1"/>
    <col min="2" max="2" width="52.375" style="50" customWidth="1"/>
    <col min="3" max="3" width="16.875" style="52" customWidth="1"/>
    <col min="4" max="4" width="12.75390625" style="52" customWidth="1"/>
    <col min="5" max="9" width="21.25390625" style="50" hidden="1" customWidth="1"/>
    <col min="10" max="10" width="21.25390625" style="50" customWidth="1"/>
    <col min="11" max="11" width="17.625" style="50" customWidth="1"/>
    <col min="12" max="12" width="17.00390625" style="50" customWidth="1"/>
    <col min="13" max="13" width="15.875" style="50" customWidth="1"/>
    <col min="14" max="14" width="18.25390625" style="50" customWidth="1"/>
    <col min="15" max="15" width="13.875" style="50" customWidth="1"/>
    <col min="16" max="16" width="10.75390625" style="51" customWidth="1"/>
    <col min="17" max="17" width="13.125" style="50" customWidth="1"/>
    <col min="18" max="18" width="22.75390625" style="50" customWidth="1"/>
    <col min="19" max="20" width="15.25390625" style="50" hidden="1" customWidth="1"/>
    <col min="21" max="21" width="12.125" style="52" hidden="1" customWidth="1"/>
    <col min="22" max="22" width="0" style="50" hidden="1" customWidth="1"/>
    <col min="23" max="23" width="11.625" style="50" bestFit="1" customWidth="1"/>
    <col min="24" max="24" width="13.75390625" style="50" customWidth="1"/>
    <col min="25" max="25" width="18.25390625" style="50" customWidth="1"/>
    <col min="26" max="16384" width="9.125" style="50" customWidth="1"/>
  </cols>
  <sheetData>
    <row r="1" spans="1:18" ht="15.75">
      <c r="A1" s="32"/>
      <c r="B1" s="33"/>
      <c r="C1" s="14"/>
      <c r="D1" s="14"/>
      <c r="R1" s="62" t="s">
        <v>246</v>
      </c>
    </row>
    <row r="2" spans="1:4" ht="15.75" hidden="1">
      <c r="A2" s="32"/>
      <c r="B2" s="33"/>
      <c r="C2" s="14"/>
      <c r="D2" s="14"/>
    </row>
    <row r="3" spans="1:24" ht="15.75" hidden="1">
      <c r="A3" s="81"/>
      <c r="B3" s="81"/>
      <c r="C3" s="14"/>
      <c r="D3" s="14"/>
      <c r="P3" s="51">
        <v>2022</v>
      </c>
      <c r="Q3" s="50">
        <v>13035.17</v>
      </c>
      <c r="R3" s="50" t="s">
        <v>235</v>
      </c>
      <c r="W3" s="50">
        <v>13556.58</v>
      </c>
      <c r="X3" s="50" t="s">
        <v>238</v>
      </c>
    </row>
    <row r="4" spans="1:18" ht="15.75" hidden="1">
      <c r="A4" s="32"/>
      <c r="B4" s="33"/>
      <c r="C4" s="14"/>
      <c r="D4" s="14"/>
      <c r="P4" s="51">
        <v>2023</v>
      </c>
      <c r="Q4" s="50">
        <v>14098.84</v>
      </c>
      <c r="R4" s="50" t="s">
        <v>239</v>
      </c>
    </row>
    <row r="5" spans="1:25" ht="15.75" hidden="1">
      <c r="A5" s="32"/>
      <c r="B5" s="33"/>
      <c r="C5" s="14"/>
      <c r="D5" s="14"/>
      <c r="P5" s="51">
        <v>2024</v>
      </c>
      <c r="Q5" s="50">
        <v>14662.79</v>
      </c>
      <c r="R5" s="50" t="s">
        <v>237</v>
      </c>
      <c r="X5" s="50">
        <f>(Q3*8+W3*4)/12</f>
        <v>13208.973333333333</v>
      </c>
      <c r="Y5" s="50">
        <v>2022</v>
      </c>
    </row>
    <row r="6" spans="24:25" ht="12.75" hidden="1">
      <c r="X6" s="50">
        <f>(Q4*4+W3*8)/12</f>
        <v>13737.333333333334</v>
      </c>
      <c r="Y6" s="50">
        <v>2023</v>
      </c>
    </row>
    <row r="7" spans="1:4" ht="18.75">
      <c r="A7" s="82"/>
      <c r="B7" s="82"/>
      <c r="C7" s="12"/>
      <c r="D7" s="12"/>
    </row>
    <row r="8" spans="1:10" ht="18.75">
      <c r="A8" s="82"/>
      <c r="B8" s="82"/>
      <c r="C8" s="12"/>
      <c r="D8" s="12"/>
      <c r="E8" s="34"/>
      <c r="F8" s="34"/>
      <c r="G8" s="34"/>
      <c r="H8" s="34"/>
      <c r="I8" s="34"/>
      <c r="J8" s="34"/>
    </row>
    <row r="9" spans="1:20" ht="18.75">
      <c r="A9" s="82" t="s">
        <v>0</v>
      </c>
      <c r="B9" s="83"/>
      <c r="C9" s="83"/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84"/>
      <c r="R9" s="84"/>
      <c r="S9" s="53"/>
      <c r="T9" s="53"/>
    </row>
    <row r="10" spans="1:20" ht="18.75">
      <c r="A10" s="82" t="s">
        <v>245</v>
      </c>
      <c r="B10" s="83"/>
      <c r="C10" s="83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84"/>
      <c r="R10" s="84"/>
      <c r="S10" s="53"/>
      <c r="T10" s="53"/>
    </row>
    <row r="11" spans="1:20" ht="18.75">
      <c r="A11" s="82" t="s">
        <v>233</v>
      </c>
      <c r="B11" s="83"/>
      <c r="C11" s="83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84"/>
      <c r="R11" s="84"/>
      <c r="S11" s="53"/>
      <c r="T11" s="53"/>
    </row>
    <row r="12" spans="1:20" ht="14.25">
      <c r="A12" s="70"/>
      <c r="B12" s="71"/>
      <c r="C12" s="71"/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72"/>
      <c r="R12" s="72"/>
      <c r="S12" s="35"/>
      <c r="T12" s="35"/>
    </row>
    <row r="13" spans="1:20" ht="1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36"/>
      <c r="T13" s="36"/>
    </row>
    <row r="15" spans="1:21" ht="12.75" customHeight="1">
      <c r="A15" s="75" t="s">
        <v>1</v>
      </c>
      <c r="B15" s="75" t="s">
        <v>2</v>
      </c>
      <c r="C15" s="78" t="s">
        <v>234</v>
      </c>
      <c r="D15" s="78" t="s">
        <v>125</v>
      </c>
      <c r="E15" s="65" t="s">
        <v>103</v>
      </c>
      <c r="F15" s="65" t="s">
        <v>107</v>
      </c>
      <c r="G15" s="65" t="s">
        <v>224</v>
      </c>
      <c r="H15" s="65" t="s">
        <v>228</v>
      </c>
      <c r="I15" s="65" t="s">
        <v>230</v>
      </c>
      <c r="J15" s="65" t="s">
        <v>241</v>
      </c>
      <c r="K15" s="65" t="s">
        <v>3</v>
      </c>
      <c r="L15" s="65" t="s">
        <v>4</v>
      </c>
      <c r="M15" s="65" t="s">
        <v>5</v>
      </c>
      <c r="N15" s="63" t="s">
        <v>6</v>
      </c>
      <c r="O15" s="63" t="s">
        <v>7</v>
      </c>
      <c r="P15" s="67" t="s">
        <v>8</v>
      </c>
      <c r="Q15" s="69"/>
      <c r="R15" s="63" t="s">
        <v>9</v>
      </c>
      <c r="S15" s="29"/>
      <c r="T15" s="29"/>
      <c r="U15" s="54"/>
    </row>
    <row r="16" spans="1:21" ht="108.75" customHeight="1">
      <c r="A16" s="76"/>
      <c r="B16" s="77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4"/>
      <c r="O16" s="64"/>
      <c r="P16" s="68"/>
      <c r="Q16" s="69"/>
      <c r="R16" s="64"/>
      <c r="S16" s="30"/>
      <c r="T16" s="30"/>
      <c r="U16" s="55"/>
    </row>
    <row r="17" spans="1:21" ht="15.75" customHeight="1">
      <c r="A17" s="37"/>
      <c r="B17" s="37"/>
      <c r="C17" s="13"/>
      <c r="D17" s="13"/>
      <c r="E17" s="11" t="s">
        <v>10</v>
      </c>
      <c r="F17" s="11"/>
      <c r="G17" s="11"/>
      <c r="H17" s="11"/>
      <c r="I17" s="11"/>
      <c r="J17" s="11"/>
      <c r="K17" s="11" t="s">
        <v>10</v>
      </c>
      <c r="L17" s="11" t="s">
        <v>10</v>
      </c>
      <c r="M17" s="38" t="s">
        <v>11</v>
      </c>
      <c r="N17" s="38" t="s">
        <v>12</v>
      </c>
      <c r="O17" s="38" t="s">
        <v>13</v>
      </c>
      <c r="P17" s="9" t="s">
        <v>14</v>
      </c>
      <c r="Q17" s="9" t="s">
        <v>15</v>
      </c>
      <c r="R17" s="11" t="s">
        <v>10</v>
      </c>
      <c r="S17" s="31"/>
      <c r="T17" s="31"/>
      <c r="U17" s="55"/>
    </row>
    <row r="18" spans="1:22" ht="18.75">
      <c r="A18" s="1"/>
      <c r="B18" s="39" t="s">
        <v>16</v>
      </c>
      <c r="C18" s="15">
        <v>48048</v>
      </c>
      <c r="D18" s="15">
        <v>4</v>
      </c>
      <c r="E18" s="2">
        <v>36428</v>
      </c>
      <c r="F18" s="2">
        <f>E18*1.1</f>
        <v>40070.8</v>
      </c>
      <c r="G18" s="2">
        <f>F18*1.06</f>
        <v>42475.048</v>
      </c>
      <c r="H18" s="2">
        <f>G18*1.04</f>
        <v>44174.049920000005</v>
      </c>
      <c r="I18" s="2">
        <v>47524</v>
      </c>
      <c r="J18" s="2">
        <f>X6*45.5/12</f>
        <v>52087.3888888889</v>
      </c>
      <c r="K18" s="2">
        <f>J18*12</f>
        <v>625048.6666666667</v>
      </c>
      <c r="L18" s="2">
        <f>K18*30.2%</f>
        <v>188764.69733333334</v>
      </c>
      <c r="M18" s="2">
        <f>K18+L18</f>
        <v>813813.3640000001</v>
      </c>
      <c r="N18" s="2">
        <v>35200</v>
      </c>
      <c r="O18" s="2">
        <v>35199.5</v>
      </c>
      <c r="P18" s="3">
        <v>0.5</v>
      </c>
      <c r="Q18" s="2">
        <f>O18*P18</f>
        <v>17599.75</v>
      </c>
      <c r="R18" s="2">
        <f>M18+N18+Q18</f>
        <v>866613.1140000001</v>
      </c>
      <c r="S18" s="2"/>
      <c r="T18" s="2"/>
      <c r="U18" s="56">
        <f>R18/1000</f>
        <v>866.6131140000001</v>
      </c>
      <c r="V18" s="50">
        <v>1</v>
      </c>
    </row>
    <row r="19" spans="1:21" ht="18.75">
      <c r="A19" s="1"/>
      <c r="B19" s="4" t="s">
        <v>127</v>
      </c>
      <c r="C19" s="16">
        <v>15088</v>
      </c>
      <c r="D19" s="16">
        <v>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0</v>
      </c>
      <c r="P19" s="3">
        <v>0.2</v>
      </c>
      <c r="Q19" s="2">
        <f aca="true" t="shared" si="0" ref="Q19:Q82">O19*P19</f>
        <v>0</v>
      </c>
      <c r="R19" s="2">
        <f aca="true" t="shared" si="1" ref="R19:R82">M19+N19+Q19</f>
        <v>0</v>
      </c>
      <c r="S19" s="2"/>
      <c r="T19" s="2"/>
      <c r="U19" s="56">
        <f aca="true" t="shared" si="2" ref="U19:U82">R19/1000</f>
        <v>0</v>
      </c>
    </row>
    <row r="20" spans="1:21" ht="18.75">
      <c r="A20" s="1"/>
      <c r="B20" s="4" t="s">
        <v>128</v>
      </c>
      <c r="C20" s="16">
        <v>1505</v>
      </c>
      <c r="D20" s="16">
        <v>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35200</v>
      </c>
      <c r="P20" s="3">
        <v>0.1</v>
      </c>
      <c r="Q20" s="2">
        <f t="shared" si="0"/>
        <v>3520</v>
      </c>
      <c r="R20" s="2">
        <f t="shared" si="1"/>
        <v>3520</v>
      </c>
      <c r="S20" s="2"/>
      <c r="T20" s="2"/>
      <c r="U20" s="56">
        <f t="shared" si="2"/>
        <v>3.52</v>
      </c>
    </row>
    <row r="21" spans="1:21" ht="18.75">
      <c r="A21" s="1"/>
      <c r="B21" s="4" t="s">
        <v>129</v>
      </c>
      <c r="C21" s="16">
        <v>3301</v>
      </c>
      <c r="D21" s="16">
        <v>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35200</v>
      </c>
      <c r="P21" s="3">
        <v>0.1</v>
      </c>
      <c r="Q21" s="2">
        <f t="shared" si="0"/>
        <v>3520</v>
      </c>
      <c r="R21" s="2">
        <f t="shared" si="1"/>
        <v>3520</v>
      </c>
      <c r="S21" s="2"/>
      <c r="T21" s="2"/>
      <c r="U21" s="56">
        <f t="shared" si="2"/>
        <v>3.52</v>
      </c>
    </row>
    <row r="22" spans="1:22" ht="18.75">
      <c r="A22" s="1"/>
      <c r="B22" s="4" t="s">
        <v>17</v>
      </c>
      <c r="C22" s="16">
        <v>19490</v>
      </c>
      <c r="D22" s="16">
        <v>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35200</v>
      </c>
      <c r="P22" s="3">
        <v>0.2</v>
      </c>
      <c r="Q22" s="2">
        <f t="shared" si="0"/>
        <v>7040</v>
      </c>
      <c r="R22" s="2">
        <f t="shared" si="1"/>
        <v>7040</v>
      </c>
      <c r="S22" s="2"/>
      <c r="T22" s="2"/>
      <c r="U22" s="56">
        <f t="shared" si="2"/>
        <v>7.04</v>
      </c>
      <c r="V22" s="50">
        <v>2</v>
      </c>
    </row>
    <row r="23" spans="1:22" ht="18.75">
      <c r="A23" s="1"/>
      <c r="B23" s="4" t="s">
        <v>18</v>
      </c>
      <c r="C23" s="16">
        <v>4434</v>
      </c>
      <c r="D23" s="16">
        <v>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35200</v>
      </c>
      <c r="P23" s="3">
        <v>0.1</v>
      </c>
      <c r="Q23" s="2">
        <f t="shared" si="0"/>
        <v>3520</v>
      </c>
      <c r="R23" s="2">
        <f t="shared" si="1"/>
        <v>3520</v>
      </c>
      <c r="S23" s="2"/>
      <c r="T23" s="2"/>
      <c r="U23" s="56">
        <f t="shared" si="2"/>
        <v>3.52</v>
      </c>
      <c r="V23" s="50">
        <v>3</v>
      </c>
    </row>
    <row r="24" spans="1:21" ht="18.75">
      <c r="A24" s="1"/>
      <c r="B24" s="4" t="s">
        <v>130</v>
      </c>
      <c r="C24" s="16">
        <v>0</v>
      </c>
      <c r="D24" s="16">
        <v>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0</v>
      </c>
      <c r="P24" s="3">
        <v>0.1</v>
      </c>
      <c r="Q24" s="2">
        <f t="shared" si="0"/>
        <v>0</v>
      </c>
      <c r="R24" s="2">
        <f t="shared" si="1"/>
        <v>0</v>
      </c>
      <c r="S24" s="2"/>
      <c r="T24" s="2"/>
      <c r="U24" s="56">
        <f t="shared" si="2"/>
        <v>0</v>
      </c>
    </row>
    <row r="25" spans="1:21" ht="18.75">
      <c r="A25" s="1"/>
      <c r="B25" s="4" t="s">
        <v>112</v>
      </c>
      <c r="C25" s="16">
        <v>2145</v>
      </c>
      <c r="D25" s="16">
        <v>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35200</v>
      </c>
      <c r="P25" s="3">
        <v>0.1</v>
      </c>
      <c r="Q25" s="2">
        <f t="shared" si="0"/>
        <v>3520</v>
      </c>
      <c r="R25" s="2">
        <f t="shared" si="1"/>
        <v>3520</v>
      </c>
      <c r="S25" s="2"/>
      <c r="T25" s="2"/>
      <c r="U25" s="56">
        <f t="shared" si="2"/>
        <v>3.52</v>
      </c>
    </row>
    <row r="26" spans="1:21" ht="18.75">
      <c r="A26" s="1"/>
      <c r="B26" s="4" t="s">
        <v>131</v>
      </c>
      <c r="C26" s="16">
        <v>0</v>
      </c>
      <c r="D26" s="16">
        <v>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0</v>
      </c>
      <c r="P26" s="3">
        <v>0.1</v>
      </c>
      <c r="Q26" s="2">
        <f t="shared" si="0"/>
        <v>0</v>
      </c>
      <c r="R26" s="2">
        <f t="shared" si="1"/>
        <v>0</v>
      </c>
      <c r="S26" s="2"/>
      <c r="T26" s="2"/>
      <c r="U26" s="56">
        <f t="shared" si="2"/>
        <v>0</v>
      </c>
    </row>
    <row r="27" spans="1:21" ht="18.75">
      <c r="A27" s="21"/>
      <c r="B27" s="40" t="s">
        <v>132</v>
      </c>
      <c r="C27" s="22">
        <v>2085</v>
      </c>
      <c r="D27" s="22">
        <v>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v>35200</v>
      </c>
      <c r="P27" s="24">
        <v>0.1</v>
      </c>
      <c r="Q27" s="23">
        <f t="shared" si="0"/>
        <v>3520</v>
      </c>
      <c r="R27" s="23">
        <f t="shared" si="1"/>
        <v>3520</v>
      </c>
      <c r="S27" s="23"/>
      <c r="T27" s="23"/>
      <c r="U27" s="57">
        <f t="shared" si="2"/>
        <v>3.52</v>
      </c>
    </row>
    <row r="28" spans="1:22" ht="18.75">
      <c r="A28" s="20"/>
      <c r="B28" s="41" t="s">
        <v>114</v>
      </c>
      <c r="C28" s="15">
        <v>51587</v>
      </c>
      <c r="D28" s="15">
        <v>3</v>
      </c>
      <c r="E28" s="2">
        <v>36428</v>
      </c>
      <c r="F28" s="2">
        <f>E28*1.1</f>
        <v>40070.8</v>
      </c>
      <c r="G28" s="2">
        <f>F28*1.06</f>
        <v>42475.048</v>
      </c>
      <c r="H28" s="2">
        <f>G28*1.04</f>
        <v>44174.049920000005</v>
      </c>
      <c r="I28" s="2">
        <f>H28*1.04</f>
        <v>45941.01191680001</v>
      </c>
      <c r="J28" s="2">
        <f>X6*45.5/12</f>
        <v>52087.3888888889</v>
      </c>
      <c r="K28" s="2">
        <f>J28*12</f>
        <v>625048.6666666667</v>
      </c>
      <c r="L28" s="2">
        <f>K28*30.2%</f>
        <v>188764.69733333334</v>
      </c>
      <c r="M28" s="2">
        <f>K28+L28</f>
        <v>813813.3640000001</v>
      </c>
      <c r="N28" s="2">
        <v>35200</v>
      </c>
      <c r="O28" s="2">
        <v>35199.5</v>
      </c>
      <c r="P28" s="3">
        <v>0.6</v>
      </c>
      <c r="Q28" s="2">
        <f t="shared" si="0"/>
        <v>21119.7</v>
      </c>
      <c r="R28" s="2">
        <f t="shared" si="1"/>
        <v>870133.064</v>
      </c>
      <c r="S28" s="2"/>
      <c r="T28" s="2"/>
      <c r="U28" s="56">
        <f t="shared" si="2"/>
        <v>870.133064</v>
      </c>
      <c r="V28" s="50">
        <v>4</v>
      </c>
    </row>
    <row r="29" spans="1:22" ht="18.75">
      <c r="A29" s="1"/>
      <c r="B29" s="4" t="s">
        <v>19</v>
      </c>
      <c r="C29" s="16">
        <v>8422</v>
      </c>
      <c r="D29" s="16">
        <v>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35200</v>
      </c>
      <c r="P29" s="3">
        <v>0.1</v>
      </c>
      <c r="Q29" s="2">
        <f t="shared" si="0"/>
        <v>3520</v>
      </c>
      <c r="R29" s="2">
        <f t="shared" si="1"/>
        <v>3520</v>
      </c>
      <c r="S29" s="2"/>
      <c r="T29" s="2"/>
      <c r="U29" s="56">
        <f t="shared" si="2"/>
        <v>3.52</v>
      </c>
      <c r="V29" s="50">
        <v>5</v>
      </c>
    </row>
    <row r="30" spans="1:22" ht="18.75">
      <c r="A30" s="1"/>
      <c r="B30" s="4" t="s">
        <v>20</v>
      </c>
      <c r="C30" s="16">
        <v>0</v>
      </c>
      <c r="D30" s="16">
        <v>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0</v>
      </c>
      <c r="P30" s="3">
        <v>0.1</v>
      </c>
      <c r="Q30" s="2">
        <f t="shared" si="0"/>
        <v>0</v>
      </c>
      <c r="R30" s="2">
        <f t="shared" si="1"/>
        <v>0</v>
      </c>
      <c r="S30" s="2"/>
      <c r="T30" s="2"/>
      <c r="U30" s="56">
        <f t="shared" si="2"/>
        <v>0</v>
      </c>
      <c r="V30" s="50">
        <v>6</v>
      </c>
    </row>
    <row r="31" spans="1:22" ht="18.75">
      <c r="A31" s="1"/>
      <c r="B31" s="4" t="s">
        <v>21</v>
      </c>
      <c r="C31" s="16">
        <v>9672</v>
      </c>
      <c r="D31" s="16">
        <v>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35200</v>
      </c>
      <c r="P31" s="3">
        <v>0.1</v>
      </c>
      <c r="Q31" s="2">
        <f t="shared" si="0"/>
        <v>3520</v>
      </c>
      <c r="R31" s="2">
        <f t="shared" si="1"/>
        <v>3520</v>
      </c>
      <c r="S31" s="2"/>
      <c r="T31" s="2"/>
      <c r="U31" s="56">
        <f t="shared" si="2"/>
        <v>3.52</v>
      </c>
      <c r="V31" s="50">
        <v>7</v>
      </c>
    </row>
    <row r="32" spans="1:22" ht="18.75">
      <c r="A32" s="1"/>
      <c r="B32" s="4" t="s">
        <v>22</v>
      </c>
      <c r="C32" s="16">
        <v>0</v>
      </c>
      <c r="D32" s="16">
        <v>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0</v>
      </c>
      <c r="P32" s="3">
        <v>0.1</v>
      </c>
      <c r="Q32" s="2">
        <f t="shared" si="0"/>
        <v>0</v>
      </c>
      <c r="R32" s="2">
        <f t="shared" si="1"/>
        <v>0</v>
      </c>
      <c r="S32" s="2"/>
      <c r="T32" s="2"/>
      <c r="U32" s="56">
        <f t="shared" si="2"/>
        <v>0</v>
      </c>
      <c r="V32" s="50">
        <v>8</v>
      </c>
    </row>
    <row r="33" spans="1:22" ht="18.75">
      <c r="A33" s="1"/>
      <c r="B33" s="4" t="s">
        <v>113</v>
      </c>
      <c r="C33" s="16">
        <v>0</v>
      </c>
      <c r="D33" s="16">
        <v>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0</v>
      </c>
      <c r="P33" s="3">
        <v>0.1</v>
      </c>
      <c r="Q33" s="2">
        <f t="shared" si="0"/>
        <v>0</v>
      </c>
      <c r="R33" s="2">
        <f t="shared" si="1"/>
        <v>0</v>
      </c>
      <c r="S33" s="2"/>
      <c r="T33" s="2"/>
      <c r="U33" s="56">
        <f t="shared" si="2"/>
        <v>0</v>
      </c>
      <c r="V33" s="50">
        <v>9</v>
      </c>
    </row>
    <row r="34" spans="1:22" ht="18.75">
      <c r="A34" s="1"/>
      <c r="B34" s="4" t="s">
        <v>23</v>
      </c>
      <c r="C34" s="16">
        <v>0</v>
      </c>
      <c r="D34" s="16">
        <v>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0</v>
      </c>
      <c r="P34" s="3">
        <v>0.1</v>
      </c>
      <c r="Q34" s="2">
        <f t="shared" si="0"/>
        <v>0</v>
      </c>
      <c r="R34" s="2">
        <f t="shared" si="1"/>
        <v>0</v>
      </c>
      <c r="S34" s="2"/>
      <c r="T34" s="2"/>
      <c r="U34" s="56">
        <f t="shared" si="2"/>
        <v>0</v>
      </c>
      <c r="V34" s="50">
        <v>10</v>
      </c>
    </row>
    <row r="35" spans="1:22" ht="18.75">
      <c r="A35" s="1"/>
      <c r="B35" s="4" t="s">
        <v>24</v>
      </c>
      <c r="C35" s="16">
        <v>6459</v>
      </c>
      <c r="D35" s="16">
        <v>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35200</v>
      </c>
      <c r="P35" s="3">
        <v>0.1</v>
      </c>
      <c r="Q35" s="2">
        <f t="shared" si="0"/>
        <v>3520</v>
      </c>
      <c r="R35" s="2">
        <f t="shared" si="1"/>
        <v>3520</v>
      </c>
      <c r="S35" s="2"/>
      <c r="T35" s="2"/>
      <c r="U35" s="56">
        <f t="shared" si="2"/>
        <v>3.52</v>
      </c>
      <c r="V35" s="50">
        <v>11</v>
      </c>
    </row>
    <row r="36" spans="1:22" ht="18.75">
      <c r="A36" s="1"/>
      <c r="B36" s="4" t="s">
        <v>25</v>
      </c>
      <c r="C36" s="16">
        <v>0</v>
      </c>
      <c r="D36" s="16">
        <v>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0</v>
      </c>
      <c r="P36" s="3">
        <v>0.1</v>
      </c>
      <c r="Q36" s="2">
        <f t="shared" si="0"/>
        <v>0</v>
      </c>
      <c r="R36" s="2">
        <f t="shared" si="1"/>
        <v>0</v>
      </c>
      <c r="S36" s="2"/>
      <c r="T36" s="2"/>
      <c r="U36" s="56">
        <f t="shared" si="2"/>
        <v>0</v>
      </c>
      <c r="V36" s="50">
        <v>12</v>
      </c>
    </row>
    <row r="37" spans="1:22" ht="18.75">
      <c r="A37" s="1"/>
      <c r="B37" s="4" t="s">
        <v>26</v>
      </c>
      <c r="C37" s="16">
        <v>0</v>
      </c>
      <c r="D37" s="16">
        <v>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0</v>
      </c>
      <c r="P37" s="3">
        <v>0.1</v>
      </c>
      <c r="Q37" s="2">
        <f t="shared" si="0"/>
        <v>0</v>
      </c>
      <c r="R37" s="2">
        <f t="shared" si="1"/>
        <v>0</v>
      </c>
      <c r="S37" s="2"/>
      <c r="T37" s="2"/>
      <c r="U37" s="56">
        <f t="shared" si="2"/>
        <v>0</v>
      </c>
      <c r="V37" s="50">
        <v>13</v>
      </c>
    </row>
    <row r="38" spans="1:22" ht="18.75">
      <c r="A38" s="1"/>
      <c r="B38" s="4" t="s">
        <v>115</v>
      </c>
      <c r="C38" s="16">
        <v>8490</v>
      </c>
      <c r="D38" s="16">
        <v>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35200</v>
      </c>
      <c r="P38" s="3">
        <v>0.1</v>
      </c>
      <c r="Q38" s="2">
        <f t="shared" si="0"/>
        <v>3520</v>
      </c>
      <c r="R38" s="2">
        <f t="shared" si="1"/>
        <v>3520</v>
      </c>
      <c r="S38" s="2"/>
      <c r="T38" s="2"/>
      <c r="U38" s="56">
        <f t="shared" si="2"/>
        <v>3.52</v>
      </c>
      <c r="V38" s="50">
        <v>14</v>
      </c>
    </row>
    <row r="39" spans="1:22" ht="18.75">
      <c r="A39" s="1"/>
      <c r="B39" s="4" t="s">
        <v>27</v>
      </c>
      <c r="C39" s="16">
        <v>0</v>
      </c>
      <c r="D39" s="16">
        <v>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0</v>
      </c>
      <c r="P39" s="3">
        <v>0.1</v>
      </c>
      <c r="Q39" s="2">
        <f t="shared" si="0"/>
        <v>0</v>
      </c>
      <c r="R39" s="2">
        <f t="shared" si="1"/>
        <v>0</v>
      </c>
      <c r="S39" s="2"/>
      <c r="T39" s="2"/>
      <c r="U39" s="56">
        <f t="shared" si="2"/>
        <v>0</v>
      </c>
      <c r="V39" s="50">
        <v>15</v>
      </c>
    </row>
    <row r="40" spans="1:22" ht="18.75">
      <c r="A40" s="1"/>
      <c r="B40" s="4" t="s">
        <v>28</v>
      </c>
      <c r="C40" s="16">
        <v>5093</v>
      </c>
      <c r="D40" s="16">
        <v>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v>35200</v>
      </c>
      <c r="P40" s="3">
        <v>0.1</v>
      </c>
      <c r="Q40" s="2">
        <f t="shared" si="0"/>
        <v>3520</v>
      </c>
      <c r="R40" s="2">
        <f t="shared" si="1"/>
        <v>3520</v>
      </c>
      <c r="S40" s="2"/>
      <c r="T40" s="2"/>
      <c r="U40" s="56">
        <f t="shared" si="2"/>
        <v>3.52</v>
      </c>
      <c r="V40" s="50">
        <v>16</v>
      </c>
    </row>
    <row r="41" spans="1:22" ht="18.75">
      <c r="A41" s="1"/>
      <c r="B41" s="4" t="s">
        <v>29</v>
      </c>
      <c r="C41" s="16">
        <v>1763</v>
      </c>
      <c r="D41" s="16">
        <v>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35200</v>
      </c>
      <c r="P41" s="3">
        <v>0.1</v>
      </c>
      <c r="Q41" s="2">
        <f t="shared" si="0"/>
        <v>3520</v>
      </c>
      <c r="R41" s="2">
        <f t="shared" si="1"/>
        <v>3520</v>
      </c>
      <c r="S41" s="2"/>
      <c r="T41" s="2"/>
      <c r="U41" s="56">
        <f t="shared" si="2"/>
        <v>3.52</v>
      </c>
      <c r="V41" s="50">
        <v>17</v>
      </c>
    </row>
    <row r="42" spans="1:22" ht="18.75">
      <c r="A42" s="1"/>
      <c r="B42" s="4" t="s">
        <v>30</v>
      </c>
      <c r="C42" s="16">
        <v>0</v>
      </c>
      <c r="D42" s="16">
        <v>6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v>0</v>
      </c>
      <c r="P42" s="3">
        <v>0.1</v>
      </c>
      <c r="Q42" s="2">
        <f t="shared" si="0"/>
        <v>0</v>
      </c>
      <c r="R42" s="2">
        <f t="shared" si="1"/>
        <v>0</v>
      </c>
      <c r="S42" s="2"/>
      <c r="T42" s="2"/>
      <c r="U42" s="56">
        <f t="shared" si="2"/>
        <v>0</v>
      </c>
      <c r="V42" s="50">
        <v>18</v>
      </c>
    </row>
    <row r="43" spans="1:22" ht="18.75">
      <c r="A43" s="21"/>
      <c r="B43" s="40" t="s">
        <v>31</v>
      </c>
      <c r="C43" s="22">
        <v>0</v>
      </c>
      <c r="D43" s="22">
        <v>6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>
        <v>0</v>
      </c>
      <c r="P43" s="24">
        <v>0.1</v>
      </c>
      <c r="Q43" s="23">
        <f t="shared" si="0"/>
        <v>0</v>
      </c>
      <c r="R43" s="23">
        <f t="shared" si="1"/>
        <v>0</v>
      </c>
      <c r="S43" s="23"/>
      <c r="T43" s="23"/>
      <c r="U43" s="57">
        <f t="shared" si="2"/>
        <v>0</v>
      </c>
      <c r="V43" s="50">
        <v>19</v>
      </c>
    </row>
    <row r="44" spans="1:22" ht="18.75">
      <c r="A44" s="20"/>
      <c r="B44" s="41" t="s">
        <v>32</v>
      </c>
      <c r="C44" s="15">
        <v>87167</v>
      </c>
      <c r="D44" s="15">
        <v>3</v>
      </c>
      <c r="E44" s="2">
        <v>37055</v>
      </c>
      <c r="F44" s="2">
        <f>E44*1.1</f>
        <v>40760.5</v>
      </c>
      <c r="G44" s="26">
        <f>F44*1.06</f>
        <v>43206.130000000005</v>
      </c>
      <c r="H44" s="2">
        <f>G44*1.04</f>
        <v>44934.37520000001</v>
      </c>
      <c r="I44" s="2">
        <f>H44*1.04</f>
        <v>46731.75020800001</v>
      </c>
      <c r="J44" s="2">
        <f>X6*45.5/12</f>
        <v>52087.3888888889</v>
      </c>
      <c r="K44" s="2">
        <f>J44*12</f>
        <v>625048.6666666667</v>
      </c>
      <c r="L44" s="25">
        <f>K44*30.2%</f>
        <v>188764.69733333334</v>
      </c>
      <c r="M44" s="2">
        <f>K44+L44</f>
        <v>813813.3640000001</v>
      </c>
      <c r="N44" s="2">
        <v>35200</v>
      </c>
      <c r="O44" s="2">
        <v>35199.5</v>
      </c>
      <c r="P44" s="3">
        <v>0.9</v>
      </c>
      <c r="Q44" s="2">
        <f t="shared" si="0"/>
        <v>31679.55</v>
      </c>
      <c r="R44" s="2">
        <f t="shared" si="1"/>
        <v>880692.9140000001</v>
      </c>
      <c r="S44" s="2"/>
      <c r="T44" s="2"/>
      <c r="U44" s="56">
        <f t="shared" si="2"/>
        <v>880.6929140000001</v>
      </c>
      <c r="V44" s="50">
        <v>20</v>
      </c>
    </row>
    <row r="45" spans="1:22" ht="18.75">
      <c r="A45" s="1"/>
      <c r="B45" s="4" t="s">
        <v>33</v>
      </c>
      <c r="C45" s="16">
        <v>1579</v>
      </c>
      <c r="D45" s="16">
        <v>6</v>
      </c>
      <c r="E45" s="2"/>
      <c r="F45" s="2"/>
      <c r="G45" s="2"/>
      <c r="H45" s="2"/>
      <c r="I45" s="2"/>
      <c r="J45" s="2"/>
      <c r="K45" s="2"/>
      <c r="L45" s="25"/>
      <c r="M45" s="2"/>
      <c r="N45" s="2"/>
      <c r="O45" s="2">
        <v>35200</v>
      </c>
      <c r="P45" s="3">
        <v>0.1</v>
      </c>
      <c r="Q45" s="2">
        <f t="shared" si="0"/>
        <v>3520</v>
      </c>
      <c r="R45" s="2">
        <f t="shared" si="1"/>
        <v>3520</v>
      </c>
      <c r="S45" s="2"/>
      <c r="T45" s="2"/>
      <c r="U45" s="56">
        <f t="shared" si="2"/>
        <v>3.52</v>
      </c>
      <c r="V45" s="50">
        <v>21</v>
      </c>
    </row>
    <row r="46" spans="1:22" ht="18.75">
      <c r="A46" s="1"/>
      <c r="B46" s="4" t="s">
        <v>34</v>
      </c>
      <c r="C46" s="16">
        <v>1578</v>
      </c>
      <c r="D46" s="16">
        <v>6</v>
      </c>
      <c r="E46" s="2"/>
      <c r="F46" s="2"/>
      <c r="G46" s="2"/>
      <c r="H46" s="2"/>
      <c r="I46" s="2"/>
      <c r="J46" s="2"/>
      <c r="K46" s="2"/>
      <c r="L46" s="25"/>
      <c r="M46" s="2"/>
      <c r="N46" s="2"/>
      <c r="O46" s="2">
        <v>35200</v>
      </c>
      <c r="P46" s="3">
        <v>0.1</v>
      </c>
      <c r="Q46" s="2">
        <f t="shared" si="0"/>
        <v>3520</v>
      </c>
      <c r="R46" s="2">
        <f t="shared" si="1"/>
        <v>3520</v>
      </c>
      <c r="S46" s="2"/>
      <c r="T46" s="2"/>
      <c r="U46" s="56">
        <f t="shared" si="2"/>
        <v>3.52</v>
      </c>
      <c r="V46" s="50">
        <v>22</v>
      </c>
    </row>
    <row r="47" spans="1:22" ht="18.75">
      <c r="A47" s="1"/>
      <c r="B47" s="4" t="s">
        <v>104</v>
      </c>
      <c r="C47" s="16">
        <v>1842</v>
      </c>
      <c r="D47" s="16">
        <v>6</v>
      </c>
      <c r="E47" s="2"/>
      <c r="F47" s="2"/>
      <c r="G47" s="2"/>
      <c r="H47" s="2"/>
      <c r="I47" s="2"/>
      <c r="J47" s="2"/>
      <c r="K47" s="2"/>
      <c r="L47" s="25"/>
      <c r="M47" s="2"/>
      <c r="N47" s="2"/>
      <c r="O47" s="2">
        <v>35200</v>
      </c>
      <c r="P47" s="3">
        <v>0.1</v>
      </c>
      <c r="Q47" s="2">
        <f t="shared" si="0"/>
        <v>3520</v>
      </c>
      <c r="R47" s="2">
        <f t="shared" si="1"/>
        <v>3520</v>
      </c>
      <c r="S47" s="2"/>
      <c r="T47" s="2"/>
      <c r="U47" s="56">
        <f t="shared" si="2"/>
        <v>3.52</v>
      </c>
      <c r="V47" s="50">
        <v>23</v>
      </c>
    </row>
    <row r="48" spans="1:22" ht="18.75">
      <c r="A48" s="1"/>
      <c r="B48" s="4" t="s">
        <v>35</v>
      </c>
      <c r="C48" s="16">
        <v>2350</v>
      </c>
      <c r="D48" s="16">
        <v>6</v>
      </c>
      <c r="E48" s="2"/>
      <c r="F48" s="2"/>
      <c r="G48" s="2"/>
      <c r="H48" s="2"/>
      <c r="I48" s="2"/>
      <c r="J48" s="2"/>
      <c r="K48" s="2"/>
      <c r="L48" s="25"/>
      <c r="M48" s="2"/>
      <c r="N48" s="2"/>
      <c r="O48" s="2">
        <v>35200</v>
      </c>
      <c r="P48" s="3">
        <v>0.1</v>
      </c>
      <c r="Q48" s="2">
        <f t="shared" si="0"/>
        <v>3520</v>
      </c>
      <c r="R48" s="2">
        <f t="shared" si="1"/>
        <v>3520</v>
      </c>
      <c r="S48" s="2"/>
      <c r="T48" s="2"/>
      <c r="U48" s="56">
        <f t="shared" si="2"/>
        <v>3.52</v>
      </c>
      <c r="V48" s="50">
        <v>24</v>
      </c>
    </row>
    <row r="49" spans="1:21" ht="18.75">
      <c r="A49" s="1"/>
      <c r="B49" s="4" t="s">
        <v>133</v>
      </c>
      <c r="C49" s="16">
        <v>2547</v>
      </c>
      <c r="D49" s="16">
        <v>6</v>
      </c>
      <c r="E49" s="2"/>
      <c r="F49" s="2"/>
      <c r="G49" s="2"/>
      <c r="H49" s="2"/>
      <c r="I49" s="2"/>
      <c r="J49" s="2"/>
      <c r="K49" s="2"/>
      <c r="L49" s="25"/>
      <c r="M49" s="2"/>
      <c r="N49" s="2"/>
      <c r="O49" s="2">
        <v>35200</v>
      </c>
      <c r="P49" s="3">
        <v>0.1</v>
      </c>
      <c r="Q49" s="2">
        <f t="shared" si="0"/>
        <v>3520</v>
      </c>
      <c r="R49" s="2">
        <f t="shared" si="1"/>
        <v>3520</v>
      </c>
      <c r="S49" s="2"/>
      <c r="T49" s="2"/>
      <c r="U49" s="56">
        <f t="shared" si="2"/>
        <v>3.52</v>
      </c>
    </row>
    <row r="50" spans="1:22" ht="18.75">
      <c r="A50" s="1"/>
      <c r="B50" s="4" t="s">
        <v>36</v>
      </c>
      <c r="C50" s="16">
        <v>7875</v>
      </c>
      <c r="D50" s="16">
        <v>4</v>
      </c>
      <c r="E50" s="2"/>
      <c r="F50" s="2"/>
      <c r="G50" s="2"/>
      <c r="H50" s="2"/>
      <c r="I50" s="2"/>
      <c r="J50" s="2"/>
      <c r="K50" s="2"/>
      <c r="L50" s="25"/>
      <c r="M50" s="2"/>
      <c r="N50" s="2"/>
      <c r="O50" s="2">
        <v>35200</v>
      </c>
      <c r="P50" s="3">
        <v>0.1</v>
      </c>
      <c r="Q50" s="2">
        <f t="shared" si="0"/>
        <v>3520</v>
      </c>
      <c r="R50" s="2">
        <f t="shared" si="1"/>
        <v>3520</v>
      </c>
      <c r="S50" s="2"/>
      <c r="T50" s="2"/>
      <c r="U50" s="56">
        <f t="shared" si="2"/>
        <v>3.52</v>
      </c>
      <c r="V50" s="50">
        <v>25</v>
      </c>
    </row>
    <row r="51" spans="1:22" ht="18.75">
      <c r="A51" s="1"/>
      <c r="B51" s="4" t="s">
        <v>37</v>
      </c>
      <c r="C51" s="16">
        <v>4544</v>
      </c>
      <c r="D51" s="16">
        <v>5</v>
      </c>
      <c r="E51" s="2"/>
      <c r="F51" s="2"/>
      <c r="G51" s="2"/>
      <c r="H51" s="2"/>
      <c r="I51" s="2"/>
      <c r="J51" s="2"/>
      <c r="K51" s="2"/>
      <c r="L51" s="25"/>
      <c r="M51" s="2"/>
      <c r="N51" s="2"/>
      <c r="O51" s="2">
        <v>35200</v>
      </c>
      <c r="P51" s="3">
        <v>0.1</v>
      </c>
      <c r="Q51" s="2">
        <f t="shared" si="0"/>
        <v>3520</v>
      </c>
      <c r="R51" s="2">
        <f t="shared" si="1"/>
        <v>3520</v>
      </c>
      <c r="S51" s="2"/>
      <c r="T51" s="2"/>
      <c r="U51" s="56">
        <f t="shared" si="2"/>
        <v>3.52</v>
      </c>
      <c r="V51" s="50">
        <v>26</v>
      </c>
    </row>
    <row r="52" spans="1:22" ht="18.75">
      <c r="A52" s="1"/>
      <c r="B52" s="4" t="s">
        <v>38</v>
      </c>
      <c r="C52" s="16">
        <v>1130</v>
      </c>
      <c r="D52" s="16">
        <v>6</v>
      </c>
      <c r="E52" s="2"/>
      <c r="F52" s="2"/>
      <c r="G52" s="2"/>
      <c r="H52" s="2"/>
      <c r="I52" s="2"/>
      <c r="J52" s="2"/>
      <c r="K52" s="2"/>
      <c r="L52" s="25"/>
      <c r="M52" s="2"/>
      <c r="N52" s="2"/>
      <c r="O52" s="2">
        <v>35200</v>
      </c>
      <c r="P52" s="3">
        <v>0.1</v>
      </c>
      <c r="Q52" s="2">
        <f t="shared" si="0"/>
        <v>3520</v>
      </c>
      <c r="R52" s="2">
        <f t="shared" si="1"/>
        <v>3520</v>
      </c>
      <c r="S52" s="2"/>
      <c r="T52" s="2"/>
      <c r="U52" s="56">
        <f t="shared" si="2"/>
        <v>3.52</v>
      </c>
      <c r="V52" s="50">
        <v>27</v>
      </c>
    </row>
    <row r="53" spans="1:21" ht="18.75">
      <c r="A53" s="1"/>
      <c r="B53" s="4" t="s">
        <v>134</v>
      </c>
      <c r="C53" s="16">
        <v>663</v>
      </c>
      <c r="D53" s="16">
        <v>7</v>
      </c>
      <c r="E53" s="2"/>
      <c r="F53" s="2"/>
      <c r="G53" s="2"/>
      <c r="H53" s="2"/>
      <c r="I53" s="2"/>
      <c r="J53" s="2"/>
      <c r="K53" s="2"/>
      <c r="L53" s="25"/>
      <c r="M53" s="2"/>
      <c r="N53" s="2"/>
      <c r="O53" s="2">
        <v>35200</v>
      </c>
      <c r="P53" s="3">
        <v>0.1</v>
      </c>
      <c r="Q53" s="2">
        <f t="shared" si="0"/>
        <v>3520</v>
      </c>
      <c r="R53" s="2">
        <f t="shared" si="1"/>
        <v>3520</v>
      </c>
      <c r="S53" s="2"/>
      <c r="T53" s="2"/>
      <c r="U53" s="56">
        <f t="shared" si="2"/>
        <v>3.52</v>
      </c>
    </row>
    <row r="54" spans="1:22" ht="18.75">
      <c r="A54" s="1"/>
      <c r="B54" s="4" t="s">
        <v>135</v>
      </c>
      <c r="C54" s="16">
        <v>977</v>
      </c>
      <c r="D54" s="16">
        <v>6</v>
      </c>
      <c r="E54" s="2"/>
      <c r="F54" s="2"/>
      <c r="G54" s="2"/>
      <c r="H54" s="2"/>
      <c r="I54" s="2"/>
      <c r="J54" s="2"/>
      <c r="K54" s="2"/>
      <c r="L54" s="25"/>
      <c r="M54" s="2"/>
      <c r="N54" s="2"/>
      <c r="O54" s="2">
        <v>35200</v>
      </c>
      <c r="P54" s="3">
        <v>0.1</v>
      </c>
      <c r="Q54" s="2">
        <f t="shared" si="0"/>
        <v>3520</v>
      </c>
      <c r="R54" s="2">
        <f t="shared" si="1"/>
        <v>3520</v>
      </c>
      <c r="S54" s="2"/>
      <c r="T54" s="2"/>
      <c r="U54" s="56">
        <f t="shared" si="2"/>
        <v>3.52</v>
      </c>
      <c r="V54" s="50">
        <v>28</v>
      </c>
    </row>
    <row r="55" spans="1:21" ht="18.75">
      <c r="A55" s="1"/>
      <c r="B55" s="4" t="s">
        <v>136</v>
      </c>
      <c r="C55" s="16">
        <v>2369</v>
      </c>
      <c r="D55" s="16">
        <v>6</v>
      </c>
      <c r="E55" s="2"/>
      <c r="F55" s="2"/>
      <c r="G55" s="2"/>
      <c r="H55" s="2"/>
      <c r="I55" s="2"/>
      <c r="J55" s="2"/>
      <c r="K55" s="2"/>
      <c r="L55" s="25"/>
      <c r="M55" s="2"/>
      <c r="N55" s="2"/>
      <c r="O55" s="2">
        <v>35200</v>
      </c>
      <c r="P55" s="3">
        <v>0.1</v>
      </c>
      <c r="Q55" s="2">
        <f t="shared" si="0"/>
        <v>3520</v>
      </c>
      <c r="R55" s="2">
        <f t="shared" si="1"/>
        <v>3520</v>
      </c>
      <c r="S55" s="2"/>
      <c r="T55" s="2"/>
      <c r="U55" s="56">
        <f t="shared" si="2"/>
        <v>3.52</v>
      </c>
    </row>
    <row r="56" spans="1:22" ht="18.75">
      <c r="A56" s="1"/>
      <c r="B56" s="4" t="s">
        <v>39</v>
      </c>
      <c r="C56" s="16">
        <v>12799</v>
      </c>
      <c r="D56" s="16">
        <v>3</v>
      </c>
      <c r="E56" s="2"/>
      <c r="F56" s="2"/>
      <c r="G56" s="2"/>
      <c r="H56" s="2"/>
      <c r="I56" s="2"/>
      <c r="J56" s="2"/>
      <c r="K56" s="2"/>
      <c r="L56" s="25"/>
      <c r="M56" s="2"/>
      <c r="N56" s="2"/>
      <c r="O56" s="2">
        <v>35200</v>
      </c>
      <c r="P56" s="3">
        <v>0.2</v>
      </c>
      <c r="Q56" s="2">
        <f t="shared" si="0"/>
        <v>7040</v>
      </c>
      <c r="R56" s="2">
        <f t="shared" si="1"/>
        <v>7040</v>
      </c>
      <c r="S56" s="2"/>
      <c r="T56" s="2"/>
      <c r="U56" s="56">
        <f t="shared" si="2"/>
        <v>7.04</v>
      </c>
      <c r="V56" s="50">
        <v>29</v>
      </c>
    </row>
    <row r="57" spans="1:22" ht="18.75">
      <c r="A57" s="1"/>
      <c r="B57" s="4" t="s">
        <v>111</v>
      </c>
      <c r="C57" s="16">
        <v>1732</v>
      </c>
      <c r="D57" s="16">
        <v>6</v>
      </c>
      <c r="E57" s="2"/>
      <c r="F57" s="2"/>
      <c r="G57" s="2"/>
      <c r="H57" s="2"/>
      <c r="I57" s="2"/>
      <c r="J57" s="2"/>
      <c r="K57" s="2"/>
      <c r="L57" s="25"/>
      <c r="M57" s="2"/>
      <c r="N57" s="2"/>
      <c r="O57" s="2">
        <v>35200</v>
      </c>
      <c r="P57" s="3">
        <v>0.1</v>
      </c>
      <c r="Q57" s="2">
        <f t="shared" si="0"/>
        <v>3520</v>
      </c>
      <c r="R57" s="2">
        <f t="shared" si="1"/>
        <v>3520</v>
      </c>
      <c r="S57" s="2"/>
      <c r="T57" s="2"/>
      <c r="U57" s="56">
        <f t="shared" si="2"/>
        <v>3.52</v>
      </c>
      <c r="V57" s="50">
        <v>30</v>
      </c>
    </row>
    <row r="58" spans="1:22" ht="18.75">
      <c r="A58" s="21"/>
      <c r="B58" s="40" t="s">
        <v>110</v>
      </c>
      <c r="C58" s="22">
        <v>1213</v>
      </c>
      <c r="D58" s="22">
        <v>6</v>
      </c>
      <c r="E58" s="23"/>
      <c r="F58" s="23"/>
      <c r="G58" s="23"/>
      <c r="H58" s="23"/>
      <c r="I58" s="23"/>
      <c r="J58" s="23"/>
      <c r="K58" s="23"/>
      <c r="L58" s="27"/>
      <c r="M58" s="23"/>
      <c r="N58" s="23"/>
      <c r="O58" s="23">
        <v>35200</v>
      </c>
      <c r="P58" s="24">
        <v>0.1</v>
      </c>
      <c r="Q58" s="23">
        <f t="shared" si="0"/>
        <v>3520</v>
      </c>
      <c r="R58" s="23">
        <f t="shared" si="1"/>
        <v>3520</v>
      </c>
      <c r="S58" s="23"/>
      <c r="T58" s="23"/>
      <c r="U58" s="57">
        <f t="shared" si="2"/>
        <v>3.52</v>
      </c>
      <c r="V58" s="50">
        <v>31</v>
      </c>
    </row>
    <row r="59" spans="1:22" ht="18.75">
      <c r="A59" s="20"/>
      <c r="B59" s="41" t="s">
        <v>40</v>
      </c>
      <c r="C59" s="15">
        <v>473514</v>
      </c>
      <c r="D59" s="15">
        <v>1</v>
      </c>
      <c r="E59" s="2">
        <v>37683</v>
      </c>
      <c r="F59" s="2">
        <f>E59*1.1</f>
        <v>41451.3</v>
      </c>
      <c r="G59" s="2">
        <f>F59*1.06</f>
        <v>43938.378000000004</v>
      </c>
      <c r="H59" s="2">
        <f>G59*1.04</f>
        <v>45695.913120000005</v>
      </c>
      <c r="I59" s="2">
        <f>H59*1.04</f>
        <v>47523.74964480001</v>
      </c>
      <c r="J59" s="2">
        <f>X6*45.5/12</f>
        <v>52087.3888888889</v>
      </c>
      <c r="K59" s="2">
        <f>J59*12</f>
        <v>625048.6666666667</v>
      </c>
      <c r="L59" s="25">
        <f>K59*30.2%</f>
        <v>188764.69733333334</v>
      </c>
      <c r="M59" s="2">
        <f>K59+L59</f>
        <v>813813.3640000001</v>
      </c>
      <c r="N59" s="2">
        <v>35200</v>
      </c>
      <c r="O59" s="2">
        <v>35199.5</v>
      </c>
      <c r="P59" s="3">
        <v>1</v>
      </c>
      <c r="Q59" s="2">
        <f t="shared" si="0"/>
        <v>35199.5</v>
      </c>
      <c r="R59" s="2">
        <f t="shared" si="1"/>
        <v>884212.8640000001</v>
      </c>
      <c r="S59" s="2"/>
      <c r="T59" s="2"/>
      <c r="U59" s="56">
        <f t="shared" si="2"/>
        <v>884.2128640000001</v>
      </c>
      <c r="V59" s="50">
        <v>32</v>
      </c>
    </row>
    <row r="60" spans="1:21" ht="18.75">
      <c r="A60" s="1"/>
      <c r="B60" s="4" t="s">
        <v>137</v>
      </c>
      <c r="C60" s="16">
        <v>12048</v>
      </c>
      <c r="D60" s="16">
        <v>3</v>
      </c>
      <c r="E60" s="2"/>
      <c r="F60" s="2"/>
      <c r="G60" s="2"/>
      <c r="H60" s="2"/>
      <c r="I60" s="2"/>
      <c r="J60" s="2"/>
      <c r="K60" s="2"/>
      <c r="L60" s="25"/>
      <c r="M60" s="2"/>
      <c r="N60" s="2"/>
      <c r="O60" s="2">
        <v>35200</v>
      </c>
      <c r="P60" s="3">
        <v>0.2</v>
      </c>
      <c r="Q60" s="2">
        <f t="shared" si="0"/>
        <v>7040</v>
      </c>
      <c r="R60" s="2">
        <f t="shared" si="1"/>
        <v>7040</v>
      </c>
      <c r="S60" s="2"/>
      <c r="T60" s="2"/>
      <c r="U60" s="56">
        <f t="shared" si="2"/>
        <v>7.04</v>
      </c>
    </row>
    <row r="61" spans="1:22" ht="18.75">
      <c r="A61" s="1"/>
      <c r="B61" s="4" t="s">
        <v>41</v>
      </c>
      <c r="C61" s="16">
        <v>24896</v>
      </c>
      <c r="D61" s="16">
        <v>3</v>
      </c>
      <c r="E61" s="2"/>
      <c r="F61" s="2"/>
      <c r="G61" s="2"/>
      <c r="H61" s="2"/>
      <c r="I61" s="2"/>
      <c r="J61" s="2"/>
      <c r="K61" s="2"/>
      <c r="L61" s="25"/>
      <c r="M61" s="2"/>
      <c r="N61" s="2"/>
      <c r="O61" s="2">
        <v>35200</v>
      </c>
      <c r="P61" s="3">
        <v>0.3</v>
      </c>
      <c r="Q61" s="2">
        <f t="shared" si="0"/>
        <v>10560</v>
      </c>
      <c r="R61" s="2">
        <f t="shared" si="1"/>
        <v>10560</v>
      </c>
      <c r="S61" s="2"/>
      <c r="T61" s="2"/>
      <c r="U61" s="56">
        <f t="shared" si="2"/>
        <v>10.56</v>
      </c>
      <c r="V61" s="50">
        <v>33</v>
      </c>
    </row>
    <row r="62" spans="1:22" ht="18.75">
      <c r="A62" s="1"/>
      <c r="B62" s="4" t="s">
        <v>117</v>
      </c>
      <c r="C62" s="16">
        <v>75660</v>
      </c>
      <c r="D62" s="16">
        <v>1</v>
      </c>
      <c r="E62" s="2"/>
      <c r="F62" s="2"/>
      <c r="G62" s="2"/>
      <c r="H62" s="2"/>
      <c r="I62" s="2"/>
      <c r="J62" s="2"/>
      <c r="K62" s="2"/>
      <c r="L62" s="25"/>
      <c r="M62" s="2"/>
      <c r="N62" s="2"/>
      <c r="O62" s="2">
        <v>0</v>
      </c>
      <c r="P62" s="3">
        <v>0.8</v>
      </c>
      <c r="Q62" s="2">
        <f t="shared" si="0"/>
        <v>0</v>
      </c>
      <c r="R62" s="2">
        <f t="shared" si="1"/>
        <v>0</v>
      </c>
      <c r="S62" s="2"/>
      <c r="T62" s="2"/>
      <c r="U62" s="56">
        <f t="shared" si="2"/>
        <v>0</v>
      </c>
      <c r="V62" s="2">
        <v>34</v>
      </c>
    </row>
    <row r="63" spans="1:22" ht="18.75">
      <c r="A63" s="1"/>
      <c r="B63" s="4" t="s">
        <v>42</v>
      </c>
      <c r="C63" s="16">
        <v>7945</v>
      </c>
      <c r="D63" s="16">
        <v>4</v>
      </c>
      <c r="E63" s="2"/>
      <c r="F63" s="2"/>
      <c r="G63" s="2"/>
      <c r="H63" s="2"/>
      <c r="I63" s="2"/>
      <c r="J63" s="2"/>
      <c r="K63" s="2"/>
      <c r="L63" s="25"/>
      <c r="M63" s="2"/>
      <c r="N63" s="2"/>
      <c r="O63" s="2">
        <v>35200</v>
      </c>
      <c r="P63" s="3">
        <v>0.1</v>
      </c>
      <c r="Q63" s="2">
        <f t="shared" si="0"/>
        <v>3520</v>
      </c>
      <c r="R63" s="2">
        <f t="shared" si="1"/>
        <v>3520</v>
      </c>
      <c r="S63" s="2"/>
      <c r="T63" s="2"/>
      <c r="U63" s="56">
        <f t="shared" si="2"/>
        <v>3.52</v>
      </c>
      <c r="V63" s="58">
        <v>35</v>
      </c>
    </row>
    <row r="64" spans="1:22" ht="18.75">
      <c r="A64" s="1"/>
      <c r="B64" s="4" t="s">
        <v>116</v>
      </c>
      <c r="C64" s="16">
        <v>66264</v>
      </c>
      <c r="D64" s="16">
        <v>2</v>
      </c>
      <c r="E64" s="2"/>
      <c r="F64" s="2"/>
      <c r="G64" s="2"/>
      <c r="H64" s="2"/>
      <c r="I64" s="2"/>
      <c r="J64" s="2"/>
      <c r="K64" s="2"/>
      <c r="L64" s="25"/>
      <c r="M64" s="2"/>
      <c r="N64" s="2"/>
      <c r="O64" s="2">
        <v>35200</v>
      </c>
      <c r="P64" s="3">
        <v>0.7</v>
      </c>
      <c r="Q64" s="2">
        <f t="shared" si="0"/>
        <v>24640</v>
      </c>
      <c r="R64" s="2">
        <f t="shared" si="1"/>
        <v>24640</v>
      </c>
      <c r="S64" s="2"/>
      <c r="T64" s="2"/>
      <c r="U64" s="56">
        <f t="shared" si="2"/>
        <v>24.64</v>
      </c>
      <c r="V64" s="58">
        <v>36</v>
      </c>
    </row>
    <row r="65" spans="1:21" ht="18.75">
      <c r="A65" s="1"/>
      <c r="B65" s="4" t="s">
        <v>118</v>
      </c>
      <c r="C65" s="16">
        <v>29997</v>
      </c>
      <c r="D65" s="16">
        <v>2</v>
      </c>
      <c r="E65" s="2"/>
      <c r="F65" s="2"/>
      <c r="G65" s="2"/>
      <c r="H65" s="2"/>
      <c r="I65" s="2"/>
      <c r="J65" s="2"/>
      <c r="K65" s="2"/>
      <c r="L65" s="25"/>
      <c r="M65" s="2"/>
      <c r="N65" s="2"/>
      <c r="O65" s="2">
        <v>35200</v>
      </c>
      <c r="P65" s="3">
        <v>0.3</v>
      </c>
      <c r="Q65" s="2">
        <f t="shared" si="0"/>
        <v>10560</v>
      </c>
      <c r="R65" s="2">
        <f t="shared" si="1"/>
        <v>10560</v>
      </c>
      <c r="S65" s="2"/>
      <c r="T65" s="2"/>
      <c r="U65" s="56">
        <f t="shared" si="2"/>
        <v>10.56</v>
      </c>
    </row>
    <row r="66" spans="1:21" ht="18.75">
      <c r="A66" s="1"/>
      <c r="B66" s="4" t="s">
        <v>119</v>
      </c>
      <c r="C66" s="16">
        <v>10965</v>
      </c>
      <c r="D66" s="16">
        <v>3</v>
      </c>
      <c r="E66" s="2"/>
      <c r="F66" s="2"/>
      <c r="G66" s="2"/>
      <c r="H66" s="2"/>
      <c r="I66" s="2"/>
      <c r="J66" s="2"/>
      <c r="K66" s="2"/>
      <c r="L66" s="25"/>
      <c r="M66" s="2"/>
      <c r="N66" s="2"/>
      <c r="O66" s="2">
        <v>35200</v>
      </c>
      <c r="P66" s="3">
        <v>0.2</v>
      </c>
      <c r="Q66" s="2">
        <f t="shared" si="0"/>
        <v>7040</v>
      </c>
      <c r="R66" s="2">
        <f t="shared" si="1"/>
        <v>7040</v>
      </c>
      <c r="S66" s="2"/>
      <c r="T66" s="2"/>
      <c r="U66" s="56">
        <f t="shared" si="2"/>
        <v>7.04</v>
      </c>
    </row>
    <row r="67" spans="1:21" ht="18.75">
      <c r="A67" s="1"/>
      <c r="B67" s="4" t="s">
        <v>138</v>
      </c>
      <c r="C67" s="16">
        <v>14335</v>
      </c>
      <c r="D67" s="16">
        <v>3</v>
      </c>
      <c r="E67" s="2"/>
      <c r="F67" s="2"/>
      <c r="G67" s="2"/>
      <c r="H67" s="2"/>
      <c r="I67" s="2"/>
      <c r="J67" s="2"/>
      <c r="K67" s="2"/>
      <c r="L67" s="25"/>
      <c r="M67" s="2"/>
      <c r="N67" s="2"/>
      <c r="O67" s="2">
        <v>35200</v>
      </c>
      <c r="P67" s="3">
        <v>0.2</v>
      </c>
      <c r="Q67" s="2">
        <f t="shared" si="0"/>
        <v>7040</v>
      </c>
      <c r="R67" s="2">
        <f t="shared" si="1"/>
        <v>7040</v>
      </c>
      <c r="S67" s="2"/>
      <c r="T67" s="2"/>
      <c r="U67" s="56">
        <f t="shared" si="2"/>
        <v>7.04</v>
      </c>
    </row>
    <row r="68" spans="1:22" ht="18.75">
      <c r="A68" s="1"/>
      <c r="B68" s="4" t="s">
        <v>43</v>
      </c>
      <c r="C68" s="16">
        <v>10829</v>
      </c>
      <c r="D68" s="16">
        <v>3</v>
      </c>
      <c r="E68" s="2"/>
      <c r="F68" s="2"/>
      <c r="G68" s="2"/>
      <c r="H68" s="2"/>
      <c r="I68" s="2"/>
      <c r="J68" s="2"/>
      <c r="K68" s="2"/>
      <c r="L68" s="25"/>
      <c r="M68" s="2"/>
      <c r="N68" s="2"/>
      <c r="O68" s="2">
        <v>35200</v>
      </c>
      <c r="P68" s="3">
        <v>0.2</v>
      </c>
      <c r="Q68" s="2">
        <f t="shared" si="0"/>
        <v>7040</v>
      </c>
      <c r="R68" s="2">
        <f t="shared" si="1"/>
        <v>7040</v>
      </c>
      <c r="S68" s="2"/>
      <c r="T68" s="2"/>
      <c r="U68" s="56">
        <f t="shared" si="2"/>
        <v>7.04</v>
      </c>
      <c r="V68" s="50">
        <v>37</v>
      </c>
    </row>
    <row r="69" spans="1:22" ht="18.75">
      <c r="A69" s="1"/>
      <c r="B69" s="4" t="s">
        <v>44</v>
      </c>
      <c r="C69" s="16">
        <v>10768</v>
      </c>
      <c r="D69" s="16">
        <v>3</v>
      </c>
      <c r="E69" s="2"/>
      <c r="F69" s="2"/>
      <c r="G69" s="2"/>
      <c r="H69" s="2"/>
      <c r="I69" s="2"/>
      <c r="J69" s="2"/>
      <c r="K69" s="2"/>
      <c r="L69" s="25"/>
      <c r="M69" s="2"/>
      <c r="N69" s="2"/>
      <c r="O69" s="2">
        <v>35200</v>
      </c>
      <c r="P69" s="3">
        <v>0.2</v>
      </c>
      <c r="Q69" s="2">
        <f t="shared" si="0"/>
        <v>7040</v>
      </c>
      <c r="R69" s="2">
        <f t="shared" si="1"/>
        <v>7040</v>
      </c>
      <c r="S69" s="2"/>
      <c r="T69" s="2"/>
      <c r="U69" s="56">
        <f t="shared" si="2"/>
        <v>7.04</v>
      </c>
      <c r="V69" s="50">
        <v>38</v>
      </c>
    </row>
    <row r="70" spans="1:21" ht="18.75">
      <c r="A70" s="1"/>
      <c r="B70" s="4" t="s">
        <v>232</v>
      </c>
      <c r="C70" s="16">
        <v>79125</v>
      </c>
      <c r="D70" s="16">
        <v>2</v>
      </c>
      <c r="E70" s="2"/>
      <c r="F70" s="2"/>
      <c r="G70" s="2"/>
      <c r="H70" s="2"/>
      <c r="I70" s="2"/>
      <c r="J70" s="2"/>
      <c r="K70" s="2"/>
      <c r="L70" s="25"/>
      <c r="M70" s="2"/>
      <c r="N70" s="2"/>
      <c r="O70" s="2">
        <v>35200</v>
      </c>
      <c r="P70" s="3">
        <v>0.8</v>
      </c>
      <c r="Q70" s="2">
        <f t="shared" si="0"/>
        <v>28160</v>
      </c>
      <c r="R70" s="2">
        <f t="shared" si="1"/>
        <v>28160</v>
      </c>
      <c r="S70" s="2"/>
      <c r="T70" s="2"/>
      <c r="U70" s="56">
        <f t="shared" si="2"/>
        <v>28.16</v>
      </c>
    </row>
    <row r="71" spans="1:22" ht="18.75">
      <c r="A71" s="1"/>
      <c r="B71" s="4" t="s">
        <v>105</v>
      </c>
      <c r="C71" s="16">
        <v>21783</v>
      </c>
      <c r="D71" s="16">
        <v>3</v>
      </c>
      <c r="E71" s="2"/>
      <c r="F71" s="2"/>
      <c r="G71" s="2"/>
      <c r="H71" s="2"/>
      <c r="I71" s="2"/>
      <c r="J71" s="2"/>
      <c r="K71" s="2"/>
      <c r="L71" s="25"/>
      <c r="M71" s="2"/>
      <c r="N71" s="2"/>
      <c r="O71" s="2">
        <v>35200</v>
      </c>
      <c r="P71" s="3">
        <v>0.3</v>
      </c>
      <c r="Q71" s="2">
        <f t="shared" si="0"/>
        <v>10560</v>
      </c>
      <c r="R71" s="2">
        <f t="shared" si="1"/>
        <v>10560</v>
      </c>
      <c r="S71" s="2"/>
      <c r="T71" s="2"/>
      <c r="U71" s="56">
        <f t="shared" si="2"/>
        <v>10.56</v>
      </c>
      <c r="V71" s="50">
        <v>39</v>
      </c>
    </row>
    <row r="72" spans="1:22" ht="18.75">
      <c r="A72" s="1"/>
      <c r="B72" s="4" t="s">
        <v>126</v>
      </c>
      <c r="C72" s="16">
        <v>8055</v>
      </c>
      <c r="D72" s="16">
        <v>4</v>
      </c>
      <c r="E72" s="2"/>
      <c r="F72" s="2"/>
      <c r="G72" s="2"/>
      <c r="H72" s="2"/>
      <c r="I72" s="2"/>
      <c r="J72" s="2"/>
      <c r="K72" s="2"/>
      <c r="L72" s="25"/>
      <c r="M72" s="2"/>
      <c r="N72" s="2"/>
      <c r="O72" s="2">
        <v>35200</v>
      </c>
      <c r="P72" s="3">
        <v>0.1</v>
      </c>
      <c r="Q72" s="2">
        <f t="shared" si="0"/>
        <v>3520</v>
      </c>
      <c r="R72" s="2">
        <f t="shared" si="1"/>
        <v>3520</v>
      </c>
      <c r="S72" s="2"/>
      <c r="T72" s="2"/>
      <c r="U72" s="56">
        <f t="shared" si="2"/>
        <v>3.52</v>
      </c>
      <c r="V72" s="50">
        <v>40</v>
      </c>
    </row>
    <row r="73" spans="1:22" ht="18.75">
      <c r="A73" s="1"/>
      <c r="B73" s="4" t="s">
        <v>45</v>
      </c>
      <c r="C73" s="16">
        <v>9846</v>
      </c>
      <c r="D73" s="16">
        <v>4</v>
      </c>
      <c r="E73" s="2"/>
      <c r="F73" s="2"/>
      <c r="G73" s="2"/>
      <c r="H73" s="2"/>
      <c r="I73" s="2"/>
      <c r="J73" s="2"/>
      <c r="K73" s="2"/>
      <c r="L73" s="25"/>
      <c r="M73" s="2"/>
      <c r="N73" s="2"/>
      <c r="O73" s="2">
        <v>35200</v>
      </c>
      <c r="P73" s="3">
        <v>0.1</v>
      </c>
      <c r="Q73" s="2">
        <f t="shared" si="0"/>
        <v>3520</v>
      </c>
      <c r="R73" s="2">
        <f t="shared" si="1"/>
        <v>3520</v>
      </c>
      <c r="S73" s="2"/>
      <c r="T73" s="2"/>
      <c r="U73" s="56">
        <f t="shared" si="2"/>
        <v>3.52</v>
      </c>
      <c r="V73" s="50">
        <v>41</v>
      </c>
    </row>
    <row r="74" spans="1:21" ht="18.75">
      <c r="A74" s="1"/>
      <c r="B74" s="4" t="s">
        <v>204</v>
      </c>
      <c r="C74" s="16">
        <v>13365</v>
      </c>
      <c r="D74" s="16">
        <v>3</v>
      </c>
      <c r="E74" s="2"/>
      <c r="F74" s="2"/>
      <c r="G74" s="2"/>
      <c r="H74" s="2"/>
      <c r="I74" s="2"/>
      <c r="J74" s="2"/>
      <c r="K74" s="2"/>
      <c r="L74" s="25"/>
      <c r="M74" s="2"/>
      <c r="N74" s="2"/>
      <c r="O74" s="2">
        <v>35200</v>
      </c>
      <c r="P74" s="3">
        <v>0.2</v>
      </c>
      <c r="Q74" s="2">
        <f t="shared" si="0"/>
        <v>7040</v>
      </c>
      <c r="R74" s="2">
        <f t="shared" si="1"/>
        <v>7040</v>
      </c>
      <c r="S74" s="2"/>
      <c r="T74" s="2"/>
      <c r="U74" s="56">
        <f t="shared" si="2"/>
        <v>7.04</v>
      </c>
    </row>
    <row r="75" spans="1:22" ht="18.75">
      <c r="A75" s="1"/>
      <c r="B75" s="4" t="s">
        <v>205</v>
      </c>
      <c r="C75" s="16">
        <v>59256</v>
      </c>
      <c r="D75" s="16">
        <v>1</v>
      </c>
      <c r="E75" s="2"/>
      <c r="F75" s="2"/>
      <c r="G75" s="2"/>
      <c r="H75" s="2"/>
      <c r="I75" s="2"/>
      <c r="J75" s="2"/>
      <c r="K75" s="2"/>
      <c r="L75" s="25"/>
      <c r="M75" s="2"/>
      <c r="N75" s="2"/>
      <c r="O75" s="2">
        <v>35200</v>
      </c>
      <c r="P75" s="3">
        <v>0.6</v>
      </c>
      <c r="Q75" s="2">
        <f t="shared" si="0"/>
        <v>21120</v>
      </c>
      <c r="R75" s="2">
        <f t="shared" si="1"/>
        <v>21120</v>
      </c>
      <c r="S75" s="2"/>
      <c r="T75" s="2"/>
      <c r="U75" s="56">
        <f t="shared" si="2"/>
        <v>21.12</v>
      </c>
      <c r="V75" s="50">
        <v>42</v>
      </c>
    </row>
    <row r="76" spans="1:21" ht="18.75">
      <c r="A76" s="1"/>
      <c r="B76" s="4" t="s">
        <v>206</v>
      </c>
      <c r="C76" s="16">
        <v>7096</v>
      </c>
      <c r="D76" s="16">
        <v>4</v>
      </c>
      <c r="E76" s="2"/>
      <c r="F76" s="2"/>
      <c r="G76" s="2"/>
      <c r="H76" s="2"/>
      <c r="I76" s="2"/>
      <c r="J76" s="2"/>
      <c r="K76" s="2"/>
      <c r="L76" s="25"/>
      <c r="M76" s="2"/>
      <c r="N76" s="2"/>
      <c r="O76" s="2">
        <v>35200</v>
      </c>
      <c r="P76" s="3">
        <v>0.1</v>
      </c>
      <c r="Q76" s="2">
        <f t="shared" si="0"/>
        <v>3520</v>
      </c>
      <c r="R76" s="2">
        <f t="shared" si="1"/>
        <v>3520</v>
      </c>
      <c r="S76" s="2"/>
      <c r="T76" s="2"/>
      <c r="U76" s="56">
        <f t="shared" si="2"/>
        <v>3.52</v>
      </c>
    </row>
    <row r="77" spans="1:21" ht="18.75">
      <c r="A77" s="1"/>
      <c r="B77" s="4" t="s">
        <v>139</v>
      </c>
      <c r="C77" s="16">
        <v>5762</v>
      </c>
      <c r="D77" s="16">
        <v>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35200</v>
      </c>
      <c r="P77" s="3">
        <v>0.1</v>
      </c>
      <c r="Q77" s="2">
        <f t="shared" si="0"/>
        <v>3520</v>
      </c>
      <c r="R77" s="2">
        <f t="shared" si="1"/>
        <v>3520</v>
      </c>
      <c r="S77" s="2"/>
      <c r="T77" s="2"/>
      <c r="U77" s="56">
        <f t="shared" si="2"/>
        <v>3.52</v>
      </c>
    </row>
    <row r="78" spans="1:21" ht="18.75">
      <c r="A78" s="21"/>
      <c r="B78" s="40" t="s">
        <v>140</v>
      </c>
      <c r="C78" s="22">
        <v>5215</v>
      </c>
      <c r="D78" s="22">
        <v>5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>
        <v>35200</v>
      </c>
      <c r="P78" s="24">
        <v>0.1</v>
      </c>
      <c r="Q78" s="23">
        <f t="shared" si="0"/>
        <v>3520</v>
      </c>
      <c r="R78" s="23">
        <f t="shared" si="1"/>
        <v>3520</v>
      </c>
      <c r="S78" s="23"/>
      <c r="T78" s="23"/>
      <c r="U78" s="57">
        <f t="shared" si="2"/>
        <v>3.52</v>
      </c>
    </row>
    <row r="79" spans="1:22" ht="18.75">
      <c r="A79" s="20"/>
      <c r="B79" s="41" t="s">
        <v>46</v>
      </c>
      <c r="C79" s="15">
        <v>195728</v>
      </c>
      <c r="D79" s="15">
        <v>2</v>
      </c>
      <c r="E79" s="2">
        <v>37683</v>
      </c>
      <c r="F79" s="2">
        <f>E79*1.1</f>
        <v>41451.3</v>
      </c>
      <c r="G79" s="2">
        <f>F79*1.06</f>
        <v>43938.378000000004</v>
      </c>
      <c r="H79" s="2">
        <f>G79*1.04</f>
        <v>45695.913120000005</v>
      </c>
      <c r="I79" s="2">
        <f>H79*1.04</f>
        <v>47523.74964480001</v>
      </c>
      <c r="J79" s="2">
        <f>X6*45.5/12</f>
        <v>52087.3888888889</v>
      </c>
      <c r="K79" s="2">
        <f>J79*12</f>
        <v>625048.6666666667</v>
      </c>
      <c r="L79" s="2">
        <f>K79*30.2%</f>
        <v>188764.69733333334</v>
      </c>
      <c r="M79" s="2">
        <f>K79+L79</f>
        <v>813813.3640000001</v>
      </c>
      <c r="N79" s="2">
        <v>35200</v>
      </c>
      <c r="O79" s="2">
        <v>35199.5</v>
      </c>
      <c r="P79" s="3">
        <v>1</v>
      </c>
      <c r="Q79" s="2">
        <f t="shared" si="0"/>
        <v>35199.5</v>
      </c>
      <c r="R79" s="2">
        <f t="shared" si="1"/>
        <v>884212.8640000001</v>
      </c>
      <c r="S79" s="2"/>
      <c r="T79" s="2"/>
      <c r="U79" s="56">
        <f t="shared" si="2"/>
        <v>884.2128640000001</v>
      </c>
      <c r="V79" s="50">
        <v>43</v>
      </c>
    </row>
    <row r="80" spans="1:21" ht="18.75">
      <c r="A80" s="1"/>
      <c r="B80" s="4" t="s">
        <v>207</v>
      </c>
      <c r="C80" s="16">
        <v>1074</v>
      </c>
      <c r="D80" s="16">
        <v>6</v>
      </c>
      <c r="E80" s="2"/>
      <c r="F80" s="2"/>
      <c r="G80" s="2"/>
      <c r="H80" s="2"/>
      <c r="I80" s="2"/>
      <c r="J80" s="2"/>
      <c r="K80" s="2"/>
      <c r="L80" s="25"/>
      <c r="M80" s="2"/>
      <c r="N80" s="2"/>
      <c r="O80" s="2">
        <v>35200</v>
      </c>
      <c r="P80" s="3">
        <v>0.1</v>
      </c>
      <c r="Q80" s="2">
        <f t="shared" si="0"/>
        <v>3520</v>
      </c>
      <c r="R80" s="2">
        <f t="shared" si="1"/>
        <v>3520</v>
      </c>
      <c r="S80" s="2"/>
      <c r="T80" s="2"/>
      <c r="U80" s="56">
        <f t="shared" si="2"/>
        <v>3.52</v>
      </c>
    </row>
    <row r="81" spans="1:21" ht="18.75">
      <c r="A81" s="1"/>
      <c r="B81" s="4" t="s">
        <v>141</v>
      </c>
      <c r="C81" s="16">
        <v>9303</v>
      </c>
      <c r="D81" s="16">
        <v>4</v>
      </c>
      <c r="E81" s="2"/>
      <c r="F81" s="2"/>
      <c r="G81" s="2"/>
      <c r="H81" s="2"/>
      <c r="I81" s="2"/>
      <c r="J81" s="2"/>
      <c r="K81" s="2"/>
      <c r="L81" s="25"/>
      <c r="M81" s="2"/>
      <c r="N81" s="2"/>
      <c r="O81" s="2">
        <v>35200</v>
      </c>
      <c r="P81" s="3">
        <v>0.1</v>
      </c>
      <c r="Q81" s="2">
        <f t="shared" si="0"/>
        <v>3520</v>
      </c>
      <c r="R81" s="2">
        <f t="shared" si="1"/>
        <v>3520</v>
      </c>
      <c r="S81" s="2"/>
      <c r="T81" s="2"/>
      <c r="U81" s="56">
        <f t="shared" si="2"/>
        <v>3.52</v>
      </c>
    </row>
    <row r="82" spans="1:21" ht="18.75">
      <c r="A82" s="1"/>
      <c r="B82" s="4" t="s">
        <v>223</v>
      </c>
      <c r="C82" s="16">
        <v>11606</v>
      </c>
      <c r="D82" s="16">
        <v>3</v>
      </c>
      <c r="E82" s="2"/>
      <c r="F82" s="2"/>
      <c r="G82" s="2"/>
      <c r="H82" s="2"/>
      <c r="I82" s="2"/>
      <c r="J82" s="2"/>
      <c r="K82" s="2"/>
      <c r="L82" s="25"/>
      <c r="M82" s="2"/>
      <c r="N82" s="2"/>
      <c r="O82" s="2">
        <v>35200</v>
      </c>
      <c r="P82" s="3">
        <v>0.2</v>
      </c>
      <c r="Q82" s="2">
        <f t="shared" si="0"/>
        <v>7040</v>
      </c>
      <c r="R82" s="2">
        <f t="shared" si="1"/>
        <v>7040</v>
      </c>
      <c r="S82" s="2"/>
      <c r="T82" s="2"/>
      <c r="U82" s="56">
        <f t="shared" si="2"/>
        <v>7.04</v>
      </c>
    </row>
    <row r="83" spans="1:21" ht="18.75">
      <c r="A83" s="1"/>
      <c r="B83" s="4" t="s">
        <v>142</v>
      </c>
      <c r="C83" s="16">
        <v>5270</v>
      </c>
      <c r="D83" s="16">
        <v>5</v>
      </c>
      <c r="E83" s="2"/>
      <c r="F83" s="2"/>
      <c r="G83" s="2"/>
      <c r="H83" s="2"/>
      <c r="I83" s="2"/>
      <c r="J83" s="2"/>
      <c r="K83" s="2"/>
      <c r="L83" s="25"/>
      <c r="M83" s="2"/>
      <c r="N83" s="2"/>
      <c r="O83" s="2">
        <v>35200</v>
      </c>
      <c r="P83" s="3">
        <v>0.1</v>
      </c>
      <c r="Q83" s="2">
        <f aca="true" t="shared" si="3" ref="Q83:Q146">O83*P83</f>
        <v>3520</v>
      </c>
      <c r="R83" s="2">
        <f aca="true" t="shared" si="4" ref="R83:R146">M83+N83+Q83</f>
        <v>3520</v>
      </c>
      <c r="S83" s="2"/>
      <c r="T83" s="2"/>
      <c r="U83" s="56">
        <f aca="true" t="shared" si="5" ref="U83:U146">R83/1000</f>
        <v>3.52</v>
      </c>
    </row>
    <row r="84" spans="1:21" ht="18.75">
      <c r="A84" s="1"/>
      <c r="B84" s="4" t="s">
        <v>143</v>
      </c>
      <c r="C84" s="16">
        <v>10004</v>
      </c>
      <c r="D84" s="16">
        <v>3</v>
      </c>
      <c r="E84" s="2"/>
      <c r="F84" s="2"/>
      <c r="G84" s="2"/>
      <c r="H84" s="2"/>
      <c r="I84" s="2"/>
      <c r="J84" s="2"/>
      <c r="K84" s="2"/>
      <c r="L84" s="25"/>
      <c r="M84" s="2"/>
      <c r="N84" s="2"/>
      <c r="O84" s="2">
        <v>35200</v>
      </c>
      <c r="P84" s="3">
        <v>0.2</v>
      </c>
      <c r="Q84" s="2">
        <f t="shared" si="3"/>
        <v>7040</v>
      </c>
      <c r="R84" s="2">
        <f t="shared" si="4"/>
        <v>7040</v>
      </c>
      <c r="S84" s="2"/>
      <c r="T84" s="2"/>
      <c r="U84" s="56">
        <f t="shared" si="5"/>
        <v>7.04</v>
      </c>
    </row>
    <row r="85" spans="1:21" ht="18.75">
      <c r="A85" s="1"/>
      <c r="B85" s="4" t="s">
        <v>144</v>
      </c>
      <c r="C85" s="16">
        <v>15842</v>
      </c>
      <c r="D85" s="16">
        <v>3</v>
      </c>
      <c r="E85" s="2"/>
      <c r="F85" s="2"/>
      <c r="G85" s="2"/>
      <c r="H85" s="2"/>
      <c r="I85" s="2"/>
      <c r="J85" s="2"/>
      <c r="K85" s="2"/>
      <c r="L85" s="25"/>
      <c r="M85" s="2"/>
      <c r="N85" s="2"/>
      <c r="O85" s="2">
        <v>35200</v>
      </c>
      <c r="P85" s="3">
        <v>0.2</v>
      </c>
      <c r="Q85" s="2">
        <f t="shared" si="3"/>
        <v>7040</v>
      </c>
      <c r="R85" s="2">
        <f t="shared" si="4"/>
        <v>7040</v>
      </c>
      <c r="S85" s="2"/>
      <c r="T85" s="2"/>
      <c r="U85" s="56">
        <f t="shared" si="5"/>
        <v>7.04</v>
      </c>
    </row>
    <row r="86" spans="1:21" ht="18.75">
      <c r="A86" s="1"/>
      <c r="B86" s="4" t="s">
        <v>208</v>
      </c>
      <c r="C86" s="16">
        <v>13299</v>
      </c>
      <c r="D86" s="16">
        <v>3</v>
      </c>
      <c r="E86" s="2"/>
      <c r="F86" s="2"/>
      <c r="G86" s="2"/>
      <c r="H86" s="2"/>
      <c r="I86" s="2"/>
      <c r="J86" s="2"/>
      <c r="K86" s="2"/>
      <c r="L86" s="25"/>
      <c r="M86" s="2"/>
      <c r="N86" s="2"/>
      <c r="O86" s="2">
        <v>35200</v>
      </c>
      <c r="P86" s="3">
        <v>0.2</v>
      </c>
      <c r="Q86" s="2">
        <f t="shared" si="3"/>
        <v>7040</v>
      </c>
      <c r="R86" s="2">
        <f t="shared" si="4"/>
        <v>7040</v>
      </c>
      <c r="S86" s="2"/>
      <c r="T86" s="2"/>
      <c r="U86" s="56">
        <f t="shared" si="5"/>
        <v>7.04</v>
      </c>
    </row>
    <row r="87" spans="1:21" ht="18.75">
      <c r="A87" s="1"/>
      <c r="B87" s="4" t="s">
        <v>209</v>
      </c>
      <c r="C87" s="16">
        <v>20820</v>
      </c>
      <c r="D87" s="16">
        <v>2</v>
      </c>
      <c r="E87" s="2"/>
      <c r="F87" s="2"/>
      <c r="G87" s="2"/>
      <c r="H87" s="2"/>
      <c r="I87" s="2"/>
      <c r="J87" s="2"/>
      <c r="K87" s="2"/>
      <c r="L87" s="25"/>
      <c r="M87" s="2"/>
      <c r="N87" s="2"/>
      <c r="O87" s="2">
        <v>35200</v>
      </c>
      <c r="P87" s="3">
        <v>0.3</v>
      </c>
      <c r="Q87" s="2">
        <f t="shared" si="3"/>
        <v>10560</v>
      </c>
      <c r="R87" s="2">
        <f t="shared" si="4"/>
        <v>10560</v>
      </c>
      <c r="S87" s="2"/>
      <c r="T87" s="2"/>
      <c r="U87" s="56">
        <f t="shared" si="5"/>
        <v>10.56</v>
      </c>
    </row>
    <row r="88" spans="1:22" ht="18.75">
      <c r="A88" s="1"/>
      <c r="B88" s="4" t="s">
        <v>47</v>
      </c>
      <c r="C88" s="16">
        <v>19091</v>
      </c>
      <c r="D88" s="16">
        <v>3</v>
      </c>
      <c r="E88" s="2"/>
      <c r="F88" s="2"/>
      <c r="G88" s="2"/>
      <c r="H88" s="2"/>
      <c r="I88" s="2"/>
      <c r="J88" s="2"/>
      <c r="K88" s="2"/>
      <c r="L88" s="25"/>
      <c r="M88" s="2"/>
      <c r="N88" s="2"/>
      <c r="O88" s="2">
        <v>35200</v>
      </c>
      <c r="P88" s="3">
        <v>0.2</v>
      </c>
      <c r="Q88" s="2">
        <f t="shared" si="3"/>
        <v>7040</v>
      </c>
      <c r="R88" s="2">
        <f t="shared" si="4"/>
        <v>7040</v>
      </c>
      <c r="S88" s="2"/>
      <c r="T88" s="2"/>
      <c r="U88" s="56">
        <f t="shared" si="5"/>
        <v>7.04</v>
      </c>
      <c r="V88" s="50">
        <v>44</v>
      </c>
    </row>
    <row r="89" spans="1:21" ht="18.75">
      <c r="A89" s="1"/>
      <c r="B89" s="4" t="s">
        <v>145</v>
      </c>
      <c r="C89" s="16">
        <v>6427</v>
      </c>
      <c r="D89" s="16">
        <v>4</v>
      </c>
      <c r="E89" s="2"/>
      <c r="F89" s="2"/>
      <c r="G89" s="2"/>
      <c r="H89" s="2"/>
      <c r="I89" s="2"/>
      <c r="J89" s="2"/>
      <c r="K89" s="2"/>
      <c r="L89" s="25"/>
      <c r="M89" s="2"/>
      <c r="N89" s="2"/>
      <c r="O89" s="2">
        <v>35200</v>
      </c>
      <c r="P89" s="3">
        <v>0.1</v>
      </c>
      <c r="Q89" s="2">
        <f t="shared" si="3"/>
        <v>3520</v>
      </c>
      <c r="R89" s="2">
        <f t="shared" si="4"/>
        <v>3520</v>
      </c>
      <c r="S89" s="2"/>
      <c r="T89" s="2"/>
      <c r="U89" s="56">
        <f t="shared" si="5"/>
        <v>3.52</v>
      </c>
    </row>
    <row r="90" spans="1:22" ht="18.75">
      <c r="A90" s="21"/>
      <c r="B90" s="40" t="s">
        <v>48</v>
      </c>
      <c r="C90" s="22">
        <v>8938</v>
      </c>
      <c r="D90" s="22">
        <v>4</v>
      </c>
      <c r="E90" s="23"/>
      <c r="F90" s="23"/>
      <c r="G90" s="23"/>
      <c r="H90" s="23"/>
      <c r="I90" s="23"/>
      <c r="J90" s="23"/>
      <c r="K90" s="23"/>
      <c r="L90" s="27"/>
      <c r="M90" s="23"/>
      <c r="N90" s="23"/>
      <c r="O90" s="23">
        <v>35200</v>
      </c>
      <c r="P90" s="24">
        <v>0.1</v>
      </c>
      <c r="Q90" s="23">
        <f t="shared" si="3"/>
        <v>3520</v>
      </c>
      <c r="R90" s="23">
        <f t="shared" si="4"/>
        <v>3520</v>
      </c>
      <c r="S90" s="23"/>
      <c r="T90" s="23"/>
      <c r="U90" s="57">
        <f t="shared" si="5"/>
        <v>3.52</v>
      </c>
      <c r="V90" s="50">
        <v>45</v>
      </c>
    </row>
    <row r="91" spans="1:22" ht="18.75">
      <c r="A91" s="20"/>
      <c r="B91" s="41" t="s">
        <v>49</v>
      </c>
      <c r="C91" s="15">
        <v>232752</v>
      </c>
      <c r="D91" s="15">
        <v>1</v>
      </c>
      <c r="E91" s="2">
        <v>37683</v>
      </c>
      <c r="F91" s="2">
        <f>E91*1.1</f>
        <v>41451.3</v>
      </c>
      <c r="G91" s="2">
        <f>F91*1.06</f>
        <v>43938.378000000004</v>
      </c>
      <c r="H91" s="2">
        <f>G91*1.04</f>
        <v>45695.913120000005</v>
      </c>
      <c r="I91" s="2">
        <f>H91*1.04</f>
        <v>47523.74964480001</v>
      </c>
      <c r="J91" s="2">
        <f>X6*45.5/12</f>
        <v>52087.3888888889</v>
      </c>
      <c r="K91" s="2">
        <f>J91*12</f>
        <v>625048.6666666667</v>
      </c>
      <c r="L91" s="25">
        <f>K91*30.2%</f>
        <v>188764.69733333334</v>
      </c>
      <c r="M91" s="2">
        <f>K91+L91</f>
        <v>813813.3640000001</v>
      </c>
      <c r="N91" s="2">
        <v>35200</v>
      </c>
      <c r="O91" s="2">
        <v>35199.5</v>
      </c>
      <c r="P91" s="3">
        <v>1</v>
      </c>
      <c r="Q91" s="2">
        <f t="shared" si="3"/>
        <v>35199.5</v>
      </c>
      <c r="R91" s="2">
        <f t="shared" si="4"/>
        <v>884212.8640000001</v>
      </c>
      <c r="S91" s="2"/>
      <c r="T91" s="2"/>
      <c r="U91" s="56">
        <f t="shared" si="5"/>
        <v>884.2128640000001</v>
      </c>
      <c r="V91" s="50">
        <v>46</v>
      </c>
    </row>
    <row r="92" spans="1:21" ht="18.75">
      <c r="A92" s="1"/>
      <c r="B92" s="4" t="s">
        <v>146</v>
      </c>
      <c r="C92" s="16">
        <v>9484</v>
      </c>
      <c r="D92" s="16">
        <v>4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>
        <v>35200</v>
      </c>
      <c r="P92" s="3">
        <v>0.1</v>
      </c>
      <c r="Q92" s="2">
        <f t="shared" si="3"/>
        <v>3520</v>
      </c>
      <c r="R92" s="2">
        <f t="shared" si="4"/>
        <v>3520</v>
      </c>
      <c r="S92" s="2"/>
      <c r="T92" s="2"/>
      <c r="U92" s="56">
        <f t="shared" si="5"/>
        <v>3.52</v>
      </c>
    </row>
    <row r="93" spans="1:21" ht="18.75">
      <c r="A93" s="1"/>
      <c r="B93" s="4" t="s">
        <v>147</v>
      </c>
      <c r="C93" s="16">
        <v>6927</v>
      </c>
      <c r="D93" s="16">
        <v>4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>
        <v>35200</v>
      </c>
      <c r="P93" s="3">
        <v>0.1</v>
      </c>
      <c r="Q93" s="2">
        <f t="shared" si="3"/>
        <v>3520</v>
      </c>
      <c r="R93" s="2">
        <f t="shared" si="4"/>
        <v>3520</v>
      </c>
      <c r="S93" s="2"/>
      <c r="T93" s="2"/>
      <c r="U93" s="56">
        <f t="shared" si="5"/>
        <v>3.52</v>
      </c>
    </row>
    <row r="94" spans="1:21" ht="18.75">
      <c r="A94" s="1"/>
      <c r="B94" s="4" t="s">
        <v>148</v>
      </c>
      <c r="C94" s="16">
        <v>6284</v>
      </c>
      <c r="D94" s="16">
        <v>4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>
        <v>35200</v>
      </c>
      <c r="P94" s="3">
        <v>0.1</v>
      </c>
      <c r="Q94" s="2">
        <f t="shared" si="3"/>
        <v>3520</v>
      </c>
      <c r="R94" s="2">
        <f t="shared" si="4"/>
        <v>3520</v>
      </c>
      <c r="S94" s="2"/>
      <c r="T94" s="2"/>
      <c r="U94" s="56">
        <f t="shared" si="5"/>
        <v>3.52</v>
      </c>
    </row>
    <row r="95" spans="1:22" ht="18.75">
      <c r="A95" s="1"/>
      <c r="B95" s="4" t="s">
        <v>50</v>
      </c>
      <c r="C95" s="16">
        <v>14163</v>
      </c>
      <c r="D95" s="16">
        <v>3</v>
      </c>
      <c r="E95" s="2"/>
      <c r="F95" s="2"/>
      <c r="G95" s="2"/>
      <c r="H95" s="2"/>
      <c r="I95" s="2"/>
      <c r="J95" s="2"/>
      <c r="K95" s="2"/>
      <c r="L95" s="25"/>
      <c r="M95" s="2"/>
      <c r="N95" s="2"/>
      <c r="O95" s="2">
        <v>35200</v>
      </c>
      <c r="P95" s="3">
        <v>0.2</v>
      </c>
      <c r="Q95" s="2">
        <f t="shared" si="3"/>
        <v>7040</v>
      </c>
      <c r="R95" s="2">
        <f t="shared" si="4"/>
        <v>7040</v>
      </c>
      <c r="S95" s="2"/>
      <c r="T95" s="2"/>
      <c r="U95" s="56">
        <f t="shared" si="5"/>
        <v>7.04</v>
      </c>
      <c r="V95" s="50">
        <v>47</v>
      </c>
    </row>
    <row r="96" spans="1:22" ht="18.75">
      <c r="A96" s="1"/>
      <c r="B96" s="4" t="s">
        <v>51</v>
      </c>
      <c r="C96" s="16">
        <v>21920</v>
      </c>
      <c r="D96" s="16">
        <v>2</v>
      </c>
      <c r="E96" s="2"/>
      <c r="F96" s="2"/>
      <c r="G96" s="2"/>
      <c r="H96" s="2"/>
      <c r="I96" s="2"/>
      <c r="J96" s="2"/>
      <c r="K96" s="2"/>
      <c r="L96" s="25"/>
      <c r="M96" s="2"/>
      <c r="N96" s="2"/>
      <c r="O96" s="2">
        <v>35200</v>
      </c>
      <c r="P96" s="3">
        <v>0.3</v>
      </c>
      <c r="Q96" s="2">
        <f t="shared" si="3"/>
        <v>10560</v>
      </c>
      <c r="R96" s="2">
        <f t="shared" si="4"/>
        <v>10560</v>
      </c>
      <c r="S96" s="2"/>
      <c r="T96" s="2"/>
      <c r="U96" s="56">
        <f t="shared" si="5"/>
        <v>10.56</v>
      </c>
      <c r="V96" s="50">
        <v>48</v>
      </c>
    </row>
    <row r="97" spans="1:22" ht="18.75">
      <c r="A97" s="1"/>
      <c r="B97" s="4" t="s">
        <v>52</v>
      </c>
      <c r="C97" s="16">
        <v>5696</v>
      </c>
      <c r="D97" s="16">
        <v>4</v>
      </c>
      <c r="E97" s="2"/>
      <c r="F97" s="2"/>
      <c r="G97" s="2"/>
      <c r="H97" s="2"/>
      <c r="I97" s="2"/>
      <c r="J97" s="2"/>
      <c r="K97" s="2"/>
      <c r="L97" s="25"/>
      <c r="M97" s="2"/>
      <c r="N97" s="2"/>
      <c r="O97" s="2">
        <v>35200</v>
      </c>
      <c r="P97" s="3">
        <v>0.1</v>
      </c>
      <c r="Q97" s="2">
        <f t="shared" si="3"/>
        <v>3520</v>
      </c>
      <c r="R97" s="2">
        <f t="shared" si="4"/>
        <v>3520</v>
      </c>
      <c r="S97" s="2"/>
      <c r="T97" s="2"/>
      <c r="U97" s="56">
        <f t="shared" si="5"/>
        <v>3.52</v>
      </c>
      <c r="V97" s="50">
        <v>49</v>
      </c>
    </row>
    <row r="98" spans="1:22" ht="18.75">
      <c r="A98" s="1"/>
      <c r="B98" s="4" t="s">
        <v>229</v>
      </c>
      <c r="C98" s="16">
        <v>5622</v>
      </c>
      <c r="D98" s="16">
        <v>4</v>
      </c>
      <c r="E98" s="2"/>
      <c r="F98" s="2"/>
      <c r="G98" s="2"/>
      <c r="H98" s="2"/>
      <c r="I98" s="2"/>
      <c r="J98" s="2"/>
      <c r="K98" s="2"/>
      <c r="L98" s="25"/>
      <c r="M98" s="2"/>
      <c r="N98" s="2"/>
      <c r="O98" s="2">
        <v>35200</v>
      </c>
      <c r="P98" s="3">
        <v>0.1</v>
      </c>
      <c r="Q98" s="2">
        <f t="shared" si="3"/>
        <v>3520</v>
      </c>
      <c r="R98" s="2">
        <f t="shared" si="4"/>
        <v>3520</v>
      </c>
      <c r="S98" s="2"/>
      <c r="T98" s="2"/>
      <c r="U98" s="56">
        <f t="shared" si="5"/>
        <v>3.52</v>
      </c>
      <c r="V98" s="50">
        <v>50</v>
      </c>
    </row>
    <row r="99" spans="1:21" ht="18.75">
      <c r="A99" s="1"/>
      <c r="B99" s="4" t="s">
        <v>226</v>
      </c>
      <c r="C99" s="16">
        <v>5848</v>
      </c>
      <c r="D99" s="16">
        <v>4</v>
      </c>
      <c r="E99" s="2"/>
      <c r="F99" s="2"/>
      <c r="G99" s="2"/>
      <c r="H99" s="2"/>
      <c r="I99" s="2"/>
      <c r="J99" s="2"/>
      <c r="K99" s="2"/>
      <c r="L99" s="25"/>
      <c r="M99" s="2"/>
      <c r="N99" s="2"/>
      <c r="O99" s="2">
        <v>35200</v>
      </c>
      <c r="P99" s="3">
        <v>0.1</v>
      </c>
      <c r="Q99" s="2">
        <f t="shared" si="3"/>
        <v>3520</v>
      </c>
      <c r="R99" s="2">
        <f t="shared" si="4"/>
        <v>3520</v>
      </c>
      <c r="S99" s="2"/>
      <c r="T99" s="2"/>
      <c r="U99" s="56">
        <f t="shared" si="5"/>
        <v>3.52</v>
      </c>
    </row>
    <row r="100" spans="1:22" ht="18.75">
      <c r="A100" s="1"/>
      <c r="B100" s="4" t="s">
        <v>106</v>
      </c>
      <c r="C100" s="16">
        <v>7982</v>
      </c>
      <c r="D100" s="16">
        <v>4</v>
      </c>
      <c r="E100" s="2"/>
      <c r="F100" s="2"/>
      <c r="G100" s="2"/>
      <c r="H100" s="2"/>
      <c r="I100" s="2"/>
      <c r="J100" s="2"/>
      <c r="K100" s="2"/>
      <c r="L100" s="25"/>
      <c r="M100" s="2"/>
      <c r="N100" s="2"/>
      <c r="O100" s="2">
        <v>35200</v>
      </c>
      <c r="P100" s="3">
        <v>0.1</v>
      </c>
      <c r="Q100" s="2">
        <f t="shared" si="3"/>
        <v>3520</v>
      </c>
      <c r="R100" s="2">
        <f t="shared" si="4"/>
        <v>3520</v>
      </c>
      <c r="S100" s="2"/>
      <c r="T100" s="2"/>
      <c r="U100" s="56">
        <f t="shared" si="5"/>
        <v>3.52</v>
      </c>
      <c r="V100" s="50">
        <v>51</v>
      </c>
    </row>
    <row r="101" spans="1:22" ht="18.75">
      <c r="A101" s="1"/>
      <c r="B101" s="4" t="s">
        <v>53</v>
      </c>
      <c r="C101" s="16">
        <v>6072</v>
      </c>
      <c r="D101" s="16">
        <v>4</v>
      </c>
      <c r="E101" s="2"/>
      <c r="F101" s="2"/>
      <c r="G101" s="2"/>
      <c r="H101" s="2"/>
      <c r="I101" s="2"/>
      <c r="J101" s="2"/>
      <c r="K101" s="2"/>
      <c r="L101" s="25"/>
      <c r="M101" s="2"/>
      <c r="N101" s="2"/>
      <c r="O101" s="2">
        <v>35200</v>
      </c>
      <c r="P101" s="3">
        <v>0.1</v>
      </c>
      <c r="Q101" s="2">
        <f t="shared" si="3"/>
        <v>3520</v>
      </c>
      <c r="R101" s="2">
        <f t="shared" si="4"/>
        <v>3520</v>
      </c>
      <c r="S101" s="2"/>
      <c r="T101" s="2"/>
      <c r="U101" s="56">
        <f t="shared" si="5"/>
        <v>3.52</v>
      </c>
      <c r="V101" s="50">
        <v>52</v>
      </c>
    </row>
    <row r="102" spans="1:22" ht="18.75">
      <c r="A102" s="1"/>
      <c r="B102" s="4" t="s">
        <v>54</v>
      </c>
      <c r="C102" s="16">
        <v>10103</v>
      </c>
      <c r="D102" s="16">
        <v>3</v>
      </c>
      <c r="E102" s="2"/>
      <c r="F102" s="2"/>
      <c r="G102" s="2"/>
      <c r="H102" s="2"/>
      <c r="I102" s="2"/>
      <c r="J102" s="2"/>
      <c r="K102" s="2"/>
      <c r="L102" s="25"/>
      <c r="M102" s="2"/>
      <c r="N102" s="2"/>
      <c r="O102" s="2">
        <v>35200</v>
      </c>
      <c r="P102" s="3">
        <v>0.2</v>
      </c>
      <c r="Q102" s="2">
        <f t="shared" si="3"/>
        <v>7040</v>
      </c>
      <c r="R102" s="2">
        <f t="shared" si="4"/>
        <v>7040</v>
      </c>
      <c r="S102" s="2"/>
      <c r="T102" s="2"/>
      <c r="U102" s="56">
        <f t="shared" si="5"/>
        <v>7.04</v>
      </c>
      <c r="V102" s="50">
        <v>53</v>
      </c>
    </row>
    <row r="103" spans="1:22" ht="18.75">
      <c r="A103" s="1"/>
      <c r="B103" s="4" t="s">
        <v>55</v>
      </c>
      <c r="C103" s="16">
        <v>5594</v>
      </c>
      <c r="D103" s="16">
        <v>4</v>
      </c>
      <c r="E103" s="2"/>
      <c r="F103" s="2"/>
      <c r="G103" s="2"/>
      <c r="H103" s="2"/>
      <c r="I103" s="2"/>
      <c r="J103" s="2"/>
      <c r="K103" s="2"/>
      <c r="L103" s="25"/>
      <c r="M103" s="2"/>
      <c r="N103" s="2"/>
      <c r="O103" s="2">
        <v>35200</v>
      </c>
      <c r="P103" s="3">
        <v>0.1</v>
      </c>
      <c r="Q103" s="2">
        <f t="shared" si="3"/>
        <v>3520</v>
      </c>
      <c r="R103" s="2">
        <f t="shared" si="4"/>
        <v>3520</v>
      </c>
      <c r="S103" s="2"/>
      <c r="T103" s="2"/>
      <c r="U103" s="56">
        <f t="shared" si="5"/>
        <v>3.52</v>
      </c>
      <c r="V103" s="50">
        <v>54</v>
      </c>
    </row>
    <row r="104" spans="1:22" ht="18.75">
      <c r="A104" s="1"/>
      <c r="B104" s="4" t="s">
        <v>56</v>
      </c>
      <c r="C104" s="16">
        <v>18441</v>
      </c>
      <c r="D104" s="16">
        <v>3</v>
      </c>
      <c r="E104" s="2"/>
      <c r="F104" s="2"/>
      <c r="G104" s="2"/>
      <c r="H104" s="2"/>
      <c r="I104" s="2"/>
      <c r="J104" s="2"/>
      <c r="K104" s="2"/>
      <c r="L104" s="25"/>
      <c r="M104" s="2"/>
      <c r="N104" s="2"/>
      <c r="O104" s="2">
        <v>35200</v>
      </c>
      <c r="P104" s="3">
        <v>0.2</v>
      </c>
      <c r="Q104" s="2">
        <f t="shared" si="3"/>
        <v>7040</v>
      </c>
      <c r="R104" s="2">
        <f t="shared" si="4"/>
        <v>7040</v>
      </c>
      <c r="S104" s="2"/>
      <c r="T104" s="2"/>
      <c r="U104" s="56">
        <f t="shared" si="5"/>
        <v>7.04</v>
      </c>
      <c r="V104" s="50">
        <v>55</v>
      </c>
    </row>
    <row r="105" spans="1:21" ht="18.75">
      <c r="A105" s="1"/>
      <c r="B105" s="4" t="s">
        <v>149</v>
      </c>
      <c r="C105" s="16">
        <v>7776</v>
      </c>
      <c r="D105" s="16">
        <v>4</v>
      </c>
      <c r="E105" s="2"/>
      <c r="F105" s="2"/>
      <c r="G105" s="2"/>
      <c r="H105" s="2"/>
      <c r="I105" s="2"/>
      <c r="J105" s="2"/>
      <c r="K105" s="2"/>
      <c r="L105" s="25"/>
      <c r="M105" s="2"/>
      <c r="N105" s="2"/>
      <c r="O105" s="2">
        <v>35200</v>
      </c>
      <c r="P105" s="3">
        <v>0.1</v>
      </c>
      <c r="Q105" s="2">
        <f t="shared" si="3"/>
        <v>3520</v>
      </c>
      <c r="R105" s="2">
        <f t="shared" si="4"/>
        <v>3520</v>
      </c>
      <c r="S105" s="2"/>
      <c r="T105" s="2"/>
      <c r="U105" s="56">
        <f t="shared" si="5"/>
        <v>3.52</v>
      </c>
    </row>
    <row r="106" spans="1:21" ht="18.75">
      <c r="A106" s="1"/>
      <c r="B106" s="4" t="s">
        <v>150</v>
      </c>
      <c r="C106" s="16">
        <v>5110</v>
      </c>
      <c r="D106" s="16">
        <v>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>
        <v>35200</v>
      </c>
      <c r="P106" s="3">
        <v>0.1</v>
      </c>
      <c r="Q106" s="2">
        <f t="shared" si="3"/>
        <v>3520</v>
      </c>
      <c r="R106" s="2">
        <f t="shared" si="4"/>
        <v>3520</v>
      </c>
      <c r="S106" s="2"/>
      <c r="T106" s="2"/>
      <c r="U106" s="56">
        <f t="shared" si="5"/>
        <v>3.52</v>
      </c>
    </row>
    <row r="107" spans="1:21" ht="18.75">
      <c r="A107" s="21"/>
      <c r="B107" s="40" t="s">
        <v>210</v>
      </c>
      <c r="C107" s="22">
        <v>6419</v>
      </c>
      <c r="D107" s="22">
        <v>4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>
        <v>35200</v>
      </c>
      <c r="P107" s="24">
        <v>0.1</v>
      </c>
      <c r="Q107" s="23">
        <f t="shared" si="3"/>
        <v>3520</v>
      </c>
      <c r="R107" s="23">
        <f t="shared" si="4"/>
        <v>3520</v>
      </c>
      <c r="S107" s="23"/>
      <c r="T107" s="23"/>
      <c r="U107" s="57">
        <f t="shared" si="5"/>
        <v>3.52</v>
      </c>
    </row>
    <row r="108" spans="1:22" ht="18.75">
      <c r="A108" s="20"/>
      <c r="B108" s="41" t="s">
        <v>57</v>
      </c>
      <c r="C108" s="15">
        <v>73714</v>
      </c>
      <c r="D108" s="15">
        <v>3</v>
      </c>
      <c r="E108" s="2">
        <v>36428</v>
      </c>
      <c r="F108" s="2">
        <f>E108*1.1</f>
        <v>40070.8</v>
      </c>
      <c r="G108" s="26">
        <f>F108*1.06</f>
        <v>42475.048</v>
      </c>
      <c r="H108" s="2">
        <f>G108*1.04</f>
        <v>44174.049920000005</v>
      </c>
      <c r="I108" s="2">
        <f>H108*1.04</f>
        <v>45941.01191680001</v>
      </c>
      <c r="J108" s="2">
        <f>X6*45.5/12</f>
        <v>52087.3888888889</v>
      </c>
      <c r="K108" s="2">
        <f>J108*12</f>
        <v>625048.6666666667</v>
      </c>
      <c r="L108" s="25">
        <f>K108*30.2%</f>
        <v>188764.69733333334</v>
      </c>
      <c r="M108" s="2">
        <f>K108+L108</f>
        <v>813813.3640000001</v>
      </c>
      <c r="N108" s="2">
        <v>35200</v>
      </c>
      <c r="O108" s="2">
        <v>35199.5</v>
      </c>
      <c r="P108" s="3">
        <v>0.8</v>
      </c>
      <c r="Q108" s="2">
        <f t="shared" si="3"/>
        <v>28159.600000000002</v>
      </c>
      <c r="R108" s="2">
        <f t="shared" si="4"/>
        <v>877172.964</v>
      </c>
      <c r="S108" s="2"/>
      <c r="T108" s="2"/>
      <c r="U108" s="56">
        <f t="shared" si="5"/>
        <v>877.1729640000001</v>
      </c>
      <c r="V108" s="50">
        <v>56</v>
      </c>
    </row>
    <row r="109" spans="1:22" ht="18.75">
      <c r="A109" s="1"/>
      <c r="B109" s="4" t="s">
        <v>58</v>
      </c>
      <c r="C109" s="16">
        <v>3494</v>
      </c>
      <c r="D109" s="16">
        <v>5</v>
      </c>
      <c r="E109" s="2"/>
      <c r="F109" s="2"/>
      <c r="G109" s="2"/>
      <c r="H109" s="2"/>
      <c r="I109" s="2"/>
      <c r="J109" s="2"/>
      <c r="K109" s="2"/>
      <c r="L109" s="25"/>
      <c r="M109" s="2"/>
      <c r="N109" s="2"/>
      <c r="O109" s="2">
        <v>35200</v>
      </c>
      <c r="P109" s="3">
        <v>0.1</v>
      </c>
      <c r="Q109" s="2">
        <f t="shared" si="3"/>
        <v>3520</v>
      </c>
      <c r="R109" s="2">
        <f t="shared" si="4"/>
        <v>3520</v>
      </c>
      <c r="S109" s="2"/>
      <c r="T109" s="2"/>
      <c r="U109" s="56">
        <f t="shared" si="5"/>
        <v>3.52</v>
      </c>
      <c r="V109" s="50">
        <v>57</v>
      </c>
    </row>
    <row r="110" spans="1:21" ht="18.75">
      <c r="A110" s="1"/>
      <c r="B110" s="4" t="s">
        <v>151</v>
      </c>
      <c r="C110" s="16">
        <v>1700</v>
      </c>
      <c r="D110" s="16">
        <v>6</v>
      </c>
      <c r="E110" s="2"/>
      <c r="F110" s="2"/>
      <c r="G110" s="2"/>
      <c r="H110" s="2"/>
      <c r="I110" s="2"/>
      <c r="J110" s="2"/>
      <c r="K110" s="2"/>
      <c r="L110" s="25"/>
      <c r="M110" s="2"/>
      <c r="N110" s="2"/>
      <c r="O110" s="2">
        <v>35200</v>
      </c>
      <c r="P110" s="3">
        <v>0.1</v>
      </c>
      <c r="Q110" s="2">
        <f t="shared" si="3"/>
        <v>3520</v>
      </c>
      <c r="R110" s="2">
        <f t="shared" si="4"/>
        <v>3520</v>
      </c>
      <c r="S110" s="2"/>
      <c r="T110" s="2"/>
      <c r="U110" s="56">
        <f t="shared" si="5"/>
        <v>3.52</v>
      </c>
    </row>
    <row r="111" spans="1:22" ht="18.75">
      <c r="A111" s="1"/>
      <c r="B111" s="4" t="s">
        <v>120</v>
      </c>
      <c r="C111" s="16">
        <v>9329</v>
      </c>
      <c r="D111" s="16">
        <v>4</v>
      </c>
      <c r="E111" s="2"/>
      <c r="F111" s="2"/>
      <c r="G111" s="2"/>
      <c r="H111" s="2"/>
      <c r="I111" s="2"/>
      <c r="J111" s="2"/>
      <c r="K111" s="2"/>
      <c r="L111" s="25"/>
      <c r="M111" s="2"/>
      <c r="N111" s="2"/>
      <c r="O111" s="2">
        <v>35200</v>
      </c>
      <c r="P111" s="3">
        <v>0.1</v>
      </c>
      <c r="Q111" s="2">
        <f t="shared" si="3"/>
        <v>3520</v>
      </c>
      <c r="R111" s="2">
        <f t="shared" si="4"/>
        <v>3520</v>
      </c>
      <c r="S111" s="2"/>
      <c r="T111" s="2"/>
      <c r="U111" s="56">
        <f t="shared" si="5"/>
        <v>3.52</v>
      </c>
      <c r="V111" s="50">
        <v>58</v>
      </c>
    </row>
    <row r="112" spans="1:22" ht="18.75">
      <c r="A112" s="1"/>
      <c r="B112" s="4" t="s">
        <v>59</v>
      </c>
      <c r="C112" s="16">
        <v>3395</v>
      </c>
      <c r="D112" s="16">
        <v>5</v>
      </c>
      <c r="E112" s="2"/>
      <c r="F112" s="2"/>
      <c r="G112" s="2"/>
      <c r="H112" s="2"/>
      <c r="I112" s="2"/>
      <c r="J112" s="2"/>
      <c r="K112" s="2"/>
      <c r="L112" s="25"/>
      <c r="M112" s="2"/>
      <c r="N112" s="2"/>
      <c r="O112" s="2">
        <v>35200</v>
      </c>
      <c r="P112" s="3">
        <v>0.1</v>
      </c>
      <c r="Q112" s="2">
        <f t="shared" si="3"/>
        <v>3520</v>
      </c>
      <c r="R112" s="2">
        <f t="shared" si="4"/>
        <v>3520</v>
      </c>
      <c r="S112" s="2"/>
      <c r="T112" s="2"/>
      <c r="U112" s="56">
        <f t="shared" si="5"/>
        <v>3.52</v>
      </c>
      <c r="V112" s="50">
        <v>59</v>
      </c>
    </row>
    <row r="113" spans="1:21" ht="18.75">
      <c r="A113" s="1"/>
      <c r="B113" s="4" t="s">
        <v>152</v>
      </c>
      <c r="C113" s="16">
        <v>1330</v>
      </c>
      <c r="D113" s="16">
        <v>6</v>
      </c>
      <c r="E113" s="2"/>
      <c r="F113" s="2"/>
      <c r="G113" s="2"/>
      <c r="H113" s="2"/>
      <c r="I113" s="2"/>
      <c r="J113" s="2"/>
      <c r="K113" s="2"/>
      <c r="L113" s="25"/>
      <c r="M113" s="2"/>
      <c r="N113" s="2"/>
      <c r="O113" s="2">
        <v>35200</v>
      </c>
      <c r="P113" s="3">
        <v>0.1</v>
      </c>
      <c r="Q113" s="2">
        <f t="shared" si="3"/>
        <v>3520</v>
      </c>
      <c r="R113" s="2">
        <f t="shared" si="4"/>
        <v>3520</v>
      </c>
      <c r="S113" s="2"/>
      <c r="T113" s="2"/>
      <c r="U113" s="56">
        <f t="shared" si="5"/>
        <v>3.52</v>
      </c>
    </row>
    <row r="114" spans="1:21" ht="18.75">
      <c r="A114" s="1"/>
      <c r="B114" s="4" t="s">
        <v>153</v>
      </c>
      <c r="C114" s="16">
        <v>844</v>
      </c>
      <c r="D114" s="16">
        <v>7</v>
      </c>
      <c r="E114" s="2"/>
      <c r="F114" s="2"/>
      <c r="G114" s="2"/>
      <c r="H114" s="2"/>
      <c r="I114" s="2"/>
      <c r="J114" s="2"/>
      <c r="K114" s="2"/>
      <c r="L114" s="25"/>
      <c r="M114" s="2"/>
      <c r="N114" s="2"/>
      <c r="O114" s="2">
        <v>35200</v>
      </c>
      <c r="P114" s="3">
        <v>0.1</v>
      </c>
      <c r="Q114" s="2">
        <f t="shared" si="3"/>
        <v>3520</v>
      </c>
      <c r="R114" s="2">
        <f t="shared" si="4"/>
        <v>3520</v>
      </c>
      <c r="S114" s="2"/>
      <c r="T114" s="2"/>
      <c r="U114" s="56">
        <f t="shared" si="5"/>
        <v>3.52</v>
      </c>
    </row>
    <row r="115" spans="1:22" ht="18.75">
      <c r="A115" s="1"/>
      <c r="B115" s="4" t="s">
        <v>60</v>
      </c>
      <c r="C115" s="16">
        <v>2681</v>
      </c>
      <c r="D115" s="16">
        <v>6</v>
      </c>
      <c r="E115" s="2"/>
      <c r="F115" s="2"/>
      <c r="G115" s="2"/>
      <c r="H115" s="2"/>
      <c r="I115" s="2"/>
      <c r="J115" s="2"/>
      <c r="K115" s="2"/>
      <c r="L115" s="25"/>
      <c r="M115" s="2"/>
      <c r="N115" s="2"/>
      <c r="O115" s="2">
        <v>35200</v>
      </c>
      <c r="P115" s="3">
        <v>0.1</v>
      </c>
      <c r="Q115" s="2">
        <f t="shared" si="3"/>
        <v>3520</v>
      </c>
      <c r="R115" s="2">
        <f t="shared" si="4"/>
        <v>3520</v>
      </c>
      <c r="S115" s="2"/>
      <c r="T115" s="2"/>
      <c r="U115" s="56">
        <f t="shared" si="5"/>
        <v>3.52</v>
      </c>
      <c r="V115" s="50">
        <v>60</v>
      </c>
    </row>
    <row r="116" spans="1:22" ht="18.75">
      <c r="A116" s="1"/>
      <c r="B116" s="4" t="s">
        <v>109</v>
      </c>
      <c r="C116" s="16">
        <v>2177</v>
      </c>
      <c r="D116" s="16">
        <v>6</v>
      </c>
      <c r="E116" s="2"/>
      <c r="F116" s="2"/>
      <c r="G116" s="2"/>
      <c r="H116" s="2"/>
      <c r="I116" s="2"/>
      <c r="J116" s="2"/>
      <c r="K116" s="2"/>
      <c r="L116" s="25"/>
      <c r="M116" s="2"/>
      <c r="N116" s="2"/>
      <c r="O116" s="2">
        <v>35200</v>
      </c>
      <c r="P116" s="3">
        <v>0.1</v>
      </c>
      <c r="Q116" s="2">
        <f t="shared" si="3"/>
        <v>3520</v>
      </c>
      <c r="R116" s="2">
        <f t="shared" si="4"/>
        <v>3520</v>
      </c>
      <c r="S116" s="2"/>
      <c r="T116" s="2"/>
      <c r="U116" s="56">
        <f t="shared" si="5"/>
        <v>3.52</v>
      </c>
      <c r="V116" s="50">
        <v>61</v>
      </c>
    </row>
    <row r="117" spans="1:22" ht="18.75">
      <c r="A117" s="1"/>
      <c r="B117" s="4" t="s">
        <v>61</v>
      </c>
      <c r="C117" s="16">
        <v>3085</v>
      </c>
      <c r="D117" s="16">
        <v>5</v>
      </c>
      <c r="E117" s="2"/>
      <c r="F117" s="2"/>
      <c r="G117" s="2"/>
      <c r="H117" s="2"/>
      <c r="I117" s="2"/>
      <c r="J117" s="2"/>
      <c r="K117" s="2"/>
      <c r="L117" s="25"/>
      <c r="M117" s="2"/>
      <c r="N117" s="2"/>
      <c r="O117" s="2">
        <v>35200</v>
      </c>
      <c r="P117" s="3">
        <v>0.1</v>
      </c>
      <c r="Q117" s="2">
        <f t="shared" si="3"/>
        <v>3520</v>
      </c>
      <c r="R117" s="2">
        <f t="shared" si="4"/>
        <v>3520</v>
      </c>
      <c r="S117" s="2"/>
      <c r="T117" s="2"/>
      <c r="U117" s="56">
        <f t="shared" si="5"/>
        <v>3.52</v>
      </c>
      <c r="V117" s="50">
        <v>62</v>
      </c>
    </row>
    <row r="118" spans="1:22" ht="18.75">
      <c r="A118" s="21"/>
      <c r="B118" s="40" t="s">
        <v>62</v>
      </c>
      <c r="C118" s="22">
        <v>1067</v>
      </c>
      <c r="D118" s="22">
        <v>6</v>
      </c>
      <c r="E118" s="23"/>
      <c r="F118" s="23"/>
      <c r="G118" s="23"/>
      <c r="H118" s="23"/>
      <c r="I118" s="23"/>
      <c r="J118" s="23"/>
      <c r="K118" s="23"/>
      <c r="L118" s="27"/>
      <c r="M118" s="23"/>
      <c r="N118" s="23"/>
      <c r="O118" s="23">
        <v>35200</v>
      </c>
      <c r="P118" s="24">
        <v>0.1</v>
      </c>
      <c r="Q118" s="23">
        <f t="shared" si="3"/>
        <v>3520</v>
      </c>
      <c r="R118" s="23">
        <f t="shared" si="4"/>
        <v>3520</v>
      </c>
      <c r="S118" s="23"/>
      <c r="T118" s="23"/>
      <c r="U118" s="57">
        <f t="shared" si="5"/>
        <v>3.52</v>
      </c>
      <c r="V118" s="50">
        <v>63</v>
      </c>
    </row>
    <row r="119" spans="1:22" ht="18.75">
      <c r="A119" s="20"/>
      <c r="B119" s="41" t="s">
        <v>63</v>
      </c>
      <c r="C119" s="15">
        <v>60777</v>
      </c>
      <c r="D119" s="15">
        <v>3</v>
      </c>
      <c r="E119" s="2">
        <v>36428</v>
      </c>
      <c r="F119" s="2">
        <f>E119*1.1</f>
        <v>40070.8</v>
      </c>
      <c r="G119" s="2">
        <f>F119*1.06</f>
        <v>42475.048</v>
      </c>
      <c r="H119" s="2">
        <f>G119*1.04</f>
        <v>44174.049920000005</v>
      </c>
      <c r="I119" s="2">
        <f>H119*1.04</f>
        <v>45941.01191680001</v>
      </c>
      <c r="J119" s="2">
        <f>X6*45.5/12</f>
        <v>52087.3888888889</v>
      </c>
      <c r="K119" s="2">
        <f>J119*12</f>
        <v>625048.6666666667</v>
      </c>
      <c r="L119" s="25">
        <f>K119*30.2%</f>
        <v>188764.69733333334</v>
      </c>
      <c r="M119" s="2">
        <f>K119+L119</f>
        <v>813813.3640000001</v>
      </c>
      <c r="N119" s="2">
        <v>35200</v>
      </c>
      <c r="O119" s="2">
        <v>35199.5</v>
      </c>
      <c r="P119" s="3">
        <v>0.7</v>
      </c>
      <c r="Q119" s="2">
        <f t="shared" si="3"/>
        <v>24639.649999999998</v>
      </c>
      <c r="R119" s="2">
        <f t="shared" si="4"/>
        <v>873653.0140000001</v>
      </c>
      <c r="S119" s="2"/>
      <c r="T119" s="2"/>
      <c r="U119" s="56">
        <f t="shared" si="5"/>
        <v>873.6530140000001</v>
      </c>
      <c r="V119" s="50">
        <v>64</v>
      </c>
    </row>
    <row r="120" spans="1:21" ht="18.75">
      <c r="A120" s="1"/>
      <c r="B120" s="4" t="s">
        <v>211</v>
      </c>
      <c r="C120" s="16">
        <v>4404</v>
      </c>
      <c r="D120" s="16">
        <v>5</v>
      </c>
      <c r="E120" s="2"/>
      <c r="F120" s="2"/>
      <c r="G120" s="2"/>
      <c r="H120" s="2"/>
      <c r="I120" s="2"/>
      <c r="J120" s="2"/>
      <c r="K120" s="2"/>
      <c r="L120" s="25"/>
      <c r="M120" s="2"/>
      <c r="N120" s="2"/>
      <c r="O120" s="2">
        <v>35200</v>
      </c>
      <c r="P120" s="3">
        <v>0.1</v>
      </c>
      <c r="Q120" s="2">
        <f t="shared" si="3"/>
        <v>3520</v>
      </c>
      <c r="R120" s="2">
        <f t="shared" si="4"/>
        <v>3520</v>
      </c>
      <c r="S120" s="2"/>
      <c r="T120" s="2"/>
      <c r="U120" s="56">
        <f t="shared" si="5"/>
        <v>3.52</v>
      </c>
    </row>
    <row r="121" spans="1:21" ht="18.75">
      <c r="A121" s="1"/>
      <c r="B121" s="4" t="s">
        <v>154</v>
      </c>
      <c r="C121" s="16">
        <v>2623</v>
      </c>
      <c r="D121" s="16">
        <v>6</v>
      </c>
      <c r="E121" s="2"/>
      <c r="F121" s="2"/>
      <c r="G121" s="2"/>
      <c r="H121" s="2"/>
      <c r="I121" s="2"/>
      <c r="J121" s="2"/>
      <c r="K121" s="2"/>
      <c r="L121" s="25"/>
      <c r="M121" s="2"/>
      <c r="N121" s="2"/>
      <c r="O121" s="2">
        <v>35200</v>
      </c>
      <c r="P121" s="3">
        <v>0.1</v>
      </c>
      <c r="Q121" s="2">
        <f t="shared" si="3"/>
        <v>3520</v>
      </c>
      <c r="R121" s="2">
        <f t="shared" si="4"/>
        <v>3520</v>
      </c>
      <c r="S121" s="2"/>
      <c r="T121" s="2"/>
      <c r="U121" s="56">
        <f t="shared" si="5"/>
        <v>3.52</v>
      </c>
    </row>
    <row r="122" spans="1:21" ht="18.75">
      <c r="A122" s="1"/>
      <c r="B122" s="4" t="s">
        <v>155</v>
      </c>
      <c r="C122" s="16">
        <v>1071</v>
      </c>
      <c r="D122" s="16">
        <v>6</v>
      </c>
      <c r="E122" s="2"/>
      <c r="F122" s="2"/>
      <c r="G122" s="2"/>
      <c r="H122" s="2"/>
      <c r="I122" s="2"/>
      <c r="J122" s="2"/>
      <c r="K122" s="2"/>
      <c r="L122" s="25"/>
      <c r="M122" s="2"/>
      <c r="N122" s="2"/>
      <c r="O122" s="2">
        <v>35200</v>
      </c>
      <c r="P122" s="3">
        <v>0.1</v>
      </c>
      <c r="Q122" s="2">
        <f t="shared" si="3"/>
        <v>3520</v>
      </c>
      <c r="R122" s="2">
        <f t="shared" si="4"/>
        <v>3520</v>
      </c>
      <c r="S122" s="2"/>
      <c r="T122" s="2"/>
      <c r="U122" s="56">
        <f t="shared" si="5"/>
        <v>3.52</v>
      </c>
    </row>
    <row r="123" spans="1:22" ht="18.75">
      <c r="A123" s="1"/>
      <c r="B123" s="4" t="s">
        <v>64</v>
      </c>
      <c r="C123" s="16">
        <v>1161</v>
      </c>
      <c r="D123" s="16">
        <v>6</v>
      </c>
      <c r="E123" s="2"/>
      <c r="F123" s="2"/>
      <c r="G123" s="2"/>
      <c r="H123" s="2"/>
      <c r="I123" s="2"/>
      <c r="J123" s="2"/>
      <c r="K123" s="2"/>
      <c r="L123" s="25"/>
      <c r="M123" s="2"/>
      <c r="N123" s="2"/>
      <c r="O123" s="2">
        <v>35200</v>
      </c>
      <c r="P123" s="3">
        <v>0.1</v>
      </c>
      <c r="Q123" s="2">
        <f t="shared" si="3"/>
        <v>3520</v>
      </c>
      <c r="R123" s="2">
        <f t="shared" si="4"/>
        <v>3520</v>
      </c>
      <c r="S123" s="2"/>
      <c r="T123" s="2"/>
      <c r="U123" s="56">
        <f t="shared" si="5"/>
        <v>3.52</v>
      </c>
      <c r="V123" s="50">
        <v>65</v>
      </c>
    </row>
    <row r="124" spans="1:21" ht="18.75">
      <c r="A124" s="21"/>
      <c r="B124" s="40" t="s">
        <v>156</v>
      </c>
      <c r="C124" s="22">
        <v>1439</v>
      </c>
      <c r="D124" s="22">
        <v>6</v>
      </c>
      <c r="E124" s="23"/>
      <c r="F124" s="23"/>
      <c r="G124" s="23"/>
      <c r="H124" s="23"/>
      <c r="I124" s="23"/>
      <c r="J124" s="23"/>
      <c r="K124" s="23"/>
      <c r="L124" s="27"/>
      <c r="M124" s="23"/>
      <c r="N124" s="23"/>
      <c r="O124" s="23">
        <v>35200</v>
      </c>
      <c r="P124" s="24">
        <v>0.1</v>
      </c>
      <c r="Q124" s="23">
        <f t="shared" si="3"/>
        <v>3520</v>
      </c>
      <c r="R124" s="23">
        <f t="shared" si="4"/>
        <v>3520</v>
      </c>
      <c r="S124" s="23"/>
      <c r="T124" s="23"/>
      <c r="U124" s="57">
        <f t="shared" si="5"/>
        <v>3.52</v>
      </c>
    </row>
    <row r="125" spans="1:22" ht="18.75">
      <c r="A125" s="20"/>
      <c r="B125" s="41" t="s">
        <v>65</v>
      </c>
      <c r="C125" s="15">
        <v>106077</v>
      </c>
      <c r="D125" s="15">
        <v>2</v>
      </c>
      <c r="E125" s="2">
        <v>37055</v>
      </c>
      <c r="F125" s="2">
        <f>E125*1.1</f>
        <v>40760.5</v>
      </c>
      <c r="G125" s="26">
        <f>F125*1.06</f>
        <v>43206.130000000005</v>
      </c>
      <c r="H125" s="2">
        <f>G125*1.04</f>
        <v>44934.37520000001</v>
      </c>
      <c r="I125" s="2">
        <f>H125*1.04</f>
        <v>46731.75020800001</v>
      </c>
      <c r="J125" s="2">
        <f>X6*45.5/12</f>
        <v>52087.3888888889</v>
      </c>
      <c r="K125" s="2">
        <f>J125*12</f>
        <v>625048.6666666667</v>
      </c>
      <c r="L125" s="25">
        <f>K125*30.2%</f>
        <v>188764.69733333334</v>
      </c>
      <c r="M125" s="2">
        <f>K125+L125</f>
        <v>813813.3640000001</v>
      </c>
      <c r="N125" s="2">
        <v>35200</v>
      </c>
      <c r="O125" s="2">
        <v>35199.5</v>
      </c>
      <c r="P125" s="3">
        <v>1</v>
      </c>
      <c r="Q125" s="2">
        <f t="shared" si="3"/>
        <v>35199.5</v>
      </c>
      <c r="R125" s="2">
        <f t="shared" si="4"/>
        <v>884212.8640000001</v>
      </c>
      <c r="S125" s="2"/>
      <c r="T125" s="2"/>
      <c r="U125" s="56">
        <f t="shared" si="5"/>
        <v>884.2128640000001</v>
      </c>
      <c r="V125" s="50">
        <v>66</v>
      </c>
    </row>
    <row r="126" spans="1:21" ht="18.75">
      <c r="A126" s="1"/>
      <c r="B126" s="4" t="s">
        <v>212</v>
      </c>
      <c r="C126" s="16">
        <v>28384</v>
      </c>
      <c r="D126" s="16">
        <v>2</v>
      </c>
      <c r="E126" s="2"/>
      <c r="F126" s="2"/>
      <c r="G126" s="2"/>
      <c r="H126" s="2"/>
      <c r="I126" s="2"/>
      <c r="J126" s="2"/>
      <c r="K126" s="2"/>
      <c r="L126" s="25"/>
      <c r="M126" s="2"/>
      <c r="N126" s="2"/>
      <c r="O126" s="2">
        <v>35200</v>
      </c>
      <c r="P126" s="3">
        <v>0.3</v>
      </c>
      <c r="Q126" s="2">
        <f t="shared" si="3"/>
        <v>10560</v>
      </c>
      <c r="R126" s="2">
        <f t="shared" si="4"/>
        <v>10560</v>
      </c>
      <c r="S126" s="2"/>
      <c r="T126" s="2"/>
      <c r="U126" s="56">
        <f t="shared" si="5"/>
        <v>10.56</v>
      </c>
    </row>
    <row r="127" spans="1:22" ht="18.75">
      <c r="A127" s="1"/>
      <c r="B127" s="4" t="s">
        <v>66</v>
      </c>
      <c r="C127" s="16">
        <v>12008</v>
      </c>
      <c r="D127" s="16">
        <v>3</v>
      </c>
      <c r="E127" s="2"/>
      <c r="F127" s="2"/>
      <c r="G127" s="2"/>
      <c r="H127" s="2"/>
      <c r="I127" s="2"/>
      <c r="J127" s="2"/>
      <c r="K127" s="2"/>
      <c r="L127" s="25"/>
      <c r="M127" s="2"/>
      <c r="N127" s="2"/>
      <c r="O127" s="2">
        <v>35200</v>
      </c>
      <c r="P127" s="3">
        <v>0.2</v>
      </c>
      <c r="Q127" s="2">
        <f t="shared" si="3"/>
        <v>7040</v>
      </c>
      <c r="R127" s="2">
        <f t="shared" si="4"/>
        <v>7040</v>
      </c>
      <c r="S127" s="2"/>
      <c r="T127" s="2"/>
      <c r="U127" s="56">
        <f t="shared" si="5"/>
        <v>7.04</v>
      </c>
      <c r="V127" s="50">
        <v>67</v>
      </c>
    </row>
    <row r="128" spans="1:22" ht="18.75">
      <c r="A128" s="1"/>
      <c r="B128" s="4" t="s">
        <v>67</v>
      </c>
      <c r="C128" s="16">
        <v>4874</v>
      </c>
      <c r="D128" s="16">
        <v>5</v>
      </c>
      <c r="E128" s="2"/>
      <c r="F128" s="2"/>
      <c r="G128" s="2"/>
      <c r="H128" s="2"/>
      <c r="I128" s="2"/>
      <c r="J128" s="2"/>
      <c r="K128" s="2"/>
      <c r="L128" s="25"/>
      <c r="M128" s="2"/>
      <c r="N128" s="2"/>
      <c r="O128" s="2">
        <v>35200</v>
      </c>
      <c r="P128" s="3">
        <v>0.1</v>
      </c>
      <c r="Q128" s="2">
        <f t="shared" si="3"/>
        <v>3520</v>
      </c>
      <c r="R128" s="2">
        <f t="shared" si="4"/>
        <v>3520</v>
      </c>
      <c r="S128" s="2"/>
      <c r="T128" s="2"/>
      <c r="U128" s="56">
        <f t="shared" si="5"/>
        <v>3.52</v>
      </c>
      <c r="V128" s="50">
        <v>68</v>
      </c>
    </row>
    <row r="129" spans="1:22" ht="18.75">
      <c r="A129" s="1"/>
      <c r="B129" s="4" t="s">
        <v>68</v>
      </c>
      <c r="C129" s="16">
        <v>26030</v>
      </c>
      <c r="D129" s="16">
        <v>2</v>
      </c>
      <c r="E129" s="2"/>
      <c r="F129" s="2"/>
      <c r="G129" s="2"/>
      <c r="H129" s="2"/>
      <c r="I129" s="2"/>
      <c r="J129" s="2"/>
      <c r="K129" s="2"/>
      <c r="L129" s="25"/>
      <c r="M129" s="2"/>
      <c r="N129" s="2"/>
      <c r="O129" s="2">
        <v>35200</v>
      </c>
      <c r="P129" s="3">
        <v>0.3</v>
      </c>
      <c r="Q129" s="2">
        <f t="shared" si="3"/>
        <v>10560</v>
      </c>
      <c r="R129" s="2">
        <f t="shared" si="4"/>
        <v>10560</v>
      </c>
      <c r="S129" s="2"/>
      <c r="T129" s="2"/>
      <c r="U129" s="56">
        <f t="shared" si="5"/>
        <v>10.56</v>
      </c>
      <c r="V129" s="50">
        <v>69</v>
      </c>
    </row>
    <row r="130" spans="1:21" ht="18.75">
      <c r="A130" s="1"/>
      <c r="B130" s="4" t="s">
        <v>213</v>
      </c>
      <c r="C130" s="16">
        <v>3674</v>
      </c>
      <c r="D130" s="16">
        <v>5</v>
      </c>
      <c r="E130" s="2"/>
      <c r="F130" s="2"/>
      <c r="G130" s="2"/>
      <c r="H130" s="2"/>
      <c r="I130" s="2"/>
      <c r="J130" s="2"/>
      <c r="K130" s="2"/>
      <c r="L130" s="25"/>
      <c r="M130" s="2"/>
      <c r="N130" s="2"/>
      <c r="O130" s="2">
        <v>35200</v>
      </c>
      <c r="P130" s="3">
        <v>0.1</v>
      </c>
      <c r="Q130" s="2">
        <f t="shared" si="3"/>
        <v>3520</v>
      </c>
      <c r="R130" s="2">
        <f t="shared" si="4"/>
        <v>3520</v>
      </c>
      <c r="S130" s="2"/>
      <c r="T130" s="2"/>
      <c r="U130" s="56">
        <f t="shared" si="5"/>
        <v>3.52</v>
      </c>
    </row>
    <row r="131" spans="1:21" ht="18.75">
      <c r="A131" s="1"/>
      <c r="B131" s="4" t="s">
        <v>214</v>
      </c>
      <c r="C131" s="16">
        <v>5821</v>
      </c>
      <c r="D131" s="16">
        <v>4</v>
      </c>
      <c r="E131" s="2"/>
      <c r="F131" s="2"/>
      <c r="G131" s="2"/>
      <c r="H131" s="2"/>
      <c r="I131" s="2"/>
      <c r="J131" s="2"/>
      <c r="K131" s="2"/>
      <c r="L131" s="25"/>
      <c r="M131" s="2"/>
      <c r="N131" s="2"/>
      <c r="O131" s="2">
        <v>35200</v>
      </c>
      <c r="P131" s="3">
        <v>0.1</v>
      </c>
      <c r="Q131" s="2">
        <f t="shared" si="3"/>
        <v>3520</v>
      </c>
      <c r="R131" s="2">
        <f t="shared" si="4"/>
        <v>3520</v>
      </c>
      <c r="S131" s="2"/>
      <c r="T131" s="2"/>
      <c r="U131" s="56">
        <f t="shared" si="5"/>
        <v>3.52</v>
      </c>
    </row>
    <row r="132" spans="1:21" ht="18.75">
      <c r="A132" s="1"/>
      <c r="B132" s="4" t="s">
        <v>157</v>
      </c>
      <c r="C132" s="16">
        <v>2353</v>
      </c>
      <c r="D132" s="16">
        <v>6</v>
      </c>
      <c r="E132" s="2"/>
      <c r="F132" s="2"/>
      <c r="G132" s="2"/>
      <c r="H132" s="2"/>
      <c r="I132" s="2"/>
      <c r="J132" s="2"/>
      <c r="K132" s="2"/>
      <c r="L132" s="25"/>
      <c r="M132" s="2"/>
      <c r="N132" s="2"/>
      <c r="O132" s="2">
        <v>35200</v>
      </c>
      <c r="P132" s="3">
        <v>0.1</v>
      </c>
      <c r="Q132" s="2">
        <f t="shared" si="3"/>
        <v>3520</v>
      </c>
      <c r="R132" s="2">
        <f t="shared" si="4"/>
        <v>3520</v>
      </c>
      <c r="S132" s="2"/>
      <c r="T132" s="2"/>
      <c r="U132" s="56">
        <f t="shared" si="5"/>
        <v>3.52</v>
      </c>
    </row>
    <row r="133" spans="1:21" ht="18.75">
      <c r="A133" s="1"/>
      <c r="B133" s="4" t="s">
        <v>215</v>
      </c>
      <c r="C133" s="16">
        <v>4005</v>
      </c>
      <c r="D133" s="16">
        <v>5</v>
      </c>
      <c r="E133" s="2"/>
      <c r="F133" s="2"/>
      <c r="G133" s="2"/>
      <c r="H133" s="2"/>
      <c r="I133" s="2"/>
      <c r="J133" s="2"/>
      <c r="K133" s="2"/>
      <c r="L133" s="25"/>
      <c r="M133" s="2"/>
      <c r="N133" s="2"/>
      <c r="O133" s="2">
        <v>35200</v>
      </c>
      <c r="P133" s="3">
        <v>0.1</v>
      </c>
      <c r="Q133" s="2">
        <f t="shared" si="3"/>
        <v>3520</v>
      </c>
      <c r="R133" s="2">
        <f t="shared" si="4"/>
        <v>3520</v>
      </c>
      <c r="S133" s="2"/>
      <c r="T133" s="2"/>
      <c r="U133" s="56">
        <f t="shared" si="5"/>
        <v>3.52</v>
      </c>
    </row>
    <row r="134" spans="1:21" ht="18.75">
      <c r="A134" s="1"/>
      <c r="B134" s="4" t="s">
        <v>158</v>
      </c>
      <c r="C134" s="16">
        <v>1339</v>
      </c>
      <c r="D134" s="16">
        <v>6</v>
      </c>
      <c r="E134" s="2"/>
      <c r="F134" s="2"/>
      <c r="G134" s="2"/>
      <c r="H134" s="2"/>
      <c r="I134" s="2"/>
      <c r="J134" s="2"/>
      <c r="K134" s="2"/>
      <c r="L134" s="25"/>
      <c r="M134" s="2"/>
      <c r="N134" s="2"/>
      <c r="O134" s="2">
        <v>35200</v>
      </c>
      <c r="P134" s="3">
        <v>0.1</v>
      </c>
      <c r="Q134" s="2">
        <f t="shared" si="3"/>
        <v>3520</v>
      </c>
      <c r="R134" s="2">
        <f t="shared" si="4"/>
        <v>3520</v>
      </c>
      <c r="S134" s="2"/>
      <c r="T134" s="2"/>
      <c r="U134" s="56">
        <f t="shared" si="5"/>
        <v>3.52</v>
      </c>
    </row>
    <row r="135" spans="1:22" ht="18.75">
      <c r="A135" s="1"/>
      <c r="B135" s="4" t="s">
        <v>69</v>
      </c>
      <c r="C135" s="16">
        <v>14851</v>
      </c>
      <c r="D135" s="16">
        <v>3</v>
      </c>
      <c r="E135" s="2"/>
      <c r="F135" s="2"/>
      <c r="G135" s="2"/>
      <c r="H135" s="2"/>
      <c r="I135" s="2"/>
      <c r="J135" s="2"/>
      <c r="K135" s="2"/>
      <c r="L135" s="25"/>
      <c r="M135" s="2"/>
      <c r="N135" s="2"/>
      <c r="O135" s="2">
        <v>35200</v>
      </c>
      <c r="P135" s="3">
        <v>0.2</v>
      </c>
      <c r="Q135" s="2">
        <f t="shared" si="3"/>
        <v>7040</v>
      </c>
      <c r="R135" s="2">
        <f t="shared" si="4"/>
        <v>7040</v>
      </c>
      <c r="S135" s="2"/>
      <c r="T135" s="2"/>
      <c r="U135" s="56">
        <f t="shared" si="5"/>
        <v>7.04</v>
      </c>
      <c r="V135" s="50">
        <v>70</v>
      </c>
    </row>
    <row r="136" spans="1:21" ht="18.75">
      <c r="A136" s="21"/>
      <c r="B136" s="40" t="s">
        <v>159</v>
      </c>
      <c r="C136" s="22">
        <v>2738</v>
      </c>
      <c r="D136" s="22">
        <v>6</v>
      </c>
      <c r="E136" s="23"/>
      <c r="F136" s="23"/>
      <c r="G136" s="23"/>
      <c r="H136" s="23">
        <f>G136*1.04</f>
        <v>0</v>
      </c>
      <c r="I136" s="23"/>
      <c r="J136" s="23"/>
      <c r="K136" s="23"/>
      <c r="L136" s="27"/>
      <c r="M136" s="23"/>
      <c r="N136" s="23"/>
      <c r="O136" s="23">
        <v>35200</v>
      </c>
      <c r="P136" s="24">
        <v>0.1</v>
      </c>
      <c r="Q136" s="23">
        <f t="shared" si="3"/>
        <v>3520</v>
      </c>
      <c r="R136" s="23">
        <f t="shared" si="4"/>
        <v>3520</v>
      </c>
      <c r="S136" s="23"/>
      <c r="T136" s="23"/>
      <c r="U136" s="57">
        <f t="shared" si="5"/>
        <v>3.52</v>
      </c>
    </row>
    <row r="137" spans="1:22" ht="18.75">
      <c r="A137" s="20"/>
      <c r="B137" s="41" t="s">
        <v>70</v>
      </c>
      <c r="C137" s="15">
        <v>27651</v>
      </c>
      <c r="D137" s="15">
        <v>5</v>
      </c>
      <c r="E137" s="2">
        <v>36428</v>
      </c>
      <c r="F137" s="2">
        <f>E137*1.1</f>
        <v>40070.8</v>
      </c>
      <c r="G137" s="26">
        <f>F137*1.06</f>
        <v>42475.048</v>
      </c>
      <c r="H137" s="2">
        <f>G137*1.04</f>
        <v>44174.049920000005</v>
      </c>
      <c r="I137" s="2">
        <f>H137*1.04</f>
        <v>45941.01191680001</v>
      </c>
      <c r="J137" s="2">
        <f>X6*45.5/12</f>
        <v>52087.3888888889</v>
      </c>
      <c r="K137" s="2">
        <f>J137*12</f>
        <v>625048.6666666667</v>
      </c>
      <c r="L137" s="25">
        <f>K137*30.2%</f>
        <v>188764.69733333334</v>
      </c>
      <c r="M137" s="2">
        <f>K137+L137</f>
        <v>813813.3640000001</v>
      </c>
      <c r="N137" s="2">
        <v>35200</v>
      </c>
      <c r="O137" s="2">
        <v>35199.5</v>
      </c>
      <c r="P137" s="3">
        <v>0.3</v>
      </c>
      <c r="Q137" s="2">
        <f t="shared" si="3"/>
        <v>10559.85</v>
      </c>
      <c r="R137" s="2">
        <f t="shared" si="4"/>
        <v>859573.214</v>
      </c>
      <c r="S137" s="2"/>
      <c r="T137" s="2"/>
      <c r="U137" s="56">
        <f t="shared" si="5"/>
        <v>859.573214</v>
      </c>
      <c r="V137" s="50">
        <v>71</v>
      </c>
    </row>
    <row r="138" spans="1:22" ht="18.75">
      <c r="A138" s="1"/>
      <c r="B138" s="4" t="s">
        <v>71</v>
      </c>
      <c r="C138" s="16">
        <v>3686</v>
      </c>
      <c r="D138" s="16">
        <v>5</v>
      </c>
      <c r="E138" s="2"/>
      <c r="F138" s="2"/>
      <c r="G138" s="2"/>
      <c r="H138" s="2"/>
      <c r="I138" s="2"/>
      <c r="J138" s="2"/>
      <c r="K138" s="2"/>
      <c r="L138" s="25"/>
      <c r="M138" s="2"/>
      <c r="N138" s="2"/>
      <c r="O138" s="2">
        <v>35200</v>
      </c>
      <c r="P138" s="3">
        <v>0.1</v>
      </c>
      <c r="Q138" s="2">
        <f t="shared" si="3"/>
        <v>3520</v>
      </c>
      <c r="R138" s="2">
        <f t="shared" si="4"/>
        <v>3520</v>
      </c>
      <c r="S138" s="2"/>
      <c r="T138" s="2"/>
      <c r="U138" s="56">
        <f t="shared" si="5"/>
        <v>3.52</v>
      </c>
      <c r="V138" s="50">
        <v>72</v>
      </c>
    </row>
    <row r="139" spans="1:22" ht="18.75">
      <c r="A139" s="1"/>
      <c r="B139" s="4" t="s">
        <v>72</v>
      </c>
      <c r="C139" s="16">
        <v>1944</v>
      </c>
      <c r="D139" s="16">
        <v>6</v>
      </c>
      <c r="E139" s="2"/>
      <c r="F139" s="2"/>
      <c r="G139" s="2"/>
      <c r="H139" s="2"/>
      <c r="I139" s="2"/>
      <c r="J139" s="2"/>
      <c r="K139" s="2"/>
      <c r="L139" s="25"/>
      <c r="M139" s="2"/>
      <c r="N139" s="2"/>
      <c r="O139" s="2">
        <v>35200</v>
      </c>
      <c r="P139" s="3">
        <v>0.1</v>
      </c>
      <c r="Q139" s="2">
        <f t="shared" si="3"/>
        <v>3520</v>
      </c>
      <c r="R139" s="2">
        <f t="shared" si="4"/>
        <v>3520</v>
      </c>
      <c r="S139" s="2"/>
      <c r="T139" s="2"/>
      <c r="U139" s="56">
        <f t="shared" si="5"/>
        <v>3.52</v>
      </c>
      <c r="V139" s="50">
        <v>73</v>
      </c>
    </row>
    <row r="140" spans="1:22" ht="18.75">
      <c r="A140" s="1"/>
      <c r="B140" s="4" t="s">
        <v>73</v>
      </c>
      <c r="C140" s="16">
        <v>851</v>
      </c>
      <c r="D140" s="16">
        <v>7</v>
      </c>
      <c r="E140" s="2"/>
      <c r="F140" s="2"/>
      <c r="G140" s="2"/>
      <c r="H140" s="2"/>
      <c r="I140" s="2"/>
      <c r="J140" s="2"/>
      <c r="K140" s="2"/>
      <c r="L140" s="25"/>
      <c r="M140" s="2"/>
      <c r="N140" s="2"/>
      <c r="O140" s="2">
        <v>35200</v>
      </c>
      <c r="P140" s="3">
        <v>0.1</v>
      </c>
      <c r="Q140" s="2">
        <f t="shared" si="3"/>
        <v>3520</v>
      </c>
      <c r="R140" s="2">
        <f t="shared" si="4"/>
        <v>3520</v>
      </c>
      <c r="S140" s="2"/>
      <c r="T140" s="2"/>
      <c r="U140" s="56">
        <f t="shared" si="5"/>
        <v>3.52</v>
      </c>
      <c r="V140" s="2">
        <v>74</v>
      </c>
    </row>
    <row r="141" spans="1:22" ht="18.75">
      <c r="A141" s="21"/>
      <c r="B141" s="40" t="s">
        <v>74</v>
      </c>
      <c r="C141" s="22">
        <v>1718</v>
      </c>
      <c r="D141" s="22">
        <v>6</v>
      </c>
      <c r="E141" s="23"/>
      <c r="F141" s="23"/>
      <c r="G141" s="23"/>
      <c r="H141" s="23"/>
      <c r="I141" s="23"/>
      <c r="J141" s="23"/>
      <c r="K141" s="23"/>
      <c r="L141" s="27"/>
      <c r="M141" s="23"/>
      <c r="N141" s="23"/>
      <c r="O141" s="23">
        <v>35200</v>
      </c>
      <c r="P141" s="24">
        <v>0.1</v>
      </c>
      <c r="Q141" s="23">
        <f t="shared" si="3"/>
        <v>3520</v>
      </c>
      <c r="R141" s="23">
        <f t="shared" si="4"/>
        <v>3520</v>
      </c>
      <c r="S141" s="23"/>
      <c r="T141" s="23"/>
      <c r="U141" s="57">
        <f t="shared" si="5"/>
        <v>3.52</v>
      </c>
      <c r="V141" s="50">
        <v>75</v>
      </c>
    </row>
    <row r="142" spans="1:22" ht="18.75">
      <c r="A142" s="20"/>
      <c r="B142" s="41" t="s">
        <v>75</v>
      </c>
      <c r="C142" s="15">
        <v>78421</v>
      </c>
      <c r="D142" s="15">
        <v>3</v>
      </c>
      <c r="E142" s="2">
        <v>36428</v>
      </c>
      <c r="F142" s="2">
        <f>E142*1.1</f>
        <v>40070.8</v>
      </c>
      <c r="G142" s="2">
        <f>F142*1.06</f>
        <v>42475.048</v>
      </c>
      <c r="H142" s="2">
        <f>G142*1.04</f>
        <v>44174.049920000005</v>
      </c>
      <c r="I142" s="2">
        <f>H142*1.04</f>
        <v>45941.01191680001</v>
      </c>
      <c r="J142" s="2">
        <f>X6*45.5/12</f>
        <v>52087.3888888889</v>
      </c>
      <c r="K142" s="2">
        <f>J142*12</f>
        <v>625048.6666666667</v>
      </c>
      <c r="L142" s="25">
        <f>K142*30.2%</f>
        <v>188764.69733333334</v>
      </c>
      <c r="M142" s="2">
        <f>K142+L142</f>
        <v>813813.3640000001</v>
      </c>
      <c r="N142" s="2">
        <v>35200</v>
      </c>
      <c r="O142" s="2">
        <v>35199.5</v>
      </c>
      <c r="P142" s="3">
        <v>0.8</v>
      </c>
      <c r="Q142" s="2">
        <f t="shared" si="3"/>
        <v>28159.600000000002</v>
      </c>
      <c r="R142" s="2">
        <f t="shared" si="4"/>
        <v>877172.964</v>
      </c>
      <c r="S142" s="2"/>
      <c r="T142" s="2"/>
      <c r="U142" s="56">
        <f t="shared" si="5"/>
        <v>877.1729640000001</v>
      </c>
      <c r="V142" s="58">
        <v>76</v>
      </c>
    </row>
    <row r="143" spans="1:22" ht="18.75">
      <c r="A143" s="1"/>
      <c r="B143" s="4" t="s">
        <v>123</v>
      </c>
      <c r="C143" s="16">
        <v>12446</v>
      </c>
      <c r="D143" s="16">
        <v>3</v>
      </c>
      <c r="E143" s="2"/>
      <c r="F143" s="2"/>
      <c r="G143" s="2"/>
      <c r="H143" s="2"/>
      <c r="I143" s="2"/>
      <c r="J143" s="2"/>
      <c r="K143" s="2"/>
      <c r="L143" s="25"/>
      <c r="M143" s="2"/>
      <c r="N143" s="2"/>
      <c r="O143" s="2">
        <v>35200</v>
      </c>
      <c r="P143" s="3">
        <v>0.2</v>
      </c>
      <c r="Q143" s="2">
        <f t="shared" si="3"/>
        <v>7040</v>
      </c>
      <c r="R143" s="2">
        <f t="shared" si="4"/>
        <v>7040</v>
      </c>
      <c r="S143" s="2"/>
      <c r="T143" s="2"/>
      <c r="U143" s="56">
        <f t="shared" si="5"/>
        <v>7.04</v>
      </c>
      <c r="V143" s="58">
        <v>77</v>
      </c>
    </row>
    <row r="144" spans="1:22" ht="18.75">
      <c r="A144" s="1"/>
      <c r="B144" s="4" t="s">
        <v>76</v>
      </c>
      <c r="C144" s="16">
        <v>2747</v>
      </c>
      <c r="D144" s="16">
        <v>6</v>
      </c>
      <c r="E144" s="2"/>
      <c r="F144" s="2"/>
      <c r="G144" s="2"/>
      <c r="H144" s="2"/>
      <c r="I144" s="2"/>
      <c r="J144" s="2"/>
      <c r="K144" s="2"/>
      <c r="L144" s="25"/>
      <c r="M144" s="2"/>
      <c r="N144" s="2"/>
      <c r="O144" s="2">
        <v>35200</v>
      </c>
      <c r="P144" s="3">
        <v>0.1</v>
      </c>
      <c r="Q144" s="2">
        <f t="shared" si="3"/>
        <v>3520</v>
      </c>
      <c r="R144" s="2">
        <f t="shared" si="4"/>
        <v>3520</v>
      </c>
      <c r="S144" s="2"/>
      <c r="T144" s="2"/>
      <c r="U144" s="56">
        <f t="shared" si="5"/>
        <v>3.52</v>
      </c>
      <c r="V144" s="58">
        <v>78</v>
      </c>
    </row>
    <row r="145" spans="1:21" ht="18.75">
      <c r="A145" s="1"/>
      <c r="B145" s="4" t="s">
        <v>124</v>
      </c>
      <c r="C145" s="16">
        <v>10298</v>
      </c>
      <c r="D145" s="16">
        <v>3</v>
      </c>
      <c r="E145" s="2"/>
      <c r="F145" s="2"/>
      <c r="G145" s="2"/>
      <c r="H145" s="2"/>
      <c r="I145" s="2"/>
      <c r="J145" s="2"/>
      <c r="K145" s="2"/>
      <c r="L145" s="25"/>
      <c r="M145" s="2"/>
      <c r="N145" s="2"/>
      <c r="O145" s="2">
        <v>35200</v>
      </c>
      <c r="P145" s="3">
        <v>0.2</v>
      </c>
      <c r="Q145" s="2">
        <f t="shared" si="3"/>
        <v>7040</v>
      </c>
      <c r="R145" s="2">
        <f t="shared" si="4"/>
        <v>7040</v>
      </c>
      <c r="S145" s="2"/>
      <c r="T145" s="2"/>
      <c r="U145" s="56">
        <f t="shared" si="5"/>
        <v>7.04</v>
      </c>
    </row>
    <row r="146" spans="1:21" ht="18.75">
      <c r="A146" s="1"/>
      <c r="B146" s="4" t="s">
        <v>160</v>
      </c>
      <c r="C146" s="16">
        <v>8825</v>
      </c>
      <c r="D146" s="16">
        <v>4</v>
      </c>
      <c r="E146" s="2"/>
      <c r="F146" s="2"/>
      <c r="G146" s="2"/>
      <c r="H146" s="2"/>
      <c r="I146" s="2"/>
      <c r="J146" s="2"/>
      <c r="K146" s="2"/>
      <c r="L146" s="25"/>
      <c r="M146" s="2"/>
      <c r="N146" s="2"/>
      <c r="O146" s="2">
        <v>35200</v>
      </c>
      <c r="P146" s="3">
        <v>0.1</v>
      </c>
      <c r="Q146" s="2">
        <f t="shared" si="3"/>
        <v>3520</v>
      </c>
      <c r="R146" s="2">
        <f t="shared" si="4"/>
        <v>3520</v>
      </c>
      <c r="S146" s="2"/>
      <c r="T146" s="2"/>
      <c r="U146" s="56">
        <f t="shared" si="5"/>
        <v>3.52</v>
      </c>
    </row>
    <row r="147" spans="1:22" ht="18.75">
      <c r="A147" s="1"/>
      <c r="B147" s="4" t="s">
        <v>161</v>
      </c>
      <c r="C147" s="16">
        <v>4642</v>
      </c>
      <c r="D147" s="16">
        <v>5</v>
      </c>
      <c r="E147" s="2"/>
      <c r="F147" s="2"/>
      <c r="G147" s="2"/>
      <c r="H147" s="2"/>
      <c r="I147" s="2"/>
      <c r="J147" s="2"/>
      <c r="K147" s="2"/>
      <c r="L147" s="25"/>
      <c r="M147" s="2"/>
      <c r="N147" s="2"/>
      <c r="O147" s="2">
        <v>35200</v>
      </c>
      <c r="P147" s="3">
        <v>0.1</v>
      </c>
      <c r="Q147" s="2">
        <f aca="true" t="shared" si="6" ref="Q147:Q210">O147*P147</f>
        <v>3520</v>
      </c>
      <c r="R147" s="2">
        <f aca="true" t="shared" si="7" ref="R147:R210">M147+N147+Q147</f>
        <v>3520</v>
      </c>
      <c r="S147" s="2"/>
      <c r="T147" s="2"/>
      <c r="U147" s="56">
        <f aca="true" t="shared" si="8" ref="U147:U210">R147/1000</f>
        <v>3.52</v>
      </c>
      <c r="V147" s="50">
        <v>79</v>
      </c>
    </row>
    <row r="148" spans="1:22" ht="18.75">
      <c r="A148" s="1"/>
      <c r="B148" s="4" t="s">
        <v>108</v>
      </c>
      <c r="C148" s="16">
        <v>5131</v>
      </c>
      <c r="D148" s="16">
        <v>5</v>
      </c>
      <c r="E148" s="2"/>
      <c r="F148" s="2"/>
      <c r="G148" s="2"/>
      <c r="H148" s="2"/>
      <c r="I148" s="2"/>
      <c r="J148" s="2"/>
      <c r="K148" s="2"/>
      <c r="L148" s="25"/>
      <c r="M148" s="2"/>
      <c r="N148" s="2"/>
      <c r="O148" s="2">
        <v>35200</v>
      </c>
      <c r="P148" s="3">
        <v>0.1</v>
      </c>
      <c r="Q148" s="2">
        <f t="shared" si="6"/>
        <v>3520</v>
      </c>
      <c r="R148" s="2">
        <f t="shared" si="7"/>
        <v>3520</v>
      </c>
      <c r="S148" s="2"/>
      <c r="T148" s="2"/>
      <c r="U148" s="56">
        <f t="shared" si="8"/>
        <v>3.52</v>
      </c>
      <c r="V148" s="50">
        <v>80</v>
      </c>
    </row>
    <row r="149" spans="1:21" ht="18.75">
      <c r="A149" s="1"/>
      <c r="B149" s="4" t="s">
        <v>162</v>
      </c>
      <c r="C149" s="16">
        <v>2342</v>
      </c>
      <c r="D149" s="16">
        <v>6</v>
      </c>
      <c r="E149" s="2"/>
      <c r="F149" s="2"/>
      <c r="G149" s="2"/>
      <c r="H149" s="2"/>
      <c r="I149" s="2"/>
      <c r="J149" s="2"/>
      <c r="K149" s="2"/>
      <c r="L149" s="25"/>
      <c r="M149" s="2"/>
      <c r="N149" s="2"/>
      <c r="O149" s="2">
        <v>35200</v>
      </c>
      <c r="P149" s="3">
        <v>0.1</v>
      </c>
      <c r="Q149" s="2">
        <f t="shared" si="6"/>
        <v>3520</v>
      </c>
      <c r="R149" s="2">
        <f t="shared" si="7"/>
        <v>3520</v>
      </c>
      <c r="S149" s="2"/>
      <c r="T149" s="2"/>
      <c r="U149" s="56">
        <f t="shared" si="8"/>
        <v>3.52</v>
      </c>
    </row>
    <row r="150" spans="1:21" ht="18.75">
      <c r="A150" s="1"/>
      <c r="B150" s="4" t="s">
        <v>163</v>
      </c>
      <c r="C150" s="16">
        <v>3684</v>
      </c>
      <c r="D150" s="16">
        <v>5</v>
      </c>
      <c r="E150" s="2"/>
      <c r="F150" s="2"/>
      <c r="G150" s="2"/>
      <c r="H150" s="2"/>
      <c r="I150" s="2"/>
      <c r="J150" s="2"/>
      <c r="K150" s="2"/>
      <c r="L150" s="25"/>
      <c r="M150" s="2"/>
      <c r="N150" s="2"/>
      <c r="O150" s="2">
        <v>35200</v>
      </c>
      <c r="P150" s="3">
        <v>0.1</v>
      </c>
      <c r="Q150" s="2">
        <f t="shared" si="6"/>
        <v>3520</v>
      </c>
      <c r="R150" s="2">
        <f t="shared" si="7"/>
        <v>3520</v>
      </c>
      <c r="S150" s="2"/>
      <c r="T150" s="2"/>
      <c r="U150" s="56">
        <f t="shared" si="8"/>
        <v>3.52</v>
      </c>
    </row>
    <row r="151" spans="1:22" ht="18.75">
      <c r="A151" s="1"/>
      <c r="B151" s="4" t="s">
        <v>77</v>
      </c>
      <c r="C151" s="16">
        <v>5155</v>
      </c>
      <c r="D151" s="16">
        <v>5</v>
      </c>
      <c r="E151" s="2"/>
      <c r="F151" s="2"/>
      <c r="G151" s="2"/>
      <c r="H151" s="2"/>
      <c r="I151" s="2"/>
      <c r="J151" s="2"/>
      <c r="K151" s="2"/>
      <c r="L151" s="25"/>
      <c r="M151" s="2"/>
      <c r="N151" s="2"/>
      <c r="O151" s="2">
        <v>35200</v>
      </c>
      <c r="P151" s="3">
        <v>0.1</v>
      </c>
      <c r="Q151" s="2">
        <f t="shared" si="6"/>
        <v>3520</v>
      </c>
      <c r="R151" s="2">
        <f t="shared" si="7"/>
        <v>3520</v>
      </c>
      <c r="S151" s="2"/>
      <c r="T151" s="2"/>
      <c r="U151" s="56">
        <f t="shared" si="8"/>
        <v>3.52</v>
      </c>
      <c r="V151" s="50">
        <v>81</v>
      </c>
    </row>
    <row r="152" spans="1:21" ht="18.75">
      <c r="A152" s="1"/>
      <c r="B152" s="4" t="s">
        <v>164</v>
      </c>
      <c r="C152" s="16">
        <v>2876</v>
      </c>
      <c r="D152" s="16">
        <v>6</v>
      </c>
      <c r="E152" s="2"/>
      <c r="F152" s="2"/>
      <c r="G152" s="2"/>
      <c r="H152" s="2"/>
      <c r="I152" s="2"/>
      <c r="J152" s="2"/>
      <c r="K152" s="2"/>
      <c r="L152" s="25"/>
      <c r="M152" s="2"/>
      <c r="N152" s="2"/>
      <c r="O152" s="2">
        <v>35200</v>
      </c>
      <c r="P152" s="3">
        <v>0.1</v>
      </c>
      <c r="Q152" s="2">
        <f t="shared" si="6"/>
        <v>3520</v>
      </c>
      <c r="R152" s="2">
        <f t="shared" si="7"/>
        <v>3520</v>
      </c>
      <c r="S152" s="2"/>
      <c r="T152" s="2"/>
      <c r="U152" s="56">
        <f t="shared" si="8"/>
        <v>3.52</v>
      </c>
    </row>
    <row r="153" spans="1:22" ht="18.75">
      <c r="A153" s="1"/>
      <c r="B153" s="4" t="s">
        <v>78</v>
      </c>
      <c r="C153" s="16">
        <v>4851</v>
      </c>
      <c r="D153" s="16">
        <v>5</v>
      </c>
      <c r="E153" s="2"/>
      <c r="F153" s="2"/>
      <c r="G153" s="2"/>
      <c r="H153" s="2"/>
      <c r="I153" s="2"/>
      <c r="J153" s="2"/>
      <c r="K153" s="2"/>
      <c r="L153" s="25"/>
      <c r="M153" s="2"/>
      <c r="N153" s="2"/>
      <c r="O153" s="2">
        <v>35200</v>
      </c>
      <c r="P153" s="3">
        <v>0.1</v>
      </c>
      <c r="Q153" s="2">
        <f t="shared" si="6"/>
        <v>3520</v>
      </c>
      <c r="R153" s="2">
        <f t="shared" si="7"/>
        <v>3520</v>
      </c>
      <c r="S153" s="2"/>
      <c r="T153" s="2"/>
      <c r="U153" s="56">
        <f t="shared" si="8"/>
        <v>3.52</v>
      </c>
      <c r="V153" s="50">
        <v>82</v>
      </c>
    </row>
    <row r="154" spans="1:21" ht="18.75" customHeight="1">
      <c r="A154" s="1"/>
      <c r="B154" s="4" t="s">
        <v>165</v>
      </c>
      <c r="C154" s="16">
        <v>3079</v>
      </c>
      <c r="D154" s="16">
        <v>5</v>
      </c>
      <c r="E154" s="2"/>
      <c r="F154" s="2"/>
      <c r="G154" s="2"/>
      <c r="H154" s="2"/>
      <c r="I154" s="2"/>
      <c r="J154" s="2"/>
      <c r="K154" s="2"/>
      <c r="L154" s="25"/>
      <c r="M154" s="2"/>
      <c r="N154" s="2"/>
      <c r="O154" s="2">
        <v>35200</v>
      </c>
      <c r="P154" s="3">
        <v>0.1</v>
      </c>
      <c r="Q154" s="2">
        <f t="shared" si="6"/>
        <v>3520</v>
      </c>
      <c r="R154" s="2">
        <f t="shared" si="7"/>
        <v>3520</v>
      </c>
      <c r="S154" s="2"/>
      <c r="T154" s="2"/>
      <c r="U154" s="56">
        <f t="shared" si="8"/>
        <v>3.52</v>
      </c>
    </row>
    <row r="155" spans="1:21" ht="18.75">
      <c r="A155" s="1"/>
      <c r="B155" s="4" t="s">
        <v>166</v>
      </c>
      <c r="C155" s="16">
        <v>3149</v>
      </c>
      <c r="D155" s="16">
        <v>6</v>
      </c>
      <c r="E155" s="23"/>
      <c r="F155" s="23"/>
      <c r="G155" s="2"/>
      <c r="H155" s="2"/>
      <c r="I155" s="2"/>
      <c r="J155" s="2"/>
      <c r="K155" s="2"/>
      <c r="L155" s="25"/>
      <c r="M155" s="2"/>
      <c r="N155" s="2"/>
      <c r="O155" s="2">
        <v>35200</v>
      </c>
      <c r="P155" s="3">
        <v>0.1</v>
      </c>
      <c r="Q155" s="2">
        <f t="shared" si="6"/>
        <v>3520</v>
      </c>
      <c r="R155" s="2">
        <f t="shared" si="7"/>
        <v>3520</v>
      </c>
      <c r="S155" s="2"/>
      <c r="T155" s="2"/>
      <c r="U155" s="56">
        <f t="shared" si="8"/>
        <v>3.52</v>
      </c>
    </row>
    <row r="156" spans="1:21" ht="18.75">
      <c r="A156" s="1"/>
      <c r="B156" s="4" t="s">
        <v>167</v>
      </c>
      <c r="C156" s="16">
        <v>3852</v>
      </c>
      <c r="D156" s="16">
        <v>5</v>
      </c>
      <c r="E156" s="2"/>
      <c r="F156" s="2"/>
      <c r="G156" s="2"/>
      <c r="H156" s="2"/>
      <c r="I156" s="2"/>
      <c r="J156" s="2"/>
      <c r="K156" s="2"/>
      <c r="L156" s="25"/>
      <c r="M156" s="2"/>
      <c r="N156" s="2"/>
      <c r="O156" s="2">
        <v>35200</v>
      </c>
      <c r="P156" s="3">
        <v>0.1</v>
      </c>
      <c r="Q156" s="2">
        <f t="shared" si="6"/>
        <v>3520</v>
      </c>
      <c r="R156" s="2">
        <f t="shared" si="7"/>
        <v>3520</v>
      </c>
      <c r="S156" s="2"/>
      <c r="T156" s="2"/>
      <c r="U156" s="56">
        <f t="shared" si="8"/>
        <v>3.52</v>
      </c>
    </row>
    <row r="157" spans="1:21" ht="18.75">
      <c r="A157" s="21"/>
      <c r="B157" s="40" t="s">
        <v>168</v>
      </c>
      <c r="C157" s="22">
        <v>5344</v>
      </c>
      <c r="D157" s="22">
        <v>5</v>
      </c>
      <c r="E157" s="23"/>
      <c r="F157" s="23"/>
      <c r="G157" s="23"/>
      <c r="H157" s="23"/>
      <c r="I157" s="23"/>
      <c r="J157" s="23"/>
      <c r="K157" s="23"/>
      <c r="L157" s="27"/>
      <c r="M157" s="23"/>
      <c r="N157" s="23"/>
      <c r="O157" s="23">
        <v>35200</v>
      </c>
      <c r="P157" s="24">
        <v>0.1</v>
      </c>
      <c r="Q157" s="23">
        <f t="shared" si="6"/>
        <v>3520</v>
      </c>
      <c r="R157" s="23">
        <f t="shared" si="7"/>
        <v>3520</v>
      </c>
      <c r="S157" s="23"/>
      <c r="T157" s="23"/>
      <c r="U157" s="57">
        <f t="shared" si="8"/>
        <v>3.52</v>
      </c>
    </row>
    <row r="158" spans="1:22" ht="18.75">
      <c r="A158" s="20"/>
      <c r="B158" s="41" t="s">
        <v>79</v>
      </c>
      <c r="C158" s="15">
        <v>69153</v>
      </c>
      <c r="D158" s="15">
        <v>3</v>
      </c>
      <c r="E158" s="2">
        <v>36428</v>
      </c>
      <c r="F158" s="2">
        <f>E158*1.1</f>
        <v>40070.8</v>
      </c>
      <c r="G158" s="2">
        <f>F158*1.06</f>
        <v>42475.048</v>
      </c>
      <c r="H158" s="2">
        <f>G158*1.04</f>
        <v>44174.049920000005</v>
      </c>
      <c r="I158" s="2">
        <f>H158*1.04</f>
        <v>45941.01191680001</v>
      </c>
      <c r="J158" s="2">
        <f>X6*45.5/12</f>
        <v>52087.3888888889</v>
      </c>
      <c r="K158" s="2">
        <f>J158*12</f>
        <v>625048.6666666667</v>
      </c>
      <c r="L158" s="25">
        <f>K158*30.2%</f>
        <v>188764.69733333334</v>
      </c>
      <c r="M158" s="2">
        <f>K158+L158</f>
        <v>813813.3640000001</v>
      </c>
      <c r="N158" s="2">
        <v>35200</v>
      </c>
      <c r="O158" s="2">
        <v>35199.5</v>
      </c>
      <c r="P158" s="3">
        <v>0.7</v>
      </c>
      <c r="Q158" s="2">
        <f t="shared" si="6"/>
        <v>24639.649999999998</v>
      </c>
      <c r="R158" s="2">
        <f t="shared" si="7"/>
        <v>873653.0140000001</v>
      </c>
      <c r="S158" s="2"/>
      <c r="T158" s="2"/>
      <c r="U158" s="56">
        <f t="shared" si="8"/>
        <v>873.6530140000001</v>
      </c>
      <c r="V158" s="50">
        <v>83</v>
      </c>
    </row>
    <row r="159" spans="1:21" ht="18.75">
      <c r="A159" s="1"/>
      <c r="B159" s="4" t="s">
        <v>169</v>
      </c>
      <c r="C159" s="16">
        <v>1419</v>
      </c>
      <c r="D159" s="16">
        <v>6</v>
      </c>
      <c r="E159" s="2"/>
      <c r="F159" s="2"/>
      <c r="G159" s="2"/>
      <c r="H159" s="2"/>
      <c r="I159" s="2"/>
      <c r="J159" s="2"/>
      <c r="K159" s="2"/>
      <c r="L159" s="25"/>
      <c r="M159" s="2"/>
      <c r="N159" s="2"/>
      <c r="O159" s="2">
        <v>35200</v>
      </c>
      <c r="P159" s="3">
        <v>0.1</v>
      </c>
      <c r="Q159" s="2">
        <f t="shared" si="6"/>
        <v>3520</v>
      </c>
      <c r="R159" s="2">
        <f t="shared" si="7"/>
        <v>3520</v>
      </c>
      <c r="S159" s="2"/>
      <c r="T159" s="2"/>
      <c r="U159" s="56">
        <f t="shared" si="8"/>
        <v>3.52</v>
      </c>
    </row>
    <row r="160" spans="1:21" ht="18.75">
      <c r="A160" s="1"/>
      <c r="B160" s="4" t="s">
        <v>170</v>
      </c>
      <c r="C160" s="16">
        <v>1239</v>
      </c>
      <c r="D160" s="16">
        <v>6</v>
      </c>
      <c r="E160" s="2"/>
      <c r="F160" s="2"/>
      <c r="G160" s="2"/>
      <c r="H160" s="2"/>
      <c r="I160" s="2"/>
      <c r="J160" s="2"/>
      <c r="K160" s="2"/>
      <c r="L160" s="25"/>
      <c r="M160" s="2"/>
      <c r="N160" s="2"/>
      <c r="O160" s="2">
        <v>35200</v>
      </c>
      <c r="P160" s="3">
        <v>0.1</v>
      </c>
      <c r="Q160" s="2">
        <f t="shared" si="6"/>
        <v>3520</v>
      </c>
      <c r="R160" s="2">
        <f t="shared" si="7"/>
        <v>3520</v>
      </c>
      <c r="S160" s="2"/>
      <c r="T160" s="2"/>
      <c r="U160" s="56">
        <f t="shared" si="8"/>
        <v>3.52</v>
      </c>
    </row>
    <row r="161" spans="1:21" ht="18.75">
      <c r="A161" s="1"/>
      <c r="B161" s="4" t="s">
        <v>171</v>
      </c>
      <c r="C161" s="16">
        <v>3225</v>
      </c>
      <c r="D161" s="16">
        <v>5</v>
      </c>
      <c r="E161" s="2"/>
      <c r="F161" s="2"/>
      <c r="G161" s="2"/>
      <c r="H161" s="2"/>
      <c r="I161" s="2"/>
      <c r="J161" s="2"/>
      <c r="K161" s="2"/>
      <c r="L161" s="25"/>
      <c r="M161" s="2"/>
      <c r="N161" s="2"/>
      <c r="O161" s="2">
        <v>35200</v>
      </c>
      <c r="P161" s="3">
        <v>0.1</v>
      </c>
      <c r="Q161" s="2">
        <f t="shared" si="6"/>
        <v>3520</v>
      </c>
      <c r="R161" s="2">
        <f t="shared" si="7"/>
        <v>3520</v>
      </c>
      <c r="S161" s="2"/>
      <c r="T161" s="2"/>
      <c r="U161" s="56">
        <f t="shared" si="8"/>
        <v>3.52</v>
      </c>
    </row>
    <row r="162" spans="1:21" ht="18.75">
      <c r="A162" s="1"/>
      <c r="B162" s="4" t="s">
        <v>172</v>
      </c>
      <c r="C162" s="16">
        <v>4473</v>
      </c>
      <c r="D162" s="16">
        <v>5</v>
      </c>
      <c r="E162" s="2"/>
      <c r="F162" s="2"/>
      <c r="G162" s="2"/>
      <c r="H162" s="2"/>
      <c r="I162" s="2"/>
      <c r="J162" s="2"/>
      <c r="K162" s="2"/>
      <c r="L162" s="25"/>
      <c r="M162" s="2"/>
      <c r="N162" s="2"/>
      <c r="O162" s="2">
        <v>35200</v>
      </c>
      <c r="P162" s="3">
        <v>0.1</v>
      </c>
      <c r="Q162" s="2">
        <f t="shared" si="6"/>
        <v>3520</v>
      </c>
      <c r="R162" s="2">
        <f t="shared" si="7"/>
        <v>3520</v>
      </c>
      <c r="S162" s="2"/>
      <c r="T162" s="2"/>
      <c r="U162" s="56">
        <f t="shared" si="8"/>
        <v>3.52</v>
      </c>
    </row>
    <row r="163" spans="1:21" ht="18.75">
      <c r="A163" s="1"/>
      <c r="B163" s="4" t="s">
        <v>173</v>
      </c>
      <c r="C163" s="16">
        <v>3332</v>
      </c>
      <c r="D163" s="16">
        <v>5</v>
      </c>
      <c r="E163" s="2"/>
      <c r="F163" s="2"/>
      <c r="G163" s="2"/>
      <c r="H163" s="2"/>
      <c r="I163" s="2"/>
      <c r="J163" s="2"/>
      <c r="K163" s="2"/>
      <c r="L163" s="25"/>
      <c r="M163" s="2"/>
      <c r="N163" s="2"/>
      <c r="O163" s="2">
        <v>35200</v>
      </c>
      <c r="P163" s="3">
        <v>0.1</v>
      </c>
      <c r="Q163" s="2">
        <f t="shared" si="6"/>
        <v>3520</v>
      </c>
      <c r="R163" s="2">
        <f t="shared" si="7"/>
        <v>3520</v>
      </c>
      <c r="S163" s="2"/>
      <c r="T163" s="2"/>
      <c r="U163" s="56">
        <f t="shared" si="8"/>
        <v>3.52</v>
      </c>
    </row>
    <row r="164" spans="1:21" ht="18.75">
      <c r="A164" s="1"/>
      <c r="B164" s="4" t="s">
        <v>174</v>
      </c>
      <c r="C164" s="16">
        <v>4294</v>
      </c>
      <c r="D164" s="16">
        <v>6</v>
      </c>
      <c r="E164" s="2"/>
      <c r="F164" s="2"/>
      <c r="G164" s="2"/>
      <c r="H164" s="2"/>
      <c r="I164" s="2"/>
      <c r="J164" s="2"/>
      <c r="K164" s="2"/>
      <c r="L164" s="25"/>
      <c r="M164" s="2"/>
      <c r="N164" s="2"/>
      <c r="O164" s="2">
        <v>35200</v>
      </c>
      <c r="P164" s="3">
        <v>0.1</v>
      </c>
      <c r="Q164" s="2">
        <f t="shared" si="6"/>
        <v>3520</v>
      </c>
      <c r="R164" s="2">
        <f t="shared" si="7"/>
        <v>3520</v>
      </c>
      <c r="S164" s="2"/>
      <c r="T164" s="2"/>
      <c r="U164" s="56">
        <f t="shared" si="8"/>
        <v>3.52</v>
      </c>
    </row>
    <row r="165" spans="1:21" ht="18.75">
      <c r="A165" s="1"/>
      <c r="B165" s="4" t="s">
        <v>175</v>
      </c>
      <c r="C165" s="16">
        <v>2619</v>
      </c>
      <c r="D165" s="16">
        <v>6</v>
      </c>
      <c r="E165" s="2"/>
      <c r="F165" s="2"/>
      <c r="G165" s="2"/>
      <c r="H165" s="2"/>
      <c r="I165" s="2"/>
      <c r="J165" s="2"/>
      <c r="K165" s="2"/>
      <c r="L165" s="25"/>
      <c r="M165" s="2"/>
      <c r="N165" s="2"/>
      <c r="O165" s="2">
        <v>35200</v>
      </c>
      <c r="P165" s="3">
        <v>0.1</v>
      </c>
      <c r="Q165" s="2">
        <f t="shared" si="6"/>
        <v>3520</v>
      </c>
      <c r="R165" s="2">
        <f t="shared" si="7"/>
        <v>3520</v>
      </c>
      <c r="S165" s="2"/>
      <c r="T165" s="2"/>
      <c r="U165" s="56">
        <f t="shared" si="8"/>
        <v>3.52</v>
      </c>
    </row>
    <row r="166" spans="1:21" ht="18.75">
      <c r="A166" s="1"/>
      <c r="B166" s="4" t="s">
        <v>176</v>
      </c>
      <c r="C166" s="16">
        <v>1821</v>
      </c>
      <c r="D166" s="16">
        <v>6</v>
      </c>
      <c r="E166" s="2"/>
      <c r="F166" s="2"/>
      <c r="G166" s="2"/>
      <c r="H166" s="2"/>
      <c r="I166" s="2"/>
      <c r="J166" s="2"/>
      <c r="K166" s="2"/>
      <c r="L166" s="25"/>
      <c r="M166" s="2"/>
      <c r="N166" s="2"/>
      <c r="O166" s="2">
        <v>35200</v>
      </c>
      <c r="P166" s="3">
        <v>0.1</v>
      </c>
      <c r="Q166" s="2">
        <f t="shared" si="6"/>
        <v>3520</v>
      </c>
      <c r="R166" s="2">
        <f t="shared" si="7"/>
        <v>3520</v>
      </c>
      <c r="S166" s="2"/>
      <c r="T166" s="2"/>
      <c r="U166" s="56">
        <f t="shared" si="8"/>
        <v>3.52</v>
      </c>
    </row>
    <row r="167" spans="1:21" ht="18.75">
      <c r="A167" s="1"/>
      <c r="B167" s="4" t="s">
        <v>177</v>
      </c>
      <c r="C167" s="16">
        <v>1636</v>
      </c>
      <c r="D167" s="16">
        <v>6</v>
      </c>
      <c r="E167" s="2"/>
      <c r="F167" s="2"/>
      <c r="G167" s="2"/>
      <c r="H167" s="2"/>
      <c r="I167" s="2"/>
      <c r="J167" s="2"/>
      <c r="K167" s="2"/>
      <c r="L167" s="25"/>
      <c r="M167" s="2"/>
      <c r="N167" s="2"/>
      <c r="O167" s="2">
        <v>35200</v>
      </c>
      <c r="P167" s="3">
        <v>0.1</v>
      </c>
      <c r="Q167" s="2">
        <f t="shared" si="6"/>
        <v>3520</v>
      </c>
      <c r="R167" s="2">
        <f t="shared" si="7"/>
        <v>3520</v>
      </c>
      <c r="S167" s="2"/>
      <c r="T167" s="2"/>
      <c r="U167" s="56">
        <f t="shared" si="8"/>
        <v>3.52</v>
      </c>
    </row>
    <row r="168" spans="1:21" ht="18.75">
      <c r="A168" s="1"/>
      <c r="B168" s="4" t="s">
        <v>178</v>
      </c>
      <c r="C168" s="16">
        <v>2976</v>
      </c>
      <c r="D168" s="16">
        <v>5</v>
      </c>
      <c r="E168" s="2"/>
      <c r="F168" s="2"/>
      <c r="G168" s="2"/>
      <c r="H168" s="2"/>
      <c r="I168" s="2"/>
      <c r="J168" s="2"/>
      <c r="K168" s="2"/>
      <c r="L168" s="25"/>
      <c r="M168" s="2"/>
      <c r="N168" s="2"/>
      <c r="O168" s="2">
        <v>35200</v>
      </c>
      <c r="P168" s="3">
        <v>0.1</v>
      </c>
      <c r="Q168" s="2">
        <f t="shared" si="6"/>
        <v>3520</v>
      </c>
      <c r="R168" s="2">
        <f t="shared" si="7"/>
        <v>3520</v>
      </c>
      <c r="S168" s="2"/>
      <c r="T168" s="2"/>
      <c r="U168" s="56">
        <f t="shared" si="8"/>
        <v>3.52</v>
      </c>
    </row>
    <row r="169" spans="1:21" ht="18.75">
      <c r="A169" s="1"/>
      <c r="B169" s="4" t="s">
        <v>179</v>
      </c>
      <c r="C169" s="16">
        <v>0</v>
      </c>
      <c r="D169" s="16">
        <v>6</v>
      </c>
      <c r="E169" s="2"/>
      <c r="F169" s="2"/>
      <c r="G169" s="2"/>
      <c r="H169" s="2"/>
      <c r="I169" s="2"/>
      <c r="J169" s="2"/>
      <c r="K169" s="2"/>
      <c r="L169" s="25"/>
      <c r="M169" s="2"/>
      <c r="N169" s="2"/>
      <c r="O169" s="2">
        <v>0</v>
      </c>
      <c r="P169" s="3">
        <v>0.1</v>
      </c>
      <c r="Q169" s="2">
        <f t="shared" si="6"/>
        <v>0</v>
      </c>
      <c r="R169" s="2">
        <f t="shared" si="7"/>
        <v>0</v>
      </c>
      <c r="S169" s="2"/>
      <c r="T169" s="2"/>
      <c r="U169" s="56">
        <f t="shared" si="8"/>
        <v>0</v>
      </c>
    </row>
    <row r="170" spans="1:22" ht="18.75">
      <c r="A170" s="1"/>
      <c r="B170" s="4" t="s">
        <v>80</v>
      </c>
      <c r="C170" s="16">
        <v>3838</v>
      </c>
      <c r="D170" s="16">
        <v>5</v>
      </c>
      <c r="E170" s="2"/>
      <c r="F170" s="2"/>
      <c r="G170" s="2"/>
      <c r="H170" s="2"/>
      <c r="I170" s="2"/>
      <c r="J170" s="2"/>
      <c r="K170" s="2"/>
      <c r="L170" s="25"/>
      <c r="M170" s="2"/>
      <c r="N170" s="2"/>
      <c r="O170" s="2">
        <v>35200</v>
      </c>
      <c r="P170" s="3">
        <v>0.1</v>
      </c>
      <c r="Q170" s="2">
        <f t="shared" si="6"/>
        <v>3520</v>
      </c>
      <c r="R170" s="2">
        <f t="shared" si="7"/>
        <v>3520</v>
      </c>
      <c r="S170" s="2"/>
      <c r="T170" s="2"/>
      <c r="U170" s="56">
        <f t="shared" si="8"/>
        <v>3.52</v>
      </c>
      <c r="V170" s="50">
        <v>84</v>
      </c>
    </row>
    <row r="171" spans="1:21" ht="18.75">
      <c r="A171" s="1"/>
      <c r="B171" s="4" t="s">
        <v>180</v>
      </c>
      <c r="C171" s="16">
        <v>1152</v>
      </c>
      <c r="D171" s="16">
        <v>6</v>
      </c>
      <c r="E171" s="2"/>
      <c r="F171" s="2"/>
      <c r="G171" s="2"/>
      <c r="H171" s="2"/>
      <c r="I171" s="2"/>
      <c r="J171" s="2"/>
      <c r="K171" s="2"/>
      <c r="L171" s="25"/>
      <c r="M171" s="2"/>
      <c r="N171" s="2"/>
      <c r="O171" s="2">
        <v>35200</v>
      </c>
      <c r="P171" s="3">
        <v>0.1</v>
      </c>
      <c r="Q171" s="2">
        <f t="shared" si="6"/>
        <v>3520</v>
      </c>
      <c r="R171" s="2">
        <f t="shared" si="7"/>
        <v>3520</v>
      </c>
      <c r="S171" s="2"/>
      <c r="T171" s="2"/>
      <c r="U171" s="56">
        <f t="shared" si="8"/>
        <v>3.52</v>
      </c>
    </row>
    <row r="172" spans="1:21" ht="18.75">
      <c r="A172" s="21"/>
      <c r="B172" s="40" t="s">
        <v>181</v>
      </c>
      <c r="C172" s="22">
        <v>2919</v>
      </c>
      <c r="D172" s="22">
        <v>5</v>
      </c>
      <c r="E172" s="23"/>
      <c r="F172" s="23"/>
      <c r="G172" s="23"/>
      <c r="H172" s="23"/>
      <c r="I172" s="23"/>
      <c r="J172" s="23"/>
      <c r="K172" s="23"/>
      <c r="L172" s="27"/>
      <c r="M172" s="23"/>
      <c r="N172" s="23"/>
      <c r="O172" s="23">
        <v>35200</v>
      </c>
      <c r="P172" s="24">
        <v>0.1</v>
      </c>
      <c r="Q172" s="23">
        <f t="shared" si="6"/>
        <v>3520</v>
      </c>
      <c r="R172" s="23">
        <f t="shared" si="7"/>
        <v>3520</v>
      </c>
      <c r="S172" s="23"/>
      <c r="T172" s="23"/>
      <c r="U172" s="57">
        <f t="shared" si="8"/>
        <v>3.52</v>
      </c>
    </row>
    <row r="173" spans="1:22" ht="18.75">
      <c r="A173" s="20"/>
      <c r="B173" s="41" t="s">
        <v>81</v>
      </c>
      <c r="C173" s="15">
        <v>27103</v>
      </c>
      <c r="D173" s="15">
        <v>5</v>
      </c>
      <c r="E173" s="2">
        <v>36428</v>
      </c>
      <c r="F173" s="2">
        <f>E173*1.1</f>
        <v>40070.8</v>
      </c>
      <c r="G173" s="2">
        <f>F173*1.06</f>
        <v>42475.048</v>
      </c>
      <c r="H173" s="2">
        <f>G173*1.04</f>
        <v>44174.049920000005</v>
      </c>
      <c r="I173" s="2">
        <v>46674.62</v>
      </c>
      <c r="J173" s="2">
        <f>X6*45.5/12</f>
        <v>52087.3888888889</v>
      </c>
      <c r="K173" s="2">
        <f>J173*12</f>
        <v>625048.6666666667</v>
      </c>
      <c r="L173" s="25">
        <f>K173*30.2%</f>
        <v>188764.69733333334</v>
      </c>
      <c r="M173" s="2">
        <f>K173+L173</f>
        <v>813813.3640000001</v>
      </c>
      <c r="N173" s="2">
        <v>35200</v>
      </c>
      <c r="O173" s="2">
        <v>35199.5</v>
      </c>
      <c r="P173" s="3">
        <v>0.3</v>
      </c>
      <c r="Q173" s="2">
        <f t="shared" si="6"/>
        <v>10559.85</v>
      </c>
      <c r="R173" s="2">
        <f t="shared" si="7"/>
        <v>859573.214</v>
      </c>
      <c r="S173" s="2"/>
      <c r="T173" s="2"/>
      <c r="U173" s="56">
        <f t="shared" si="8"/>
        <v>859.573214</v>
      </c>
      <c r="V173" s="50">
        <v>85</v>
      </c>
    </row>
    <row r="174" spans="1:22" ht="18.75">
      <c r="A174" s="1"/>
      <c r="B174" s="4" t="s">
        <v>82</v>
      </c>
      <c r="C174" s="16">
        <v>2412</v>
      </c>
      <c r="D174" s="16">
        <v>6</v>
      </c>
      <c r="E174" s="2"/>
      <c r="F174" s="2"/>
      <c r="G174" s="2"/>
      <c r="H174" s="2"/>
      <c r="I174" s="2"/>
      <c r="J174" s="2"/>
      <c r="K174" s="2"/>
      <c r="L174" s="25"/>
      <c r="M174" s="2"/>
      <c r="N174" s="2"/>
      <c r="O174" s="2">
        <v>35200</v>
      </c>
      <c r="P174" s="3">
        <v>0.1</v>
      </c>
      <c r="Q174" s="2">
        <f t="shared" si="6"/>
        <v>3520</v>
      </c>
      <c r="R174" s="2">
        <f t="shared" si="7"/>
        <v>3520</v>
      </c>
      <c r="S174" s="2"/>
      <c r="T174" s="2"/>
      <c r="U174" s="56">
        <f t="shared" si="8"/>
        <v>3.52</v>
      </c>
      <c r="V174" s="50">
        <v>86</v>
      </c>
    </row>
    <row r="175" spans="1:21" ht="18.75">
      <c r="A175" s="1"/>
      <c r="B175" s="4" t="s">
        <v>182</v>
      </c>
      <c r="C175" s="16">
        <v>2735</v>
      </c>
      <c r="D175" s="16">
        <v>6</v>
      </c>
      <c r="E175" s="2"/>
      <c r="F175" s="2"/>
      <c r="G175" s="2"/>
      <c r="H175" s="2"/>
      <c r="I175" s="2"/>
      <c r="J175" s="2"/>
      <c r="K175" s="2"/>
      <c r="L175" s="25"/>
      <c r="M175" s="2"/>
      <c r="N175" s="2"/>
      <c r="O175" s="2">
        <v>35200</v>
      </c>
      <c r="P175" s="3">
        <v>0.1</v>
      </c>
      <c r="Q175" s="2">
        <f t="shared" si="6"/>
        <v>3520</v>
      </c>
      <c r="R175" s="2">
        <f t="shared" si="7"/>
        <v>3520</v>
      </c>
      <c r="S175" s="2"/>
      <c r="T175" s="2"/>
      <c r="U175" s="56">
        <f t="shared" si="8"/>
        <v>3.52</v>
      </c>
    </row>
    <row r="176" spans="1:22" ht="18.75">
      <c r="A176" s="1"/>
      <c r="B176" s="4" t="s">
        <v>83</v>
      </c>
      <c r="C176" s="16">
        <v>2674</v>
      </c>
      <c r="D176" s="16">
        <v>6</v>
      </c>
      <c r="E176" s="2"/>
      <c r="F176" s="2"/>
      <c r="G176" s="2"/>
      <c r="H176" s="2"/>
      <c r="I176" s="2"/>
      <c r="J176" s="2"/>
      <c r="K176" s="2"/>
      <c r="L176" s="25"/>
      <c r="M176" s="2"/>
      <c r="N176" s="2"/>
      <c r="O176" s="2">
        <v>35200</v>
      </c>
      <c r="P176" s="3">
        <v>0.1</v>
      </c>
      <c r="Q176" s="2">
        <f t="shared" si="6"/>
        <v>3520</v>
      </c>
      <c r="R176" s="2">
        <f t="shared" si="7"/>
        <v>3520</v>
      </c>
      <c r="S176" s="2"/>
      <c r="T176" s="2"/>
      <c r="U176" s="56">
        <f t="shared" si="8"/>
        <v>3.52</v>
      </c>
      <c r="V176" s="50">
        <v>87</v>
      </c>
    </row>
    <row r="177" spans="1:21" ht="18.75">
      <c r="A177" s="1"/>
      <c r="B177" s="4" t="s">
        <v>216</v>
      </c>
      <c r="C177" s="16">
        <v>2629</v>
      </c>
      <c r="D177" s="16">
        <v>6</v>
      </c>
      <c r="E177" s="2"/>
      <c r="F177" s="2"/>
      <c r="G177" s="2"/>
      <c r="H177" s="2"/>
      <c r="I177" s="2"/>
      <c r="J177" s="2"/>
      <c r="K177" s="2"/>
      <c r="L177" s="25"/>
      <c r="M177" s="2"/>
      <c r="N177" s="2"/>
      <c r="O177" s="2">
        <v>35200</v>
      </c>
      <c r="P177" s="3">
        <v>0.1</v>
      </c>
      <c r="Q177" s="2">
        <f t="shared" si="6"/>
        <v>3520</v>
      </c>
      <c r="R177" s="2">
        <f t="shared" si="7"/>
        <v>3520</v>
      </c>
      <c r="S177" s="2"/>
      <c r="T177" s="2"/>
      <c r="U177" s="56">
        <f t="shared" si="8"/>
        <v>3.52</v>
      </c>
    </row>
    <row r="178" spans="1:21" ht="18.75">
      <c r="A178" s="21"/>
      <c r="B178" s="40" t="s">
        <v>217</v>
      </c>
      <c r="C178" s="22">
        <v>16751</v>
      </c>
      <c r="D178" s="22">
        <v>3</v>
      </c>
      <c r="E178" s="23"/>
      <c r="F178" s="23"/>
      <c r="G178" s="23"/>
      <c r="H178" s="23"/>
      <c r="I178" s="23"/>
      <c r="J178" s="23"/>
      <c r="K178" s="23"/>
      <c r="L178" s="27"/>
      <c r="M178" s="23"/>
      <c r="N178" s="23"/>
      <c r="O178" s="23">
        <v>0</v>
      </c>
      <c r="P178" s="24">
        <v>0.2</v>
      </c>
      <c r="Q178" s="23">
        <f t="shared" si="6"/>
        <v>0</v>
      </c>
      <c r="R178" s="23">
        <f t="shared" si="7"/>
        <v>0</v>
      </c>
      <c r="S178" s="23"/>
      <c r="T178" s="23"/>
      <c r="U178" s="57">
        <f t="shared" si="8"/>
        <v>0</v>
      </c>
    </row>
    <row r="179" spans="1:22" ht="18.75">
      <c r="A179" s="20"/>
      <c r="B179" s="41" t="s">
        <v>84</v>
      </c>
      <c r="C179" s="15">
        <v>59903</v>
      </c>
      <c r="D179" s="15">
        <v>3</v>
      </c>
      <c r="E179" s="2">
        <v>36428</v>
      </c>
      <c r="F179" s="2">
        <f>E179*1.1</f>
        <v>40070.8</v>
      </c>
      <c r="G179" s="2">
        <f>F179*1.06</f>
        <v>42475.048</v>
      </c>
      <c r="H179" s="2">
        <f>G179*1.04</f>
        <v>44174.049920000005</v>
      </c>
      <c r="I179" s="2">
        <f>H179*1.04</f>
        <v>45941.01191680001</v>
      </c>
      <c r="J179" s="2">
        <f>X6*45.5/12</f>
        <v>52087.3888888889</v>
      </c>
      <c r="K179" s="2">
        <f>J179*12</f>
        <v>625048.6666666667</v>
      </c>
      <c r="L179" s="25">
        <f>K179*30.2%</f>
        <v>188764.69733333334</v>
      </c>
      <c r="M179" s="2">
        <f>K179+L179</f>
        <v>813813.3640000001</v>
      </c>
      <c r="N179" s="2">
        <v>35200</v>
      </c>
      <c r="O179" s="2">
        <v>35199.5</v>
      </c>
      <c r="P179" s="3">
        <v>0.6</v>
      </c>
      <c r="Q179" s="2">
        <f t="shared" si="6"/>
        <v>21119.7</v>
      </c>
      <c r="R179" s="2">
        <f t="shared" si="7"/>
        <v>870133.064</v>
      </c>
      <c r="S179" s="2"/>
      <c r="T179" s="2"/>
      <c r="U179" s="56">
        <f t="shared" si="8"/>
        <v>870.133064</v>
      </c>
      <c r="V179" s="50">
        <v>88</v>
      </c>
    </row>
    <row r="180" spans="1:21" ht="18.75">
      <c r="A180" s="1"/>
      <c r="B180" s="4" t="s">
        <v>183</v>
      </c>
      <c r="C180" s="16">
        <v>2372</v>
      </c>
      <c r="D180" s="16">
        <v>6</v>
      </c>
      <c r="E180" s="2"/>
      <c r="F180" s="2"/>
      <c r="G180" s="2"/>
      <c r="H180" s="2"/>
      <c r="I180" s="2"/>
      <c r="J180" s="2"/>
      <c r="K180" s="2"/>
      <c r="L180" s="25"/>
      <c r="M180" s="2"/>
      <c r="N180" s="2"/>
      <c r="O180" s="2">
        <v>35200</v>
      </c>
      <c r="P180" s="3">
        <v>0.1</v>
      </c>
      <c r="Q180" s="2">
        <f t="shared" si="6"/>
        <v>3520</v>
      </c>
      <c r="R180" s="2">
        <f t="shared" si="7"/>
        <v>3520</v>
      </c>
      <c r="S180" s="2"/>
      <c r="T180" s="2"/>
      <c r="U180" s="56">
        <f t="shared" si="8"/>
        <v>3.52</v>
      </c>
    </row>
    <row r="181" spans="1:22" ht="18.75">
      <c r="A181" s="1"/>
      <c r="B181" s="4" t="s">
        <v>85</v>
      </c>
      <c r="C181" s="16">
        <v>2805</v>
      </c>
      <c r="D181" s="16">
        <v>6</v>
      </c>
      <c r="E181" s="2"/>
      <c r="F181" s="2"/>
      <c r="G181" s="2"/>
      <c r="H181" s="2"/>
      <c r="I181" s="2"/>
      <c r="J181" s="2"/>
      <c r="K181" s="2"/>
      <c r="L181" s="25"/>
      <c r="M181" s="2"/>
      <c r="N181" s="2"/>
      <c r="O181" s="2">
        <v>35200</v>
      </c>
      <c r="P181" s="3">
        <v>0.1</v>
      </c>
      <c r="Q181" s="2">
        <f t="shared" si="6"/>
        <v>3520</v>
      </c>
      <c r="R181" s="2">
        <f t="shared" si="7"/>
        <v>3520</v>
      </c>
      <c r="S181" s="2"/>
      <c r="T181" s="2"/>
      <c r="U181" s="56">
        <f t="shared" si="8"/>
        <v>3.52</v>
      </c>
      <c r="V181" s="50">
        <v>89</v>
      </c>
    </row>
    <row r="182" spans="1:21" ht="18.75">
      <c r="A182" s="1"/>
      <c r="B182" s="4" t="s">
        <v>184</v>
      </c>
      <c r="C182" s="16">
        <v>1100</v>
      </c>
      <c r="D182" s="16">
        <v>6</v>
      </c>
      <c r="E182" s="2"/>
      <c r="F182" s="2"/>
      <c r="G182" s="2"/>
      <c r="H182" s="2"/>
      <c r="I182" s="2"/>
      <c r="J182" s="2"/>
      <c r="K182" s="2"/>
      <c r="L182" s="25"/>
      <c r="M182" s="2"/>
      <c r="N182" s="2"/>
      <c r="O182" s="2">
        <v>35200</v>
      </c>
      <c r="P182" s="3">
        <v>0.1</v>
      </c>
      <c r="Q182" s="2">
        <f t="shared" si="6"/>
        <v>3520</v>
      </c>
      <c r="R182" s="2">
        <f t="shared" si="7"/>
        <v>3520</v>
      </c>
      <c r="S182" s="2"/>
      <c r="T182" s="2"/>
      <c r="U182" s="56">
        <f t="shared" si="8"/>
        <v>3.52</v>
      </c>
    </row>
    <row r="183" spans="1:22" ht="18.75">
      <c r="A183" s="1"/>
      <c r="B183" s="4" t="s">
        <v>86</v>
      </c>
      <c r="C183" s="16">
        <v>4002</v>
      </c>
      <c r="D183" s="16">
        <v>5</v>
      </c>
      <c r="E183" s="2"/>
      <c r="F183" s="2"/>
      <c r="G183" s="2"/>
      <c r="H183" s="2"/>
      <c r="I183" s="2"/>
      <c r="J183" s="2"/>
      <c r="K183" s="2"/>
      <c r="L183" s="25"/>
      <c r="M183" s="2"/>
      <c r="N183" s="2"/>
      <c r="O183" s="2">
        <v>35200</v>
      </c>
      <c r="P183" s="3">
        <v>0.1</v>
      </c>
      <c r="Q183" s="2">
        <f t="shared" si="6"/>
        <v>3520</v>
      </c>
      <c r="R183" s="2">
        <f t="shared" si="7"/>
        <v>3520</v>
      </c>
      <c r="S183" s="2"/>
      <c r="T183" s="2"/>
      <c r="U183" s="56">
        <f t="shared" si="8"/>
        <v>3.52</v>
      </c>
      <c r="V183" s="50">
        <v>90</v>
      </c>
    </row>
    <row r="184" spans="1:21" ht="18.75">
      <c r="A184" s="1"/>
      <c r="B184" s="4" t="s">
        <v>185</v>
      </c>
      <c r="C184" s="16">
        <v>2635</v>
      </c>
      <c r="D184" s="16">
        <v>6</v>
      </c>
      <c r="E184" s="2"/>
      <c r="F184" s="2"/>
      <c r="G184" s="2"/>
      <c r="H184" s="2"/>
      <c r="I184" s="2"/>
      <c r="J184" s="2"/>
      <c r="K184" s="2"/>
      <c r="L184" s="25"/>
      <c r="M184" s="2"/>
      <c r="N184" s="2"/>
      <c r="O184" s="2">
        <v>35200</v>
      </c>
      <c r="P184" s="3">
        <v>0.1</v>
      </c>
      <c r="Q184" s="2">
        <f t="shared" si="6"/>
        <v>3520</v>
      </c>
      <c r="R184" s="2">
        <f t="shared" si="7"/>
        <v>3520</v>
      </c>
      <c r="S184" s="2"/>
      <c r="T184" s="2"/>
      <c r="U184" s="56">
        <f t="shared" si="8"/>
        <v>3.52</v>
      </c>
    </row>
    <row r="185" spans="1:22" ht="18.75">
      <c r="A185" s="1"/>
      <c r="B185" s="4" t="s">
        <v>87</v>
      </c>
      <c r="C185" s="16">
        <v>2001</v>
      </c>
      <c r="D185" s="16">
        <v>6</v>
      </c>
      <c r="E185" s="2"/>
      <c r="F185" s="2"/>
      <c r="G185" s="2"/>
      <c r="H185" s="2"/>
      <c r="I185" s="2"/>
      <c r="J185" s="2"/>
      <c r="K185" s="2"/>
      <c r="L185" s="25"/>
      <c r="M185" s="2"/>
      <c r="N185" s="2"/>
      <c r="O185" s="2">
        <v>35200</v>
      </c>
      <c r="P185" s="3">
        <v>0.1</v>
      </c>
      <c r="Q185" s="2">
        <f t="shared" si="6"/>
        <v>3520</v>
      </c>
      <c r="R185" s="2">
        <f t="shared" si="7"/>
        <v>3520</v>
      </c>
      <c r="S185" s="2"/>
      <c r="T185" s="2"/>
      <c r="U185" s="56">
        <f t="shared" si="8"/>
        <v>3.52</v>
      </c>
      <c r="V185" s="50">
        <v>91</v>
      </c>
    </row>
    <row r="186" spans="1:22" ht="18.75">
      <c r="A186" s="1"/>
      <c r="B186" s="4" t="s">
        <v>88</v>
      </c>
      <c r="C186" s="16">
        <v>1758</v>
      </c>
      <c r="D186" s="16">
        <v>6</v>
      </c>
      <c r="E186" s="2"/>
      <c r="F186" s="2"/>
      <c r="G186" s="2"/>
      <c r="H186" s="2"/>
      <c r="I186" s="2"/>
      <c r="J186" s="2"/>
      <c r="K186" s="2"/>
      <c r="L186" s="25"/>
      <c r="M186" s="2"/>
      <c r="N186" s="2"/>
      <c r="O186" s="2">
        <v>35200</v>
      </c>
      <c r="P186" s="3">
        <v>0.1</v>
      </c>
      <c r="Q186" s="2">
        <f t="shared" si="6"/>
        <v>3520</v>
      </c>
      <c r="R186" s="2">
        <f t="shared" si="7"/>
        <v>3520</v>
      </c>
      <c r="S186" s="2"/>
      <c r="T186" s="2"/>
      <c r="U186" s="56">
        <f t="shared" si="8"/>
        <v>3.52</v>
      </c>
      <c r="V186" s="50">
        <v>92</v>
      </c>
    </row>
    <row r="187" spans="1:22" ht="18.75">
      <c r="A187" s="1"/>
      <c r="B187" s="4" t="s">
        <v>89</v>
      </c>
      <c r="C187" s="16">
        <v>1772</v>
      </c>
      <c r="D187" s="16">
        <v>6</v>
      </c>
      <c r="E187" s="2"/>
      <c r="F187" s="2"/>
      <c r="G187" s="2"/>
      <c r="H187" s="2"/>
      <c r="I187" s="2"/>
      <c r="J187" s="2"/>
      <c r="K187" s="2"/>
      <c r="L187" s="25"/>
      <c r="M187" s="2"/>
      <c r="N187" s="2"/>
      <c r="O187" s="2">
        <v>35200</v>
      </c>
      <c r="P187" s="3">
        <v>0.1</v>
      </c>
      <c r="Q187" s="2">
        <f t="shared" si="6"/>
        <v>3520</v>
      </c>
      <c r="R187" s="2">
        <f t="shared" si="7"/>
        <v>3520</v>
      </c>
      <c r="S187" s="2"/>
      <c r="T187" s="2"/>
      <c r="U187" s="56">
        <f t="shared" si="8"/>
        <v>3.52</v>
      </c>
      <c r="V187" s="50">
        <v>93</v>
      </c>
    </row>
    <row r="188" spans="1:22" ht="18.75">
      <c r="A188" s="1"/>
      <c r="B188" s="4" t="s">
        <v>90</v>
      </c>
      <c r="C188" s="16">
        <v>2660</v>
      </c>
      <c r="D188" s="16">
        <v>6</v>
      </c>
      <c r="E188" s="2"/>
      <c r="F188" s="2"/>
      <c r="G188" s="2"/>
      <c r="H188" s="2"/>
      <c r="I188" s="2"/>
      <c r="J188" s="2"/>
      <c r="K188" s="2"/>
      <c r="L188" s="25"/>
      <c r="M188" s="2"/>
      <c r="N188" s="2"/>
      <c r="O188" s="2">
        <v>35200</v>
      </c>
      <c r="P188" s="3">
        <v>0.1</v>
      </c>
      <c r="Q188" s="2">
        <f t="shared" si="6"/>
        <v>3520</v>
      </c>
      <c r="R188" s="2">
        <f t="shared" si="7"/>
        <v>3520</v>
      </c>
      <c r="S188" s="2"/>
      <c r="T188" s="2"/>
      <c r="U188" s="56">
        <f t="shared" si="8"/>
        <v>3.52</v>
      </c>
      <c r="V188" s="50">
        <v>94</v>
      </c>
    </row>
    <row r="189" spans="1:21" ht="18.75">
      <c r="A189" s="1"/>
      <c r="B189" s="4" t="s">
        <v>186</v>
      </c>
      <c r="C189" s="16">
        <v>1687</v>
      </c>
      <c r="D189" s="16">
        <v>6</v>
      </c>
      <c r="E189" s="2"/>
      <c r="F189" s="2"/>
      <c r="G189" s="2"/>
      <c r="H189" s="2"/>
      <c r="I189" s="2"/>
      <c r="J189" s="2"/>
      <c r="K189" s="2"/>
      <c r="L189" s="25"/>
      <c r="M189" s="2"/>
      <c r="N189" s="2"/>
      <c r="O189" s="2">
        <v>35200</v>
      </c>
      <c r="P189" s="3">
        <v>0.1</v>
      </c>
      <c r="Q189" s="2">
        <f t="shared" si="6"/>
        <v>3520</v>
      </c>
      <c r="R189" s="2">
        <f t="shared" si="7"/>
        <v>3520</v>
      </c>
      <c r="S189" s="2"/>
      <c r="T189" s="2"/>
      <c r="U189" s="56">
        <f t="shared" si="8"/>
        <v>3.52</v>
      </c>
    </row>
    <row r="190" spans="1:22" ht="18.75">
      <c r="A190" s="1"/>
      <c r="B190" s="4" t="s">
        <v>91</v>
      </c>
      <c r="C190" s="16">
        <v>7183</v>
      </c>
      <c r="D190" s="16">
        <v>4</v>
      </c>
      <c r="E190" s="2"/>
      <c r="F190" s="2"/>
      <c r="G190" s="2"/>
      <c r="H190" s="2"/>
      <c r="I190" s="2"/>
      <c r="J190" s="2"/>
      <c r="K190" s="2"/>
      <c r="L190" s="25"/>
      <c r="M190" s="2"/>
      <c r="N190" s="2"/>
      <c r="O190" s="2">
        <v>35200</v>
      </c>
      <c r="P190" s="3">
        <v>0.1</v>
      </c>
      <c r="Q190" s="2">
        <f t="shared" si="6"/>
        <v>3520</v>
      </c>
      <c r="R190" s="2">
        <f t="shared" si="7"/>
        <v>3520</v>
      </c>
      <c r="S190" s="2"/>
      <c r="T190" s="2"/>
      <c r="U190" s="56">
        <f t="shared" si="8"/>
        <v>3.52</v>
      </c>
      <c r="V190" s="50">
        <v>95</v>
      </c>
    </row>
    <row r="191" spans="1:21" ht="18.75">
      <c r="A191" s="1"/>
      <c r="B191" s="4" t="s">
        <v>187</v>
      </c>
      <c r="C191" s="16">
        <v>704</v>
      </c>
      <c r="D191" s="16">
        <v>7</v>
      </c>
      <c r="E191" s="2"/>
      <c r="F191" s="2"/>
      <c r="G191" s="2"/>
      <c r="H191" s="2"/>
      <c r="I191" s="2"/>
      <c r="J191" s="2"/>
      <c r="K191" s="2"/>
      <c r="L191" s="25"/>
      <c r="M191" s="2"/>
      <c r="N191" s="2"/>
      <c r="O191" s="2">
        <v>35200</v>
      </c>
      <c r="P191" s="3">
        <v>0.1</v>
      </c>
      <c r="Q191" s="2">
        <f t="shared" si="6"/>
        <v>3520</v>
      </c>
      <c r="R191" s="2">
        <f t="shared" si="7"/>
        <v>3520</v>
      </c>
      <c r="S191" s="2"/>
      <c r="T191" s="2"/>
      <c r="U191" s="56">
        <f t="shared" si="8"/>
        <v>3.52</v>
      </c>
    </row>
    <row r="192" spans="1:22" ht="18.75">
      <c r="A192" s="21"/>
      <c r="B192" s="40" t="s">
        <v>92</v>
      </c>
      <c r="C192" s="22">
        <v>11319</v>
      </c>
      <c r="D192" s="22">
        <v>3</v>
      </c>
      <c r="E192" s="23"/>
      <c r="F192" s="23"/>
      <c r="G192" s="23"/>
      <c r="H192" s="23"/>
      <c r="I192" s="23"/>
      <c r="J192" s="23"/>
      <c r="K192" s="23"/>
      <c r="L192" s="27"/>
      <c r="M192" s="23"/>
      <c r="N192" s="23"/>
      <c r="O192" s="23">
        <v>35200</v>
      </c>
      <c r="P192" s="24">
        <v>0.2</v>
      </c>
      <c r="Q192" s="23">
        <f t="shared" si="6"/>
        <v>7040</v>
      </c>
      <c r="R192" s="23">
        <f t="shared" si="7"/>
        <v>7040</v>
      </c>
      <c r="S192" s="23"/>
      <c r="T192" s="23"/>
      <c r="U192" s="57">
        <f t="shared" si="8"/>
        <v>7.04</v>
      </c>
      <c r="V192" s="50">
        <v>96</v>
      </c>
    </row>
    <row r="193" spans="1:22" ht="18.75">
      <c r="A193" s="20"/>
      <c r="B193" s="41" t="s">
        <v>93</v>
      </c>
      <c r="C193" s="15">
        <v>42030</v>
      </c>
      <c r="D193" s="15">
        <v>4</v>
      </c>
      <c r="E193" s="2">
        <v>36428</v>
      </c>
      <c r="F193" s="2">
        <f>E193*1.1</f>
        <v>40070.8</v>
      </c>
      <c r="G193" s="2">
        <f>F193*1.06</f>
        <v>42475.048</v>
      </c>
      <c r="H193" s="2">
        <f>G193*1.04</f>
        <v>44174.049920000005</v>
      </c>
      <c r="I193" s="2">
        <f>H193*1.04</f>
        <v>45941.01191680001</v>
      </c>
      <c r="J193" s="2">
        <f>X6*45.5/12</f>
        <v>52087.3888888889</v>
      </c>
      <c r="K193" s="2">
        <f>J193*12</f>
        <v>625048.6666666667</v>
      </c>
      <c r="L193" s="25">
        <f>K193*30.2%</f>
        <v>188764.69733333334</v>
      </c>
      <c r="M193" s="2">
        <f>K193+L193</f>
        <v>813813.3640000001</v>
      </c>
      <c r="N193" s="2">
        <v>35200</v>
      </c>
      <c r="O193" s="2">
        <v>35199.5</v>
      </c>
      <c r="P193" s="3">
        <v>0.5</v>
      </c>
      <c r="Q193" s="2">
        <f t="shared" si="6"/>
        <v>17599.75</v>
      </c>
      <c r="R193" s="2">
        <f t="shared" si="7"/>
        <v>866613.1140000001</v>
      </c>
      <c r="S193" s="2"/>
      <c r="T193" s="2"/>
      <c r="U193" s="56">
        <f t="shared" si="8"/>
        <v>866.6131140000001</v>
      </c>
      <c r="V193" s="50">
        <v>97</v>
      </c>
    </row>
    <row r="194" spans="1:21" ht="18.75">
      <c r="A194" s="1"/>
      <c r="B194" s="4" t="s">
        <v>188</v>
      </c>
      <c r="C194" s="16">
        <v>2090</v>
      </c>
      <c r="D194" s="16">
        <v>6</v>
      </c>
      <c r="E194" s="2"/>
      <c r="F194" s="2"/>
      <c r="G194" s="2"/>
      <c r="H194" s="2"/>
      <c r="I194" s="2"/>
      <c r="J194" s="2"/>
      <c r="K194" s="2"/>
      <c r="L194" s="25"/>
      <c r="M194" s="2"/>
      <c r="N194" s="2"/>
      <c r="O194" s="2">
        <v>35200</v>
      </c>
      <c r="P194" s="3">
        <v>0.1</v>
      </c>
      <c r="Q194" s="2">
        <f t="shared" si="6"/>
        <v>3520</v>
      </c>
      <c r="R194" s="2">
        <f t="shared" si="7"/>
        <v>3520</v>
      </c>
      <c r="S194" s="2"/>
      <c r="T194" s="2"/>
      <c r="U194" s="56">
        <f t="shared" si="8"/>
        <v>3.52</v>
      </c>
    </row>
    <row r="195" spans="1:21" ht="18.75">
      <c r="A195" s="1"/>
      <c r="B195" s="4" t="s">
        <v>189</v>
      </c>
      <c r="C195" s="16">
        <v>1529</v>
      </c>
      <c r="D195" s="16">
        <v>6</v>
      </c>
      <c r="E195" s="2"/>
      <c r="F195" s="2"/>
      <c r="G195" s="2"/>
      <c r="H195" s="2"/>
      <c r="I195" s="2"/>
      <c r="J195" s="2"/>
      <c r="K195" s="2"/>
      <c r="L195" s="25"/>
      <c r="M195" s="2"/>
      <c r="N195" s="2"/>
      <c r="O195" s="2">
        <v>35200</v>
      </c>
      <c r="P195" s="3">
        <v>0.1</v>
      </c>
      <c r="Q195" s="2">
        <f t="shared" si="6"/>
        <v>3520</v>
      </c>
      <c r="R195" s="2">
        <f t="shared" si="7"/>
        <v>3520</v>
      </c>
      <c r="S195" s="2"/>
      <c r="T195" s="2"/>
      <c r="U195" s="56">
        <f t="shared" si="8"/>
        <v>3.52</v>
      </c>
    </row>
    <row r="196" spans="1:21" ht="18.75">
      <c r="A196" s="1"/>
      <c r="B196" s="4" t="s">
        <v>190</v>
      </c>
      <c r="C196" s="16">
        <v>1076</v>
      </c>
      <c r="D196" s="16">
        <v>6</v>
      </c>
      <c r="E196" s="2"/>
      <c r="F196" s="2"/>
      <c r="G196" s="2"/>
      <c r="H196" s="2"/>
      <c r="I196" s="2"/>
      <c r="J196" s="2"/>
      <c r="K196" s="2"/>
      <c r="L196" s="25"/>
      <c r="M196" s="2"/>
      <c r="N196" s="2"/>
      <c r="O196" s="2">
        <v>35200</v>
      </c>
      <c r="P196" s="3">
        <v>0.1</v>
      </c>
      <c r="Q196" s="2">
        <f t="shared" si="6"/>
        <v>3520</v>
      </c>
      <c r="R196" s="2">
        <f t="shared" si="7"/>
        <v>3520</v>
      </c>
      <c r="S196" s="2"/>
      <c r="T196" s="2"/>
      <c r="U196" s="56">
        <f t="shared" si="8"/>
        <v>3.52</v>
      </c>
    </row>
    <row r="197" spans="1:21" ht="18.75">
      <c r="A197" s="1"/>
      <c r="B197" s="4" t="s">
        <v>191</v>
      </c>
      <c r="C197" s="16">
        <v>1672</v>
      </c>
      <c r="D197" s="16">
        <v>6</v>
      </c>
      <c r="E197" s="2"/>
      <c r="F197" s="2"/>
      <c r="G197" s="2"/>
      <c r="H197" s="2"/>
      <c r="I197" s="2"/>
      <c r="J197" s="2"/>
      <c r="K197" s="2"/>
      <c r="L197" s="25"/>
      <c r="M197" s="2"/>
      <c r="N197" s="2"/>
      <c r="O197" s="2">
        <v>35200</v>
      </c>
      <c r="P197" s="3">
        <v>0.1</v>
      </c>
      <c r="Q197" s="2">
        <f t="shared" si="6"/>
        <v>3520</v>
      </c>
      <c r="R197" s="2">
        <f t="shared" si="7"/>
        <v>3520</v>
      </c>
      <c r="S197" s="2"/>
      <c r="T197" s="2"/>
      <c r="U197" s="56">
        <f t="shared" si="8"/>
        <v>3.52</v>
      </c>
    </row>
    <row r="198" spans="1:22" ht="18.75">
      <c r="A198" s="1"/>
      <c r="B198" s="4" t="s">
        <v>94</v>
      </c>
      <c r="C198" s="16">
        <v>2144</v>
      </c>
      <c r="D198" s="16">
        <v>6</v>
      </c>
      <c r="E198" s="2"/>
      <c r="F198" s="2"/>
      <c r="G198" s="2"/>
      <c r="H198" s="2"/>
      <c r="I198" s="2"/>
      <c r="J198" s="2"/>
      <c r="K198" s="2"/>
      <c r="L198" s="25"/>
      <c r="M198" s="2"/>
      <c r="N198" s="2"/>
      <c r="O198" s="2">
        <v>35200</v>
      </c>
      <c r="P198" s="3">
        <v>0.1</v>
      </c>
      <c r="Q198" s="2">
        <f t="shared" si="6"/>
        <v>3520</v>
      </c>
      <c r="R198" s="2">
        <f t="shared" si="7"/>
        <v>3520</v>
      </c>
      <c r="S198" s="2"/>
      <c r="T198" s="2"/>
      <c r="U198" s="56">
        <f t="shared" si="8"/>
        <v>3.52</v>
      </c>
      <c r="V198" s="50">
        <v>98</v>
      </c>
    </row>
    <row r="199" spans="1:21" ht="18.75">
      <c r="A199" s="21"/>
      <c r="B199" s="40" t="s">
        <v>192</v>
      </c>
      <c r="C199" s="22">
        <v>631</v>
      </c>
      <c r="D199" s="22">
        <v>7</v>
      </c>
      <c r="E199" s="23"/>
      <c r="F199" s="23"/>
      <c r="G199" s="23"/>
      <c r="H199" s="23"/>
      <c r="I199" s="23"/>
      <c r="J199" s="23"/>
      <c r="K199" s="23"/>
      <c r="L199" s="27"/>
      <c r="M199" s="23"/>
      <c r="N199" s="23"/>
      <c r="O199" s="23">
        <v>35200</v>
      </c>
      <c r="P199" s="24">
        <v>0.1</v>
      </c>
      <c r="Q199" s="23">
        <f t="shared" si="6"/>
        <v>3520</v>
      </c>
      <c r="R199" s="23">
        <f t="shared" si="7"/>
        <v>3520</v>
      </c>
      <c r="S199" s="23"/>
      <c r="T199" s="23"/>
      <c r="U199" s="57">
        <f t="shared" si="8"/>
        <v>3.52</v>
      </c>
    </row>
    <row r="200" spans="1:22" ht="18.75">
      <c r="A200" s="20"/>
      <c r="B200" s="42" t="s">
        <v>95</v>
      </c>
      <c r="C200" s="15">
        <v>123557</v>
      </c>
      <c r="D200" s="15">
        <v>2</v>
      </c>
      <c r="E200" s="2">
        <v>37055</v>
      </c>
      <c r="F200" s="2">
        <f>E200*1.1</f>
        <v>40760.5</v>
      </c>
      <c r="G200" s="2">
        <f>F200*1.06</f>
        <v>43206.130000000005</v>
      </c>
      <c r="H200" s="2">
        <f>G200*1.04</f>
        <v>44934.37520000001</v>
      </c>
      <c r="I200" s="2">
        <f>H200*1.04</f>
        <v>46731.75020800001</v>
      </c>
      <c r="J200" s="2">
        <f>X6*45.5/12</f>
        <v>52087.3888888889</v>
      </c>
      <c r="K200" s="2">
        <f>J200*12</f>
        <v>625048.6666666667</v>
      </c>
      <c r="L200" s="25">
        <f>K200*30.2%</f>
        <v>188764.69733333334</v>
      </c>
      <c r="M200" s="2">
        <f>K200+L200</f>
        <v>813813.3640000001</v>
      </c>
      <c r="N200" s="2">
        <v>35200</v>
      </c>
      <c r="O200" s="2">
        <v>35199.5</v>
      </c>
      <c r="P200" s="3">
        <v>1</v>
      </c>
      <c r="Q200" s="2">
        <f t="shared" si="6"/>
        <v>35199.5</v>
      </c>
      <c r="R200" s="6">
        <f t="shared" si="7"/>
        <v>884212.8640000001</v>
      </c>
      <c r="S200" s="2"/>
      <c r="T200" s="2"/>
      <c r="U200" s="56">
        <f t="shared" si="8"/>
        <v>884.2128640000001</v>
      </c>
      <c r="V200" s="50">
        <v>99</v>
      </c>
    </row>
    <row r="201" spans="1:21" ht="18.75">
      <c r="A201" s="1"/>
      <c r="B201" s="43" t="s">
        <v>218</v>
      </c>
      <c r="C201" s="16">
        <v>4825</v>
      </c>
      <c r="D201" s="16">
        <v>5</v>
      </c>
      <c r="E201" s="2"/>
      <c r="F201" s="2"/>
      <c r="G201" s="2"/>
      <c r="H201" s="2"/>
      <c r="I201" s="2"/>
      <c r="J201" s="2"/>
      <c r="K201" s="2"/>
      <c r="L201" s="25"/>
      <c r="M201" s="2"/>
      <c r="N201" s="2"/>
      <c r="O201" s="2">
        <v>35200</v>
      </c>
      <c r="P201" s="3">
        <v>0.1</v>
      </c>
      <c r="Q201" s="2">
        <f t="shared" si="6"/>
        <v>3520</v>
      </c>
      <c r="R201" s="2">
        <f t="shared" si="7"/>
        <v>3520</v>
      </c>
      <c r="S201" s="2"/>
      <c r="T201" s="2"/>
      <c r="U201" s="56">
        <f t="shared" si="8"/>
        <v>3.52</v>
      </c>
    </row>
    <row r="202" spans="1:21" ht="18.75">
      <c r="A202" s="1"/>
      <c r="B202" s="43" t="s">
        <v>193</v>
      </c>
      <c r="C202" s="16">
        <v>1789</v>
      </c>
      <c r="D202" s="16">
        <v>6</v>
      </c>
      <c r="E202" s="2"/>
      <c r="F202" s="2"/>
      <c r="G202" s="2"/>
      <c r="H202" s="2"/>
      <c r="I202" s="2"/>
      <c r="J202" s="2"/>
      <c r="K202" s="2"/>
      <c r="L202" s="25"/>
      <c r="M202" s="2"/>
      <c r="N202" s="2"/>
      <c r="O202" s="2">
        <v>35200</v>
      </c>
      <c r="P202" s="3">
        <v>0.1</v>
      </c>
      <c r="Q202" s="2">
        <f t="shared" si="6"/>
        <v>3520</v>
      </c>
      <c r="R202" s="2">
        <f t="shared" si="7"/>
        <v>3520</v>
      </c>
      <c r="S202" s="2"/>
      <c r="T202" s="2"/>
      <c r="U202" s="56">
        <f t="shared" si="8"/>
        <v>3.52</v>
      </c>
    </row>
    <row r="203" spans="1:22" ht="18.75">
      <c r="A203" s="1"/>
      <c r="B203" s="43" t="s">
        <v>96</v>
      </c>
      <c r="C203" s="16">
        <v>9405</v>
      </c>
      <c r="D203" s="16">
        <v>4</v>
      </c>
      <c r="E203" s="2"/>
      <c r="F203" s="2"/>
      <c r="G203" s="2"/>
      <c r="H203" s="2"/>
      <c r="I203" s="2"/>
      <c r="J203" s="2"/>
      <c r="K203" s="2"/>
      <c r="L203" s="25"/>
      <c r="M203" s="2"/>
      <c r="N203" s="2"/>
      <c r="O203" s="2">
        <v>35200</v>
      </c>
      <c r="P203" s="3">
        <v>0.1</v>
      </c>
      <c r="Q203" s="2">
        <f t="shared" si="6"/>
        <v>3520</v>
      </c>
      <c r="R203" s="2">
        <f t="shared" si="7"/>
        <v>3520</v>
      </c>
      <c r="S203" s="2"/>
      <c r="T203" s="2"/>
      <c r="U203" s="56">
        <f t="shared" si="8"/>
        <v>3.52</v>
      </c>
      <c r="V203" s="50">
        <v>100</v>
      </c>
    </row>
    <row r="204" spans="1:22" ht="18.75">
      <c r="A204" s="1"/>
      <c r="B204" s="43" t="s">
        <v>97</v>
      </c>
      <c r="C204" s="16">
        <v>22689</v>
      </c>
      <c r="D204" s="16">
        <v>2</v>
      </c>
      <c r="E204" s="2"/>
      <c r="F204" s="2"/>
      <c r="G204" s="2"/>
      <c r="H204" s="2"/>
      <c r="I204" s="2"/>
      <c r="J204" s="2"/>
      <c r="K204" s="2"/>
      <c r="L204" s="25"/>
      <c r="M204" s="2"/>
      <c r="N204" s="2"/>
      <c r="O204" s="2">
        <v>35200</v>
      </c>
      <c r="P204" s="3">
        <v>0.3</v>
      </c>
      <c r="Q204" s="2">
        <f t="shared" si="6"/>
        <v>10560</v>
      </c>
      <c r="R204" s="2">
        <f t="shared" si="7"/>
        <v>10560</v>
      </c>
      <c r="S204" s="2"/>
      <c r="T204" s="2"/>
      <c r="U204" s="56">
        <f t="shared" si="8"/>
        <v>10.56</v>
      </c>
      <c r="V204" s="50">
        <v>101</v>
      </c>
    </row>
    <row r="205" spans="1:21" ht="18.75">
      <c r="A205" s="1"/>
      <c r="B205" s="43" t="s">
        <v>194</v>
      </c>
      <c r="C205" s="16">
        <v>3018</v>
      </c>
      <c r="D205" s="16">
        <v>5</v>
      </c>
      <c r="E205" s="2"/>
      <c r="F205" s="2"/>
      <c r="G205" s="2"/>
      <c r="H205" s="2"/>
      <c r="I205" s="2"/>
      <c r="J205" s="2"/>
      <c r="K205" s="2"/>
      <c r="L205" s="25"/>
      <c r="M205" s="2"/>
      <c r="N205" s="2"/>
      <c r="O205" s="2">
        <v>35200</v>
      </c>
      <c r="P205" s="3">
        <v>0.1</v>
      </c>
      <c r="Q205" s="2">
        <f t="shared" si="6"/>
        <v>3520</v>
      </c>
      <c r="R205" s="2">
        <f t="shared" si="7"/>
        <v>3520</v>
      </c>
      <c r="S205" s="2"/>
      <c r="T205" s="2"/>
      <c r="U205" s="56">
        <f t="shared" si="8"/>
        <v>3.52</v>
      </c>
    </row>
    <row r="206" spans="1:21" ht="18.75">
      <c r="A206" s="1"/>
      <c r="B206" s="43" t="s">
        <v>219</v>
      </c>
      <c r="C206" s="16">
        <v>3096</v>
      </c>
      <c r="D206" s="16">
        <v>5</v>
      </c>
      <c r="E206" s="2"/>
      <c r="F206" s="2"/>
      <c r="G206" s="2"/>
      <c r="H206" s="2"/>
      <c r="I206" s="2"/>
      <c r="J206" s="2"/>
      <c r="K206" s="2"/>
      <c r="L206" s="25"/>
      <c r="M206" s="2"/>
      <c r="N206" s="2"/>
      <c r="O206" s="2">
        <v>35200</v>
      </c>
      <c r="P206" s="3">
        <v>0.1</v>
      </c>
      <c r="Q206" s="2">
        <f t="shared" si="6"/>
        <v>3520</v>
      </c>
      <c r="R206" s="2">
        <f t="shared" si="7"/>
        <v>3520</v>
      </c>
      <c r="S206" s="2"/>
      <c r="T206" s="2"/>
      <c r="U206" s="56">
        <f t="shared" si="8"/>
        <v>3.52</v>
      </c>
    </row>
    <row r="207" spans="1:22" ht="18.75">
      <c r="A207" s="1"/>
      <c r="B207" s="43" t="s">
        <v>98</v>
      </c>
      <c r="C207" s="16">
        <v>13418</v>
      </c>
      <c r="D207" s="16">
        <v>3</v>
      </c>
      <c r="E207" s="2"/>
      <c r="F207" s="2"/>
      <c r="G207" s="2"/>
      <c r="H207" s="2"/>
      <c r="I207" s="2"/>
      <c r="J207" s="2"/>
      <c r="K207" s="2"/>
      <c r="L207" s="25"/>
      <c r="M207" s="2"/>
      <c r="N207" s="2"/>
      <c r="O207" s="2">
        <v>35200</v>
      </c>
      <c r="P207" s="3">
        <v>0.2</v>
      </c>
      <c r="Q207" s="2">
        <f t="shared" si="6"/>
        <v>7040</v>
      </c>
      <c r="R207" s="2">
        <f t="shared" si="7"/>
        <v>7040</v>
      </c>
      <c r="S207" s="2"/>
      <c r="T207" s="2"/>
      <c r="U207" s="56">
        <f t="shared" si="8"/>
        <v>7.04</v>
      </c>
      <c r="V207" s="50">
        <v>102</v>
      </c>
    </row>
    <row r="208" spans="1:21" ht="18.75">
      <c r="A208" s="1"/>
      <c r="B208" s="43" t="s">
        <v>195</v>
      </c>
      <c r="C208" s="16">
        <v>1541</v>
      </c>
      <c r="D208" s="16">
        <v>6</v>
      </c>
      <c r="E208" s="2"/>
      <c r="F208" s="2"/>
      <c r="G208" s="2"/>
      <c r="H208" s="2"/>
      <c r="I208" s="2"/>
      <c r="J208" s="2"/>
      <c r="K208" s="2"/>
      <c r="L208" s="25"/>
      <c r="M208" s="2"/>
      <c r="N208" s="2"/>
      <c r="O208" s="2">
        <v>35200</v>
      </c>
      <c r="P208" s="3">
        <v>0.1</v>
      </c>
      <c r="Q208" s="2">
        <f t="shared" si="6"/>
        <v>3520</v>
      </c>
      <c r="R208" s="2">
        <f t="shared" si="7"/>
        <v>3520</v>
      </c>
      <c r="S208" s="2"/>
      <c r="T208" s="2"/>
      <c r="U208" s="56">
        <f t="shared" si="8"/>
        <v>3.52</v>
      </c>
    </row>
    <row r="209" spans="1:21" ht="18.75">
      <c r="A209" s="1"/>
      <c r="B209" s="43" t="s">
        <v>220</v>
      </c>
      <c r="C209" s="16">
        <v>11879</v>
      </c>
      <c r="D209" s="16">
        <v>3</v>
      </c>
      <c r="E209" s="2"/>
      <c r="F209" s="2"/>
      <c r="G209" s="2"/>
      <c r="H209" s="2"/>
      <c r="I209" s="2"/>
      <c r="J209" s="2"/>
      <c r="K209" s="2"/>
      <c r="L209" s="25"/>
      <c r="M209" s="2"/>
      <c r="N209" s="2"/>
      <c r="O209" s="2">
        <v>35200</v>
      </c>
      <c r="P209" s="3">
        <v>0.2</v>
      </c>
      <c r="Q209" s="2">
        <f t="shared" si="6"/>
        <v>7040</v>
      </c>
      <c r="R209" s="2">
        <f t="shared" si="7"/>
        <v>7040</v>
      </c>
      <c r="S209" s="2"/>
      <c r="T209" s="2"/>
      <c r="U209" s="56">
        <f t="shared" si="8"/>
        <v>7.04</v>
      </c>
    </row>
    <row r="210" spans="1:22" ht="18.75">
      <c r="A210" s="1"/>
      <c r="B210" s="43" t="s">
        <v>225</v>
      </c>
      <c r="C210" s="16">
        <v>4450</v>
      </c>
      <c r="D210" s="16">
        <v>5</v>
      </c>
      <c r="E210" s="2"/>
      <c r="F210" s="2"/>
      <c r="G210" s="2"/>
      <c r="H210" s="2"/>
      <c r="I210" s="2"/>
      <c r="J210" s="2"/>
      <c r="K210" s="2"/>
      <c r="L210" s="25"/>
      <c r="M210" s="2"/>
      <c r="N210" s="2"/>
      <c r="O210" s="2">
        <v>35200</v>
      </c>
      <c r="P210" s="3">
        <v>0.1</v>
      </c>
      <c r="Q210" s="2">
        <f t="shared" si="6"/>
        <v>3520</v>
      </c>
      <c r="R210" s="2">
        <f t="shared" si="7"/>
        <v>3520</v>
      </c>
      <c r="S210" s="2"/>
      <c r="T210" s="2"/>
      <c r="U210" s="56">
        <f t="shared" si="8"/>
        <v>3.52</v>
      </c>
      <c r="V210" s="50">
        <v>103</v>
      </c>
    </row>
    <row r="211" spans="1:21" ht="18.75">
      <c r="A211" s="1"/>
      <c r="B211" s="43" t="s">
        <v>221</v>
      </c>
      <c r="C211" s="16">
        <v>6355</v>
      </c>
      <c r="D211" s="16">
        <v>4</v>
      </c>
      <c r="E211" s="2"/>
      <c r="F211" s="2"/>
      <c r="G211" s="2"/>
      <c r="H211" s="2"/>
      <c r="I211" s="2"/>
      <c r="J211" s="2"/>
      <c r="K211" s="2"/>
      <c r="L211" s="25"/>
      <c r="M211" s="2"/>
      <c r="N211" s="2"/>
      <c r="O211" s="2">
        <v>35200</v>
      </c>
      <c r="P211" s="3">
        <v>0.1</v>
      </c>
      <c r="Q211" s="2">
        <f aca="true" t="shared" si="9" ref="Q211:Q223">O211*P211</f>
        <v>3520</v>
      </c>
      <c r="R211" s="2">
        <f aca="true" t="shared" si="10" ref="R211:R223">M211+N211+Q211</f>
        <v>3520</v>
      </c>
      <c r="S211" s="2"/>
      <c r="T211" s="2"/>
      <c r="U211" s="56">
        <f aca="true" t="shared" si="11" ref="U211:U224">R211/1000</f>
        <v>3.52</v>
      </c>
    </row>
    <row r="212" spans="1:21" ht="18.75">
      <c r="A212" s="21"/>
      <c r="B212" s="44" t="s">
        <v>196</v>
      </c>
      <c r="C212" s="22">
        <v>460</v>
      </c>
      <c r="D212" s="22">
        <v>7</v>
      </c>
      <c r="E212" s="23"/>
      <c r="F212" s="23"/>
      <c r="G212" s="23"/>
      <c r="H212" s="23"/>
      <c r="I212" s="23"/>
      <c r="J212" s="23"/>
      <c r="K212" s="23"/>
      <c r="L212" s="27"/>
      <c r="M212" s="23"/>
      <c r="N212" s="23"/>
      <c r="O212" s="23">
        <v>35200</v>
      </c>
      <c r="P212" s="24">
        <v>0.1</v>
      </c>
      <c r="Q212" s="23">
        <f t="shared" si="9"/>
        <v>3520</v>
      </c>
      <c r="R212" s="23">
        <f t="shared" si="10"/>
        <v>3520</v>
      </c>
      <c r="S212" s="23"/>
      <c r="T212" s="23"/>
      <c r="U212" s="57">
        <f t="shared" si="11"/>
        <v>3.52</v>
      </c>
    </row>
    <row r="213" spans="1:22" ht="18.75">
      <c r="A213" s="20"/>
      <c r="B213" s="42" t="s">
        <v>99</v>
      </c>
      <c r="C213" s="15">
        <v>68475</v>
      </c>
      <c r="D213" s="15">
        <v>3</v>
      </c>
      <c r="E213" s="2">
        <v>36428</v>
      </c>
      <c r="F213" s="2">
        <f>E213*1.1</f>
        <v>40070.8</v>
      </c>
      <c r="G213" s="2">
        <f>F213*1.06</f>
        <v>42475.048</v>
      </c>
      <c r="H213" s="2">
        <f>G213*1.04</f>
        <v>44174.049920000005</v>
      </c>
      <c r="I213" s="2">
        <v>47524</v>
      </c>
      <c r="J213" s="2">
        <f>X6*45.5/12</f>
        <v>52087.3888888889</v>
      </c>
      <c r="K213" s="2">
        <f>J213*12</f>
        <v>625048.6666666667</v>
      </c>
      <c r="L213" s="25">
        <f>K213*30.2%</f>
        <v>188764.69733333334</v>
      </c>
      <c r="M213" s="2">
        <f>K213+L213</f>
        <v>813813.3640000001</v>
      </c>
      <c r="N213" s="2">
        <v>35200</v>
      </c>
      <c r="O213" s="2">
        <v>35199.5</v>
      </c>
      <c r="P213" s="3">
        <v>0.7</v>
      </c>
      <c r="Q213" s="2">
        <f t="shared" si="9"/>
        <v>24639.649999999998</v>
      </c>
      <c r="R213" s="2">
        <f t="shared" si="10"/>
        <v>873653.0140000001</v>
      </c>
      <c r="S213" s="2"/>
      <c r="T213" s="2"/>
      <c r="U213" s="56">
        <f t="shared" si="11"/>
        <v>873.6530140000001</v>
      </c>
      <c r="V213" s="50">
        <v>104</v>
      </c>
    </row>
    <row r="214" spans="1:21" ht="18.75">
      <c r="A214" s="1"/>
      <c r="B214" s="43" t="s">
        <v>129</v>
      </c>
      <c r="C214" s="16">
        <v>1538</v>
      </c>
      <c r="D214" s="16">
        <v>6</v>
      </c>
      <c r="E214" s="2"/>
      <c r="F214" s="2"/>
      <c r="G214" s="2"/>
      <c r="H214" s="2"/>
      <c r="I214" s="2"/>
      <c r="J214" s="2"/>
      <c r="K214" s="2"/>
      <c r="L214" s="25"/>
      <c r="M214" s="2"/>
      <c r="N214" s="2"/>
      <c r="O214" s="2">
        <v>35200</v>
      </c>
      <c r="P214" s="3">
        <v>0.1</v>
      </c>
      <c r="Q214" s="2">
        <f t="shared" si="9"/>
        <v>3520</v>
      </c>
      <c r="R214" s="2">
        <f t="shared" si="10"/>
        <v>3520</v>
      </c>
      <c r="S214" s="2"/>
      <c r="T214" s="2"/>
      <c r="U214" s="56">
        <f t="shared" si="11"/>
        <v>3.52</v>
      </c>
    </row>
    <row r="215" spans="1:21" ht="18.75">
      <c r="A215" s="1"/>
      <c r="B215" s="43" t="s">
        <v>197</v>
      </c>
      <c r="C215" s="16">
        <v>995</v>
      </c>
      <c r="D215" s="16">
        <v>6</v>
      </c>
      <c r="E215" s="2"/>
      <c r="F215" s="2"/>
      <c r="G215" s="2"/>
      <c r="H215" s="2"/>
      <c r="I215" s="2"/>
      <c r="J215" s="2"/>
      <c r="K215" s="2"/>
      <c r="L215" s="25"/>
      <c r="M215" s="2"/>
      <c r="N215" s="2"/>
      <c r="O215" s="2">
        <v>35200</v>
      </c>
      <c r="P215" s="3">
        <v>0.1</v>
      </c>
      <c r="Q215" s="2">
        <f t="shared" si="9"/>
        <v>3520</v>
      </c>
      <c r="R215" s="2">
        <f t="shared" si="10"/>
        <v>3520</v>
      </c>
      <c r="S215" s="2"/>
      <c r="T215" s="2"/>
      <c r="U215" s="56">
        <f t="shared" si="11"/>
        <v>3.52</v>
      </c>
    </row>
    <row r="216" spans="1:21" ht="18.75">
      <c r="A216" s="1"/>
      <c r="B216" s="43" t="s">
        <v>198</v>
      </c>
      <c r="C216" s="16">
        <v>941</v>
      </c>
      <c r="D216" s="16">
        <v>7</v>
      </c>
      <c r="E216" s="2"/>
      <c r="F216" s="2"/>
      <c r="G216" s="2"/>
      <c r="H216" s="2"/>
      <c r="I216" s="2"/>
      <c r="J216" s="2"/>
      <c r="K216" s="2"/>
      <c r="L216" s="25"/>
      <c r="M216" s="2"/>
      <c r="N216" s="2"/>
      <c r="O216" s="2">
        <v>35200</v>
      </c>
      <c r="P216" s="3">
        <v>0.1</v>
      </c>
      <c r="Q216" s="2">
        <f t="shared" si="9"/>
        <v>3520</v>
      </c>
      <c r="R216" s="2">
        <f t="shared" si="10"/>
        <v>3520</v>
      </c>
      <c r="S216" s="2"/>
      <c r="T216" s="2"/>
      <c r="U216" s="56">
        <f t="shared" si="11"/>
        <v>3.52</v>
      </c>
    </row>
    <row r="217" spans="1:21" ht="18.75">
      <c r="A217" s="1"/>
      <c r="B217" s="43" t="s">
        <v>199</v>
      </c>
      <c r="C217" s="16">
        <v>612</v>
      </c>
      <c r="D217" s="16">
        <v>7</v>
      </c>
      <c r="E217" s="2"/>
      <c r="F217" s="2"/>
      <c r="G217" s="2"/>
      <c r="H217" s="2"/>
      <c r="I217" s="2"/>
      <c r="J217" s="2"/>
      <c r="K217" s="2"/>
      <c r="L217" s="25"/>
      <c r="M217" s="2"/>
      <c r="N217" s="2"/>
      <c r="O217" s="2">
        <v>35200</v>
      </c>
      <c r="P217" s="3">
        <v>0.1</v>
      </c>
      <c r="Q217" s="2">
        <f t="shared" si="9"/>
        <v>3520</v>
      </c>
      <c r="R217" s="2">
        <f t="shared" si="10"/>
        <v>3520</v>
      </c>
      <c r="S217" s="2"/>
      <c r="T217" s="2"/>
      <c r="U217" s="56">
        <f t="shared" si="11"/>
        <v>3.52</v>
      </c>
    </row>
    <row r="218" spans="1:21" ht="18.75">
      <c r="A218" s="1"/>
      <c r="B218" s="43" t="s">
        <v>200</v>
      </c>
      <c r="C218" s="16">
        <v>961</v>
      </c>
      <c r="D218" s="16">
        <v>7</v>
      </c>
      <c r="E218" s="2"/>
      <c r="F218" s="2"/>
      <c r="G218" s="2"/>
      <c r="H218" s="2"/>
      <c r="I218" s="2"/>
      <c r="J218" s="2"/>
      <c r="K218" s="2"/>
      <c r="L218" s="25"/>
      <c r="M218" s="2"/>
      <c r="N218" s="2"/>
      <c r="O218" s="2">
        <v>35200</v>
      </c>
      <c r="P218" s="3">
        <v>0.1</v>
      </c>
      <c r="Q218" s="2">
        <f t="shared" si="9"/>
        <v>3520</v>
      </c>
      <c r="R218" s="2">
        <f t="shared" si="10"/>
        <v>3520</v>
      </c>
      <c r="S218" s="2"/>
      <c r="T218" s="2"/>
      <c r="U218" s="56">
        <f t="shared" si="11"/>
        <v>3.52</v>
      </c>
    </row>
    <row r="219" spans="1:21" ht="18.75">
      <c r="A219" s="1"/>
      <c r="B219" s="43" t="s">
        <v>201</v>
      </c>
      <c r="C219" s="16">
        <v>455</v>
      </c>
      <c r="D219" s="16">
        <v>7</v>
      </c>
      <c r="E219" s="2"/>
      <c r="F219" s="2"/>
      <c r="G219" s="2"/>
      <c r="H219" s="2"/>
      <c r="I219" s="2"/>
      <c r="J219" s="2"/>
      <c r="K219" s="2"/>
      <c r="L219" s="25"/>
      <c r="M219" s="2"/>
      <c r="N219" s="2"/>
      <c r="O219" s="2">
        <v>35200</v>
      </c>
      <c r="P219" s="3">
        <v>0.1</v>
      </c>
      <c r="Q219" s="2">
        <f t="shared" si="9"/>
        <v>3520</v>
      </c>
      <c r="R219" s="2">
        <f t="shared" si="10"/>
        <v>3520</v>
      </c>
      <c r="S219" s="2"/>
      <c r="T219" s="2"/>
      <c r="U219" s="56">
        <f t="shared" si="11"/>
        <v>3.52</v>
      </c>
    </row>
    <row r="220" spans="1:21" ht="18.75">
      <c r="A220" s="1"/>
      <c r="B220" s="43" t="s">
        <v>222</v>
      </c>
      <c r="C220" s="16">
        <v>59215</v>
      </c>
      <c r="D220" s="16">
        <v>1</v>
      </c>
      <c r="E220" s="2"/>
      <c r="F220" s="2"/>
      <c r="G220" s="2"/>
      <c r="H220" s="2"/>
      <c r="I220" s="2"/>
      <c r="J220" s="2"/>
      <c r="K220" s="2"/>
      <c r="L220" s="25"/>
      <c r="M220" s="2"/>
      <c r="N220" s="2"/>
      <c r="O220" s="2">
        <v>0</v>
      </c>
      <c r="P220" s="3">
        <v>0.6</v>
      </c>
      <c r="Q220" s="2">
        <f t="shared" si="9"/>
        <v>0</v>
      </c>
      <c r="R220" s="2">
        <f t="shared" si="10"/>
        <v>0</v>
      </c>
      <c r="S220" s="2"/>
      <c r="T220" s="2"/>
      <c r="U220" s="56">
        <f t="shared" si="11"/>
        <v>0</v>
      </c>
    </row>
    <row r="221" spans="1:21" ht="18.75">
      <c r="A221" s="1"/>
      <c r="B221" s="43" t="s">
        <v>202</v>
      </c>
      <c r="C221" s="16">
        <v>1537</v>
      </c>
      <c r="D221" s="16">
        <v>6</v>
      </c>
      <c r="E221" s="2"/>
      <c r="F221" s="2"/>
      <c r="G221" s="2"/>
      <c r="H221" s="2"/>
      <c r="I221" s="2"/>
      <c r="J221" s="2"/>
      <c r="K221" s="2"/>
      <c r="L221" s="25"/>
      <c r="M221" s="2"/>
      <c r="N221" s="2"/>
      <c r="O221" s="2">
        <v>35200</v>
      </c>
      <c r="P221" s="3">
        <v>0.1</v>
      </c>
      <c r="Q221" s="2">
        <f t="shared" si="9"/>
        <v>3520</v>
      </c>
      <c r="R221" s="2">
        <f t="shared" si="10"/>
        <v>3520</v>
      </c>
      <c r="S221" s="2"/>
      <c r="T221" s="2"/>
      <c r="U221" s="56">
        <f t="shared" si="11"/>
        <v>3.52</v>
      </c>
    </row>
    <row r="222" spans="1:21" ht="18.75">
      <c r="A222" s="21"/>
      <c r="B222" s="44" t="s">
        <v>203</v>
      </c>
      <c r="C222" s="22">
        <v>2221</v>
      </c>
      <c r="D222" s="22">
        <v>6</v>
      </c>
      <c r="E222" s="23"/>
      <c r="F222" s="23"/>
      <c r="G222" s="23"/>
      <c r="H222" s="23"/>
      <c r="I222" s="23"/>
      <c r="J222" s="23"/>
      <c r="K222" s="23"/>
      <c r="L222" s="27"/>
      <c r="M222" s="23"/>
      <c r="N222" s="23"/>
      <c r="O222" s="23">
        <v>35200</v>
      </c>
      <c r="P222" s="24">
        <v>0.1</v>
      </c>
      <c r="Q222" s="23">
        <f t="shared" si="9"/>
        <v>3520</v>
      </c>
      <c r="R222" s="23">
        <f t="shared" si="10"/>
        <v>3520</v>
      </c>
      <c r="S222" s="23"/>
      <c r="T222" s="23"/>
      <c r="U222" s="57">
        <f t="shared" si="11"/>
        <v>3.52</v>
      </c>
    </row>
    <row r="223" spans="1:22" ht="18.75">
      <c r="A223" s="20"/>
      <c r="B223" s="45" t="s">
        <v>100</v>
      </c>
      <c r="C223" s="19">
        <v>67054</v>
      </c>
      <c r="D223" s="19">
        <v>3</v>
      </c>
      <c r="E223" s="2">
        <v>36428</v>
      </c>
      <c r="F223" s="2">
        <f>E223*1.1</f>
        <v>40070.8</v>
      </c>
      <c r="G223" s="2">
        <f>F223*1.06</f>
        <v>42475.048</v>
      </c>
      <c r="H223" s="2">
        <f>G223*1.04</f>
        <v>44174.049920000005</v>
      </c>
      <c r="I223" s="2">
        <f>H223*1.04</f>
        <v>45941.01191680001</v>
      </c>
      <c r="J223" s="2">
        <f>X6*45.5/12</f>
        <v>52087.3888888889</v>
      </c>
      <c r="K223" s="2">
        <f>J223*12</f>
        <v>625048.6666666667</v>
      </c>
      <c r="L223" s="2">
        <f>K223*30.2%</f>
        <v>188764.69733333334</v>
      </c>
      <c r="M223" s="2">
        <f>K223+L223</f>
        <v>813813.3640000001</v>
      </c>
      <c r="N223" s="2">
        <v>35200</v>
      </c>
      <c r="O223" s="2">
        <v>35200</v>
      </c>
      <c r="P223" s="3">
        <v>0.7</v>
      </c>
      <c r="Q223" s="2">
        <f t="shared" si="9"/>
        <v>24640</v>
      </c>
      <c r="R223" s="2">
        <f t="shared" si="10"/>
        <v>873653.3640000001</v>
      </c>
      <c r="S223" s="2"/>
      <c r="T223" s="2"/>
      <c r="U223" s="57">
        <f t="shared" si="11"/>
        <v>873.653364</v>
      </c>
      <c r="V223" s="50">
        <v>105</v>
      </c>
    </row>
    <row r="224" spans="1:23" ht="20.25">
      <c r="A224" s="5"/>
      <c r="B224" s="49" t="s">
        <v>101</v>
      </c>
      <c r="C224" s="17"/>
      <c r="D224" s="17"/>
      <c r="E224" s="6">
        <f>SUM(E18:E223)</f>
        <v>661350</v>
      </c>
      <c r="F224" s="6">
        <f>E224*1.1</f>
        <v>727485.0000000001</v>
      </c>
      <c r="G224" s="6">
        <f aca="true" t="shared" si="12" ref="G224:O224">SUM(G18:G223)</f>
        <v>771134.0999999999</v>
      </c>
      <c r="H224" s="6">
        <f t="shared" si="12"/>
        <v>801979.4640000003</v>
      </c>
      <c r="I224" s="6">
        <f>SUM(I18:I223)</f>
        <v>837958.2268096003</v>
      </c>
      <c r="J224" s="6">
        <f>SUM(J18:J223)</f>
        <v>937572.9999999999</v>
      </c>
      <c r="K224" s="6">
        <f t="shared" si="12"/>
        <v>11250876</v>
      </c>
      <c r="L224" s="6">
        <f t="shared" si="12"/>
        <v>3397764.5520000015</v>
      </c>
      <c r="M224" s="6">
        <f t="shared" si="12"/>
        <v>14648640.552000001</v>
      </c>
      <c r="N224" s="6">
        <f t="shared" si="12"/>
        <v>633600</v>
      </c>
      <c r="O224" s="6">
        <f t="shared" si="12"/>
        <v>6687991.5</v>
      </c>
      <c r="P224" s="7" t="s">
        <v>102</v>
      </c>
      <c r="Q224" s="6">
        <f>SUM(Q18:Q223)</f>
        <v>1267193.7999999998</v>
      </c>
      <c r="R224" s="6">
        <f>SUM(R18:R223)</f>
        <v>16549434.352</v>
      </c>
      <c r="S224" s="10"/>
      <c r="T224" s="10"/>
      <c r="U224" s="28">
        <f t="shared" si="11"/>
        <v>16549.434352</v>
      </c>
      <c r="W224" s="46"/>
    </row>
    <row r="225" spans="1:11" ht="18.75">
      <c r="A225" s="59"/>
      <c r="B225" s="48"/>
      <c r="I225" s="58"/>
      <c r="J225" s="47"/>
      <c r="K225" s="58"/>
    </row>
    <row r="226" spans="1:11" ht="15.75">
      <c r="A226" s="8"/>
      <c r="B226" s="8"/>
      <c r="C226" s="18"/>
      <c r="D226" s="18"/>
      <c r="I226" s="58"/>
      <c r="J226" s="58"/>
      <c r="K226" s="58"/>
    </row>
    <row r="227" spans="1:4" ht="15.75">
      <c r="A227" s="74" t="s">
        <v>121</v>
      </c>
      <c r="B227" s="74"/>
      <c r="C227" s="18"/>
      <c r="D227" s="18"/>
    </row>
    <row r="228" ht="12.75">
      <c r="N228" s="61"/>
    </row>
    <row r="229" ht="12.75">
      <c r="A229" s="60" t="s">
        <v>122</v>
      </c>
    </row>
    <row r="231" spans="5:7" ht="12.75">
      <c r="E231" s="50">
        <v>61087274</v>
      </c>
      <c r="F231" s="50">
        <f>SUM(D231:E231)</f>
        <v>61087274</v>
      </c>
      <c r="G231" s="50" t="s">
        <v>227</v>
      </c>
    </row>
  </sheetData>
  <sheetProtection/>
  <mergeCells count="27">
    <mergeCell ref="R15:R16"/>
    <mergeCell ref="E15:E16"/>
    <mergeCell ref="M15:M16"/>
    <mergeCell ref="G15:G16"/>
    <mergeCell ref="O15:O16"/>
    <mergeCell ref="P15:P16"/>
    <mergeCell ref="Q15:Q16"/>
    <mergeCell ref="A12:R12"/>
    <mergeCell ref="A227:B227"/>
    <mergeCell ref="I15:I16"/>
    <mergeCell ref="J15:J16"/>
    <mergeCell ref="K15:K16"/>
    <mergeCell ref="L15:L16"/>
    <mergeCell ref="A15:A16"/>
    <mergeCell ref="B15:B16"/>
    <mergeCell ref="C15:C16"/>
    <mergeCell ref="D15:D16"/>
    <mergeCell ref="A13:R13"/>
    <mergeCell ref="F15:F16"/>
    <mergeCell ref="H15:H16"/>
    <mergeCell ref="A3:B3"/>
    <mergeCell ref="A7:B7"/>
    <mergeCell ref="A8:B8"/>
    <mergeCell ref="A9:R9"/>
    <mergeCell ref="A10:R10"/>
    <mergeCell ref="A11:R11"/>
    <mergeCell ref="N15:N1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231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6.875" style="60" customWidth="1"/>
    <col min="2" max="2" width="52.375" style="50" customWidth="1"/>
    <col min="3" max="3" width="16.875" style="52" customWidth="1"/>
    <col min="4" max="4" width="12.75390625" style="52" customWidth="1"/>
    <col min="5" max="9" width="21.25390625" style="50" hidden="1" customWidth="1"/>
    <col min="10" max="10" width="21.25390625" style="50" customWidth="1"/>
    <col min="11" max="11" width="17.625" style="50" customWidth="1"/>
    <col min="12" max="12" width="17.00390625" style="50" customWidth="1"/>
    <col min="13" max="13" width="15.875" style="50" customWidth="1"/>
    <col min="14" max="14" width="18.25390625" style="50" customWidth="1"/>
    <col min="15" max="15" width="13.875" style="50" customWidth="1"/>
    <col min="16" max="16" width="10.75390625" style="51" customWidth="1"/>
    <col min="17" max="17" width="13.125" style="50" customWidth="1"/>
    <col min="18" max="18" width="22.75390625" style="50" customWidth="1"/>
    <col min="19" max="20" width="15.25390625" style="50" hidden="1" customWidth="1"/>
    <col min="21" max="21" width="12.125" style="52" hidden="1" customWidth="1"/>
    <col min="22" max="22" width="0" style="50" hidden="1" customWidth="1"/>
    <col min="23" max="23" width="11.625" style="50" bestFit="1" customWidth="1"/>
    <col min="24" max="24" width="13.75390625" style="50" customWidth="1"/>
    <col min="25" max="25" width="18.25390625" style="50" customWidth="1"/>
    <col min="26" max="16384" width="9.125" style="50" customWidth="1"/>
  </cols>
  <sheetData>
    <row r="1" spans="1:18" ht="15.75">
      <c r="A1" s="32"/>
      <c r="B1" s="33"/>
      <c r="C1" s="14"/>
      <c r="D1" s="14"/>
      <c r="R1" s="62" t="s">
        <v>246</v>
      </c>
    </row>
    <row r="2" spans="1:4" ht="15.75" hidden="1">
      <c r="A2" s="32"/>
      <c r="B2" s="33"/>
      <c r="C2" s="14"/>
      <c r="D2" s="14"/>
    </row>
    <row r="3" spans="1:24" ht="15.75" hidden="1">
      <c r="A3" s="81"/>
      <c r="B3" s="81"/>
      <c r="C3" s="14"/>
      <c r="D3" s="14"/>
      <c r="P3" s="51">
        <v>2022</v>
      </c>
      <c r="Q3" s="50">
        <v>13035.17</v>
      </c>
      <c r="R3" s="50" t="s">
        <v>235</v>
      </c>
      <c r="W3" s="50">
        <v>13556.58</v>
      </c>
      <c r="X3" s="50" t="s">
        <v>238</v>
      </c>
    </row>
    <row r="4" spans="1:18" ht="15.75" hidden="1">
      <c r="A4" s="32"/>
      <c r="B4" s="33"/>
      <c r="C4" s="14"/>
      <c r="D4" s="14"/>
      <c r="P4" s="51">
        <v>2023</v>
      </c>
      <c r="Q4" s="50">
        <v>14098.84</v>
      </c>
      <c r="R4" s="50" t="s">
        <v>239</v>
      </c>
    </row>
    <row r="5" spans="1:25" ht="15.75" hidden="1">
      <c r="A5" s="32"/>
      <c r="B5" s="33"/>
      <c r="C5" s="14"/>
      <c r="D5" s="14"/>
      <c r="P5" s="51">
        <v>2024</v>
      </c>
      <c r="Q5" s="50">
        <v>14662.79</v>
      </c>
      <c r="R5" s="50" t="s">
        <v>244</v>
      </c>
      <c r="X5" s="50">
        <f>(Q3*8+W3*4)/12</f>
        <v>13208.973333333333</v>
      </c>
      <c r="Y5" s="50">
        <v>2022</v>
      </c>
    </row>
    <row r="6" spans="24:25" ht="12.75" hidden="1">
      <c r="X6" s="50">
        <f>(Q4*4+W3*8)/12</f>
        <v>13737.333333333334</v>
      </c>
      <c r="Y6" s="50">
        <v>2023</v>
      </c>
    </row>
    <row r="7" spans="1:25" ht="18.75" hidden="1">
      <c r="A7" s="82"/>
      <c r="B7" s="82"/>
      <c r="C7" s="12"/>
      <c r="D7" s="12"/>
      <c r="X7" s="50">
        <f>(Q4*8+Q5*4)/12</f>
        <v>14286.823333333334</v>
      </c>
      <c r="Y7" s="50">
        <v>2024</v>
      </c>
    </row>
    <row r="8" spans="1:10" ht="18.75">
      <c r="A8" s="82"/>
      <c r="B8" s="82"/>
      <c r="C8" s="12"/>
      <c r="D8" s="12"/>
      <c r="E8" s="34"/>
      <c r="F8" s="34"/>
      <c r="G8" s="34"/>
      <c r="H8" s="34"/>
      <c r="I8" s="34"/>
      <c r="J8" s="34"/>
    </row>
    <row r="9" spans="1:20" ht="18.75">
      <c r="A9" s="82" t="s">
        <v>0</v>
      </c>
      <c r="B9" s="83"/>
      <c r="C9" s="83"/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84"/>
      <c r="R9" s="84"/>
      <c r="S9" s="53"/>
      <c r="T9" s="53"/>
    </row>
    <row r="10" spans="1:20" ht="18.75">
      <c r="A10" s="82" t="s">
        <v>245</v>
      </c>
      <c r="B10" s="83"/>
      <c r="C10" s="83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84"/>
      <c r="R10" s="84"/>
      <c r="S10" s="53"/>
      <c r="T10" s="53"/>
    </row>
    <row r="11" spans="1:20" ht="18.75">
      <c r="A11" s="82" t="s">
        <v>240</v>
      </c>
      <c r="B11" s="83"/>
      <c r="C11" s="83"/>
      <c r="D11" s="83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84"/>
      <c r="R11" s="84"/>
      <c r="S11" s="53"/>
      <c r="T11" s="53"/>
    </row>
    <row r="12" spans="1:20" ht="14.25">
      <c r="A12" s="70"/>
      <c r="B12" s="71"/>
      <c r="C12" s="71"/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/>
      <c r="Q12" s="72"/>
      <c r="R12" s="72"/>
      <c r="S12" s="35"/>
      <c r="T12" s="35"/>
    </row>
    <row r="13" spans="1:20" ht="15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36"/>
      <c r="T13" s="36"/>
    </row>
    <row r="15" spans="1:21" ht="12.75" customHeight="1">
      <c r="A15" s="75" t="s">
        <v>1</v>
      </c>
      <c r="B15" s="75" t="s">
        <v>2</v>
      </c>
      <c r="C15" s="78" t="s">
        <v>234</v>
      </c>
      <c r="D15" s="78" t="s">
        <v>125</v>
      </c>
      <c r="E15" s="65" t="s">
        <v>103</v>
      </c>
      <c r="F15" s="65" t="s">
        <v>107</v>
      </c>
      <c r="G15" s="65" t="s">
        <v>224</v>
      </c>
      <c r="H15" s="65" t="s">
        <v>228</v>
      </c>
      <c r="I15" s="65" t="s">
        <v>230</v>
      </c>
      <c r="J15" s="65" t="s">
        <v>243</v>
      </c>
      <c r="K15" s="65" t="s">
        <v>3</v>
      </c>
      <c r="L15" s="65" t="s">
        <v>4</v>
      </c>
      <c r="M15" s="65" t="s">
        <v>5</v>
      </c>
      <c r="N15" s="63" t="s">
        <v>6</v>
      </c>
      <c r="O15" s="63" t="s">
        <v>7</v>
      </c>
      <c r="P15" s="67" t="s">
        <v>8</v>
      </c>
      <c r="Q15" s="69"/>
      <c r="R15" s="63" t="s">
        <v>9</v>
      </c>
      <c r="S15" s="29"/>
      <c r="T15" s="29"/>
      <c r="U15" s="54"/>
    </row>
    <row r="16" spans="1:21" ht="108.75" customHeight="1">
      <c r="A16" s="76"/>
      <c r="B16" s="77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4"/>
      <c r="O16" s="64"/>
      <c r="P16" s="68"/>
      <c r="Q16" s="69"/>
      <c r="R16" s="64"/>
      <c r="S16" s="30"/>
      <c r="T16" s="30"/>
      <c r="U16" s="55"/>
    </row>
    <row r="17" spans="1:21" ht="15.75" customHeight="1">
      <c r="A17" s="37"/>
      <c r="B17" s="37"/>
      <c r="C17" s="13"/>
      <c r="D17" s="13"/>
      <c r="E17" s="11" t="s">
        <v>10</v>
      </c>
      <c r="F17" s="11"/>
      <c r="G17" s="11"/>
      <c r="H17" s="11"/>
      <c r="I17" s="11"/>
      <c r="J17" s="11"/>
      <c r="K17" s="11" t="s">
        <v>10</v>
      </c>
      <c r="L17" s="11" t="s">
        <v>10</v>
      </c>
      <c r="M17" s="38" t="s">
        <v>11</v>
      </c>
      <c r="N17" s="38" t="s">
        <v>12</v>
      </c>
      <c r="O17" s="38" t="s">
        <v>13</v>
      </c>
      <c r="P17" s="9" t="s">
        <v>14</v>
      </c>
      <c r="Q17" s="9" t="s">
        <v>15</v>
      </c>
      <c r="R17" s="11" t="s">
        <v>10</v>
      </c>
      <c r="S17" s="31"/>
      <c r="T17" s="31"/>
      <c r="U17" s="55"/>
    </row>
    <row r="18" spans="1:22" ht="18.75">
      <c r="A18" s="1"/>
      <c r="B18" s="39" t="s">
        <v>16</v>
      </c>
      <c r="C18" s="15">
        <v>48048</v>
      </c>
      <c r="D18" s="15">
        <v>4</v>
      </c>
      <c r="E18" s="2">
        <v>36428</v>
      </c>
      <c r="F18" s="2">
        <f>E18*1.1</f>
        <v>40070.8</v>
      </c>
      <c r="G18" s="2">
        <f>F18*1.06</f>
        <v>42475.048</v>
      </c>
      <c r="H18" s="2">
        <f>G18*1.04</f>
        <v>44174.049920000005</v>
      </c>
      <c r="I18" s="2">
        <v>47524</v>
      </c>
      <c r="J18" s="2">
        <f>X7*45.5/12</f>
        <v>54170.87180555556</v>
      </c>
      <c r="K18" s="2">
        <f>J18*12</f>
        <v>650050.4616666667</v>
      </c>
      <c r="L18" s="2">
        <f>K18*30.2%</f>
        <v>196315.23942333332</v>
      </c>
      <c r="M18" s="2">
        <f>K18+L18</f>
        <v>846365.70109</v>
      </c>
      <c r="N18" s="2">
        <v>35200</v>
      </c>
      <c r="O18" s="2">
        <v>35200.4</v>
      </c>
      <c r="P18" s="3">
        <v>0.5</v>
      </c>
      <c r="Q18" s="2">
        <f>O18*P18</f>
        <v>17600.2</v>
      </c>
      <c r="R18" s="2">
        <f>M18+N18+Q18</f>
        <v>899165.9010899999</v>
      </c>
      <c r="S18" s="2"/>
      <c r="T18" s="2"/>
      <c r="U18" s="56">
        <f>R18/1000</f>
        <v>899.1659010899999</v>
      </c>
      <c r="V18" s="50">
        <v>1</v>
      </c>
    </row>
    <row r="19" spans="1:21" ht="18.75">
      <c r="A19" s="1"/>
      <c r="B19" s="4" t="s">
        <v>127</v>
      </c>
      <c r="C19" s="16">
        <v>15088</v>
      </c>
      <c r="D19" s="16">
        <v>3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0</v>
      </c>
      <c r="P19" s="3">
        <v>0.2</v>
      </c>
      <c r="Q19" s="2">
        <f aca="true" t="shared" si="0" ref="Q19:Q82">O19*P19</f>
        <v>0</v>
      </c>
      <c r="R19" s="2">
        <f aca="true" t="shared" si="1" ref="R19:R82">M19+N19+Q19</f>
        <v>0</v>
      </c>
      <c r="S19" s="2"/>
      <c r="T19" s="2"/>
      <c r="U19" s="56">
        <f aca="true" t="shared" si="2" ref="U19:U82">R19/1000</f>
        <v>0</v>
      </c>
    </row>
    <row r="20" spans="1:21" ht="18.75">
      <c r="A20" s="1"/>
      <c r="B20" s="4" t="s">
        <v>128</v>
      </c>
      <c r="C20" s="16">
        <v>1505</v>
      </c>
      <c r="D20" s="16">
        <v>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35200</v>
      </c>
      <c r="P20" s="3">
        <v>0.1</v>
      </c>
      <c r="Q20" s="2">
        <f t="shared" si="0"/>
        <v>3520</v>
      </c>
      <c r="R20" s="2">
        <f t="shared" si="1"/>
        <v>3520</v>
      </c>
      <c r="S20" s="2"/>
      <c r="T20" s="2"/>
      <c r="U20" s="56">
        <f t="shared" si="2"/>
        <v>3.52</v>
      </c>
    </row>
    <row r="21" spans="1:21" ht="18.75">
      <c r="A21" s="1"/>
      <c r="B21" s="4" t="s">
        <v>129</v>
      </c>
      <c r="C21" s="16">
        <v>3301</v>
      </c>
      <c r="D21" s="16">
        <v>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35200</v>
      </c>
      <c r="P21" s="3">
        <v>0.1</v>
      </c>
      <c r="Q21" s="2">
        <f t="shared" si="0"/>
        <v>3520</v>
      </c>
      <c r="R21" s="2">
        <f t="shared" si="1"/>
        <v>3520</v>
      </c>
      <c r="S21" s="2"/>
      <c r="T21" s="2"/>
      <c r="U21" s="56">
        <f t="shared" si="2"/>
        <v>3.52</v>
      </c>
    </row>
    <row r="22" spans="1:22" ht="18.75">
      <c r="A22" s="1"/>
      <c r="B22" s="4" t="s">
        <v>17</v>
      </c>
      <c r="C22" s="16">
        <v>19490</v>
      </c>
      <c r="D22" s="16">
        <v>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35200</v>
      </c>
      <c r="P22" s="3">
        <v>0.2</v>
      </c>
      <c r="Q22" s="2">
        <f t="shared" si="0"/>
        <v>7040</v>
      </c>
      <c r="R22" s="2">
        <f t="shared" si="1"/>
        <v>7040</v>
      </c>
      <c r="S22" s="2"/>
      <c r="T22" s="2"/>
      <c r="U22" s="56">
        <f t="shared" si="2"/>
        <v>7.04</v>
      </c>
      <c r="V22" s="50">
        <v>2</v>
      </c>
    </row>
    <row r="23" spans="1:22" ht="18.75">
      <c r="A23" s="1"/>
      <c r="B23" s="4" t="s">
        <v>18</v>
      </c>
      <c r="C23" s="16">
        <v>4434</v>
      </c>
      <c r="D23" s="16">
        <v>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35200</v>
      </c>
      <c r="P23" s="3">
        <v>0.1</v>
      </c>
      <c r="Q23" s="2">
        <f t="shared" si="0"/>
        <v>3520</v>
      </c>
      <c r="R23" s="2">
        <f t="shared" si="1"/>
        <v>3520</v>
      </c>
      <c r="S23" s="2"/>
      <c r="T23" s="2"/>
      <c r="U23" s="56">
        <f t="shared" si="2"/>
        <v>3.52</v>
      </c>
      <c r="V23" s="50">
        <v>3</v>
      </c>
    </row>
    <row r="24" spans="1:21" ht="18.75">
      <c r="A24" s="1"/>
      <c r="B24" s="4" t="s">
        <v>130</v>
      </c>
      <c r="C24" s="16">
        <v>0</v>
      </c>
      <c r="D24" s="16">
        <v>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0</v>
      </c>
      <c r="P24" s="3">
        <v>0.1</v>
      </c>
      <c r="Q24" s="2">
        <f t="shared" si="0"/>
        <v>0</v>
      </c>
      <c r="R24" s="2">
        <f t="shared" si="1"/>
        <v>0</v>
      </c>
      <c r="S24" s="2"/>
      <c r="T24" s="2"/>
      <c r="U24" s="56">
        <f t="shared" si="2"/>
        <v>0</v>
      </c>
    </row>
    <row r="25" spans="1:21" ht="18.75">
      <c r="A25" s="1"/>
      <c r="B25" s="4" t="s">
        <v>112</v>
      </c>
      <c r="C25" s="16">
        <v>2145</v>
      </c>
      <c r="D25" s="16">
        <v>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35200</v>
      </c>
      <c r="P25" s="3">
        <v>0.1</v>
      </c>
      <c r="Q25" s="2">
        <f t="shared" si="0"/>
        <v>3520</v>
      </c>
      <c r="R25" s="2">
        <f t="shared" si="1"/>
        <v>3520</v>
      </c>
      <c r="S25" s="2"/>
      <c r="T25" s="2"/>
      <c r="U25" s="56">
        <f t="shared" si="2"/>
        <v>3.52</v>
      </c>
    </row>
    <row r="26" spans="1:21" ht="18.75">
      <c r="A26" s="1"/>
      <c r="B26" s="4" t="s">
        <v>131</v>
      </c>
      <c r="C26" s="16">
        <v>0</v>
      </c>
      <c r="D26" s="16">
        <v>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0</v>
      </c>
      <c r="P26" s="3">
        <v>0.1</v>
      </c>
      <c r="Q26" s="2">
        <f t="shared" si="0"/>
        <v>0</v>
      </c>
      <c r="R26" s="2">
        <f t="shared" si="1"/>
        <v>0</v>
      </c>
      <c r="S26" s="2"/>
      <c r="T26" s="2"/>
      <c r="U26" s="56">
        <f t="shared" si="2"/>
        <v>0</v>
      </c>
    </row>
    <row r="27" spans="1:21" ht="18.75">
      <c r="A27" s="21"/>
      <c r="B27" s="40" t="s">
        <v>132</v>
      </c>
      <c r="C27" s="22">
        <v>2085</v>
      </c>
      <c r="D27" s="22">
        <v>6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v>35200</v>
      </c>
      <c r="P27" s="24">
        <v>0.1</v>
      </c>
      <c r="Q27" s="23">
        <f t="shared" si="0"/>
        <v>3520</v>
      </c>
      <c r="R27" s="23">
        <f t="shared" si="1"/>
        <v>3520</v>
      </c>
      <c r="S27" s="23"/>
      <c r="T27" s="23"/>
      <c r="U27" s="57">
        <f t="shared" si="2"/>
        <v>3.52</v>
      </c>
    </row>
    <row r="28" spans="1:22" ht="18.75">
      <c r="A28" s="20"/>
      <c r="B28" s="41" t="s">
        <v>114</v>
      </c>
      <c r="C28" s="15">
        <v>51587</v>
      </c>
      <c r="D28" s="15">
        <v>3</v>
      </c>
      <c r="E28" s="2">
        <v>36428</v>
      </c>
      <c r="F28" s="2">
        <f>E28*1.1</f>
        <v>40070.8</v>
      </c>
      <c r="G28" s="2">
        <f>F28*1.06</f>
        <v>42475.048</v>
      </c>
      <c r="H28" s="2">
        <f>G28*1.04</f>
        <v>44174.049920000005</v>
      </c>
      <c r="I28" s="2">
        <f>H28*1.04</f>
        <v>45941.01191680001</v>
      </c>
      <c r="J28" s="2">
        <f>X7*45.5/12</f>
        <v>54170.87180555556</v>
      </c>
      <c r="K28" s="2">
        <f>J28*12</f>
        <v>650050.4616666667</v>
      </c>
      <c r="L28" s="2">
        <f>K28*30.2%</f>
        <v>196315.23942333332</v>
      </c>
      <c r="M28" s="2">
        <f>K28+L28</f>
        <v>846365.70109</v>
      </c>
      <c r="N28" s="2">
        <v>35200</v>
      </c>
      <c r="O28" s="2">
        <v>35200.4</v>
      </c>
      <c r="P28" s="3">
        <v>0.6</v>
      </c>
      <c r="Q28" s="2">
        <f t="shared" si="0"/>
        <v>21120.24</v>
      </c>
      <c r="R28" s="2">
        <f t="shared" si="1"/>
        <v>902685.94109</v>
      </c>
      <c r="S28" s="2"/>
      <c r="T28" s="2"/>
      <c r="U28" s="56">
        <f t="shared" si="2"/>
        <v>902.68594109</v>
      </c>
      <c r="V28" s="50">
        <v>4</v>
      </c>
    </row>
    <row r="29" spans="1:22" ht="18.75">
      <c r="A29" s="1"/>
      <c r="B29" s="4" t="s">
        <v>19</v>
      </c>
      <c r="C29" s="16">
        <v>8422</v>
      </c>
      <c r="D29" s="16">
        <v>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35200</v>
      </c>
      <c r="P29" s="3">
        <v>0.1</v>
      </c>
      <c r="Q29" s="2">
        <f t="shared" si="0"/>
        <v>3520</v>
      </c>
      <c r="R29" s="2">
        <f t="shared" si="1"/>
        <v>3520</v>
      </c>
      <c r="S29" s="2"/>
      <c r="T29" s="2"/>
      <c r="U29" s="56">
        <f t="shared" si="2"/>
        <v>3.52</v>
      </c>
      <c r="V29" s="50">
        <v>5</v>
      </c>
    </row>
    <row r="30" spans="1:22" ht="18.75">
      <c r="A30" s="1"/>
      <c r="B30" s="4" t="s">
        <v>20</v>
      </c>
      <c r="C30" s="16">
        <v>0</v>
      </c>
      <c r="D30" s="16">
        <v>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0</v>
      </c>
      <c r="P30" s="3">
        <v>0.1</v>
      </c>
      <c r="Q30" s="2">
        <f t="shared" si="0"/>
        <v>0</v>
      </c>
      <c r="R30" s="2">
        <f t="shared" si="1"/>
        <v>0</v>
      </c>
      <c r="S30" s="2"/>
      <c r="T30" s="2"/>
      <c r="U30" s="56">
        <f t="shared" si="2"/>
        <v>0</v>
      </c>
      <c r="V30" s="50">
        <v>6</v>
      </c>
    </row>
    <row r="31" spans="1:22" ht="18.75">
      <c r="A31" s="1"/>
      <c r="B31" s="4" t="s">
        <v>21</v>
      </c>
      <c r="C31" s="16">
        <v>9672</v>
      </c>
      <c r="D31" s="16">
        <v>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35200</v>
      </c>
      <c r="P31" s="3">
        <v>0.1</v>
      </c>
      <c r="Q31" s="2">
        <f t="shared" si="0"/>
        <v>3520</v>
      </c>
      <c r="R31" s="2">
        <f t="shared" si="1"/>
        <v>3520</v>
      </c>
      <c r="S31" s="2"/>
      <c r="T31" s="2"/>
      <c r="U31" s="56">
        <f t="shared" si="2"/>
        <v>3.52</v>
      </c>
      <c r="V31" s="50">
        <v>7</v>
      </c>
    </row>
    <row r="32" spans="1:22" ht="18.75">
      <c r="A32" s="1"/>
      <c r="B32" s="4" t="s">
        <v>22</v>
      </c>
      <c r="C32" s="16">
        <v>0</v>
      </c>
      <c r="D32" s="16">
        <v>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0</v>
      </c>
      <c r="P32" s="3">
        <v>0.1</v>
      </c>
      <c r="Q32" s="2">
        <f t="shared" si="0"/>
        <v>0</v>
      </c>
      <c r="R32" s="2">
        <f t="shared" si="1"/>
        <v>0</v>
      </c>
      <c r="S32" s="2"/>
      <c r="T32" s="2"/>
      <c r="U32" s="56">
        <f t="shared" si="2"/>
        <v>0</v>
      </c>
      <c r="V32" s="50">
        <v>8</v>
      </c>
    </row>
    <row r="33" spans="1:22" ht="18.75">
      <c r="A33" s="1"/>
      <c r="B33" s="4" t="s">
        <v>113</v>
      </c>
      <c r="C33" s="16">
        <v>0</v>
      </c>
      <c r="D33" s="16">
        <v>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0</v>
      </c>
      <c r="P33" s="3">
        <v>0.1</v>
      </c>
      <c r="Q33" s="2">
        <f t="shared" si="0"/>
        <v>0</v>
      </c>
      <c r="R33" s="2">
        <f t="shared" si="1"/>
        <v>0</v>
      </c>
      <c r="S33" s="2"/>
      <c r="T33" s="2"/>
      <c r="U33" s="56">
        <f t="shared" si="2"/>
        <v>0</v>
      </c>
      <c r="V33" s="50">
        <v>9</v>
      </c>
    </row>
    <row r="34" spans="1:22" ht="18.75">
      <c r="A34" s="1"/>
      <c r="B34" s="4" t="s">
        <v>23</v>
      </c>
      <c r="C34" s="16">
        <v>0</v>
      </c>
      <c r="D34" s="16">
        <v>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0</v>
      </c>
      <c r="P34" s="3">
        <v>0.1</v>
      </c>
      <c r="Q34" s="2">
        <f t="shared" si="0"/>
        <v>0</v>
      </c>
      <c r="R34" s="2">
        <f t="shared" si="1"/>
        <v>0</v>
      </c>
      <c r="S34" s="2"/>
      <c r="T34" s="2"/>
      <c r="U34" s="56">
        <f t="shared" si="2"/>
        <v>0</v>
      </c>
      <c r="V34" s="50">
        <v>10</v>
      </c>
    </row>
    <row r="35" spans="1:22" ht="18.75">
      <c r="A35" s="1"/>
      <c r="B35" s="4" t="s">
        <v>24</v>
      </c>
      <c r="C35" s="16">
        <v>6459</v>
      </c>
      <c r="D35" s="16">
        <v>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35200</v>
      </c>
      <c r="P35" s="3">
        <v>0.1</v>
      </c>
      <c r="Q35" s="2">
        <f t="shared" si="0"/>
        <v>3520</v>
      </c>
      <c r="R35" s="2">
        <f t="shared" si="1"/>
        <v>3520</v>
      </c>
      <c r="S35" s="2"/>
      <c r="T35" s="2"/>
      <c r="U35" s="56">
        <f t="shared" si="2"/>
        <v>3.52</v>
      </c>
      <c r="V35" s="50">
        <v>11</v>
      </c>
    </row>
    <row r="36" spans="1:22" ht="18.75">
      <c r="A36" s="1"/>
      <c r="B36" s="4" t="s">
        <v>25</v>
      </c>
      <c r="C36" s="16">
        <v>0</v>
      </c>
      <c r="D36" s="16">
        <v>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0</v>
      </c>
      <c r="P36" s="3">
        <v>0.1</v>
      </c>
      <c r="Q36" s="2">
        <f t="shared" si="0"/>
        <v>0</v>
      </c>
      <c r="R36" s="2">
        <f t="shared" si="1"/>
        <v>0</v>
      </c>
      <c r="S36" s="2"/>
      <c r="T36" s="2"/>
      <c r="U36" s="56">
        <f t="shared" si="2"/>
        <v>0</v>
      </c>
      <c r="V36" s="50">
        <v>12</v>
      </c>
    </row>
    <row r="37" spans="1:22" ht="18.75">
      <c r="A37" s="1"/>
      <c r="B37" s="4" t="s">
        <v>26</v>
      </c>
      <c r="C37" s="16">
        <v>0</v>
      </c>
      <c r="D37" s="16">
        <v>6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0</v>
      </c>
      <c r="P37" s="3">
        <v>0.1</v>
      </c>
      <c r="Q37" s="2">
        <f t="shared" si="0"/>
        <v>0</v>
      </c>
      <c r="R37" s="2">
        <f t="shared" si="1"/>
        <v>0</v>
      </c>
      <c r="S37" s="2"/>
      <c r="T37" s="2"/>
      <c r="U37" s="56">
        <f t="shared" si="2"/>
        <v>0</v>
      </c>
      <c r="V37" s="50">
        <v>13</v>
      </c>
    </row>
    <row r="38" spans="1:22" ht="18.75">
      <c r="A38" s="1"/>
      <c r="B38" s="4" t="s">
        <v>115</v>
      </c>
      <c r="C38" s="16">
        <v>8490</v>
      </c>
      <c r="D38" s="16">
        <v>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35200</v>
      </c>
      <c r="P38" s="3">
        <v>0.1</v>
      </c>
      <c r="Q38" s="2">
        <f t="shared" si="0"/>
        <v>3520</v>
      </c>
      <c r="R38" s="2">
        <f t="shared" si="1"/>
        <v>3520</v>
      </c>
      <c r="S38" s="2"/>
      <c r="T38" s="2"/>
      <c r="U38" s="56">
        <f t="shared" si="2"/>
        <v>3.52</v>
      </c>
      <c r="V38" s="50">
        <v>14</v>
      </c>
    </row>
    <row r="39" spans="1:22" ht="18.75">
      <c r="A39" s="1"/>
      <c r="B39" s="4" t="s">
        <v>27</v>
      </c>
      <c r="C39" s="16">
        <v>0</v>
      </c>
      <c r="D39" s="16">
        <v>6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0</v>
      </c>
      <c r="P39" s="3">
        <v>0.1</v>
      </c>
      <c r="Q39" s="2">
        <f t="shared" si="0"/>
        <v>0</v>
      </c>
      <c r="R39" s="2">
        <f t="shared" si="1"/>
        <v>0</v>
      </c>
      <c r="S39" s="2"/>
      <c r="T39" s="2"/>
      <c r="U39" s="56">
        <f t="shared" si="2"/>
        <v>0</v>
      </c>
      <c r="V39" s="50">
        <v>15</v>
      </c>
    </row>
    <row r="40" spans="1:22" ht="18.75">
      <c r="A40" s="1"/>
      <c r="B40" s="4" t="s">
        <v>28</v>
      </c>
      <c r="C40" s="16">
        <v>5093</v>
      </c>
      <c r="D40" s="16">
        <v>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v>35200</v>
      </c>
      <c r="P40" s="3">
        <v>0.1</v>
      </c>
      <c r="Q40" s="2">
        <f t="shared" si="0"/>
        <v>3520</v>
      </c>
      <c r="R40" s="2">
        <f t="shared" si="1"/>
        <v>3520</v>
      </c>
      <c r="S40" s="2"/>
      <c r="T40" s="2"/>
      <c r="U40" s="56">
        <f t="shared" si="2"/>
        <v>3.52</v>
      </c>
      <c r="V40" s="50">
        <v>16</v>
      </c>
    </row>
    <row r="41" spans="1:22" ht="18.75">
      <c r="A41" s="1"/>
      <c r="B41" s="4" t="s">
        <v>29</v>
      </c>
      <c r="C41" s="16">
        <v>1763</v>
      </c>
      <c r="D41" s="16">
        <v>6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35200</v>
      </c>
      <c r="P41" s="3">
        <v>0.1</v>
      </c>
      <c r="Q41" s="2">
        <f t="shared" si="0"/>
        <v>3520</v>
      </c>
      <c r="R41" s="2">
        <f t="shared" si="1"/>
        <v>3520</v>
      </c>
      <c r="S41" s="2"/>
      <c r="T41" s="2"/>
      <c r="U41" s="56">
        <f t="shared" si="2"/>
        <v>3.52</v>
      </c>
      <c r="V41" s="50">
        <v>17</v>
      </c>
    </row>
    <row r="42" spans="1:22" ht="18.75">
      <c r="A42" s="1"/>
      <c r="B42" s="4" t="s">
        <v>30</v>
      </c>
      <c r="C42" s="16">
        <v>0</v>
      </c>
      <c r="D42" s="16">
        <v>6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>
        <v>0</v>
      </c>
      <c r="P42" s="3">
        <v>0.1</v>
      </c>
      <c r="Q42" s="2">
        <f t="shared" si="0"/>
        <v>0</v>
      </c>
      <c r="R42" s="2">
        <f t="shared" si="1"/>
        <v>0</v>
      </c>
      <c r="S42" s="2"/>
      <c r="T42" s="2"/>
      <c r="U42" s="56">
        <f t="shared" si="2"/>
        <v>0</v>
      </c>
      <c r="V42" s="50">
        <v>18</v>
      </c>
    </row>
    <row r="43" spans="1:22" ht="18.75">
      <c r="A43" s="21"/>
      <c r="B43" s="40" t="s">
        <v>31</v>
      </c>
      <c r="C43" s="22">
        <v>0</v>
      </c>
      <c r="D43" s="22">
        <v>6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>
        <v>0</v>
      </c>
      <c r="P43" s="24">
        <v>0.1</v>
      </c>
      <c r="Q43" s="23">
        <f t="shared" si="0"/>
        <v>0</v>
      </c>
      <c r="R43" s="23">
        <f t="shared" si="1"/>
        <v>0</v>
      </c>
      <c r="S43" s="23"/>
      <c r="T43" s="23"/>
      <c r="U43" s="57">
        <f t="shared" si="2"/>
        <v>0</v>
      </c>
      <c r="V43" s="50">
        <v>19</v>
      </c>
    </row>
    <row r="44" spans="1:22" ht="18.75">
      <c r="A44" s="20"/>
      <c r="B44" s="41" t="s">
        <v>32</v>
      </c>
      <c r="C44" s="15">
        <v>87167</v>
      </c>
      <c r="D44" s="15">
        <v>3</v>
      </c>
      <c r="E44" s="2">
        <v>37055</v>
      </c>
      <c r="F44" s="2">
        <f>E44*1.1</f>
        <v>40760.5</v>
      </c>
      <c r="G44" s="26">
        <f>F44*1.06</f>
        <v>43206.130000000005</v>
      </c>
      <c r="H44" s="2">
        <f>G44*1.04</f>
        <v>44934.37520000001</v>
      </c>
      <c r="I44" s="2">
        <f>H44*1.04</f>
        <v>46731.75020800001</v>
      </c>
      <c r="J44" s="2">
        <f>X7*45.5/12</f>
        <v>54170.87180555556</v>
      </c>
      <c r="K44" s="2">
        <f>J44*12</f>
        <v>650050.4616666667</v>
      </c>
      <c r="L44" s="25">
        <f>K44*30.2%</f>
        <v>196315.23942333332</v>
      </c>
      <c r="M44" s="2">
        <f>K44+L44</f>
        <v>846365.70109</v>
      </c>
      <c r="N44" s="2">
        <v>35200</v>
      </c>
      <c r="O44" s="2">
        <v>35200.4</v>
      </c>
      <c r="P44" s="3">
        <v>0.9</v>
      </c>
      <c r="Q44" s="2">
        <f t="shared" si="0"/>
        <v>31680.36</v>
      </c>
      <c r="R44" s="2">
        <f t="shared" si="1"/>
        <v>913246.06109</v>
      </c>
      <c r="S44" s="2"/>
      <c r="T44" s="2"/>
      <c r="U44" s="56">
        <f t="shared" si="2"/>
        <v>913.24606109</v>
      </c>
      <c r="V44" s="50">
        <v>20</v>
      </c>
    </row>
    <row r="45" spans="1:22" ht="18.75">
      <c r="A45" s="1"/>
      <c r="B45" s="4" t="s">
        <v>33</v>
      </c>
      <c r="C45" s="16">
        <v>1579</v>
      </c>
      <c r="D45" s="16">
        <v>6</v>
      </c>
      <c r="E45" s="2"/>
      <c r="F45" s="2"/>
      <c r="G45" s="2"/>
      <c r="H45" s="2"/>
      <c r="I45" s="2"/>
      <c r="J45" s="2"/>
      <c r="K45" s="2"/>
      <c r="L45" s="25"/>
      <c r="M45" s="2"/>
      <c r="N45" s="2"/>
      <c r="O45" s="2">
        <v>35200</v>
      </c>
      <c r="P45" s="3">
        <v>0.1</v>
      </c>
      <c r="Q45" s="2">
        <f t="shared" si="0"/>
        <v>3520</v>
      </c>
      <c r="R45" s="2">
        <f t="shared" si="1"/>
        <v>3520</v>
      </c>
      <c r="S45" s="2"/>
      <c r="T45" s="2"/>
      <c r="U45" s="56">
        <f t="shared" si="2"/>
        <v>3.52</v>
      </c>
      <c r="V45" s="50">
        <v>21</v>
      </c>
    </row>
    <row r="46" spans="1:22" ht="18.75">
      <c r="A46" s="1"/>
      <c r="B46" s="4" t="s">
        <v>34</v>
      </c>
      <c r="C46" s="16">
        <v>1578</v>
      </c>
      <c r="D46" s="16">
        <v>6</v>
      </c>
      <c r="E46" s="2"/>
      <c r="F46" s="2"/>
      <c r="G46" s="2"/>
      <c r="H46" s="2"/>
      <c r="I46" s="2"/>
      <c r="J46" s="2"/>
      <c r="K46" s="2"/>
      <c r="L46" s="25"/>
      <c r="M46" s="2"/>
      <c r="N46" s="2"/>
      <c r="O46" s="2">
        <v>35200</v>
      </c>
      <c r="P46" s="3">
        <v>0.1</v>
      </c>
      <c r="Q46" s="2">
        <f t="shared" si="0"/>
        <v>3520</v>
      </c>
      <c r="R46" s="2">
        <f t="shared" si="1"/>
        <v>3520</v>
      </c>
      <c r="S46" s="2"/>
      <c r="T46" s="2"/>
      <c r="U46" s="56">
        <f t="shared" si="2"/>
        <v>3.52</v>
      </c>
      <c r="V46" s="50">
        <v>22</v>
      </c>
    </row>
    <row r="47" spans="1:22" ht="18.75">
      <c r="A47" s="1"/>
      <c r="B47" s="4" t="s">
        <v>104</v>
      </c>
      <c r="C47" s="16">
        <v>1842</v>
      </c>
      <c r="D47" s="16">
        <v>6</v>
      </c>
      <c r="E47" s="2"/>
      <c r="F47" s="2"/>
      <c r="G47" s="2"/>
      <c r="H47" s="2"/>
      <c r="I47" s="2"/>
      <c r="J47" s="2"/>
      <c r="K47" s="2"/>
      <c r="L47" s="25"/>
      <c r="M47" s="2"/>
      <c r="N47" s="2"/>
      <c r="O47" s="2">
        <v>35200</v>
      </c>
      <c r="P47" s="3">
        <v>0.1</v>
      </c>
      <c r="Q47" s="2">
        <f t="shared" si="0"/>
        <v>3520</v>
      </c>
      <c r="R47" s="2">
        <f t="shared" si="1"/>
        <v>3520</v>
      </c>
      <c r="S47" s="2"/>
      <c r="T47" s="2"/>
      <c r="U47" s="56">
        <f t="shared" si="2"/>
        <v>3.52</v>
      </c>
      <c r="V47" s="50">
        <v>23</v>
      </c>
    </row>
    <row r="48" spans="1:22" ht="18.75">
      <c r="A48" s="1"/>
      <c r="B48" s="4" t="s">
        <v>35</v>
      </c>
      <c r="C48" s="16">
        <v>2350</v>
      </c>
      <c r="D48" s="16">
        <v>6</v>
      </c>
      <c r="E48" s="2"/>
      <c r="F48" s="2"/>
      <c r="G48" s="2"/>
      <c r="H48" s="2"/>
      <c r="I48" s="2"/>
      <c r="J48" s="2"/>
      <c r="K48" s="2"/>
      <c r="L48" s="25"/>
      <c r="M48" s="2"/>
      <c r="N48" s="2"/>
      <c r="O48" s="2">
        <v>35200</v>
      </c>
      <c r="P48" s="3">
        <v>0.1</v>
      </c>
      <c r="Q48" s="2">
        <f t="shared" si="0"/>
        <v>3520</v>
      </c>
      <c r="R48" s="2">
        <f t="shared" si="1"/>
        <v>3520</v>
      </c>
      <c r="S48" s="2"/>
      <c r="T48" s="2"/>
      <c r="U48" s="56">
        <f t="shared" si="2"/>
        <v>3.52</v>
      </c>
      <c r="V48" s="50">
        <v>24</v>
      </c>
    </row>
    <row r="49" spans="1:21" ht="18.75">
      <c r="A49" s="1"/>
      <c r="B49" s="4" t="s">
        <v>133</v>
      </c>
      <c r="C49" s="16">
        <v>2547</v>
      </c>
      <c r="D49" s="16">
        <v>6</v>
      </c>
      <c r="E49" s="2"/>
      <c r="F49" s="2"/>
      <c r="G49" s="2"/>
      <c r="H49" s="2"/>
      <c r="I49" s="2"/>
      <c r="J49" s="2"/>
      <c r="K49" s="2"/>
      <c r="L49" s="25"/>
      <c r="M49" s="2"/>
      <c r="N49" s="2"/>
      <c r="O49" s="2">
        <v>35200</v>
      </c>
      <c r="P49" s="3">
        <v>0.1</v>
      </c>
      <c r="Q49" s="2">
        <f t="shared" si="0"/>
        <v>3520</v>
      </c>
      <c r="R49" s="2">
        <f t="shared" si="1"/>
        <v>3520</v>
      </c>
      <c r="S49" s="2"/>
      <c r="T49" s="2"/>
      <c r="U49" s="56">
        <f t="shared" si="2"/>
        <v>3.52</v>
      </c>
    </row>
    <row r="50" spans="1:22" ht="18.75">
      <c r="A50" s="1"/>
      <c r="B50" s="4" t="s">
        <v>36</v>
      </c>
      <c r="C50" s="16">
        <v>7875</v>
      </c>
      <c r="D50" s="16">
        <v>4</v>
      </c>
      <c r="E50" s="2"/>
      <c r="F50" s="2"/>
      <c r="G50" s="2"/>
      <c r="H50" s="2"/>
      <c r="I50" s="2"/>
      <c r="J50" s="2"/>
      <c r="K50" s="2"/>
      <c r="L50" s="25"/>
      <c r="M50" s="2"/>
      <c r="N50" s="2"/>
      <c r="O50" s="2">
        <v>35200</v>
      </c>
      <c r="P50" s="3">
        <v>0.1</v>
      </c>
      <c r="Q50" s="2">
        <f t="shared" si="0"/>
        <v>3520</v>
      </c>
      <c r="R50" s="2">
        <f t="shared" si="1"/>
        <v>3520</v>
      </c>
      <c r="S50" s="2"/>
      <c r="T50" s="2"/>
      <c r="U50" s="56">
        <f t="shared" si="2"/>
        <v>3.52</v>
      </c>
      <c r="V50" s="50">
        <v>25</v>
      </c>
    </row>
    <row r="51" spans="1:22" ht="18.75">
      <c r="A51" s="1"/>
      <c r="B51" s="4" t="s">
        <v>37</v>
      </c>
      <c r="C51" s="16">
        <v>4544</v>
      </c>
      <c r="D51" s="16">
        <v>5</v>
      </c>
      <c r="E51" s="2"/>
      <c r="F51" s="2"/>
      <c r="G51" s="2"/>
      <c r="H51" s="2"/>
      <c r="I51" s="2"/>
      <c r="J51" s="2"/>
      <c r="K51" s="2"/>
      <c r="L51" s="25"/>
      <c r="M51" s="2"/>
      <c r="N51" s="2"/>
      <c r="O51" s="2">
        <v>35200</v>
      </c>
      <c r="P51" s="3">
        <v>0.1</v>
      </c>
      <c r="Q51" s="2">
        <f t="shared" si="0"/>
        <v>3520</v>
      </c>
      <c r="R51" s="2">
        <f t="shared" si="1"/>
        <v>3520</v>
      </c>
      <c r="S51" s="2"/>
      <c r="T51" s="2"/>
      <c r="U51" s="56">
        <f t="shared" si="2"/>
        <v>3.52</v>
      </c>
      <c r="V51" s="50">
        <v>26</v>
      </c>
    </row>
    <row r="52" spans="1:22" ht="18.75">
      <c r="A52" s="1"/>
      <c r="B52" s="4" t="s">
        <v>38</v>
      </c>
      <c r="C52" s="16">
        <v>1130</v>
      </c>
      <c r="D52" s="16">
        <v>6</v>
      </c>
      <c r="E52" s="2"/>
      <c r="F52" s="2"/>
      <c r="G52" s="2"/>
      <c r="H52" s="2"/>
      <c r="I52" s="2"/>
      <c r="J52" s="2"/>
      <c r="K52" s="2"/>
      <c r="L52" s="25"/>
      <c r="M52" s="2"/>
      <c r="N52" s="2"/>
      <c r="O52" s="2">
        <v>35200</v>
      </c>
      <c r="P52" s="3">
        <v>0.1</v>
      </c>
      <c r="Q52" s="2">
        <f t="shared" si="0"/>
        <v>3520</v>
      </c>
      <c r="R52" s="2">
        <f t="shared" si="1"/>
        <v>3520</v>
      </c>
      <c r="S52" s="2"/>
      <c r="T52" s="2"/>
      <c r="U52" s="56">
        <f t="shared" si="2"/>
        <v>3.52</v>
      </c>
      <c r="V52" s="50">
        <v>27</v>
      </c>
    </row>
    <row r="53" spans="1:21" ht="18.75">
      <c r="A53" s="1"/>
      <c r="B53" s="4" t="s">
        <v>134</v>
      </c>
      <c r="C53" s="16">
        <v>663</v>
      </c>
      <c r="D53" s="16">
        <v>7</v>
      </c>
      <c r="E53" s="2"/>
      <c r="F53" s="2"/>
      <c r="G53" s="2"/>
      <c r="H53" s="2"/>
      <c r="I53" s="2"/>
      <c r="J53" s="2"/>
      <c r="K53" s="2"/>
      <c r="L53" s="25"/>
      <c r="M53" s="2"/>
      <c r="N53" s="2"/>
      <c r="O53" s="2">
        <v>35200</v>
      </c>
      <c r="P53" s="3">
        <v>0.1</v>
      </c>
      <c r="Q53" s="2">
        <f t="shared" si="0"/>
        <v>3520</v>
      </c>
      <c r="R53" s="2">
        <f t="shared" si="1"/>
        <v>3520</v>
      </c>
      <c r="S53" s="2"/>
      <c r="T53" s="2"/>
      <c r="U53" s="56">
        <f t="shared" si="2"/>
        <v>3.52</v>
      </c>
    </row>
    <row r="54" spans="1:22" ht="18.75">
      <c r="A54" s="1"/>
      <c r="B54" s="4" t="s">
        <v>135</v>
      </c>
      <c r="C54" s="16">
        <v>977</v>
      </c>
      <c r="D54" s="16">
        <v>6</v>
      </c>
      <c r="E54" s="2"/>
      <c r="F54" s="2"/>
      <c r="G54" s="2"/>
      <c r="H54" s="2"/>
      <c r="I54" s="2"/>
      <c r="J54" s="2"/>
      <c r="K54" s="2"/>
      <c r="L54" s="25"/>
      <c r="M54" s="2"/>
      <c r="N54" s="2"/>
      <c r="O54" s="2">
        <v>35200</v>
      </c>
      <c r="P54" s="3">
        <v>0.1</v>
      </c>
      <c r="Q54" s="2">
        <f t="shared" si="0"/>
        <v>3520</v>
      </c>
      <c r="R54" s="2">
        <f t="shared" si="1"/>
        <v>3520</v>
      </c>
      <c r="S54" s="2"/>
      <c r="T54" s="2"/>
      <c r="U54" s="56">
        <f t="shared" si="2"/>
        <v>3.52</v>
      </c>
      <c r="V54" s="50">
        <v>28</v>
      </c>
    </row>
    <row r="55" spans="1:21" ht="18.75">
      <c r="A55" s="1"/>
      <c r="B55" s="4" t="s">
        <v>136</v>
      </c>
      <c r="C55" s="16">
        <v>2369</v>
      </c>
      <c r="D55" s="16">
        <v>6</v>
      </c>
      <c r="E55" s="2"/>
      <c r="F55" s="2"/>
      <c r="G55" s="2"/>
      <c r="H55" s="2"/>
      <c r="I55" s="2"/>
      <c r="J55" s="2"/>
      <c r="K55" s="2"/>
      <c r="L55" s="25"/>
      <c r="M55" s="2"/>
      <c r="N55" s="2"/>
      <c r="O55" s="2">
        <v>35200</v>
      </c>
      <c r="P55" s="3">
        <v>0.1</v>
      </c>
      <c r="Q55" s="2">
        <f t="shared" si="0"/>
        <v>3520</v>
      </c>
      <c r="R55" s="2">
        <f t="shared" si="1"/>
        <v>3520</v>
      </c>
      <c r="S55" s="2"/>
      <c r="T55" s="2"/>
      <c r="U55" s="56">
        <f t="shared" si="2"/>
        <v>3.52</v>
      </c>
    </row>
    <row r="56" spans="1:22" ht="18.75">
      <c r="A56" s="1"/>
      <c r="B56" s="4" t="s">
        <v>39</v>
      </c>
      <c r="C56" s="16">
        <v>12799</v>
      </c>
      <c r="D56" s="16">
        <v>3</v>
      </c>
      <c r="E56" s="2"/>
      <c r="F56" s="2"/>
      <c r="G56" s="2"/>
      <c r="H56" s="2"/>
      <c r="I56" s="2"/>
      <c r="J56" s="2"/>
      <c r="K56" s="2"/>
      <c r="L56" s="25"/>
      <c r="M56" s="2"/>
      <c r="N56" s="2"/>
      <c r="O56" s="2">
        <v>35200</v>
      </c>
      <c r="P56" s="3">
        <v>0.2</v>
      </c>
      <c r="Q56" s="2">
        <f t="shared" si="0"/>
        <v>7040</v>
      </c>
      <c r="R56" s="2">
        <f t="shared" si="1"/>
        <v>7040</v>
      </c>
      <c r="S56" s="2"/>
      <c r="T56" s="2"/>
      <c r="U56" s="56">
        <f t="shared" si="2"/>
        <v>7.04</v>
      </c>
      <c r="V56" s="50">
        <v>29</v>
      </c>
    </row>
    <row r="57" spans="1:22" ht="18.75">
      <c r="A57" s="1"/>
      <c r="B57" s="4" t="s">
        <v>111</v>
      </c>
      <c r="C57" s="16">
        <v>1732</v>
      </c>
      <c r="D57" s="16">
        <v>6</v>
      </c>
      <c r="E57" s="2"/>
      <c r="F57" s="2"/>
      <c r="G57" s="2"/>
      <c r="H57" s="2"/>
      <c r="I57" s="2"/>
      <c r="J57" s="2"/>
      <c r="K57" s="2"/>
      <c r="L57" s="25"/>
      <c r="M57" s="2"/>
      <c r="N57" s="2"/>
      <c r="O57" s="2">
        <v>35200</v>
      </c>
      <c r="P57" s="3">
        <v>0.1</v>
      </c>
      <c r="Q57" s="2">
        <f t="shared" si="0"/>
        <v>3520</v>
      </c>
      <c r="R57" s="2">
        <f t="shared" si="1"/>
        <v>3520</v>
      </c>
      <c r="S57" s="2"/>
      <c r="T57" s="2"/>
      <c r="U57" s="56">
        <f t="shared" si="2"/>
        <v>3.52</v>
      </c>
      <c r="V57" s="50">
        <v>30</v>
      </c>
    </row>
    <row r="58" spans="1:22" ht="18.75">
      <c r="A58" s="21"/>
      <c r="B58" s="40" t="s">
        <v>110</v>
      </c>
      <c r="C58" s="22">
        <v>1213</v>
      </c>
      <c r="D58" s="22">
        <v>6</v>
      </c>
      <c r="E58" s="23"/>
      <c r="F58" s="23"/>
      <c r="G58" s="23"/>
      <c r="H58" s="23"/>
      <c r="I58" s="23"/>
      <c r="J58" s="23"/>
      <c r="K58" s="23"/>
      <c r="L58" s="27"/>
      <c r="M58" s="23"/>
      <c r="N58" s="23"/>
      <c r="O58" s="23">
        <v>35200</v>
      </c>
      <c r="P58" s="24">
        <v>0.1</v>
      </c>
      <c r="Q58" s="23">
        <f t="shared" si="0"/>
        <v>3520</v>
      </c>
      <c r="R58" s="23">
        <f t="shared" si="1"/>
        <v>3520</v>
      </c>
      <c r="S58" s="23"/>
      <c r="T58" s="23"/>
      <c r="U58" s="57">
        <f t="shared" si="2"/>
        <v>3.52</v>
      </c>
      <c r="V58" s="50">
        <v>31</v>
      </c>
    </row>
    <row r="59" spans="1:22" ht="18.75">
      <c r="A59" s="20"/>
      <c r="B59" s="41" t="s">
        <v>40</v>
      </c>
      <c r="C59" s="15">
        <v>473514</v>
      </c>
      <c r="D59" s="15">
        <v>1</v>
      </c>
      <c r="E59" s="2">
        <v>37683</v>
      </c>
      <c r="F59" s="2">
        <f>E59*1.1</f>
        <v>41451.3</v>
      </c>
      <c r="G59" s="2">
        <f>F59*1.06</f>
        <v>43938.378000000004</v>
      </c>
      <c r="H59" s="2">
        <f>G59*1.04</f>
        <v>45695.913120000005</v>
      </c>
      <c r="I59" s="2">
        <f>H59*1.04</f>
        <v>47523.74964480001</v>
      </c>
      <c r="J59" s="2">
        <f>X7*45.5/12</f>
        <v>54170.87180555556</v>
      </c>
      <c r="K59" s="2">
        <f>J59*12</f>
        <v>650050.4616666667</v>
      </c>
      <c r="L59" s="25">
        <f>K59*30.2%</f>
        <v>196315.23942333332</v>
      </c>
      <c r="M59" s="2">
        <f>K59+L59</f>
        <v>846365.70109</v>
      </c>
      <c r="N59" s="2">
        <v>35200</v>
      </c>
      <c r="O59" s="2">
        <v>35200.4</v>
      </c>
      <c r="P59" s="3">
        <v>1</v>
      </c>
      <c r="Q59" s="2">
        <f t="shared" si="0"/>
        <v>35200.4</v>
      </c>
      <c r="R59" s="2">
        <f t="shared" si="1"/>
        <v>916766.10109</v>
      </c>
      <c r="S59" s="2"/>
      <c r="T59" s="2"/>
      <c r="U59" s="56">
        <f t="shared" si="2"/>
        <v>916.76610109</v>
      </c>
      <c r="V59" s="50">
        <v>32</v>
      </c>
    </row>
    <row r="60" spans="1:21" ht="18.75">
      <c r="A60" s="1"/>
      <c r="B60" s="4" t="s">
        <v>137</v>
      </c>
      <c r="C60" s="16">
        <v>12048</v>
      </c>
      <c r="D60" s="16">
        <v>3</v>
      </c>
      <c r="E60" s="2"/>
      <c r="F60" s="2"/>
      <c r="G60" s="2"/>
      <c r="H60" s="2"/>
      <c r="I60" s="2"/>
      <c r="J60" s="2"/>
      <c r="K60" s="2"/>
      <c r="L60" s="25"/>
      <c r="M60" s="2"/>
      <c r="N60" s="2"/>
      <c r="O60" s="2">
        <v>35200</v>
      </c>
      <c r="P60" s="3">
        <v>0.2</v>
      </c>
      <c r="Q60" s="2">
        <f t="shared" si="0"/>
        <v>7040</v>
      </c>
      <c r="R60" s="2">
        <f t="shared" si="1"/>
        <v>7040</v>
      </c>
      <c r="S60" s="2"/>
      <c r="T60" s="2"/>
      <c r="U60" s="56">
        <f t="shared" si="2"/>
        <v>7.04</v>
      </c>
    </row>
    <row r="61" spans="1:22" ht="18.75">
      <c r="A61" s="1"/>
      <c r="B61" s="4" t="s">
        <v>41</v>
      </c>
      <c r="C61" s="16">
        <v>24896</v>
      </c>
      <c r="D61" s="16">
        <v>3</v>
      </c>
      <c r="E61" s="2"/>
      <c r="F61" s="2"/>
      <c r="G61" s="2"/>
      <c r="H61" s="2"/>
      <c r="I61" s="2"/>
      <c r="J61" s="2"/>
      <c r="K61" s="2"/>
      <c r="L61" s="25"/>
      <c r="M61" s="2"/>
      <c r="N61" s="2"/>
      <c r="O61" s="2">
        <v>35200</v>
      </c>
      <c r="P61" s="3">
        <v>0.3</v>
      </c>
      <c r="Q61" s="2">
        <f t="shared" si="0"/>
        <v>10560</v>
      </c>
      <c r="R61" s="2">
        <f t="shared" si="1"/>
        <v>10560</v>
      </c>
      <c r="S61" s="2"/>
      <c r="T61" s="2"/>
      <c r="U61" s="56">
        <f t="shared" si="2"/>
        <v>10.56</v>
      </c>
      <c r="V61" s="50">
        <v>33</v>
      </c>
    </row>
    <row r="62" spans="1:22" ht="18.75">
      <c r="A62" s="1"/>
      <c r="B62" s="4" t="s">
        <v>117</v>
      </c>
      <c r="C62" s="16">
        <v>75660</v>
      </c>
      <c r="D62" s="16">
        <v>1</v>
      </c>
      <c r="E62" s="2"/>
      <c r="F62" s="2"/>
      <c r="G62" s="2"/>
      <c r="H62" s="2"/>
      <c r="I62" s="2"/>
      <c r="J62" s="2"/>
      <c r="K62" s="2"/>
      <c r="L62" s="25"/>
      <c r="M62" s="2"/>
      <c r="N62" s="2"/>
      <c r="O62" s="2">
        <v>0</v>
      </c>
      <c r="P62" s="3">
        <v>0.8</v>
      </c>
      <c r="Q62" s="2">
        <f t="shared" si="0"/>
        <v>0</v>
      </c>
      <c r="R62" s="2">
        <f t="shared" si="1"/>
        <v>0</v>
      </c>
      <c r="S62" s="2"/>
      <c r="T62" s="2"/>
      <c r="U62" s="56">
        <f t="shared" si="2"/>
        <v>0</v>
      </c>
      <c r="V62" s="2">
        <v>34</v>
      </c>
    </row>
    <row r="63" spans="1:22" ht="18.75">
      <c r="A63" s="1"/>
      <c r="B63" s="4" t="s">
        <v>42</v>
      </c>
      <c r="C63" s="16">
        <v>7945</v>
      </c>
      <c r="D63" s="16">
        <v>4</v>
      </c>
      <c r="E63" s="2"/>
      <c r="F63" s="2"/>
      <c r="G63" s="2"/>
      <c r="H63" s="2"/>
      <c r="I63" s="2"/>
      <c r="J63" s="2"/>
      <c r="K63" s="2"/>
      <c r="L63" s="25"/>
      <c r="M63" s="2"/>
      <c r="N63" s="2"/>
      <c r="O63" s="2">
        <v>35200</v>
      </c>
      <c r="P63" s="3">
        <v>0.1</v>
      </c>
      <c r="Q63" s="2">
        <f t="shared" si="0"/>
        <v>3520</v>
      </c>
      <c r="R63" s="2">
        <f t="shared" si="1"/>
        <v>3520</v>
      </c>
      <c r="S63" s="2"/>
      <c r="T63" s="2"/>
      <c r="U63" s="56">
        <f t="shared" si="2"/>
        <v>3.52</v>
      </c>
      <c r="V63" s="58">
        <v>35</v>
      </c>
    </row>
    <row r="64" spans="1:22" ht="18.75">
      <c r="A64" s="1"/>
      <c r="B64" s="4" t="s">
        <v>116</v>
      </c>
      <c r="C64" s="16">
        <v>66264</v>
      </c>
      <c r="D64" s="16">
        <v>2</v>
      </c>
      <c r="E64" s="2"/>
      <c r="F64" s="2"/>
      <c r="G64" s="2"/>
      <c r="H64" s="2"/>
      <c r="I64" s="2"/>
      <c r="J64" s="2"/>
      <c r="K64" s="2"/>
      <c r="L64" s="25"/>
      <c r="M64" s="2"/>
      <c r="N64" s="2"/>
      <c r="O64" s="2">
        <v>35200</v>
      </c>
      <c r="P64" s="3">
        <v>0.7</v>
      </c>
      <c r="Q64" s="2">
        <f t="shared" si="0"/>
        <v>24640</v>
      </c>
      <c r="R64" s="2">
        <f t="shared" si="1"/>
        <v>24640</v>
      </c>
      <c r="S64" s="2"/>
      <c r="T64" s="2"/>
      <c r="U64" s="56">
        <f t="shared" si="2"/>
        <v>24.64</v>
      </c>
      <c r="V64" s="58">
        <v>36</v>
      </c>
    </row>
    <row r="65" spans="1:21" ht="18.75">
      <c r="A65" s="1"/>
      <c r="B65" s="4" t="s">
        <v>118</v>
      </c>
      <c r="C65" s="16">
        <v>29997</v>
      </c>
      <c r="D65" s="16">
        <v>2</v>
      </c>
      <c r="E65" s="2"/>
      <c r="F65" s="2"/>
      <c r="G65" s="2"/>
      <c r="H65" s="2"/>
      <c r="I65" s="2"/>
      <c r="J65" s="2"/>
      <c r="K65" s="2"/>
      <c r="L65" s="25"/>
      <c r="M65" s="2"/>
      <c r="N65" s="2"/>
      <c r="O65" s="2">
        <v>35200</v>
      </c>
      <c r="P65" s="3">
        <v>0.3</v>
      </c>
      <c r="Q65" s="2">
        <f t="shared" si="0"/>
        <v>10560</v>
      </c>
      <c r="R65" s="2">
        <f t="shared" si="1"/>
        <v>10560</v>
      </c>
      <c r="S65" s="2"/>
      <c r="T65" s="2"/>
      <c r="U65" s="56">
        <f t="shared" si="2"/>
        <v>10.56</v>
      </c>
    </row>
    <row r="66" spans="1:21" ht="18.75">
      <c r="A66" s="1"/>
      <c r="B66" s="4" t="s">
        <v>119</v>
      </c>
      <c r="C66" s="16">
        <v>10965</v>
      </c>
      <c r="D66" s="16">
        <v>3</v>
      </c>
      <c r="E66" s="2"/>
      <c r="F66" s="2"/>
      <c r="G66" s="2"/>
      <c r="H66" s="2"/>
      <c r="I66" s="2"/>
      <c r="J66" s="2"/>
      <c r="K66" s="2"/>
      <c r="L66" s="25"/>
      <c r="M66" s="2"/>
      <c r="N66" s="2"/>
      <c r="O66" s="2">
        <v>35200</v>
      </c>
      <c r="P66" s="3">
        <v>0.2</v>
      </c>
      <c r="Q66" s="2">
        <f t="shared" si="0"/>
        <v>7040</v>
      </c>
      <c r="R66" s="2">
        <f t="shared" si="1"/>
        <v>7040</v>
      </c>
      <c r="S66" s="2"/>
      <c r="T66" s="2"/>
      <c r="U66" s="56">
        <f t="shared" si="2"/>
        <v>7.04</v>
      </c>
    </row>
    <row r="67" spans="1:21" ht="18.75">
      <c r="A67" s="1"/>
      <c r="B67" s="4" t="s">
        <v>138</v>
      </c>
      <c r="C67" s="16">
        <v>14335</v>
      </c>
      <c r="D67" s="16">
        <v>3</v>
      </c>
      <c r="E67" s="2"/>
      <c r="F67" s="2"/>
      <c r="G67" s="2"/>
      <c r="H67" s="2"/>
      <c r="I67" s="2"/>
      <c r="J67" s="2"/>
      <c r="K67" s="2"/>
      <c r="L67" s="25"/>
      <c r="M67" s="2"/>
      <c r="N67" s="2"/>
      <c r="O67" s="2">
        <v>35200</v>
      </c>
      <c r="P67" s="3">
        <v>0.2</v>
      </c>
      <c r="Q67" s="2">
        <f t="shared" si="0"/>
        <v>7040</v>
      </c>
      <c r="R67" s="2">
        <f t="shared" si="1"/>
        <v>7040</v>
      </c>
      <c r="S67" s="2"/>
      <c r="T67" s="2"/>
      <c r="U67" s="56">
        <f t="shared" si="2"/>
        <v>7.04</v>
      </c>
    </row>
    <row r="68" spans="1:22" ht="18.75">
      <c r="A68" s="1"/>
      <c r="B68" s="4" t="s">
        <v>43</v>
      </c>
      <c r="C68" s="16">
        <v>10829</v>
      </c>
      <c r="D68" s="16">
        <v>3</v>
      </c>
      <c r="E68" s="2"/>
      <c r="F68" s="2"/>
      <c r="G68" s="2"/>
      <c r="H68" s="2"/>
      <c r="I68" s="2"/>
      <c r="J68" s="2"/>
      <c r="K68" s="2"/>
      <c r="L68" s="25"/>
      <c r="M68" s="2"/>
      <c r="N68" s="2"/>
      <c r="O68" s="2">
        <v>35200</v>
      </c>
      <c r="P68" s="3">
        <v>0.2</v>
      </c>
      <c r="Q68" s="2">
        <f t="shared" si="0"/>
        <v>7040</v>
      </c>
      <c r="R68" s="2">
        <f t="shared" si="1"/>
        <v>7040</v>
      </c>
      <c r="S68" s="2"/>
      <c r="T68" s="2"/>
      <c r="U68" s="56">
        <f t="shared" si="2"/>
        <v>7.04</v>
      </c>
      <c r="V68" s="50">
        <v>37</v>
      </c>
    </row>
    <row r="69" spans="1:22" ht="18.75">
      <c r="A69" s="1"/>
      <c r="B69" s="4" t="s">
        <v>44</v>
      </c>
      <c r="C69" s="16">
        <v>10768</v>
      </c>
      <c r="D69" s="16">
        <v>3</v>
      </c>
      <c r="E69" s="2"/>
      <c r="F69" s="2"/>
      <c r="G69" s="2"/>
      <c r="H69" s="2"/>
      <c r="I69" s="2"/>
      <c r="J69" s="2"/>
      <c r="K69" s="2"/>
      <c r="L69" s="25"/>
      <c r="M69" s="2"/>
      <c r="N69" s="2"/>
      <c r="O69" s="2">
        <v>35200</v>
      </c>
      <c r="P69" s="3">
        <v>0.2</v>
      </c>
      <c r="Q69" s="2">
        <f t="shared" si="0"/>
        <v>7040</v>
      </c>
      <c r="R69" s="2">
        <f t="shared" si="1"/>
        <v>7040</v>
      </c>
      <c r="S69" s="2"/>
      <c r="T69" s="2"/>
      <c r="U69" s="56">
        <f t="shared" si="2"/>
        <v>7.04</v>
      </c>
      <c r="V69" s="50">
        <v>38</v>
      </c>
    </row>
    <row r="70" spans="1:21" ht="18.75">
      <c r="A70" s="1"/>
      <c r="B70" s="4" t="s">
        <v>232</v>
      </c>
      <c r="C70" s="16">
        <v>79125</v>
      </c>
      <c r="D70" s="16">
        <v>2</v>
      </c>
      <c r="E70" s="2"/>
      <c r="F70" s="2"/>
      <c r="G70" s="2"/>
      <c r="H70" s="2"/>
      <c r="I70" s="2"/>
      <c r="J70" s="2"/>
      <c r="K70" s="2"/>
      <c r="L70" s="25"/>
      <c r="M70" s="2"/>
      <c r="N70" s="2"/>
      <c r="O70" s="2">
        <v>35200</v>
      </c>
      <c r="P70" s="3">
        <v>0.8</v>
      </c>
      <c r="Q70" s="2">
        <f t="shared" si="0"/>
        <v>28160</v>
      </c>
      <c r="R70" s="2">
        <f t="shared" si="1"/>
        <v>28160</v>
      </c>
      <c r="S70" s="2"/>
      <c r="T70" s="2"/>
      <c r="U70" s="56">
        <f t="shared" si="2"/>
        <v>28.16</v>
      </c>
    </row>
    <row r="71" spans="1:22" ht="18.75">
      <c r="A71" s="1"/>
      <c r="B71" s="4" t="s">
        <v>105</v>
      </c>
      <c r="C71" s="16">
        <v>21783</v>
      </c>
      <c r="D71" s="16">
        <v>3</v>
      </c>
      <c r="E71" s="2"/>
      <c r="F71" s="2"/>
      <c r="G71" s="2"/>
      <c r="H71" s="2"/>
      <c r="I71" s="2"/>
      <c r="J71" s="2"/>
      <c r="K71" s="2"/>
      <c r="L71" s="25"/>
      <c r="M71" s="2"/>
      <c r="N71" s="2"/>
      <c r="O71" s="2">
        <v>35200</v>
      </c>
      <c r="P71" s="3">
        <v>0.3</v>
      </c>
      <c r="Q71" s="2">
        <f t="shared" si="0"/>
        <v>10560</v>
      </c>
      <c r="R71" s="2">
        <f t="shared" si="1"/>
        <v>10560</v>
      </c>
      <c r="S71" s="2"/>
      <c r="T71" s="2"/>
      <c r="U71" s="56">
        <f t="shared" si="2"/>
        <v>10.56</v>
      </c>
      <c r="V71" s="50">
        <v>39</v>
      </c>
    </row>
    <row r="72" spans="1:22" ht="18.75">
      <c r="A72" s="1"/>
      <c r="B72" s="4" t="s">
        <v>126</v>
      </c>
      <c r="C72" s="16">
        <v>8055</v>
      </c>
      <c r="D72" s="16">
        <v>4</v>
      </c>
      <c r="E72" s="2"/>
      <c r="F72" s="2"/>
      <c r="G72" s="2"/>
      <c r="H72" s="2"/>
      <c r="I72" s="2"/>
      <c r="J72" s="2"/>
      <c r="K72" s="2"/>
      <c r="L72" s="25"/>
      <c r="M72" s="2"/>
      <c r="N72" s="2"/>
      <c r="O72" s="2">
        <v>35200</v>
      </c>
      <c r="P72" s="3">
        <v>0.1</v>
      </c>
      <c r="Q72" s="2">
        <f t="shared" si="0"/>
        <v>3520</v>
      </c>
      <c r="R72" s="2">
        <f t="shared" si="1"/>
        <v>3520</v>
      </c>
      <c r="S72" s="2"/>
      <c r="T72" s="2"/>
      <c r="U72" s="56">
        <f t="shared" si="2"/>
        <v>3.52</v>
      </c>
      <c r="V72" s="50">
        <v>40</v>
      </c>
    </row>
    <row r="73" spans="1:22" ht="18.75">
      <c r="A73" s="1"/>
      <c r="B73" s="4" t="s">
        <v>45</v>
      </c>
      <c r="C73" s="16">
        <v>9846</v>
      </c>
      <c r="D73" s="16">
        <v>4</v>
      </c>
      <c r="E73" s="2"/>
      <c r="F73" s="2"/>
      <c r="G73" s="2"/>
      <c r="H73" s="2"/>
      <c r="I73" s="2"/>
      <c r="J73" s="2"/>
      <c r="K73" s="2"/>
      <c r="L73" s="25"/>
      <c r="M73" s="2"/>
      <c r="N73" s="2"/>
      <c r="O73" s="2">
        <v>35200</v>
      </c>
      <c r="P73" s="3">
        <v>0.1</v>
      </c>
      <c r="Q73" s="2">
        <f t="shared" si="0"/>
        <v>3520</v>
      </c>
      <c r="R73" s="2">
        <f t="shared" si="1"/>
        <v>3520</v>
      </c>
      <c r="S73" s="2"/>
      <c r="T73" s="2"/>
      <c r="U73" s="56">
        <f t="shared" si="2"/>
        <v>3.52</v>
      </c>
      <c r="V73" s="50">
        <v>41</v>
      </c>
    </row>
    <row r="74" spans="1:21" ht="18.75">
      <c r="A74" s="1"/>
      <c r="B74" s="4" t="s">
        <v>204</v>
      </c>
      <c r="C74" s="16">
        <v>13365</v>
      </c>
      <c r="D74" s="16">
        <v>3</v>
      </c>
      <c r="E74" s="2"/>
      <c r="F74" s="2"/>
      <c r="G74" s="2"/>
      <c r="H74" s="2"/>
      <c r="I74" s="2"/>
      <c r="J74" s="2"/>
      <c r="K74" s="2"/>
      <c r="L74" s="25"/>
      <c r="M74" s="2"/>
      <c r="N74" s="2"/>
      <c r="O74" s="2">
        <v>35200</v>
      </c>
      <c r="P74" s="3">
        <v>0.2</v>
      </c>
      <c r="Q74" s="2">
        <f t="shared" si="0"/>
        <v>7040</v>
      </c>
      <c r="R74" s="2">
        <f t="shared" si="1"/>
        <v>7040</v>
      </c>
      <c r="S74" s="2"/>
      <c r="T74" s="2"/>
      <c r="U74" s="56">
        <f t="shared" si="2"/>
        <v>7.04</v>
      </c>
    </row>
    <row r="75" spans="1:22" ht="18.75">
      <c r="A75" s="1"/>
      <c r="B75" s="4" t="s">
        <v>205</v>
      </c>
      <c r="C75" s="16">
        <v>59256</v>
      </c>
      <c r="D75" s="16">
        <v>1</v>
      </c>
      <c r="E75" s="2"/>
      <c r="F75" s="2"/>
      <c r="G75" s="2"/>
      <c r="H75" s="2"/>
      <c r="I75" s="2"/>
      <c r="J75" s="2"/>
      <c r="K75" s="2"/>
      <c r="L75" s="25"/>
      <c r="M75" s="2"/>
      <c r="N75" s="2"/>
      <c r="O75" s="2">
        <v>35200</v>
      </c>
      <c r="P75" s="3">
        <v>0.6</v>
      </c>
      <c r="Q75" s="2">
        <f t="shared" si="0"/>
        <v>21120</v>
      </c>
      <c r="R75" s="2">
        <f t="shared" si="1"/>
        <v>21120</v>
      </c>
      <c r="S75" s="2"/>
      <c r="T75" s="2"/>
      <c r="U75" s="56">
        <f t="shared" si="2"/>
        <v>21.12</v>
      </c>
      <c r="V75" s="50">
        <v>42</v>
      </c>
    </row>
    <row r="76" spans="1:21" ht="18.75">
      <c r="A76" s="1"/>
      <c r="B76" s="4" t="s">
        <v>206</v>
      </c>
      <c r="C76" s="16">
        <v>7096</v>
      </c>
      <c r="D76" s="16">
        <v>4</v>
      </c>
      <c r="E76" s="2"/>
      <c r="F76" s="2"/>
      <c r="G76" s="2"/>
      <c r="H76" s="2"/>
      <c r="I76" s="2"/>
      <c r="J76" s="2"/>
      <c r="K76" s="2"/>
      <c r="L76" s="25"/>
      <c r="M76" s="2"/>
      <c r="N76" s="2"/>
      <c r="O76" s="2">
        <v>35200</v>
      </c>
      <c r="P76" s="3">
        <v>0.1</v>
      </c>
      <c r="Q76" s="2">
        <f t="shared" si="0"/>
        <v>3520</v>
      </c>
      <c r="R76" s="2">
        <f t="shared" si="1"/>
        <v>3520</v>
      </c>
      <c r="S76" s="2"/>
      <c r="T76" s="2"/>
      <c r="U76" s="56">
        <f t="shared" si="2"/>
        <v>3.52</v>
      </c>
    </row>
    <row r="77" spans="1:21" ht="18.75">
      <c r="A77" s="1"/>
      <c r="B77" s="4" t="s">
        <v>139</v>
      </c>
      <c r="C77" s="16">
        <v>5762</v>
      </c>
      <c r="D77" s="16">
        <v>5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>
        <v>35200</v>
      </c>
      <c r="P77" s="3">
        <v>0.1</v>
      </c>
      <c r="Q77" s="2">
        <f t="shared" si="0"/>
        <v>3520</v>
      </c>
      <c r="R77" s="2">
        <f t="shared" si="1"/>
        <v>3520</v>
      </c>
      <c r="S77" s="2"/>
      <c r="T77" s="2"/>
      <c r="U77" s="56">
        <f t="shared" si="2"/>
        <v>3.52</v>
      </c>
    </row>
    <row r="78" spans="1:21" ht="18.75">
      <c r="A78" s="21"/>
      <c r="B78" s="40" t="s">
        <v>140</v>
      </c>
      <c r="C78" s="22">
        <v>5215</v>
      </c>
      <c r="D78" s="22">
        <v>5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>
        <v>35200</v>
      </c>
      <c r="P78" s="24">
        <v>0.1</v>
      </c>
      <c r="Q78" s="23">
        <f t="shared" si="0"/>
        <v>3520</v>
      </c>
      <c r="R78" s="23">
        <f t="shared" si="1"/>
        <v>3520</v>
      </c>
      <c r="S78" s="23"/>
      <c r="T78" s="23"/>
      <c r="U78" s="57">
        <f t="shared" si="2"/>
        <v>3.52</v>
      </c>
    </row>
    <row r="79" spans="1:22" ht="18.75">
      <c r="A79" s="20"/>
      <c r="B79" s="41" t="s">
        <v>46</v>
      </c>
      <c r="C79" s="15">
        <v>195728</v>
      </c>
      <c r="D79" s="15">
        <v>2</v>
      </c>
      <c r="E79" s="2">
        <v>37683</v>
      </c>
      <c r="F79" s="2">
        <f>E79*1.1</f>
        <v>41451.3</v>
      </c>
      <c r="G79" s="2">
        <f>F79*1.06</f>
        <v>43938.378000000004</v>
      </c>
      <c r="H79" s="2">
        <f>G79*1.04</f>
        <v>45695.913120000005</v>
      </c>
      <c r="I79" s="2">
        <f>H79*1.04</f>
        <v>47523.74964480001</v>
      </c>
      <c r="J79" s="2">
        <f>X7*45.5/12</f>
        <v>54170.87180555556</v>
      </c>
      <c r="K79" s="2">
        <f>J79*12</f>
        <v>650050.4616666667</v>
      </c>
      <c r="L79" s="2">
        <f>K79*30.2%</f>
        <v>196315.23942333332</v>
      </c>
      <c r="M79" s="2">
        <f>K79+L79</f>
        <v>846365.70109</v>
      </c>
      <c r="N79" s="2">
        <v>35200</v>
      </c>
      <c r="O79" s="2">
        <v>35200.4</v>
      </c>
      <c r="P79" s="3">
        <v>1</v>
      </c>
      <c r="Q79" s="2">
        <f t="shared" si="0"/>
        <v>35200.4</v>
      </c>
      <c r="R79" s="2">
        <f t="shared" si="1"/>
        <v>916766.10109</v>
      </c>
      <c r="S79" s="2"/>
      <c r="T79" s="2"/>
      <c r="U79" s="56">
        <f t="shared" si="2"/>
        <v>916.76610109</v>
      </c>
      <c r="V79" s="50">
        <v>43</v>
      </c>
    </row>
    <row r="80" spans="1:21" ht="18.75">
      <c r="A80" s="1"/>
      <c r="B80" s="4" t="s">
        <v>207</v>
      </c>
      <c r="C80" s="16">
        <v>1074</v>
      </c>
      <c r="D80" s="16">
        <v>6</v>
      </c>
      <c r="E80" s="2"/>
      <c r="F80" s="2"/>
      <c r="G80" s="2"/>
      <c r="H80" s="2"/>
      <c r="I80" s="2"/>
      <c r="J80" s="2"/>
      <c r="K80" s="2"/>
      <c r="L80" s="25"/>
      <c r="M80" s="2"/>
      <c r="N80" s="2"/>
      <c r="O80" s="2">
        <v>35200</v>
      </c>
      <c r="P80" s="3">
        <v>0.1</v>
      </c>
      <c r="Q80" s="2">
        <f t="shared" si="0"/>
        <v>3520</v>
      </c>
      <c r="R80" s="2">
        <f t="shared" si="1"/>
        <v>3520</v>
      </c>
      <c r="S80" s="2"/>
      <c r="T80" s="2"/>
      <c r="U80" s="56">
        <f t="shared" si="2"/>
        <v>3.52</v>
      </c>
    </row>
    <row r="81" spans="1:21" ht="18.75">
      <c r="A81" s="1"/>
      <c r="B81" s="4" t="s">
        <v>141</v>
      </c>
      <c r="C81" s="16">
        <v>9303</v>
      </c>
      <c r="D81" s="16">
        <v>4</v>
      </c>
      <c r="E81" s="2"/>
      <c r="F81" s="2"/>
      <c r="G81" s="2"/>
      <c r="H81" s="2"/>
      <c r="I81" s="2"/>
      <c r="J81" s="2"/>
      <c r="K81" s="2"/>
      <c r="L81" s="25"/>
      <c r="M81" s="2"/>
      <c r="N81" s="2"/>
      <c r="O81" s="2">
        <v>35200</v>
      </c>
      <c r="P81" s="3">
        <v>0.1</v>
      </c>
      <c r="Q81" s="2">
        <f t="shared" si="0"/>
        <v>3520</v>
      </c>
      <c r="R81" s="2">
        <f t="shared" si="1"/>
        <v>3520</v>
      </c>
      <c r="S81" s="2"/>
      <c r="T81" s="2"/>
      <c r="U81" s="56">
        <f t="shared" si="2"/>
        <v>3.52</v>
      </c>
    </row>
    <row r="82" spans="1:21" ht="18.75">
      <c r="A82" s="1"/>
      <c r="B82" s="4" t="s">
        <v>223</v>
      </c>
      <c r="C82" s="16">
        <v>11606</v>
      </c>
      <c r="D82" s="16">
        <v>3</v>
      </c>
      <c r="E82" s="2"/>
      <c r="F82" s="2"/>
      <c r="G82" s="2"/>
      <c r="H82" s="2"/>
      <c r="I82" s="2"/>
      <c r="J82" s="2"/>
      <c r="K82" s="2"/>
      <c r="L82" s="25"/>
      <c r="M82" s="2"/>
      <c r="N82" s="2"/>
      <c r="O82" s="2">
        <v>35200</v>
      </c>
      <c r="P82" s="3">
        <v>0.2</v>
      </c>
      <c r="Q82" s="2">
        <f t="shared" si="0"/>
        <v>7040</v>
      </c>
      <c r="R82" s="2">
        <f t="shared" si="1"/>
        <v>7040</v>
      </c>
      <c r="S82" s="2"/>
      <c r="T82" s="2"/>
      <c r="U82" s="56">
        <f t="shared" si="2"/>
        <v>7.04</v>
      </c>
    </row>
    <row r="83" spans="1:21" ht="18.75">
      <c r="A83" s="1"/>
      <c r="B83" s="4" t="s">
        <v>142</v>
      </c>
      <c r="C83" s="16">
        <v>5270</v>
      </c>
      <c r="D83" s="16">
        <v>5</v>
      </c>
      <c r="E83" s="2"/>
      <c r="F83" s="2"/>
      <c r="G83" s="2"/>
      <c r="H83" s="2"/>
      <c r="I83" s="2"/>
      <c r="J83" s="2"/>
      <c r="K83" s="2"/>
      <c r="L83" s="25"/>
      <c r="M83" s="2"/>
      <c r="N83" s="2"/>
      <c r="O83" s="2">
        <v>35200</v>
      </c>
      <c r="P83" s="3">
        <v>0.1</v>
      </c>
      <c r="Q83" s="2">
        <f aca="true" t="shared" si="3" ref="Q83:Q146">O83*P83</f>
        <v>3520</v>
      </c>
      <c r="R83" s="2">
        <f aca="true" t="shared" si="4" ref="R83:R146">M83+N83+Q83</f>
        <v>3520</v>
      </c>
      <c r="S83" s="2"/>
      <c r="T83" s="2"/>
      <c r="U83" s="56">
        <f aca="true" t="shared" si="5" ref="U83:U146">R83/1000</f>
        <v>3.52</v>
      </c>
    </row>
    <row r="84" spans="1:21" ht="18.75">
      <c r="A84" s="1"/>
      <c r="B84" s="4" t="s">
        <v>143</v>
      </c>
      <c r="C84" s="16">
        <v>10004</v>
      </c>
      <c r="D84" s="16">
        <v>3</v>
      </c>
      <c r="E84" s="2"/>
      <c r="F84" s="2"/>
      <c r="G84" s="2"/>
      <c r="H84" s="2"/>
      <c r="I84" s="2"/>
      <c r="J84" s="2"/>
      <c r="K84" s="2"/>
      <c r="L84" s="25"/>
      <c r="M84" s="2"/>
      <c r="N84" s="2"/>
      <c r="O84" s="2">
        <v>35200</v>
      </c>
      <c r="P84" s="3">
        <v>0.2</v>
      </c>
      <c r="Q84" s="2">
        <f t="shared" si="3"/>
        <v>7040</v>
      </c>
      <c r="R84" s="2">
        <f t="shared" si="4"/>
        <v>7040</v>
      </c>
      <c r="S84" s="2"/>
      <c r="T84" s="2"/>
      <c r="U84" s="56">
        <f t="shared" si="5"/>
        <v>7.04</v>
      </c>
    </row>
    <row r="85" spans="1:21" ht="18.75">
      <c r="A85" s="1"/>
      <c r="B85" s="4" t="s">
        <v>144</v>
      </c>
      <c r="C85" s="16">
        <v>15842</v>
      </c>
      <c r="D85" s="16">
        <v>3</v>
      </c>
      <c r="E85" s="2"/>
      <c r="F85" s="2"/>
      <c r="G85" s="2"/>
      <c r="H85" s="2"/>
      <c r="I85" s="2"/>
      <c r="J85" s="2"/>
      <c r="K85" s="2"/>
      <c r="L85" s="25"/>
      <c r="M85" s="2"/>
      <c r="N85" s="2"/>
      <c r="O85" s="2">
        <v>35200</v>
      </c>
      <c r="P85" s="3">
        <v>0.2</v>
      </c>
      <c r="Q85" s="2">
        <f t="shared" si="3"/>
        <v>7040</v>
      </c>
      <c r="R85" s="2">
        <f t="shared" si="4"/>
        <v>7040</v>
      </c>
      <c r="S85" s="2"/>
      <c r="T85" s="2"/>
      <c r="U85" s="56">
        <f t="shared" si="5"/>
        <v>7.04</v>
      </c>
    </row>
    <row r="86" spans="1:21" ht="18.75">
      <c r="A86" s="1"/>
      <c r="B86" s="4" t="s">
        <v>208</v>
      </c>
      <c r="C86" s="16">
        <v>13299</v>
      </c>
      <c r="D86" s="16">
        <v>3</v>
      </c>
      <c r="E86" s="2"/>
      <c r="F86" s="2"/>
      <c r="G86" s="2"/>
      <c r="H86" s="2"/>
      <c r="I86" s="2"/>
      <c r="J86" s="2"/>
      <c r="K86" s="2"/>
      <c r="L86" s="25"/>
      <c r="M86" s="2"/>
      <c r="N86" s="2"/>
      <c r="O86" s="2">
        <v>35200</v>
      </c>
      <c r="P86" s="3">
        <v>0.2</v>
      </c>
      <c r="Q86" s="2">
        <f t="shared" si="3"/>
        <v>7040</v>
      </c>
      <c r="R86" s="2">
        <f t="shared" si="4"/>
        <v>7040</v>
      </c>
      <c r="S86" s="2"/>
      <c r="T86" s="2"/>
      <c r="U86" s="56">
        <f t="shared" si="5"/>
        <v>7.04</v>
      </c>
    </row>
    <row r="87" spans="1:21" ht="18.75">
      <c r="A87" s="1"/>
      <c r="B87" s="4" t="s">
        <v>209</v>
      </c>
      <c r="C87" s="16">
        <v>20820</v>
      </c>
      <c r="D87" s="16">
        <v>2</v>
      </c>
      <c r="E87" s="2"/>
      <c r="F87" s="2"/>
      <c r="G87" s="2"/>
      <c r="H87" s="2"/>
      <c r="I87" s="2"/>
      <c r="J87" s="2"/>
      <c r="K87" s="2"/>
      <c r="L87" s="25"/>
      <c r="M87" s="2"/>
      <c r="N87" s="2"/>
      <c r="O87" s="2">
        <v>35200</v>
      </c>
      <c r="P87" s="3">
        <v>0.3</v>
      </c>
      <c r="Q87" s="2">
        <f t="shared" si="3"/>
        <v>10560</v>
      </c>
      <c r="R87" s="2">
        <f t="shared" si="4"/>
        <v>10560</v>
      </c>
      <c r="S87" s="2"/>
      <c r="T87" s="2"/>
      <c r="U87" s="56">
        <f t="shared" si="5"/>
        <v>10.56</v>
      </c>
    </row>
    <row r="88" spans="1:22" ht="18.75">
      <c r="A88" s="1"/>
      <c r="B88" s="4" t="s">
        <v>47</v>
      </c>
      <c r="C88" s="16">
        <v>19091</v>
      </c>
      <c r="D88" s="16">
        <v>3</v>
      </c>
      <c r="E88" s="2"/>
      <c r="F88" s="2"/>
      <c r="G88" s="2"/>
      <c r="H88" s="2"/>
      <c r="I88" s="2"/>
      <c r="J88" s="2"/>
      <c r="K88" s="2"/>
      <c r="L88" s="25"/>
      <c r="M88" s="2"/>
      <c r="N88" s="2"/>
      <c r="O88" s="2">
        <v>35200</v>
      </c>
      <c r="P88" s="3">
        <v>0.2</v>
      </c>
      <c r="Q88" s="2">
        <f t="shared" si="3"/>
        <v>7040</v>
      </c>
      <c r="R88" s="2">
        <f t="shared" si="4"/>
        <v>7040</v>
      </c>
      <c r="S88" s="2"/>
      <c r="T88" s="2"/>
      <c r="U88" s="56">
        <f t="shared" si="5"/>
        <v>7.04</v>
      </c>
      <c r="V88" s="50">
        <v>44</v>
      </c>
    </row>
    <row r="89" spans="1:21" ht="18.75">
      <c r="A89" s="1"/>
      <c r="B89" s="4" t="s">
        <v>145</v>
      </c>
      <c r="C89" s="16">
        <v>6427</v>
      </c>
      <c r="D89" s="16">
        <v>4</v>
      </c>
      <c r="E89" s="2"/>
      <c r="F89" s="2"/>
      <c r="G89" s="2"/>
      <c r="H89" s="2"/>
      <c r="I89" s="2"/>
      <c r="J89" s="2"/>
      <c r="K89" s="2"/>
      <c r="L89" s="25"/>
      <c r="M89" s="2"/>
      <c r="N89" s="2"/>
      <c r="O89" s="2">
        <v>35200</v>
      </c>
      <c r="P89" s="3">
        <v>0.1</v>
      </c>
      <c r="Q89" s="2">
        <f t="shared" si="3"/>
        <v>3520</v>
      </c>
      <c r="R89" s="2">
        <f t="shared" si="4"/>
        <v>3520</v>
      </c>
      <c r="S89" s="2"/>
      <c r="T89" s="2"/>
      <c r="U89" s="56">
        <f t="shared" si="5"/>
        <v>3.52</v>
      </c>
    </row>
    <row r="90" spans="1:22" ht="18.75">
      <c r="A90" s="21"/>
      <c r="B90" s="40" t="s">
        <v>48</v>
      </c>
      <c r="C90" s="22">
        <v>8938</v>
      </c>
      <c r="D90" s="22">
        <v>4</v>
      </c>
      <c r="E90" s="23"/>
      <c r="F90" s="23"/>
      <c r="G90" s="23"/>
      <c r="H90" s="23"/>
      <c r="I90" s="23"/>
      <c r="J90" s="23"/>
      <c r="K90" s="23"/>
      <c r="L90" s="27"/>
      <c r="M90" s="23"/>
      <c r="N90" s="23"/>
      <c r="O90" s="23">
        <v>35200</v>
      </c>
      <c r="P90" s="24">
        <v>0.1</v>
      </c>
      <c r="Q90" s="23">
        <f t="shared" si="3"/>
        <v>3520</v>
      </c>
      <c r="R90" s="23">
        <f t="shared" si="4"/>
        <v>3520</v>
      </c>
      <c r="S90" s="23"/>
      <c r="T90" s="23"/>
      <c r="U90" s="57">
        <f t="shared" si="5"/>
        <v>3.52</v>
      </c>
      <c r="V90" s="50">
        <v>45</v>
      </c>
    </row>
    <row r="91" spans="1:22" ht="18.75">
      <c r="A91" s="20"/>
      <c r="B91" s="41" t="s">
        <v>49</v>
      </c>
      <c r="C91" s="15">
        <v>232752</v>
      </c>
      <c r="D91" s="15">
        <v>1</v>
      </c>
      <c r="E91" s="2">
        <v>37683</v>
      </c>
      <c r="F91" s="2">
        <f>E91*1.1</f>
        <v>41451.3</v>
      </c>
      <c r="G91" s="2">
        <f>F91*1.06</f>
        <v>43938.378000000004</v>
      </c>
      <c r="H91" s="2">
        <f>G91*1.04</f>
        <v>45695.913120000005</v>
      </c>
      <c r="I91" s="2">
        <f>H91*1.04</f>
        <v>47523.74964480001</v>
      </c>
      <c r="J91" s="2">
        <f>X7*45.5/12</f>
        <v>54170.87180555556</v>
      </c>
      <c r="K91" s="2">
        <f>J91*12</f>
        <v>650050.4616666667</v>
      </c>
      <c r="L91" s="25">
        <f>K91*30.2%</f>
        <v>196315.23942333332</v>
      </c>
      <c r="M91" s="2">
        <f>K91+L91</f>
        <v>846365.70109</v>
      </c>
      <c r="N91" s="2">
        <v>35200</v>
      </c>
      <c r="O91" s="2">
        <v>35200.4</v>
      </c>
      <c r="P91" s="3">
        <v>1</v>
      </c>
      <c r="Q91" s="2">
        <f t="shared" si="3"/>
        <v>35200.4</v>
      </c>
      <c r="R91" s="2">
        <f t="shared" si="4"/>
        <v>916766.10109</v>
      </c>
      <c r="S91" s="2"/>
      <c r="T91" s="2"/>
      <c r="U91" s="56">
        <f t="shared" si="5"/>
        <v>916.76610109</v>
      </c>
      <c r="V91" s="50">
        <v>46</v>
      </c>
    </row>
    <row r="92" spans="1:21" ht="18.75">
      <c r="A92" s="1"/>
      <c r="B92" s="4" t="s">
        <v>146</v>
      </c>
      <c r="C92" s="16">
        <v>9484</v>
      </c>
      <c r="D92" s="16">
        <v>4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>
        <v>35200</v>
      </c>
      <c r="P92" s="3">
        <v>0.1</v>
      </c>
      <c r="Q92" s="2">
        <f t="shared" si="3"/>
        <v>3520</v>
      </c>
      <c r="R92" s="2">
        <f t="shared" si="4"/>
        <v>3520</v>
      </c>
      <c r="S92" s="2"/>
      <c r="T92" s="2"/>
      <c r="U92" s="56">
        <f t="shared" si="5"/>
        <v>3.52</v>
      </c>
    </row>
    <row r="93" spans="1:21" ht="18.75">
      <c r="A93" s="1"/>
      <c r="B93" s="4" t="s">
        <v>147</v>
      </c>
      <c r="C93" s="16">
        <v>6927</v>
      </c>
      <c r="D93" s="16">
        <v>4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>
        <v>35200</v>
      </c>
      <c r="P93" s="3">
        <v>0.1</v>
      </c>
      <c r="Q93" s="2">
        <f t="shared" si="3"/>
        <v>3520</v>
      </c>
      <c r="R93" s="2">
        <f t="shared" si="4"/>
        <v>3520</v>
      </c>
      <c r="S93" s="2"/>
      <c r="T93" s="2"/>
      <c r="U93" s="56">
        <f t="shared" si="5"/>
        <v>3.52</v>
      </c>
    </row>
    <row r="94" spans="1:21" ht="18.75">
      <c r="A94" s="1"/>
      <c r="B94" s="4" t="s">
        <v>148</v>
      </c>
      <c r="C94" s="16">
        <v>6284</v>
      </c>
      <c r="D94" s="16">
        <v>4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>
        <v>35200</v>
      </c>
      <c r="P94" s="3">
        <v>0.1</v>
      </c>
      <c r="Q94" s="2">
        <f t="shared" si="3"/>
        <v>3520</v>
      </c>
      <c r="R94" s="2">
        <f t="shared" si="4"/>
        <v>3520</v>
      </c>
      <c r="S94" s="2"/>
      <c r="T94" s="2"/>
      <c r="U94" s="56">
        <f t="shared" si="5"/>
        <v>3.52</v>
      </c>
    </row>
    <row r="95" spans="1:22" ht="18.75">
      <c r="A95" s="1"/>
      <c r="B95" s="4" t="s">
        <v>50</v>
      </c>
      <c r="C95" s="16">
        <v>14163</v>
      </c>
      <c r="D95" s="16">
        <v>3</v>
      </c>
      <c r="E95" s="2"/>
      <c r="F95" s="2"/>
      <c r="G95" s="2"/>
      <c r="H95" s="2"/>
      <c r="I95" s="2"/>
      <c r="J95" s="2"/>
      <c r="K95" s="2"/>
      <c r="L95" s="25"/>
      <c r="M95" s="2"/>
      <c r="N95" s="2"/>
      <c r="O95" s="2">
        <v>35200</v>
      </c>
      <c r="P95" s="3">
        <v>0.2</v>
      </c>
      <c r="Q95" s="2">
        <f t="shared" si="3"/>
        <v>7040</v>
      </c>
      <c r="R95" s="2">
        <f t="shared" si="4"/>
        <v>7040</v>
      </c>
      <c r="S95" s="2"/>
      <c r="T95" s="2"/>
      <c r="U95" s="56">
        <f t="shared" si="5"/>
        <v>7.04</v>
      </c>
      <c r="V95" s="50">
        <v>47</v>
      </c>
    </row>
    <row r="96" spans="1:22" ht="18.75">
      <c r="A96" s="1"/>
      <c r="B96" s="4" t="s">
        <v>51</v>
      </c>
      <c r="C96" s="16">
        <v>21920</v>
      </c>
      <c r="D96" s="16">
        <v>2</v>
      </c>
      <c r="E96" s="2"/>
      <c r="F96" s="2"/>
      <c r="G96" s="2"/>
      <c r="H96" s="2"/>
      <c r="I96" s="2"/>
      <c r="J96" s="2"/>
      <c r="K96" s="2"/>
      <c r="L96" s="25"/>
      <c r="M96" s="2"/>
      <c r="N96" s="2"/>
      <c r="O96" s="2">
        <v>35200</v>
      </c>
      <c r="P96" s="3">
        <v>0.3</v>
      </c>
      <c r="Q96" s="2">
        <f t="shared" si="3"/>
        <v>10560</v>
      </c>
      <c r="R96" s="2">
        <f t="shared" si="4"/>
        <v>10560</v>
      </c>
      <c r="S96" s="2"/>
      <c r="T96" s="2"/>
      <c r="U96" s="56">
        <f t="shared" si="5"/>
        <v>10.56</v>
      </c>
      <c r="V96" s="50">
        <v>48</v>
      </c>
    </row>
    <row r="97" spans="1:22" ht="18.75">
      <c r="A97" s="1"/>
      <c r="B97" s="4" t="s">
        <v>52</v>
      </c>
      <c r="C97" s="16">
        <v>5696</v>
      </c>
      <c r="D97" s="16">
        <v>4</v>
      </c>
      <c r="E97" s="2"/>
      <c r="F97" s="2"/>
      <c r="G97" s="2"/>
      <c r="H97" s="2"/>
      <c r="I97" s="2"/>
      <c r="J97" s="2"/>
      <c r="K97" s="2"/>
      <c r="L97" s="25"/>
      <c r="M97" s="2"/>
      <c r="N97" s="2"/>
      <c r="O97" s="2">
        <v>35200</v>
      </c>
      <c r="P97" s="3">
        <v>0.1</v>
      </c>
      <c r="Q97" s="2">
        <f t="shared" si="3"/>
        <v>3520</v>
      </c>
      <c r="R97" s="2">
        <f t="shared" si="4"/>
        <v>3520</v>
      </c>
      <c r="S97" s="2"/>
      <c r="T97" s="2"/>
      <c r="U97" s="56">
        <f t="shared" si="5"/>
        <v>3.52</v>
      </c>
      <c r="V97" s="50">
        <v>49</v>
      </c>
    </row>
    <row r="98" spans="1:22" ht="18.75">
      <c r="A98" s="1"/>
      <c r="B98" s="4" t="s">
        <v>229</v>
      </c>
      <c r="C98" s="16">
        <v>5622</v>
      </c>
      <c r="D98" s="16">
        <v>4</v>
      </c>
      <c r="E98" s="2"/>
      <c r="F98" s="2"/>
      <c r="G98" s="2"/>
      <c r="H98" s="2"/>
      <c r="I98" s="2"/>
      <c r="J98" s="2"/>
      <c r="K98" s="2"/>
      <c r="L98" s="25"/>
      <c r="M98" s="2"/>
      <c r="N98" s="2"/>
      <c r="O98" s="2">
        <v>35200</v>
      </c>
      <c r="P98" s="3">
        <v>0.1</v>
      </c>
      <c r="Q98" s="2">
        <f t="shared" si="3"/>
        <v>3520</v>
      </c>
      <c r="R98" s="2">
        <f t="shared" si="4"/>
        <v>3520</v>
      </c>
      <c r="S98" s="2"/>
      <c r="T98" s="2"/>
      <c r="U98" s="56">
        <f t="shared" si="5"/>
        <v>3.52</v>
      </c>
      <c r="V98" s="50">
        <v>50</v>
      </c>
    </row>
    <row r="99" spans="1:21" ht="18.75">
      <c r="A99" s="1"/>
      <c r="B99" s="4" t="s">
        <v>226</v>
      </c>
      <c r="C99" s="16">
        <v>5848</v>
      </c>
      <c r="D99" s="16">
        <v>4</v>
      </c>
      <c r="E99" s="2"/>
      <c r="F99" s="2"/>
      <c r="G99" s="2"/>
      <c r="H99" s="2"/>
      <c r="I99" s="2"/>
      <c r="J99" s="2"/>
      <c r="K99" s="2"/>
      <c r="L99" s="25"/>
      <c r="M99" s="2"/>
      <c r="N99" s="2"/>
      <c r="O99" s="2">
        <v>35200</v>
      </c>
      <c r="P99" s="3">
        <v>0.1</v>
      </c>
      <c r="Q99" s="2">
        <f t="shared" si="3"/>
        <v>3520</v>
      </c>
      <c r="R99" s="2">
        <f t="shared" si="4"/>
        <v>3520</v>
      </c>
      <c r="S99" s="2"/>
      <c r="T99" s="2"/>
      <c r="U99" s="56">
        <f t="shared" si="5"/>
        <v>3.52</v>
      </c>
    </row>
    <row r="100" spans="1:22" ht="18.75">
      <c r="A100" s="1"/>
      <c r="B100" s="4" t="s">
        <v>106</v>
      </c>
      <c r="C100" s="16">
        <v>7982</v>
      </c>
      <c r="D100" s="16">
        <v>4</v>
      </c>
      <c r="E100" s="2"/>
      <c r="F100" s="2"/>
      <c r="G100" s="2"/>
      <c r="H100" s="2"/>
      <c r="I100" s="2"/>
      <c r="J100" s="2"/>
      <c r="K100" s="2"/>
      <c r="L100" s="25"/>
      <c r="M100" s="2"/>
      <c r="N100" s="2"/>
      <c r="O100" s="2">
        <v>35200</v>
      </c>
      <c r="P100" s="3">
        <v>0.1</v>
      </c>
      <c r="Q100" s="2">
        <f t="shared" si="3"/>
        <v>3520</v>
      </c>
      <c r="R100" s="2">
        <f t="shared" si="4"/>
        <v>3520</v>
      </c>
      <c r="S100" s="2"/>
      <c r="T100" s="2"/>
      <c r="U100" s="56">
        <f t="shared" si="5"/>
        <v>3.52</v>
      </c>
      <c r="V100" s="50">
        <v>51</v>
      </c>
    </row>
    <row r="101" spans="1:22" ht="18.75">
      <c r="A101" s="1"/>
      <c r="B101" s="4" t="s">
        <v>53</v>
      </c>
      <c r="C101" s="16">
        <v>6072</v>
      </c>
      <c r="D101" s="16">
        <v>4</v>
      </c>
      <c r="E101" s="2"/>
      <c r="F101" s="2"/>
      <c r="G101" s="2"/>
      <c r="H101" s="2"/>
      <c r="I101" s="2"/>
      <c r="J101" s="2"/>
      <c r="K101" s="2"/>
      <c r="L101" s="25"/>
      <c r="M101" s="2"/>
      <c r="N101" s="2"/>
      <c r="O101" s="2">
        <v>35200</v>
      </c>
      <c r="P101" s="3">
        <v>0.1</v>
      </c>
      <c r="Q101" s="2">
        <f t="shared" si="3"/>
        <v>3520</v>
      </c>
      <c r="R101" s="2">
        <f t="shared" si="4"/>
        <v>3520</v>
      </c>
      <c r="S101" s="2"/>
      <c r="T101" s="2"/>
      <c r="U101" s="56">
        <f t="shared" si="5"/>
        <v>3.52</v>
      </c>
      <c r="V101" s="50">
        <v>52</v>
      </c>
    </row>
    <row r="102" spans="1:22" ht="18.75">
      <c r="A102" s="1"/>
      <c r="B102" s="4" t="s">
        <v>54</v>
      </c>
      <c r="C102" s="16">
        <v>10103</v>
      </c>
      <c r="D102" s="16">
        <v>3</v>
      </c>
      <c r="E102" s="2"/>
      <c r="F102" s="2"/>
      <c r="G102" s="2"/>
      <c r="H102" s="2"/>
      <c r="I102" s="2"/>
      <c r="J102" s="2"/>
      <c r="K102" s="2"/>
      <c r="L102" s="25"/>
      <c r="M102" s="2"/>
      <c r="N102" s="2"/>
      <c r="O102" s="2">
        <v>35200</v>
      </c>
      <c r="P102" s="3">
        <v>0.2</v>
      </c>
      <c r="Q102" s="2">
        <f t="shared" si="3"/>
        <v>7040</v>
      </c>
      <c r="R102" s="2">
        <f t="shared" si="4"/>
        <v>7040</v>
      </c>
      <c r="S102" s="2"/>
      <c r="T102" s="2"/>
      <c r="U102" s="56">
        <f t="shared" si="5"/>
        <v>7.04</v>
      </c>
      <c r="V102" s="50">
        <v>53</v>
      </c>
    </row>
    <row r="103" spans="1:22" ht="18.75">
      <c r="A103" s="1"/>
      <c r="B103" s="4" t="s">
        <v>55</v>
      </c>
      <c r="C103" s="16">
        <v>5594</v>
      </c>
      <c r="D103" s="16">
        <v>4</v>
      </c>
      <c r="E103" s="2"/>
      <c r="F103" s="2"/>
      <c r="G103" s="2"/>
      <c r="H103" s="2"/>
      <c r="I103" s="2"/>
      <c r="J103" s="2"/>
      <c r="K103" s="2"/>
      <c r="L103" s="25"/>
      <c r="M103" s="2"/>
      <c r="N103" s="2"/>
      <c r="O103" s="2">
        <v>35200</v>
      </c>
      <c r="P103" s="3">
        <v>0.1</v>
      </c>
      <c r="Q103" s="2">
        <f t="shared" si="3"/>
        <v>3520</v>
      </c>
      <c r="R103" s="2">
        <f t="shared" si="4"/>
        <v>3520</v>
      </c>
      <c r="S103" s="2"/>
      <c r="T103" s="2"/>
      <c r="U103" s="56">
        <f t="shared" si="5"/>
        <v>3.52</v>
      </c>
      <c r="V103" s="50">
        <v>54</v>
      </c>
    </row>
    <row r="104" spans="1:22" ht="18.75">
      <c r="A104" s="1"/>
      <c r="B104" s="4" t="s">
        <v>56</v>
      </c>
      <c r="C104" s="16">
        <v>18441</v>
      </c>
      <c r="D104" s="16">
        <v>3</v>
      </c>
      <c r="E104" s="2"/>
      <c r="F104" s="2"/>
      <c r="G104" s="2"/>
      <c r="H104" s="2"/>
      <c r="I104" s="2"/>
      <c r="J104" s="2"/>
      <c r="K104" s="2"/>
      <c r="L104" s="25"/>
      <c r="M104" s="2"/>
      <c r="N104" s="2"/>
      <c r="O104" s="2">
        <v>35200</v>
      </c>
      <c r="P104" s="3">
        <v>0.2</v>
      </c>
      <c r="Q104" s="2">
        <f t="shared" si="3"/>
        <v>7040</v>
      </c>
      <c r="R104" s="2">
        <f t="shared" si="4"/>
        <v>7040</v>
      </c>
      <c r="S104" s="2"/>
      <c r="T104" s="2"/>
      <c r="U104" s="56">
        <f t="shared" si="5"/>
        <v>7.04</v>
      </c>
      <c r="V104" s="50">
        <v>55</v>
      </c>
    </row>
    <row r="105" spans="1:21" ht="18.75">
      <c r="A105" s="1"/>
      <c r="B105" s="4" t="s">
        <v>149</v>
      </c>
      <c r="C105" s="16">
        <v>7776</v>
      </c>
      <c r="D105" s="16">
        <v>4</v>
      </c>
      <c r="E105" s="2"/>
      <c r="F105" s="2"/>
      <c r="G105" s="2"/>
      <c r="H105" s="2"/>
      <c r="I105" s="2"/>
      <c r="J105" s="2"/>
      <c r="K105" s="2"/>
      <c r="L105" s="25"/>
      <c r="M105" s="2"/>
      <c r="N105" s="2"/>
      <c r="O105" s="2">
        <v>35200</v>
      </c>
      <c r="P105" s="3">
        <v>0.1</v>
      </c>
      <c r="Q105" s="2">
        <f t="shared" si="3"/>
        <v>3520</v>
      </c>
      <c r="R105" s="2">
        <f t="shared" si="4"/>
        <v>3520</v>
      </c>
      <c r="S105" s="2"/>
      <c r="T105" s="2"/>
      <c r="U105" s="56">
        <f t="shared" si="5"/>
        <v>3.52</v>
      </c>
    </row>
    <row r="106" spans="1:21" ht="18.75">
      <c r="A106" s="1"/>
      <c r="B106" s="4" t="s">
        <v>150</v>
      </c>
      <c r="C106" s="16">
        <v>5110</v>
      </c>
      <c r="D106" s="16">
        <v>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>
        <v>35200</v>
      </c>
      <c r="P106" s="3">
        <v>0.1</v>
      </c>
      <c r="Q106" s="2">
        <f t="shared" si="3"/>
        <v>3520</v>
      </c>
      <c r="R106" s="2">
        <f t="shared" si="4"/>
        <v>3520</v>
      </c>
      <c r="S106" s="2"/>
      <c r="T106" s="2"/>
      <c r="U106" s="56">
        <f t="shared" si="5"/>
        <v>3.52</v>
      </c>
    </row>
    <row r="107" spans="1:21" ht="18.75">
      <c r="A107" s="21"/>
      <c r="B107" s="40" t="s">
        <v>210</v>
      </c>
      <c r="C107" s="22">
        <v>6419</v>
      </c>
      <c r="D107" s="22">
        <v>4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>
        <v>35200</v>
      </c>
      <c r="P107" s="24">
        <v>0.1</v>
      </c>
      <c r="Q107" s="23">
        <f t="shared" si="3"/>
        <v>3520</v>
      </c>
      <c r="R107" s="23">
        <f t="shared" si="4"/>
        <v>3520</v>
      </c>
      <c r="S107" s="23"/>
      <c r="T107" s="23"/>
      <c r="U107" s="57">
        <f t="shared" si="5"/>
        <v>3.52</v>
      </c>
    </row>
    <row r="108" spans="1:22" ht="18.75">
      <c r="A108" s="20"/>
      <c r="B108" s="41" t="s">
        <v>57</v>
      </c>
      <c r="C108" s="15">
        <v>73714</v>
      </c>
      <c r="D108" s="15">
        <v>3</v>
      </c>
      <c r="E108" s="2">
        <v>36428</v>
      </c>
      <c r="F108" s="2">
        <f>E108*1.1</f>
        <v>40070.8</v>
      </c>
      <c r="G108" s="26">
        <f>F108*1.06</f>
        <v>42475.048</v>
      </c>
      <c r="H108" s="2">
        <f>G108*1.04</f>
        <v>44174.049920000005</v>
      </c>
      <c r="I108" s="2">
        <f>H108*1.04</f>
        <v>45941.01191680001</v>
      </c>
      <c r="J108" s="2">
        <f>X7*45.5/12</f>
        <v>54170.87180555556</v>
      </c>
      <c r="K108" s="2">
        <f>J108*12</f>
        <v>650050.4616666667</v>
      </c>
      <c r="L108" s="25">
        <f>K108*30.2%</f>
        <v>196315.23942333332</v>
      </c>
      <c r="M108" s="2">
        <f>K108+L108</f>
        <v>846365.70109</v>
      </c>
      <c r="N108" s="2">
        <v>35200</v>
      </c>
      <c r="O108" s="2">
        <v>35200.4</v>
      </c>
      <c r="P108" s="3">
        <v>0.8</v>
      </c>
      <c r="Q108" s="2">
        <f t="shared" si="3"/>
        <v>28160.320000000003</v>
      </c>
      <c r="R108" s="2">
        <f t="shared" si="4"/>
        <v>909726.0210899999</v>
      </c>
      <c r="S108" s="2"/>
      <c r="T108" s="2"/>
      <c r="U108" s="56">
        <f t="shared" si="5"/>
        <v>909.7260210899999</v>
      </c>
      <c r="V108" s="50">
        <v>56</v>
      </c>
    </row>
    <row r="109" spans="1:22" ht="18.75">
      <c r="A109" s="1"/>
      <c r="B109" s="4" t="s">
        <v>58</v>
      </c>
      <c r="C109" s="16">
        <v>3494</v>
      </c>
      <c r="D109" s="16">
        <v>5</v>
      </c>
      <c r="E109" s="2"/>
      <c r="F109" s="2"/>
      <c r="G109" s="2"/>
      <c r="H109" s="2"/>
      <c r="I109" s="2"/>
      <c r="J109" s="2"/>
      <c r="K109" s="2"/>
      <c r="L109" s="25"/>
      <c r="M109" s="2"/>
      <c r="N109" s="2"/>
      <c r="O109" s="2">
        <v>35200</v>
      </c>
      <c r="P109" s="3">
        <v>0.1</v>
      </c>
      <c r="Q109" s="2">
        <f t="shared" si="3"/>
        <v>3520</v>
      </c>
      <c r="R109" s="2">
        <f t="shared" si="4"/>
        <v>3520</v>
      </c>
      <c r="S109" s="2"/>
      <c r="T109" s="2"/>
      <c r="U109" s="56">
        <f t="shared" si="5"/>
        <v>3.52</v>
      </c>
      <c r="V109" s="50">
        <v>57</v>
      </c>
    </row>
    <row r="110" spans="1:21" ht="18.75">
      <c r="A110" s="1"/>
      <c r="B110" s="4" t="s">
        <v>151</v>
      </c>
      <c r="C110" s="16">
        <v>1700</v>
      </c>
      <c r="D110" s="16">
        <v>6</v>
      </c>
      <c r="E110" s="2"/>
      <c r="F110" s="2"/>
      <c r="G110" s="2"/>
      <c r="H110" s="2"/>
      <c r="I110" s="2"/>
      <c r="J110" s="2"/>
      <c r="K110" s="2"/>
      <c r="L110" s="25"/>
      <c r="M110" s="2"/>
      <c r="N110" s="2"/>
      <c r="O110" s="2">
        <v>35200</v>
      </c>
      <c r="P110" s="3">
        <v>0.1</v>
      </c>
      <c r="Q110" s="2">
        <f t="shared" si="3"/>
        <v>3520</v>
      </c>
      <c r="R110" s="2">
        <f t="shared" si="4"/>
        <v>3520</v>
      </c>
      <c r="S110" s="2"/>
      <c r="T110" s="2"/>
      <c r="U110" s="56">
        <f t="shared" si="5"/>
        <v>3.52</v>
      </c>
    </row>
    <row r="111" spans="1:22" ht="18.75">
      <c r="A111" s="1"/>
      <c r="B111" s="4" t="s">
        <v>120</v>
      </c>
      <c r="C111" s="16">
        <v>9329</v>
      </c>
      <c r="D111" s="16">
        <v>4</v>
      </c>
      <c r="E111" s="2"/>
      <c r="F111" s="2"/>
      <c r="G111" s="2"/>
      <c r="H111" s="2"/>
      <c r="I111" s="2"/>
      <c r="J111" s="2"/>
      <c r="K111" s="2"/>
      <c r="L111" s="25"/>
      <c r="M111" s="2"/>
      <c r="N111" s="2"/>
      <c r="O111" s="2">
        <v>35200</v>
      </c>
      <c r="P111" s="3">
        <v>0.1</v>
      </c>
      <c r="Q111" s="2">
        <f t="shared" si="3"/>
        <v>3520</v>
      </c>
      <c r="R111" s="2">
        <f t="shared" si="4"/>
        <v>3520</v>
      </c>
      <c r="S111" s="2"/>
      <c r="T111" s="2"/>
      <c r="U111" s="56">
        <f t="shared" si="5"/>
        <v>3.52</v>
      </c>
      <c r="V111" s="50">
        <v>58</v>
      </c>
    </row>
    <row r="112" spans="1:22" ht="18.75">
      <c r="A112" s="1"/>
      <c r="B112" s="4" t="s">
        <v>59</v>
      </c>
      <c r="C112" s="16">
        <v>3395</v>
      </c>
      <c r="D112" s="16">
        <v>5</v>
      </c>
      <c r="E112" s="2"/>
      <c r="F112" s="2"/>
      <c r="G112" s="2"/>
      <c r="H112" s="2"/>
      <c r="I112" s="2"/>
      <c r="J112" s="2"/>
      <c r="K112" s="2"/>
      <c r="L112" s="25"/>
      <c r="M112" s="2"/>
      <c r="N112" s="2"/>
      <c r="O112" s="2">
        <v>35200</v>
      </c>
      <c r="P112" s="3">
        <v>0.1</v>
      </c>
      <c r="Q112" s="2">
        <f t="shared" si="3"/>
        <v>3520</v>
      </c>
      <c r="R112" s="2">
        <f t="shared" si="4"/>
        <v>3520</v>
      </c>
      <c r="S112" s="2"/>
      <c r="T112" s="2"/>
      <c r="U112" s="56">
        <f t="shared" si="5"/>
        <v>3.52</v>
      </c>
      <c r="V112" s="50">
        <v>59</v>
      </c>
    </row>
    <row r="113" spans="1:21" ht="18.75">
      <c r="A113" s="1"/>
      <c r="B113" s="4" t="s">
        <v>152</v>
      </c>
      <c r="C113" s="16">
        <v>1330</v>
      </c>
      <c r="D113" s="16">
        <v>6</v>
      </c>
      <c r="E113" s="2"/>
      <c r="F113" s="2"/>
      <c r="G113" s="2"/>
      <c r="H113" s="2"/>
      <c r="I113" s="2"/>
      <c r="J113" s="2"/>
      <c r="K113" s="2"/>
      <c r="L113" s="25"/>
      <c r="M113" s="2"/>
      <c r="N113" s="2"/>
      <c r="O113" s="2">
        <v>35200</v>
      </c>
      <c r="P113" s="3">
        <v>0.1</v>
      </c>
      <c r="Q113" s="2">
        <f t="shared" si="3"/>
        <v>3520</v>
      </c>
      <c r="R113" s="2">
        <f t="shared" si="4"/>
        <v>3520</v>
      </c>
      <c r="S113" s="2"/>
      <c r="T113" s="2"/>
      <c r="U113" s="56">
        <f t="shared" si="5"/>
        <v>3.52</v>
      </c>
    </row>
    <row r="114" spans="1:21" ht="18.75">
      <c r="A114" s="1"/>
      <c r="B114" s="4" t="s">
        <v>153</v>
      </c>
      <c r="C114" s="16">
        <v>844</v>
      </c>
      <c r="D114" s="16">
        <v>7</v>
      </c>
      <c r="E114" s="2"/>
      <c r="F114" s="2"/>
      <c r="G114" s="2"/>
      <c r="H114" s="2"/>
      <c r="I114" s="2"/>
      <c r="J114" s="2"/>
      <c r="K114" s="2"/>
      <c r="L114" s="25"/>
      <c r="M114" s="2"/>
      <c r="N114" s="2"/>
      <c r="O114" s="2">
        <v>35200</v>
      </c>
      <c r="P114" s="3">
        <v>0.1</v>
      </c>
      <c r="Q114" s="2">
        <f t="shared" si="3"/>
        <v>3520</v>
      </c>
      <c r="R114" s="2">
        <f t="shared" si="4"/>
        <v>3520</v>
      </c>
      <c r="S114" s="2"/>
      <c r="T114" s="2"/>
      <c r="U114" s="56">
        <f t="shared" si="5"/>
        <v>3.52</v>
      </c>
    </row>
    <row r="115" spans="1:22" ht="18.75">
      <c r="A115" s="1"/>
      <c r="B115" s="4" t="s">
        <v>60</v>
      </c>
      <c r="C115" s="16">
        <v>2681</v>
      </c>
      <c r="D115" s="16">
        <v>6</v>
      </c>
      <c r="E115" s="2"/>
      <c r="F115" s="2"/>
      <c r="G115" s="2"/>
      <c r="H115" s="2"/>
      <c r="I115" s="2"/>
      <c r="J115" s="2"/>
      <c r="K115" s="2"/>
      <c r="L115" s="25"/>
      <c r="M115" s="2"/>
      <c r="N115" s="2"/>
      <c r="O115" s="2">
        <v>35200</v>
      </c>
      <c r="P115" s="3">
        <v>0.1</v>
      </c>
      <c r="Q115" s="2">
        <f t="shared" si="3"/>
        <v>3520</v>
      </c>
      <c r="R115" s="2">
        <f t="shared" si="4"/>
        <v>3520</v>
      </c>
      <c r="S115" s="2"/>
      <c r="T115" s="2"/>
      <c r="U115" s="56">
        <f t="shared" si="5"/>
        <v>3.52</v>
      </c>
      <c r="V115" s="50">
        <v>60</v>
      </c>
    </row>
    <row r="116" spans="1:22" ht="18.75">
      <c r="A116" s="1"/>
      <c r="B116" s="4" t="s">
        <v>109</v>
      </c>
      <c r="C116" s="16">
        <v>2177</v>
      </c>
      <c r="D116" s="16">
        <v>6</v>
      </c>
      <c r="E116" s="2"/>
      <c r="F116" s="2"/>
      <c r="G116" s="2"/>
      <c r="H116" s="2"/>
      <c r="I116" s="2"/>
      <c r="J116" s="2"/>
      <c r="K116" s="2"/>
      <c r="L116" s="25"/>
      <c r="M116" s="2"/>
      <c r="N116" s="2"/>
      <c r="O116" s="2">
        <v>35200</v>
      </c>
      <c r="P116" s="3">
        <v>0.1</v>
      </c>
      <c r="Q116" s="2">
        <f t="shared" si="3"/>
        <v>3520</v>
      </c>
      <c r="R116" s="2">
        <f t="shared" si="4"/>
        <v>3520</v>
      </c>
      <c r="S116" s="2"/>
      <c r="T116" s="2"/>
      <c r="U116" s="56">
        <f t="shared" si="5"/>
        <v>3.52</v>
      </c>
      <c r="V116" s="50">
        <v>61</v>
      </c>
    </row>
    <row r="117" spans="1:22" ht="18.75">
      <c r="A117" s="1"/>
      <c r="B117" s="4" t="s">
        <v>61</v>
      </c>
      <c r="C117" s="16">
        <v>3085</v>
      </c>
      <c r="D117" s="16">
        <v>5</v>
      </c>
      <c r="E117" s="2"/>
      <c r="F117" s="2"/>
      <c r="G117" s="2"/>
      <c r="H117" s="2"/>
      <c r="I117" s="2"/>
      <c r="J117" s="2"/>
      <c r="K117" s="2"/>
      <c r="L117" s="25"/>
      <c r="M117" s="2"/>
      <c r="N117" s="2"/>
      <c r="O117" s="2">
        <v>35200</v>
      </c>
      <c r="P117" s="3">
        <v>0.1</v>
      </c>
      <c r="Q117" s="2">
        <f t="shared" si="3"/>
        <v>3520</v>
      </c>
      <c r="R117" s="2">
        <f t="shared" si="4"/>
        <v>3520</v>
      </c>
      <c r="S117" s="2"/>
      <c r="T117" s="2"/>
      <c r="U117" s="56">
        <f t="shared" si="5"/>
        <v>3.52</v>
      </c>
      <c r="V117" s="50">
        <v>62</v>
      </c>
    </row>
    <row r="118" spans="1:22" ht="18.75">
      <c r="A118" s="21"/>
      <c r="B118" s="40" t="s">
        <v>62</v>
      </c>
      <c r="C118" s="22">
        <v>1067</v>
      </c>
      <c r="D118" s="22">
        <v>6</v>
      </c>
      <c r="E118" s="23"/>
      <c r="F118" s="23"/>
      <c r="G118" s="23"/>
      <c r="H118" s="23"/>
      <c r="I118" s="23"/>
      <c r="J118" s="23"/>
      <c r="K118" s="23"/>
      <c r="L118" s="27"/>
      <c r="M118" s="23"/>
      <c r="N118" s="23"/>
      <c r="O118" s="23">
        <v>35200</v>
      </c>
      <c r="P118" s="24">
        <v>0.1</v>
      </c>
      <c r="Q118" s="23">
        <f t="shared" si="3"/>
        <v>3520</v>
      </c>
      <c r="R118" s="23">
        <f t="shared" si="4"/>
        <v>3520</v>
      </c>
      <c r="S118" s="23"/>
      <c r="T118" s="23"/>
      <c r="U118" s="57">
        <f t="shared" si="5"/>
        <v>3.52</v>
      </c>
      <c r="V118" s="50">
        <v>63</v>
      </c>
    </row>
    <row r="119" spans="1:22" ht="18.75">
      <c r="A119" s="20"/>
      <c r="B119" s="41" t="s">
        <v>63</v>
      </c>
      <c r="C119" s="15">
        <v>60777</v>
      </c>
      <c r="D119" s="15">
        <v>3</v>
      </c>
      <c r="E119" s="2">
        <v>36428</v>
      </c>
      <c r="F119" s="2">
        <f>E119*1.1</f>
        <v>40070.8</v>
      </c>
      <c r="G119" s="2">
        <f>F119*1.06</f>
        <v>42475.048</v>
      </c>
      <c r="H119" s="2">
        <f>G119*1.04</f>
        <v>44174.049920000005</v>
      </c>
      <c r="I119" s="2">
        <f>H119*1.04</f>
        <v>45941.01191680001</v>
      </c>
      <c r="J119" s="2">
        <f>X7*45.5/12</f>
        <v>54170.87180555556</v>
      </c>
      <c r="K119" s="2">
        <f>J119*12</f>
        <v>650050.4616666667</v>
      </c>
      <c r="L119" s="25">
        <f>K119*30.2%</f>
        <v>196315.23942333332</v>
      </c>
      <c r="M119" s="2">
        <f>K119+L119</f>
        <v>846365.70109</v>
      </c>
      <c r="N119" s="2">
        <v>35200</v>
      </c>
      <c r="O119" s="2">
        <v>35200.4</v>
      </c>
      <c r="P119" s="3">
        <v>0.7</v>
      </c>
      <c r="Q119" s="2">
        <f t="shared" si="3"/>
        <v>24640.28</v>
      </c>
      <c r="R119" s="2">
        <f t="shared" si="4"/>
        <v>906205.98109</v>
      </c>
      <c r="S119" s="2"/>
      <c r="T119" s="2"/>
      <c r="U119" s="56">
        <f t="shared" si="5"/>
        <v>906.20598109</v>
      </c>
      <c r="V119" s="50">
        <v>64</v>
      </c>
    </row>
    <row r="120" spans="1:21" ht="18.75">
      <c r="A120" s="1"/>
      <c r="B120" s="4" t="s">
        <v>211</v>
      </c>
      <c r="C120" s="16">
        <v>4404</v>
      </c>
      <c r="D120" s="16">
        <v>5</v>
      </c>
      <c r="E120" s="2"/>
      <c r="F120" s="2"/>
      <c r="G120" s="2"/>
      <c r="H120" s="2"/>
      <c r="I120" s="2"/>
      <c r="J120" s="2"/>
      <c r="K120" s="2"/>
      <c r="L120" s="25"/>
      <c r="M120" s="2"/>
      <c r="N120" s="2"/>
      <c r="O120" s="2">
        <v>35200</v>
      </c>
      <c r="P120" s="3">
        <v>0.1</v>
      </c>
      <c r="Q120" s="2">
        <f t="shared" si="3"/>
        <v>3520</v>
      </c>
      <c r="R120" s="2">
        <f t="shared" si="4"/>
        <v>3520</v>
      </c>
      <c r="S120" s="2"/>
      <c r="T120" s="2"/>
      <c r="U120" s="56">
        <f t="shared" si="5"/>
        <v>3.52</v>
      </c>
    </row>
    <row r="121" spans="1:21" ht="18.75">
      <c r="A121" s="1"/>
      <c r="B121" s="4" t="s">
        <v>154</v>
      </c>
      <c r="C121" s="16">
        <v>2623</v>
      </c>
      <c r="D121" s="16">
        <v>6</v>
      </c>
      <c r="E121" s="2"/>
      <c r="F121" s="2"/>
      <c r="G121" s="2"/>
      <c r="H121" s="2"/>
      <c r="I121" s="2"/>
      <c r="J121" s="2"/>
      <c r="K121" s="2"/>
      <c r="L121" s="25"/>
      <c r="M121" s="2"/>
      <c r="N121" s="2"/>
      <c r="O121" s="2">
        <v>35200</v>
      </c>
      <c r="P121" s="3">
        <v>0.1</v>
      </c>
      <c r="Q121" s="2">
        <f t="shared" si="3"/>
        <v>3520</v>
      </c>
      <c r="R121" s="2">
        <f t="shared" si="4"/>
        <v>3520</v>
      </c>
      <c r="S121" s="2"/>
      <c r="T121" s="2"/>
      <c r="U121" s="56">
        <f t="shared" si="5"/>
        <v>3.52</v>
      </c>
    </row>
    <row r="122" spans="1:21" ht="18.75">
      <c r="A122" s="1"/>
      <c r="B122" s="4" t="s">
        <v>155</v>
      </c>
      <c r="C122" s="16">
        <v>1071</v>
      </c>
      <c r="D122" s="16">
        <v>6</v>
      </c>
      <c r="E122" s="2"/>
      <c r="F122" s="2"/>
      <c r="G122" s="2"/>
      <c r="H122" s="2"/>
      <c r="I122" s="2"/>
      <c r="J122" s="2"/>
      <c r="K122" s="2"/>
      <c r="L122" s="25"/>
      <c r="M122" s="2"/>
      <c r="N122" s="2"/>
      <c r="O122" s="2">
        <v>35200</v>
      </c>
      <c r="P122" s="3">
        <v>0.1</v>
      </c>
      <c r="Q122" s="2">
        <f t="shared" si="3"/>
        <v>3520</v>
      </c>
      <c r="R122" s="2">
        <f t="shared" si="4"/>
        <v>3520</v>
      </c>
      <c r="S122" s="2"/>
      <c r="T122" s="2"/>
      <c r="U122" s="56">
        <f t="shared" si="5"/>
        <v>3.52</v>
      </c>
    </row>
    <row r="123" spans="1:22" ht="18.75">
      <c r="A123" s="1"/>
      <c r="B123" s="4" t="s">
        <v>64</v>
      </c>
      <c r="C123" s="16">
        <v>1161</v>
      </c>
      <c r="D123" s="16">
        <v>6</v>
      </c>
      <c r="E123" s="2"/>
      <c r="F123" s="2"/>
      <c r="G123" s="2"/>
      <c r="H123" s="2"/>
      <c r="I123" s="2"/>
      <c r="J123" s="2"/>
      <c r="K123" s="2"/>
      <c r="L123" s="25"/>
      <c r="M123" s="2"/>
      <c r="N123" s="2"/>
      <c r="O123" s="2">
        <v>35200</v>
      </c>
      <c r="P123" s="3">
        <v>0.1</v>
      </c>
      <c r="Q123" s="2">
        <f t="shared" si="3"/>
        <v>3520</v>
      </c>
      <c r="R123" s="2">
        <f t="shared" si="4"/>
        <v>3520</v>
      </c>
      <c r="S123" s="2"/>
      <c r="T123" s="2"/>
      <c r="U123" s="56">
        <f t="shared" si="5"/>
        <v>3.52</v>
      </c>
      <c r="V123" s="50">
        <v>65</v>
      </c>
    </row>
    <row r="124" spans="1:21" ht="18.75">
      <c r="A124" s="21"/>
      <c r="B124" s="40" t="s">
        <v>156</v>
      </c>
      <c r="C124" s="22">
        <v>1439</v>
      </c>
      <c r="D124" s="22">
        <v>6</v>
      </c>
      <c r="E124" s="23"/>
      <c r="F124" s="23"/>
      <c r="G124" s="23"/>
      <c r="H124" s="23"/>
      <c r="I124" s="23"/>
      <c r="J124" s="23"/>
      <c r="K124" s="23"/>
      <c r="L124" s="27"/>
      <c r="M124" s="23"/>
      <c r="N124" s="23"/>
      <c r="O124" s="23">
        <v>35200</v>
      </c>
      <c r="P124" s="24">
        <v>0.1</v>
      </c>
      <c r="Q124" s="23">
        <f t="shared" si="3"/>
        <v>3520</v>
      </c>
      <c r="R124" s="23">
        <f t="shared" si="4"/>
        <v>3520</v>
      </c>
      <c r="S124" s="23"/>
      <c r="T124" s="23"/>
      <c r="U124" s="57">
        <f t="shared" si="5"/>
        <v>3.52</v>
      </c>
    </row>
    <row r="125" spans="1:22" ht="18.75">
      <c r="A125" s="20"/>
      <c r="B125" s="41" t="s">
        <v>65</v>
      </c>
      <c r="C125" s="15">
        <v>106077</v>
      </c>
      <c r="D125" s="15">
        <v>2</v>
      </c>
      <c r="E125" s="2">
        <v>37055</v>
      </c>
      <c r="F125" s="2">
        <f>E125*1.1</f>
        <v>40760.5</v>
      </c>
      <c r="G125" s="26">
        <f>F125*1.06</f>
        <v>43206.130000000005</v>
      </c>
      <c r="H125" s="2">
        <f>G125*1.04</f>
        <v>44934.37520000001</v>
      </c>
      <c r="I125" s="2">
        <f>H125*1.04</f>
        <v>46731.75020800001</v>
      </c>
      <c r="J125" s="2">
        <f>X7*45.5/12</f>
        <v>54170.87180555556</v>
      </c>
      <c r="K125" s="2">
        <f>J125*12</f>
        <v>650050.4616666667</v>
      </c>
      <c r="L125" s="25">
        <f>K125*30.2%</f>
        <v>196315.23942333332</v>
      </c>
      <c r="M125" s="2">
        <f>K125+L125</f>
        <v>846365.70109</v>
      </c>
      <c r="N125" s="2">
        <v>35200</v>
      </c>
      <c r="O125" s="2">
        <v>35200.4</v>
      </c>
      <c r="P125" s="3">
        <v>1</v>
      </c>
      <c r="Q125" s="2">
        <f t="shared" si="3"/>
        <v>35200.4</v>
      </c>
      <c r="R125" s="2">
        <f t="shared" si="4"/>
        <v>916766.10109</v>
      </c>
      <c r="S125" s="2"/>
      <c r="T125" s="2"/>
      <c r="U125" s="56">
        <f t="shared" si="5"/>
        <v>916.76610109</v>
      </c>
      <c r="V125" s="50">
        <v>66</v>
      </c>
    </row>
    <row r="126" spans="1:21" ht="18.75">
      <c r="A126" s="1"/>
      <c r="B126" s="4" t="s">
        <v>212</v>
      </c>
      <c r="C126" s="16">
        <v>28384</v>
      </c>
      <c r="D126" s="16">
        <v>2</v>
      </c>
      <c r="E126" s="2"/>
      <c r="F126" s="2"/>
      <c r="G126" s="2"/>
      <c r="H126" s="2"/>
      <c r="I126" s="2"/>
      <c r="J126" s="2"/>
      <c r="K126" s="2"/>
      <c r="L126" s="25"/>
      <c r="M126" s="2"/>
      <c r="N126" s="2"/>
      <c r="O126" s="2">
        <v>35200</v>
      </c>
      <c r="P126" s="3">
        <v>0.3</v>
      </c>
      <c r="Q126" s="2">
        <f t="shared" si="3"/>
        <v>10560</v>
      </c>
      <c r="R126" s="2">
        <f t="shared" si="4"/>
        <v>10560</v>
      </c>
      <c r="S126" s="2"/>
      <c r="T126" s="2"/>
      <c r="U126" s="56">
        <f t="shared" si="5"/>
        <v>10.56</v>
      </c>
    </row>
    <row r="127" spans="1:22" ht="18.75">
      <c r="A127" s="1"/>
      <c r="B127" s="4" t="s">
        <v>66</v>
      </c>
      <c r="C127" s="16">
        <v>12008</v>
      </c>
      <c r="D127" s="16">
        <v>3</v>
      </c>
      <c r="E127" s="2"/>
      <c r="F127" s="2"/>
      <c r="G127" s="2"/>
      <c r="H127" s="2"/>
      <c r="I127" s="2"/>
      <c r="J127" s="2"/>
      <c r="K127" s="2"/>
      <c r="L127" s="25"/>
      <c r="M127" s="2"/>
      <c r="N127" s="2"/>
      <c r="O127" s="2">
        <v>35200</v>
      </c>
      <c r="P127" s="3">
        <v>0.2</v>
      </c>
      <c r="Q127" s="2">
        <f t="shared" si="3"/>
        <v>7040</v>
      </c>
      <c r="R127" s="2">
        <f t="shared" si="4"/>
        <v>7040</v>
      </c>
      <c r="S127" s="2"/>
      <c r="T127" s="2"/>
      <c r="U127" s="56">
        <f t="shared" si="5"/>
        <v>7.04</v>
      </c>
      <c r="V127" s="50">
        <v>67</v>
      </c>
    </row>
    <row r="128" spans="1:22" ht="18.75">
      <c r="A128" s="1"/>
      <c r="B128" s="4" t="s">
        <v>67</v>
      </c>
      <c r="C128" s="16">
        <v>4874</v>
      </c>
      <c r="D128" s="16">
        <v>5</v>
      </c>
      <c r="E128" s="2"/>
      <c r="F128" s="2"/>
      <c r="G128" s="2"/>
      <c r="H128" s="2"/>
      <c r="I128" s="2"/>
      <c r="J128" s="2"/>
      <c r="K128" s="2"/>
      <c r="L128" s="25"/>
      <c r="M128" s="2"/>
      <c r="N128" s="2"/>
      <c r="O128" s="2">
        <v>35200</v>
      </c>
      <c r="P128" s="3">
        <v>0.1</v>
      </c>
      <c r="Q128" s="2">
        <f t="shared" si="3"/>
        <v>3520</v>
      </c>
      <c r="R128" s="2">
        <f t="shared" si="4"/>
        <v>3520</v>
      </c>
      <c r="S128" s="2"/>
      <c r="T128" s="2"/>
      <c r="U128" s="56">
        <f t="shared" si="5"/>
        <v>3.52</v>
      </c>
      <c r="V128" s="50">
        <v>68</v>
      </c>
    </row>
    <row r="129" spans="1:22" ht="18.75">
      <c r="A129" s="1"/>
      <c r="B129" s="4" t="s">
        <v>68</v>
      </c>
      <c r="C129" s="16">
        <v>26030</v>
      </c>
      <c r="D129" s="16">
        <v>2</v>
      </c>
      <c r="E129" s="2"/>
      <c r="F129" s="2"/>
      <c r="G129" s="2"/>
      <c r="H129" s="2"/>
      <c r="I129" s="2"/>
      <c r="J129" s="2"/>
      <c r="K129" s="2"/>
      <c r="L129" s="25"/>
      <c r="M129" s="2"/>
      <c r="N129" s="2"/>
      <c r="O129" s="2">
        <v>35200</v>
      </c>
      <c r="P129" s="3">
        <v>0.3</v>
      </c>
      <c r="Q129" s="2">
        <f t="shared" si="3"/>
        <v>10560</v>
      </c>
      <c r="R129" s="2">
        <f t="shared" si="4"/>
        <v>10560</v>
      </c>
      <c r="S129" s="2"/>
      <c r="T129" s="2"/>
      <c r="U129" s="56">
        <f t="shared" si="5"/>
        <v>10.56</v>
      </c>
      <c r="V129" s="50">
        <v>69</v>
      </c>
    </row>
    <row r="130" spans="1:21" ht="18.75">
      <c r="A130" s="1"/>
      <c r="B130" s="4" t="s">
        <v>213</v>
      </c>
      <c r="C130" s="16">
        <v>3674</v>
      </c>
      <c r="D130" s="16">
        <v>5</v>
      </c>
      <c r="E130" s="2"/>
      <c r="F130" s="2"/>
      <c r="G130" s="2"/>
      <c r="H130" s="2"/>
      <c r="I130" s="2"/>
      <c r="J130" s="2"/>
      <c r="K130" s="2"/>
      <c r="L130" s="25"/>
      <c r="M130" s="2"/>
      <c r="N130" s="2"/>
      <c r="O130" s="2">
        <v>35200</v>
      </c>
      <c r="P130" s="3">
        <v>0.1</v>
      </c>
      <c r="Q130" s="2">
        <f t="shared" si="3"/>
        <v>3520</v>
      </c>
      <c r="R130" s="2">
        <f t="shared" si="4"/>
        <v>3520</v>
      </c>
      <c r="S130" s="2"/>
      <c r="T130" s="2"/>
      <c r="U130" s="56">
        <f t="shared" si="5"/>
        <v>3.52</v>
      </c>
    </row>
    <row r="131" spans="1:21" ht="18.75">
      <c r="A131" s="1"/>
      <c r="B131" s="4" t="s">
        <v>214</v>
      </c>
      <c r="C131" s="16">
        <v>5821</v>
      </c>
      <c r="D131" s="16">
        <v>4</v>
      </c>
      <c r="E131" s="2"/>
      <c r="F131" s="2"/>
      <c r="G131" s="2"/>
      <c r="H131" s="2"/>
      <c r="I131" s="2"/>
      <c r="J131" s="2"/>
      <c r="K131" s="2"/>
      <c r="L131" s="25"/>
      <c r="M131" s="2"/>
      <c r="N131" s="2"/>
      <c r="O131" s="2">
        <v>35200</v>
      </c>
      <c r="P131" s="3">
        <v>0.1</v>
      </c>
      <c r="Q131" s="2">
        <f t="shared" si="3"/>
        <v>3520</v>
      </c>
      <c r="R131" s="2">
        <f t="shared" si="4"/>
        <v>3520</v>
      </c>
      <c r="S131" s="2"/>
      <c r="T131" s="2"/>
      <c r="U131" s="56">
        <f t="shared" si="5"/>
        <v>3.52</v>
      </c>
    </row>
    <row r="132" spans="1:21" ht="18.75">
      <c r="A132" s="1"/>
      <c r="B132" s="4" t="s">
        <v>157</v>
      </c>
      <c r="C132" s="16">
        <v>2353</v>
      </c>
      <c r="D132" s="16">
        <v>6</v>
      </c>
      <c r="E132" s="2"/>
      <c r="F132" s="2"/>
      <c r="G132" s="2"/>
      <c r="H132" s="2"/>
      <c r="I132" s="2"/>
      <c r="J132" s="2"/>
      <c r="K132" s="2"/>
      <c r="L132" s="25"/>
      <c r="M132" s="2"/>
      <c r="N132" s="2"/>
      <c r="O132" s="2">
        <v>35200</v>
      </c>
      <c r="P132" s="3">
        <v>0.1</v>
      </c>
      <c r="Q132" s="2">
        <f t="shared" si="3"/>
        <v>3520</v>
      </c>
      <c r="R132" s="2">
        <f t="shared" si="4"/>
        <v>3520</v>
      </c>
      <c r="S132" s="2"/>
      <c r="T132" s="2"/>
      <c r="U132" s="56">
        <f t="shared" si="5"/>
        <v>3.52</v>
      </c>
    </row>
    <row r="133" spans="1:21" ht="18.75">
      <c r="A133" s="1"/>
      <c r="B133" s="4" t="s">
        <v>215</v>
      </c>
      <c r="C133" s="16">
        <v>4005</v>
      </c>
      <c r="D133" s="16">
        <v>5</v>
      </c>
      <c r="E133" s="2"/>
      <c r="F133" s="2"/>
      <c r="G133" s="2"/>
      <c r="H133" s="2"/>
      <c r="I133" s="2"/>
      <c r="J133" s="2"/>
      <c r="K133" s="2"/>
      <c r="L133" s="25"/>
      <c r="M133" s="2"/>
      <c r="N133" s="2"/>
      <c r="O133" s="2">
        <v>35200</v>
      </c>
      <c r="P133" s="3">
        <v>0.1</v>
      </c>
      <c r="Q133" s="2">
        <f t="shared" si="3"/>
        <v>3520</v>
      </c>
      <c r="R133" s="2">
        <f t="shared" si="4"/>
        <v>3520</v>
      </c>
      <c r="S133" s="2"/>
      <c r="T133" s="2"/>
      <c r="U133" s="56">
        <f t="shared" si="5"/>
        <v>3.52</v>
      </c>
    </row>
    <row r="134" spans="1:21" ht="18.75">
      <c r="A134" s="1"/>
      <c r="B134" s="4" t="s">
        <v>158</v>
      </c>
      <c r="C134" s="16">
        <v>1339</v>
      </c>
      <c r="D134" s="16">
        <v>6</v>
      </c>
      <c r="E134" s="2"/>
      <c r="F134" s="2"/>
      <c r="G134" s="2"/>
      <c r="H134" s="2"/>
      <c r="I134" s="2"/>
      <c r="J134" s="2"/>
      <c r="K134" s="2"/>
      <c r="L134" s="25"/>
      <c r="M134" s="2"/>
      <c r="N134" s="2"/>
      <c r="O134" s="2">
        <v>35200</v>
      </c>
      <c r="P134" s="3">
        <v>0.1</v>
      </c>
      <c r="Q134" s="2">
        <f t="shared" si="3"/>
        <v>3520</v>
      </c>
      <c r="R134" s="2">
        <f t="shared" si="4"/>
        <v>3520</v>
      </c>
      <c r="S134" s="2"/>
      <c r="T134" s="2"/>
      <c r="U134" s="56">
        <f t="shared" si="5"/>
        <v>3.52</v>
      </c>
    </row>
    <row r="135" spans="1:22" ht="18.75">
      <c r="A135" s="1"/>
      <c r="B135" s="4" t="s">
        <v>69</v>
      </c>
      <c r="C135" s="16">
        <v>14851</v>
      </c>
      <c r="D135" s="16">
        <v>3</v>
      </c>
      <c r="E135" s="2"/>
      <c r="F135" s="2"/>
      <c r="G135" s="2"/>
      <c r="H135" s="2"/>
      <c r="I135" s="2"/>
      <c r="J135" s="2"/>
      <c r="K135" s="2"/>
      <c r="L135" s="25"/>
      <c r="M135" s="2"/>
      <c r="N135" s="2"/>
      <c r="O135" s="2">
        <v>35200</v>
      </c>
      <c r="P135" s="3">
        <v>0.2</v>
      </c>
      <c r="Q135" s="2">
        <f t="shared" si="3"/>
        <v>7040</v>
      </c>
      <c r="R135" s="2">
        <f t="shared" si="4"/>
        <v>7040</v>
      </c>
      <c r="S135" s="2"/>
      <c r="T135" s="2"/>
      <c r="U135" s="56">
        <f t="shared" si="5"/>
        <v>7.04</v>
      </c>
      <c r="V135" s="50">
        <v>70</v>
      </c>
    </row>
    <row r="136" spans="1:21" ht="18.75">
      <c r="A136" s="21"/>
      <c r="B136" s="40" t="s">
        <v>159</v>
      </c>
      <c r="C136" s="22">
        <v>2738</v>
      </c>
      <c r="D136" s="22">
        <v>6</v>
      </c>
      <c r="E136" s="23"/>
      <c r="F136" s="23"/>
      <c r="G136" s="23"/>
      <c r="H136" s="23">
        <f>G136*1.04</f>
        <v>0</v>
      </c>
      <c r="I136" s="23"/>
      <c r="J136" s="23"/>
      <c r="K136" s="23"/>
      <c r="L136" s="27"/>
      <c r="M136" s="23"/>
      <c r="N136" s="23"/>
      <c r="O136" s="23">
        <v>35200</v>
      </c>
      <c r="P136" s="24">
        <v>0.1</v>
      </c>
      <c r="Q136" s="23">
        <f t="shared" si="3"/>
        <v>3520</v>
      </c>
      <c r="R136" s="23">
        <f t="shared" si="4"/>
        <v>3520</v>
      </c>
      <c r="S136" s="23"/>
      <c r="T136" s="23"/>
      <c r="U136" s="57">
        <f t="shared" si="5"/>
        <v>3.52</v>
      </c>
    </row>
    <row r="137" spans="1:22" ht="18.75">
      <c r="A137" s="20"/>
      <c r="B137" s="41" t="s">
        <v>70</v>
      </c>
      <c r="C137" s="15">
        <v>27651</v>
      </c>
      <c r="D137" s="15">
        <v>5</v>
      </c>
      <c r="E137" s="2">
        <v>36428</v>
      </c>
      <c r="F137" s="2">
        <f>E137*1.1</f>
        <v>40070.8</v>
      </c>
      <c r="G137" s="26">
        <f>F137*1.06</f>
        <v>42475.048</v>
      </c>
      <c r="H137" s="2">
        <f>G137*1.04</f>
        <v>44174.049920000005</v>
      </c>
      <c r="I137" s="2">
        <f>H137*1.04</f>
        <v>45941.01191680001</v>
      </c>
      <c r="J137" s="2">
        <f>X7*45.5/12</f>
        <v>54170.87180555556</v>
      </c>
      <c r="K137" s="2">
        <f>J137*12</f>
        <v>650050.4616666667</v>
      </c>
      <c r="L137" s="25">
        <f>K137*30.2%</f>
        <v>196315.23942333332</v>
      </c>
      <c r="M137" s="2">
        <f>K137+L137</f>
        <v>846365.70109</v>
      </c>
      <c r="N137" s="2">
        <v>35200</v>
      </c>
      <c r="O137" s="2">
        <v>35200.4</v>
      </c>
      <c r="P137" s="3">
        <v>0.3</v>
      </c>
      <c r="Q137" s="2">
        <f t="shared" si="3"/>
        <v>10560.12</v>
      </c>
      <c r="R137" s="2">
        <f t="shared" si="4"/>
        <v>892125.82109</v>
      </c>
      <c r="S137" s="2"/>
      <c r="T137" s="2"/>
      <c r="U137" s="56">
        <f t="shared" si="5"/>
        <v>892.1258210899999</v>
      </c>
      <c r="V137" s="50">
        <v>71</v>
      </c>
    </row>
    <row r="138" spans="1:22" ht="18.75">
      <c r="A138" s="1"/>
      <c r="B138" s="4" t="s">
        <v>71</v>
      </c>
      <c r="C138" s="16">
        <v>3686</v>
      </c>
      <c r="D138" s="16">
        <v>5</v>
      </c>
      <c r="E138" s="2"/>
      <c r="F138" s="2"/>
      <c r="G138" s="2"/>
      <c r="H138" s="2"/>
      <c r="I138" s="2"/>
      <c r="J138" s="2"/>
      <c r="K138" s="2"/>
      <c r="L138" s="25"/>
      <c r="M138" s="2"/>
      <c r="N138" s="2"/>
      <c r="O138" s="2">
        <v>35200</v>
      </c>
      <c r="P138" s="3">
        <v>0.1</v>
      </c>
      <c r="Q138" s="2">
        <f t="shared" si="3"/>
        <v>3520</v>
      </c>
      <c r="R138" s="2">
        <f t="shared" si="4"/>
        <v>3520</v>
      </c>
      <c r="S138" s="2"/>
      <c r="T138" s="2"/>
      <c r="U138" s="56">
        <f t="shared" si="5"/>
        <v>3.52</v>
      </c>
      <c r="V138" s="50">
        <v>72</v>
      </c>
    </row>
    <row r="139" spans="1:22" ht="18.75">
      <c r="A139" s="1"/>
      <c r="B139" s="4" t="s">
        <v>72</v>
      </c>
      <c r="C139" s="16">
        <v>1944</v>
      </c>
      <c r="D139" s="16">
        <v>6</v>
      </c>
      <c r="E139" s="2"/>
      <c r="F139" s="2"/>
      <c r="G139" s="2"/>
      <c r="H139" s="2"/>
      <c r="I139" s="2"/>
      <c r="J139" s="2"/>
      <c r="K139" s="2"/>
      <c r="L139" s="25"/>
      <c r="M139" s="2"/>
      <c r="N139" s="2"/>
      <c r="O139" s="2">
        <v>35200</v>
      </c>
      <c r="P139" s="3">
        <v>0.1</v>
      </c>
      <c r="Q139" s="2">
        <f t="shared" si="3"/>
        <v>3520</v>
      </c>
      <c r="R139" s="2">
        <f t="shared" si="4"/>
        <v>3520</v>
      </c>
      <c r="S139" s="2"/>
      <c r="T139" s="2"/>
      <c r="U139" s="56">
        <f t="shared" si="5"/>
        <v>3.52</v>
      </c>
      <c r="V139" s="50">
        <v>73</v>
      </c>
    </row>
    <row r="140" spans="1:22" ht="18.75">
      <c r="A140" s="1"/>
      <c r="B140" s="4" t="s">
        <v>73</v>
      </c>
      <c r="C140" s="16">
        <v>851</v>
      </c>
      <c r="D140" s="16">
        <v>7</v>
      </c>
      <c r="E140" s="2"/>
      <c r="F140" s="2"/>
      <c r="G140" s="2"/>
      <c r="H140" s="2"/>
      <c r="I140" s="2"/>
      <c r="J140" s="2"/>
      <c r="K140" s="2"/>
      <c r="L140" s="25"/>
      <c r="M140" s="2"/>
      <c r="N140" s="2"/>
      <c r="O140" s="2">
        <v>35200</v>
      </c>
      <c r="P140" s="3">
        <v>0.1</v>
      </c>
      <c r="Q140" s="2">
        <f t="shared" si="3"/>
        <v>3520</v>
      </c>
      <c r="R140" s="2">
        <f t="shared" si="4"/>
        <v>3520</v>
      </c>
      <c r="S140" s="2"/>
      <c r="T140" s="2"/>
      <c r="U140" s="56">
        <f t="shared" si="5"/>
        <v>3.52</v>
      </c>
      <c r="V140" s="2">
        <v>74</v>
      </c>
    </row>
    <row r="141" spans="1:22" ht="18.75">
      <c r="A141" s="21"/>
      <c r="B141" s="40" t="s">
        <v>74</v>
      </c>
      <c r="C141" s="22">
        <v>1718</v>
      </c>
      <c r="D141" s="22">
        <v>6</v>
      </c>
      <c r="E141" s="23"/>
      <c r="F141" s="23"/>
      <c r="G141" s="23"/>
      <c r="H141" s="23"/>
      <c r="I141" s="23"/>
      <c r="J141" s="23"/>
      <c r="K141" s="23"/>
      <c r="L141" s="27"/>
      <c r="M141" s="23"/>
      <c r="N141" s="23"/>
      <c r="O141" s="23">
        <v>35200</v>
      </c>
      <c r="P141" s="24">
        <v>0.1</v>
      </c>
      <c r="Q141" s="23">
        <f t="shared" si="3"/>
        <v>3520</v>
      </c>
      <c r="R141" s="23">
        <f t="shared" si="4"/>
        <v>3520</v>
      </c>
      <c r="S141" s="23"/>
      <c r="T141" s="23"/>
      <c r="U141" s="57">
        <f t="shared" si="5"/>
        <v>3.52</v>
      </c>
      <c r="V141" s="50">
        <v>75</v>
      </c>
    </row>
    <row r="142" spans="1:22" ht="18.75">
      <c r="A142" s="20"/>
      <c r="B142" s="41" t="s">
        <v>75</v>
      </c>
      <c r="C142" s="15">
        <v>78421</v>
      </c>
      <c r="D142" s="15">
        <v>3</v>
      </c>
      <c r="E142" s="2">
        <v>36428</v>
      </c>
      <c r="F142" s="2">
        <f>E142*1.1</f>
        <v>40070.8</v>
      </c>
      <c r="G142" s="2">
        <f>F142*1.06</f>
        <v>42475.048</v>
      </c>
      <c r="H142" s="2">
        <f>G142*1.04</f>
        <v>44174.049920000005</v>
      </c>
      <c r="I142" s="2">
        <f>H142*1.04</f>
        <v>45941.01191680001</v>
      </c>
      <c r="J142" s="2">
        <f>X7*45.5/12</f>
        <v>54170.87180555556</v>
      </c>
      <c r="K142" s="2">
        <f>J142*12</f>
        <v>650050.4616666667</v>
      </c>
      <c r="L142" s="25">
        <f>K142*30.2%</f>
        <v>196315.23942333332</v>
      </c>
      <c r="M142" s="2">
        <f>K142+L142</f>
        <v>846365.70109</v>
      </c>
      <c r="N142" s="2">
        <v>35200</v>
      </c>
      <c r="O142" s="2">
        <v>35200.4</v>
      </c>
      <c r="P142" s="3">
        <v>0.8</v>
      </c>
      <c r="Q142" s="2">
        <f t="shared" si="3"/>
        <v>28160.320000000003</v>
      </c>
      <c r="R142" s="2">
        <f t="shared" si="4"/>
        <v>909726.0210899999</v>
      </c>
      <c r="S142" s="2"/>
      <c r="T142" s="2"/>
      <c r="U142" s="56">
        <f t="shared" si="5"/>
        <v>909.7260210899999</v>
      </c>
      <c r="V142" s="58">
        <v>76</v>
      </c>
    </row>
    <row r="143" spans="1:22" ht="18.75">
      <c r="A143" s="1"/>
      <c r="B143" s="4" t="s">
        <v>123</v>
      </c>
      <c r="C143" s="16">
        <v>12446</v>
      </c>
      <c r="D143" s="16">
        <v>3</v>
      </c>
      <c r="E143" s="2"/>
      <c r="F143" s="2"/>
      <c r="G143" s="2"/>
      <c r="H143" s="2"/>
      <c r="I143" s="2"/>
      <c r="J143" s="2"/>
      <c r="K143" s="2"/>
      <c r="L143" s="25"/>
      <c r="M143" s="2"/>
      <c r="N143" s="2"/>
      <c r="O143" s="2">
        <v>35200</v>
      </c>
      <c r="P143" s="3">
        <v>0.2</v>
      </c>
      <c r="Q143" s="2">
        <f t="shared" si="3"/>
        <v>7040</v>
      </c>
      <c r="R143" s="2">
        <f t="shared" si="4"/>
        <v>7040</v>
      </c>
      <c r="S143" s="2"/>
      <c r="T143" s="2"/>
      <c r="U143" s="56">
        <f t="shared" si="5"/>
        <v>7.04</v>
      </c>
      <c r="V143" s="58">
        <v>77</v>
      </c>
    </row>
    <row r="144" spans="1:22" ht="18.75">
      <c r="A144" s="1"/>
      <c r="B144" s="4" t="s">
        <v>76</v>
      </c>
      <c r="C144" s="16">
        <v>2747</v>
      </c>
      <c r="D144" s="16">
        <v>6</v>
      </c>
      <c r="E144" s="2"/>
      <c r="F144" s="2"/>
      <c r="G144" s="2"/>
      <c r="H144" s="2"/>
      <c r="I144" s="2"/>
      <c r="J144" s="2"/>
      <c r="K144" s="2"/>
      <c r="L144" s="25"/>
      <c r="M144" s="2"/>
      <c r="N144" s="2"/>
      <c r="O144" s="2">
        <v>35200</v>
      </c>
      <c r="P144" s="3">
        <v>0.1</v>
      </c>
      <c r="Q144" s="2">
        <f t="shared" si="3"/>
        <v>3520</v>
      </c>
      <c r="R144" s="2">
        <f t="shared" si="4"/>
        <v>3520</v>
      </c>
      <c r="S144" s="2"/>
      <c r="T144" s="2"/>
      <c r="U144" s="56">
        <f t="shared" si="5"/>
        <v>3.52</v>
      </c>
      <c r="V144" s="58">
        <v>78</v>
      </c>
    </row>
    <row r="145" spans="1:21" ht="18.75">
      <c r="A145" s="1"/>
      <c r="B145" s="4" t="s">
        <v>124</v>
      </c>
      <c r="C145" s="16">
        <v>10298</v>
      </c>
      <c r="D145" s="16">
        <v>3</v>
      </c>
      <c r="E145" s="2"/>
      <c r="F145" s="2"/>
      <c r="G145" s="2"/>
      <c r="H145" s="2"/>
      <c r="I145" s="2"/>
      <c r="J145" s="2"/>
      <c r="K145" s="2"/>
      <c r="L145" s="25"/>
      <c r="M145" s="2"/>
      <c r="N145" s="2"/>
      <c r="O145" s="2">
        <v>35200</v>
      </c>
      <c r="P145" s="3">
        <v>0.2</v>
      </c>
      <c r="Q145" s="2">
        <f t="shared" si="3"/>
        <v>7040</v>
      </c>
      <c r="R145" s="2">
        <f t="shared" si="4"/>
        <v>7040</v>
      </c>
      <c r="S145" s="2"/>
      <c r="T145" s="2"/>
      <c r="U145" s="56">
        <f t="shared" si="5"/>
        <v>7.04</v>
      </c>
    </row>
    <row r="146" spans="1:21" ht="18.75">
      <c r="A146" s="1"/>
      <c r="B146" s="4" t="s">
        <v>160</v>
      </c>
      <c r="C146" s="16">
        <v>8825</v>
      </c>
      <c r="D146" s="16">
        <v>4</v>
      </c>
      <c r="E146" s="2"/>
      <c r="F146" s="2"/>
      <c r="G146" s="2"/>
      <c r="H146" s="2"/>
      <c r="I146" s="2"/>
      <c r="J146" s="2"/>
      <c r="K146" s="2"/>
      <c r="L146" s="25"/>
      <c r="M146" s="2"/>
      <c r="N146" s="2"/>
      <c r="O146" s="2">
        <v>35200</v>
      </c>
      <c r="P146" s="3">
        <v>0.1</v>
      </c>
      <c r="Q146" s="2">
        <f t="shared" si="3"/>
        <v>3520</v>
      </c>
      <c r="R146" s="2">
        <f t="shared" si="4"/>
        <v>3520</v>
      </c>
      <c r="S146" s="2"/>
      <c r="T146" s="2"/>
      <c r="U146" s="56">
        <f t="shared" si="5"/>
        <v>3.52</v>
      </c>
    </row>
    <row r="147" spans="1:22" ht="18.75">
      <c r="A147" s="1"/>
      <c r="B147" s="4" t="s">
        <v>161</v>
      </c>
      <c r="C147" s="16">
        <v>4642</v>
      </c>
      <c r="D147" s="16">
        <v>5</v>
      </c>
      <c r="E147" s="2"/>
      <c r="F147" s="2"/>
      <c r="G147" s="2"/>
      <c r="H147" s="2"/>
      <c r="I147" s="2"/>
      <c r="J147" s="2"/>
      <c r="K147" s="2"/>
      <c r="L147" s="25"/>
      <c r="M147" s="2"/>
      <c r="N147" s="2"/>
      <c r="O147" s="2">
        <v>35200</v>
      </c>
      <c r="P147" s="3">
        <v>0.1</v>
      </c>
      <c r="Q147" s="2">
        <f aca="true" t="shared" si="6" ref="Q147:Q210">O147*P147</f>
        <v>3520</v>
      </c>
      <c r="R147" s="2">
        <f aca="true" t="shared" si="7" ref="R147:R210">M147+N147+Q147</f>
        <v>3520</v>
      </c>
      <c r="S147" s="2"/>
      <c r="T147" s="2"/>
      <c r="U147" s="56">
        <f aca="true" t="shared" si="8" ref="U147:U210">R147/1000</f>
        <v>3.52</v>
      </c>
      <c r="V147" s="50">
        <v>79</v>
      </c>
    </row>
    <row r="148" spans="1:22" ht="18.75">
      <c r="A148" s="1"/>
      <c r="B148" s="4" t="s">
        <v>108</v>
      </c>
      <c r="C148" s="16">
        <v>5131</v>
      </c>
      <c r="D148" s="16">
        <v>5</v>
      </c>
      <c r="E148" s="2"/>
      <c r="F148" s="2"/>
      <c r="G148" s="2"/>
      <c r="H148" s="2"/>
      <c r="I148" s="2"/>
      <c r="J148" s="2"/>
      <c r="K148" s="2"/>
      <c r="L148" s="25"/>
      <c r="M148" s="2"/>
      <c r="N148" s="2"/>
      <c r="O148" s="2">
        <v>35200</v>
      </c>
      <c r="P148" s="3">
        <v>0.1</v>
      </c>
      <c r="Q148" s="2">
        <f t="shared" si="6"/>
        <v>3520</v>
      </c>
      <c r="R148" s="2">
        <f t="shared" si="7"/>
        <v>3520</v>
      </c>
      <c r="S148" s="2"/>
      <c r="T148" s="2"/>
      <c r="U148" s="56">
        <f t="shared" si="8"/>
        <v>3.52</v>
      </c>
      <c r="V148" s="50">
        <v>80</v>
      </c>
    </row>
    <row r="149" spans="1:21" ht="18.75">
      <c r="A149" s="1"/>
      <c r="B149" s="4" t="s">
        <v>162</v>
      </c>
      <c r="C149" s="16">
        <v>2342</v>
      </c>
      <c r="D149" s="16">
        <v>6</v>
      </c>
      <c r="E149" s="2"/>
      <c r="F149" s="2"/>
      <c r="G149" s="2"/>
      <c r="H149" s="2"/>
      <c r="I149" s="2"/>
      <c r="J149" s="2"/>
      <c r="K149" s="2"/>
      <c r="L149" s="25"/>
      <c r="M149" s="2"/>
      <c r="N149" s="2"/>
      <c r="O149" s="2">
        <v>35200</v>
      </c>
      <c r="P149" s="3">
        <v>0.1</v>
      </c>
      <c r="Q149" s="2">
        <f t="shared" si="6"/>
        <v>3520</v>
      </c>
      <c r="R149" s="2">
        <f t="shared" si="7"/>
        <v>3520</v>
      </c>
      <c r="S149" s="2"/>
      <c r="T149" s="2"/>
      <c r="U149" s="56">
        <f t="shared" si="8"/>
        <v>3.52</v>
      </c>
    </row>
    <row r="150" spans="1:21" ht="18.75">
      <c r="A150" s="1"/>
      <c r="B150" s="4" t="s">
        <v>163</v>
      </c>
      <c r="C150" s="16">
        <v>3684</v>
      </c>
      <c r="D150" s="16">
        <v>5</v>
      </c>
      <c r="E150" s="2"/>
      <c r="F150" s="2"/>
      <c r="G150" s="2"/>
      <c r="H150" s="2"/>
      <c r="I150" s="2"/>
      <c r="J150" s="2"/>
      <c r="K150" s="2"/>
      <c r="L150" s="25"/>
      <c r="M150" s="2"/>
      <c r="N150" s="2"/>
      <c r="O150" s="2">
        <v>35200</v>
      </c>
      <c r="P150" s="3">
        <v>0.1</v>
      </c>
      <c r="Q150" s="2">
        <f t="shared" si="6"/>
        <v>3520</v>
      </c>
      <c r="R150" s="2">
        <f t="shared" si="7"/>
        <v>3520</v>
      </c>
      <c r="S150" s="2"/>
      <c r="T150" s="2"/>
      <c r="U150" s="56">
        <f t="shared" si="8"/>
        <v>3.52</v>
      </c>
    </row>
    <row r="151" spans="1:22" ht="18.75">
      <c r="A151" s="1"/>
      <c r="B151" s="4" t="s">
        <v>77</v>
      </c>
      <c r="C151" s="16">
        <v>5155</v>
      </c>
      <c r="D151" s="16">
        <v>5</v>
      </c>
      <c r="E151" s="2"/>
      <c r="F151" s="2"/>
      <c r="G151" s="2"/>
      <c r="H151" s="2"/>
      <c r="I151" s="2"/>
      <c r="J151" s="2"/>
      <c r="K151" s="2"/>
      <c r="L151" s="25"/>
      <c r="M151" s="2"/>
      <c r="N151" s="2"/>
      <c r="O151" s="2">
        <v>35200</v>
      </c>
      <c r="P151" s="3">
        <v>0.1</v>
      </c>
      <c r="Q151" s="2">
        <f t="shared" si="6"/>
        <v>3520</v>
      </c>
      <c r="R151" s="2">
        <f t="shared" si="7"/>
        <v>3520</v>
      </c>
      <c r="S151" s="2"/>
      <c r="T151" s="2"/>
      <c r="U151" s="56">
        <f t="shared" si="8"/>
        <v>3.52</v>
      </c>
      <c r="V151" s="50">
        <v>81</v>
      </c>
    </row>
    <row r="152" spans="1:21" ht="18.75">
      <c r="A152" s="1"/>
      <c r="B152" s="4" t="s">
        <v>164</v>
      </c>
      <c r="C152" s="16">
        <v>2876</v>
      </c>
      <c r="D152" s="16">
        <v>6</v>
      </c>
      <c r="E152" s="2"/>
      <c r="F152" s="2"/>
      <c r="G152" s="2"/>
      <c r="H152" s="2"/>
      <c r="I152" s="2"/>
      <c r="J152" s="2"/>
      <c r="K152" s="2"/>
      <c r="L152" s="25"/>
      <c r="M152" s="2"/>
      <c r="N152" s="2"/>
      <c r="O152" s="2">
        <v>35200</v>
      </c>
      <c r="P152" s="3">
        <v>0.1</v>
      </c>
      <c r="Q152" s="2">
        <f t="shared" si="6"/>
        <v>3520</v>
      </c>
      <c r="R152" s="2">
        <f t="shared" si="7"/>
        <v>3520</v>
      </c>
      <c r="S152" s="2"/>
      <c r="T152" s="2"/>
      <c r="U152" s="56">
        <f t="shared" si="8"/>
        <v>3.52</v>
      </c>
    </row>
    <row r="153" spans="1:22" ht="18.75">
      <c r="A153" s="1"/>
      <c r="B153" s="4" t="s">
        <v>78</v>
      </c>
      <c r="C153" s="16">
        <v>4851</v>
      </c>
      <c r="D153" s="16">
        <v>5</v>
      </c>
      <c r="E153" s="2"/>
      <c r="F153" s="2"/>
      <c r="G153" s="2"/>
      <c r="H153" s="2"/>
      <c r="I153" s="2"/>
      <c r="J153" s="2"/>
      <c r="K153" s="2"/>
      <c r="L153" s="25"/>
      <c r="M153" s="2"/>
      <c r="N153" s="2"/>
      <c r="O153" s="2">
        <v>35200</v>
      </c>
      <c r="P153" s="3">
        <v>0.1</v>
      </c>
      <c r="Q153" s="2">
        <f t="shared" si="6"/>
        <v>3520</v>
      </c>
      <c r="R153" s="2">
        <f t="shared" si="7"/>
        <v>3520</v>
      </c>
      <c r="S153" s="2"/>
      <c r="T153" s="2"/>
      <c r="U153" s="56">
        <f t="shared" si="8"/>
        <v>3.52</v>
      </c>
      <c r="V153" s="50">
        <v>82</v>
      </c>
    </row>
    <row r="154" spans="1:21" ht="18.75" customHeight="1">
      <c r="A154" s="1"/>
      <c r="B154" s="4" t="s">
        <v>165</v>
      </c>
      <c r="C154" s="16">
        <v>3079</v>
      </c>
      <c r="D154" s="16">
        <v>5</v>
      </c>
      <c r="E154" s="2"/>
      <c r="F154" s="2"/>
      <c r="G154" s="2"/>
      <c r="H154" s="2"/>
      <c r="I154" s="2"/>
      <c r="J154" s="2"/>
      <c r="K154" s="2"/>
      <c r="L154" s="25"/>
      <c r="M154" s="2"/>
      <c r="N154" s="2"/>
      <c r="O154" s="2">
        <v>35200</v>
      </c>
      <c r="P154" s="3">
        <v>0.1</v>
      </c>
      <c r="Q154" s="2">
        <f t="shared" si="6"/>
        <v>3520</v>
      </c>
      <c r="R154" s="2">
        <f t="shared" si="7"/>
        <v>3520</v>
      </c>
      <c r="S154" s="2"/>
      <c r="T154" s="2"/>
      <c r="U154" s="56">
        <f t="shared" si="8"/>
        <v>3.52</v>
      </c>
    </row>
    <row r="155" spans="1:21" ht="18.75">
      <c r="A155" s="1"/>
      <c r="B155" s="4" t="s">
        <v>166</v>
      </c>
      <c r="C155" s="16">
        <v>3149</v>
      </c>
      <c r="D155" s="16">
        <v>6</v>
      </c>
      <c r="E155" s="23"/>
      <c r="F155" s="23"/>
      <c r="G155" s="2"/>
      <c r="H155" s="2"/>
      <c r="I155" s="2"/>
      <c r="J155" s="2"/>
      <c r="K155" s="2"/>
      <c r="L155" s="25"/>
      <c r="M155" s="2"/>
      <c r="N155" s="2"/>
      <c r="O155" s="2">
        <v>35200</v>
      </c>
      <c r="P155" s="3">
        <v>0.1</v>
      </c>
      <c r="Q155" s="2">
        <f t="shared" si="6"/>
        <v>3520</v>
      </c>
      <c r="R155" s="2">
        <f t="shared" si="7"/>
        <v>3520</v>
      </c>
      <c r="S155" s="2"/>
      <c r="T155" s="2"/>
      <c r="U155" s="56">
        <f t="shared" si="8"/>
        <v>3.52</v>
      </c>
    </row>
    <row r="156" spans="1:21" ht="18.75">
      <c r="A156" s="1"/>
      <c r="B156" s="4" t="s">
        <v>167</v>
      </c>
      <c r="C156" s="16">
        <v>3852</v>
      </c>
      <c r="D156" s="16">
        <v>5</v>
      </c>
      <c r="E156" s="2"/>
      <c r="F156" s="2"/>
      <c r="G156" s="2"/>
      <c r="H156" s="2"/>
      <c r="I156" s="2"/>
      <c r="J156" s="2"/>
      <c r="K156" s="2"/>
      <c r="L156" s="25"/>
      <c r="M156" s="2"/>
      <c r="N156" s="2"/>
      <c r="O156" s="2">
        <v>35200</v>
      </c>
      <c r="P156" s="3">
        <v>0.1</v>
      </c>
      <c r="Q156" s="2">
        <f t="shared" si="6"/>
        <v>3520</v>
      </c>
      <c r="R156" s="2">
        <f t="shared" si="7"/>
        <v>3520</v>
      </c>
      <c r="S156" s="2"/>
      <c r="T156" s="2"/>
      <c r="U156" s="56">
        <f t="shared" si="8"/>
        <v>3.52</v>
      </c>
    </row>
    <row r="157" spans="1:21" ht="18.75">
      <c r="A157" s="21"/>
      <c r="B157" s="40" t="s">
        <v>168</v>
      </c>
      <c r="C157" s="22">
        <v>5344</v>
      </c>
      <c r="D157" s="22">
        <v>5</v>
      </c>
      <c r="E157" s="23"/>
      <c r="F157" s="23"/>
      <c r="G157" s="23"/>
      <c r="H157" s="23"/>
      <c r="I157" s="23"/>
      <c r="J157" s="23"/>
      <c r="K157" s="23"/>
      <c r="L157" s="27"/>
      <c r="M157" s="23"/>
      <c r="N157" s="23"/>
      <c r="O157" s="23">
        <v>35200</v>
      </c>
      <c r="P157" s="24">
        <v>0.1</v>
      </c>
      <c r="Q157" s="23">
        <f t="shared" si="6"/>
        <v>3520</v>
      </c>
      <c r="R157" s="23">
        <f t="shared" si="7"/>
        <v>3520</v>
      </c>
      <c r="S157" s="23"/>
      <c r="T157" s="23"/>
      <c r="U157" s="57">
        <f t="shared" si="8"/>
        <v>3.52</v>
      </c>
    </row>
    <row r="158" spans="1:22" ht="18.75">
      <c r="A158" s="20"/>
      <c r="B158" s="41" t="s">
        <v>79</v>
      </c>
      <c r="C158" s="15">
        <v>69153</v>
      </c>
      <c r="D158" s="15">
        <v>3</v>
      </c>
      <c r="E158" s="2">
        <v>36428</v>
      </c>
      <c r="F158" s="2">
        <f>E158*1.1</f>
        <v>40070.8</v>
      </c>
      <c r="G158" s="2">
        <f>F158*1.06</f>
        <v>42475.048</v>
      </c>
      <c r="H158" s="2">
        <f>G158*1.04</f>
        <v>44174.049920000005</v>
      </c>
      <c r="I158" s="2">
        <f>H158*1.04</f>
        <v>45941.01191680001</v>
      </c>
      <c r="J158" s="2">
        <f>X7*45.5/12</f>
        <v>54170.87180555556</v>
      </c>
      <c r="K158" s="2">
        <f>J158*12</f>
        <v>650050.4616666667</v>
      </c>
      <c r="L158" s="25">
        <f>K158*30.2%</f>
        <v>196315.23942333332</v>
      </c>
      <c r="M158" s="2">
        <f>K158+L158</f>
        <v>846365.70109</v>
      </c>
      <c r="N158" s="2">
        <v>35200</v>
      </c>
      <c r="O158" s="2">
        <v>35200.4</v>
      </c>
      <c r="P158" s="3">
        <v>0.7</v>
      </c>
      <c r="Q158" s="2">
        <f t="shared" si="6"/>
        <v>24640.28</v>
      </c>
      <c r="R158" s="2">
        <f t="shared" si="7"/>
        <v>906205.98109</v>
      </c>
      <c r="S158" s="2"/>
      <c r="T158" s="2"/>
      <c r="U158" s="56">
        <f t="shared" si="8"/>
        <v>906.20598109</v>
      </c>
      <c r="V158" s="50">
        <v>83</v>
      </c>
    </row>
    <row r="159" spans="1:21" ht="18.75">
      <c r="A159" s="1"/>
      <c r="B159" s="4" t="s">
        <v>169</v>
      </c>
      <c r="C159" s="16">
        <v>1419</v>
      </c>
      <c r="D159" s="16">
        <v>6</v>
      </c>
      <c r="E159" s="2"/>
      <c r="F159" s="2"/>
      <c r="G159" s="2"/>
      <c r="H159" s="2"/>
      <c r="I159" s="2"/>
      <c r="J159" s="2"/>
      <c r="K159" s="2"/>
      <c r="L159" s="25"/>
      <c r="M159" s="2"/>
      <c r="N159" s="2"/>
      <c r="O159" s="2">
        <v>35200</v>
      </c>
      <c r="P159" s="3">
        <v>0.1</v>
      </c>
      <c r="Q159" s="2">
        <f t="shared" si="6"/>
        <v>3520</v>
      </c>
      <c r="R159" s="2">
        <f t="shared" si="7"/>
        <v>3520</v>
      </c>
      <c r="S159" s="2"/>
      <c r="T159" s="2"/>
      <c r="U159" s="56">
        <f t="shared" si="8"/>
        <v>3.52</v>
      </c>
    </row>
    <row r="160" spans="1:21" ht="18.75">
      <c r="A160" s="1"/>
      <c r="B160" s="4" t="s">
        <v>170</v>
      </c>
      <c r="C160" s="16">
        <v>1239</v>
      </c>
      <c r="D160" s="16">
        <v>6</v>
      </c>
      <c r="E160" s="2"/>
      <c r="F160" s="2"/>
      <c r="G160" s="2"/>
      <c r="H160" s="2"/>
      <c r="I160" s="2"/>
      <c r="J160" s="2"/>
      <c r="K160" s="2"/>
      <c r="L160" s="25"/>
      <c r="M160" s="2"/>
      <c r="N160" s="2"/>
      <c r="O160" s="2">
        <v>35200</v>
      </c>
      <c r="P160" s="3">
        <v>0.1</v>
      </c>
      <c r="Q160" s="2">
        <f t="shared" si="6"/>
        <v>3520</v>
      </c>
      <c r="R160" s="2">
        <f t="shared" si="7"/>
        <v>3520</v>
      </c>
      <c r="S160" s="2"/>
      <c r="T160" s="2"/>
      <c r="U160" s="56">
        <f t="shared" si="8"/>
        <v>3.52</v>
      </c>
    </row>
    <row r="161" spans="1:21" ht="18.75">
      <c r="A161" s="1"/>
      <c r="B161" s="4" t="s">
        <v>171</v>
      </c>
      <c r="C161" s="16">
        <v>3225</v>
      </c>
      <c r="D161" s="16">
        <v>5</v>
      </c>
      <c r="E161" s="2"/>
      <c r="F161" s="2"/>
      <c r="G161" s="2"/>
      <c r="H161" s="2"/>
      <c r="I161" s="2"/>
      <c r="J161" s="2"/>
      <c r="K161" s="2"/>
      <c r="L161" s="25"/>
      <c r="M161" s="2"/>
      <c r="N161" s="2"/>
      <c r="O161" s="2">
        <v>35200</v>
      </c>
      <c r="P161" s="3">
        <v>0.1</v>
      </c>
      <c r="Q161" s="2">
        <f t="shared" si="6"/>
        <v>3520</v>
      </c>
      <c r="R161" s="2">
        <f t="shared" si="7"/>
        <v>3520</v>
      </c>
      <c r="S161" s="2"/>
      <c r="T161" s="2"/>
      <c r="U161" s="56">
        <f t="shared" si="8"/>
        <v>3.52</v>
      </c>
    </row>
    <row r="162" spans="1:21" ht="18.75">
      <c r="A162" s="1"/>
      <c r="B162" s="4" t="s">
        <v>172</v>
      </c>
      <c r="C162" s="16">
        <v>4473</v>
      </c>
      <c r="D162" s="16">
        <v>5</v>
      </c>
      <c r="E162" s="2"/>
      <c r="F162" s="2"/>
      <c r="G162" s="2"/>
      <c r="H162" s="2"/>
      <c r="I162" s="2"/>
      <c r="J162" s="2"/>
      <c r="K162" s="2"/>
      <c r="L162" s="25"/>
      <c r="M162" s="2"/>
      <c r="N162" s="2"/>
      <c r="O162" s="2">
        <v>35200</v>
      </c>
      <c r="P162" s="3">
        <v>0.1</v>
      </c>
      <c r="Q162" s="2">
        <f t="shared" si="6"/>
        <v>3520</v>
      </c>
      <c r="R162" s="2">
        <f t="shared" si="7"/>
        <v>3520</v>
      </c>
      <c r="S162" s="2"/>
      <c r="T162" s="2"/>
      <c r="U162" s="56">
        <f t="shared" si="8"/>
        <v>3.52</v>
      </c>
    </row>
    <row r="163" spans="1:21" ht="18.75">
      <c r="A163" s="1"/>
      <c r="B163" s="4" t="s">
        <v>173</v>
      </c>
      <c r="C163" s="16">
        <v>3332</v>
      </c>
      <c r="D163" s="16">
        <v>5</v>
      </c>
      <c r="E163" s="2"/>
      <c r="F163" s="2"/>
      <c r="G163" s="2"/>
      <c r="H163" s="2"/>
      <c r="I163" s="2"/>
      <c r="J163" s="2"/>
      <c r="K163" s="2"/>
      <c r="L163" s="25"/>
      <c r="M163" s="2"/>
      <c r="N163" s="2"/>
      <c r="O163" s="2">
        <v>35200</v>
      </c>
      <c r="P163" s="3">
        <v>0.1</v>
      </c>
      <c r="Q163" s="2">
        <f t="shared" si="6"/>
        <v>3520</v>
      </c>
      <c r="R163" s="2">
        <f t="shared" si="7"/>
        <v>3520</v>
      </c>
      <c r="S163" s="2"/>
      <c r="T163" s="2"/>
      <c r="U163" s="56">
        <f t="shared" si="8"/>
        <v>3.52</v>
      </c>
    </row>
    <row r="164" spans="1:21" ht="18.75">
      <c r="A164" s="1"/>
      <c r="B164" s="4" t="s">
        <v>174</v>
      </c>
      <c r="C164" s="16">
        <v>4294</v>
      </c>
      <c r="D164" s="16">
        <v>6</v>
      </c>
      <c r="E164" s="2"/>
      <c r="F164" s="2"/>
      <c r="G164" s="2"/>
      <c r="H164" s="2"/>
      <c r="I164" s="2"/>
      <c r="J164" s="2"/>
      <c r="K164" s="2"/>
      <c r="L164" s="25"/>
      <c r="M164" s="2"/>
      <c r="N164" s="2"/>
      <c r="O164" s="2">
        <v>35200</v>
      </c>
      <c r="P164" s="3">
        <v>0.1</v>
      </c>
      <c r="Q164" s="2">
        <f t="shared" si="6"/>
        <v>3520</v>
      </c>
      <c r="R164" s="2">
        <f t="shared" si="7"/>
        <v>3520</v>
      </c>
      <c r="S164" s="2"/>
      <c r="T164" s="2"/>
      <c r="U164" s="56">
        <f t="shared" si="8"/>
        <v>3.52</v>
      </c>
    </row>
    <row r="165" spans="1:21" ht="18.75">
      <c r="A165" s="1"/>
      <c r="B165" s="4" t="s">
        <v>175</v>
      </c>
      <c r="C165" s="16">
        <v>2619</v>
      </c>
      <c r="D165" s="16">
        <v>6</v>
      </c>
      <c r="E165" s="2"/>
      <c r="F165" s="2"/>
      <c r="G165" s="2"/>
      <c r="H165" s="2"/>
      <c r="I165" s="2"/>
      <c r="J165" s="2"/>
      <c r="K165" s="2"/>
      <c r="L165" s="25"/>
      <c r="M165" s="2"/>
      <c r="N165" s="2"/>
      <c r="O165" s="2">
        <v>35200</v>
      </c>
      <c r="P165" s="3">
        <v>0.1</v>
      </c>
      <c r="Q165" s="2">
        <f t="shared" si="6"/>
        <v>3520</v>
      </c>
      <c r="R165" s="2">
        <f t="shared" si="7"/>
        <v>3520</v>
      </c>
      <c r="S165" s="2"/>
      <c r="T165" s="2"/>
      <c r="U165" s="56">
        <f t="shared" si="8"/>
        <v>3.52</v>
      </c>
    </row>
    <row r="166" spans="1:21" ht="18.75">
      <c r="A166" s="1"/>
      <c r="B166" s="4" t="s">
        <v>176</v>
      </c>
      <c r="C166" s="16">
        <v>1821</v>
      </c>
      <c r="D166" s="16">
        <v>6</v>
      </c>
      <c r="E166" s="2"/>
      <c r="F166" s="2"/>
      <c r="G166" s="2"/>
      <c r="H166" s="2"/>
      <c r="I166" s="2"/>
      <c r="J166" s="2"/>
      <c r="K166" s="2"/>
      <c r="L166" s="25"/>
      <c r="M166" s="2"/>
      <c r="N166" s="2"/>
      <c r="O166" s="2">
        <v>35200</v>
      </c>
      <c r="P166" s="3">
        <v>0.1</v>
      </c>
      <c r="Q166" s="2">
        <f t="shared" si="6"/>
        <v>3520</v>
      </c>
      <c r="R166" s="2">
        <f t="shared" si="7"/>
        <v>3520</v>
      </c>
      <c r="S166" s="2"/>
      <c r="T166" s="2"/>
      <c r="U166" s="56">
        <f t="shared" si="8"/>
        <v>3.52</v>
      </c>
    </row>
    <row r="167" spans="1:21" ht="18.75">
      <c r="A167" s="1"/>
      <c r="B167" s="4" t="s">
        <v>177</v>
      </c>
      <c r="C167" s="16">
        <v>1636</v>
      </c>
      <c r="D167" s="16">
        <v>6</v>
      </c>
      <c r="E167" s="2"/>
      <c r="F167" s="2"/>
      <c r="G167" s="2"/>
      <c r="H167" s="2"/>
      <c r="I167" s="2"/>
      <c r="J167" s="2"/>
      <c r="K167" s="2"/>
      <c r="L167" s="25"/>
      <c r="M167" s="2"/>
      <c r="N167" s="2"/>
      <c r="O167" s="2">
        <v>35200</v>
      </c>
      <c r="P167" s="3">
        <v>0.1</v>
      </c>
      <c r="Q167" s="2">
        <f t="shared" si="6"/>
        <v>3520</v>
      </c>
      <c r="R167" s="2">
        <f t="shared" si="7"/>
        <v>3520</v>
      </c>
      <c r="S167" s="2"/>
      <c r="T167" s="2"/>
      <c r="U167" s="56">
        <f t="shared" si="8"/>
        <v>3.52</v>
      </c>
    </row>
    <row r="168" spans="1:21" ht="18.75">
      <c r="A168" s="1"/>
      <c r="B168" s="4" t="s">
        <v>178</v>
      </c>
      <c r="C168" s="16">
        <v>2976</v>
      </c>
      <c r="D168" s="16">
        <v>5</v>
      </c>
      <c r="E168" s="2"/>
      <c r="F168" s="2"/>
      <c r="G168" s="2"/>
      <c r="H168" s="2"/>
      <c r="I168" s="2"/>
      <c r="J168" s="2"/>
      <c r="K168" s="2"/>
      <c r="L168" s="25"/>
      <c r="M168" s="2"/>
      <c r="N168" s="2"/>
      <c r="O168" s="2">
        <v>35200</v>
      </c>
      <c r="P168" s="3">
        <v>0.1</v>
      </c>
      <c r="Q168" s="2">
        <f t="shared" si="6"/>
        <v>3520</v>
      </c>
      <c r="R168" s="2">
        <f t="shared" si="7"/>
        <v>3520</v>
      </c>
      <c r="S168" s="2"/>
      <c r="T168" s="2"/>
      <c r="U168" s="56">
        <f t="shared" si="8"/>
        <v>3.52</v>
      </c>
    </row>
    <row r="169" spans="1:21" ht="18.75">
      <c r="A169" s="1"/>
      <c r="B169" s="4" t="s">
        <v>179</v>
      </c>
      <c r="C169" s="16">
        <v>0</v>
      </c>
      <c r="D169" s="16">
        <v>6</v>
      </c>
      <c r="E169" s="2"/>
      <c r="F169" s="2"/>
      <c r="G169" s="2"/>
      <c r="H169" s="2"/>
      <c r="I169" s="2"/>
      <c r="J169" s="2"/>
      <c r="K169" s="2"/>
      <c r="L169" s="25"/>
      <c r="M169" s="2"/>
      <c r="N169" s="2"/>
      <c r="O169" s="2">
        <v>0</v>
      </c>
      <c r="P169" s="3">
        <v>0.1</v>
      </c>
      <c r="Q169" s="2">
        <f t="shared" si="6"/>
        <v>0</v>
      </c>
      <c r="R169" s="2">
        <f t="shared" si="7"/>
        <v>0</v>
      </c>
      <c r="S169" s="2"/>
      <c r="T169" s="2"/>
      <c r="U169" s="56">
        <f t="shared" si="8"/>
        <v>0</v>
      </c>
    </row>
    <row r="170" spans="1:22" ht="18.75">
      <c r="A170" s="1"/>
      <c r="B170" s="4" t="s">
        <v>80</v>
      </c>
      <c r="C170" s="16">
        <v>3838</v>
      </c>
      <c r="D170" s="16">
        <v>5</v>
      </c>
      <c r="E170" s="2"/>
      <c r="F170" s="2"/>
      <c r="G170" s="2"/>
      <c r="H170" s="2"/>
      <c r="I170" s="2"/>
      <c r="J170" s="2"/>
      <c r="K170" s="2"/>
      <c r="L170" s="25"/>
      <c r="M170" s="2"/>
      <c r="N170" s="2"/>
      <c r="O170" s="2">
        <v>35200</v>
      </c>
      <c r="P170" s="3">
        <v>0.1</v>
      </c>
      <c r="Q170" s="2">
        <f t="shared" si="6"/>
        <v>3520</v>
      </c>
      <c r="R170" s="2">
        <f t="shared" si="7"/>
        <v>3520</v>
      </c>
      <c r="S170" s="2"/>
      <c r="T170" s="2"/>
      <c r="U170" s="56">
        <f t="shared" si="8"/>
        <v>3.52</v>
      </c>
      <c r="V170" s="50">
        <v>84</v>
      </c>
    </row>
    <row r="171" spans="1:21" ht="18.75">
      <c r="A171" s="1"/>
      <c r="B171" s="4" t="s">
        <v>180</v>
      </c>
      <c r="C171" s="16">
        <v>1152</v>
      </c>
      <c r="D171" s="16">
        <v>6</v>
      </c>
      <c r="E171" s="2"/>
      <c r="F171" s="2"/>
      <c r="G171" s="2"/>
      <c r="H171" s="2"/>
      <c r="I171" s="2"/>
      <c r="J171" s="2"/>
      <c r="K171" s="2"/>
      <c r="L171" s="25"/>
      <c r="M171" s="2"/>
      <c r="N171" s="2"/>
      <c r="O171" s="2">
        <v>35200</v>
      </c>
      <c r="P171" s="3">
        <v>0.1</v>
      </c>
      <c r="Q171" s="2">
        <f t="shared" si="6"/>
        <v>3520</v>
      </c>
      <c r="R171" s="2">
        <f t="shared" si="7"/>
        <v>3520</v>
      </c>
      <c r="S171" s="2"/>
      <c r="T171" s="2"/>
      <c r="U171" s="56">
        <f t="shared" si="8"/>
        <v>3.52</v>
      </c>
    </row>
    <row r="172" spans="1:21" ht="18.75">
      <c r="A172" s="21"/>
      <c r="B172" s="40" t="s">
        <v>181</v>
      </c>
      <c r="C172" s="22">
        <v>2919</v>
      </c>
      <c r="D172" s="22">
        <v>5</v>
      </c>
      <c r="E172" s="23"/>
      <c r="F172" s="23"/>
      <c r="G172" s="23"/>
      <c r="H172" s="23"/>
      <c r="I172" s="23"/>
      <c r="J172" s="23"/>
      <c r="K172" s="23"/>
      <c r="L172" s="27"/>
      <c r="M172" s="23"/>
      <c r="N172" s="23"/>
      <c r="O172" s="23">
        <v>35200</v>
      </c>
      <c r="P172" s="24">
        <v>0.1</v>
      </c>
      <c r="Q172" s="23">
        <f t="shared" si="6"/>
        <v>3520</v>
      </c>
      <c r="R172" s="23">
        <f t="shared" si="7"/>
        <v>3520</v>
      </c>
      <c r="S172" s="23"/>
      <c r="T172" s="23"/>
      <c r="U172" s="57">
        <f t="shared" si="8"/>
        <v>3.52</v>
      </c>
    </row>
    <row r="173" spans="1:22" ht="18.75">
      <c r="A173" s="20"/>
      <c r="B173" s="41" t="s">
        <v>81</v>
      </c>
      <c r="C173" s="15">
        <v>27103</v>
      </c>
      <c r="D173" s="15">
        <v>5</v>
      </c>
      <c r="E173" s="2">
        <v>36428</v>
      </c>
      <c r="F173" s="2">
        <f>E173*1.1</f>
        <v>40070.8</v>
      </c>
      <c r="G173" s="2">
        <f>F173*1.06</f>
        <v>42475.048</v>
      </c>
      <c r="H173" s="2">
        <f>G173*1.04</f>
        <v>44174.049920000005</v>
      </c>
      <c r="I173" s="2">
        <v>46674.62</v>
      </c>
      <c r="J173" s="2">
        <f>X7*45.5/12</f>
        <v>54170.87180555556</v>
      </c>
      <c r="K173" s="2">
        <f>J173*12</f>
        <v>650050.4616666667</v>
      </c>
      <c r="L173" s="25">
        <f>K173*30.2%</f>
        <v>196315.23942333332</v>
      </c>
      <c r="M173" s="2">
        <f>K173+L173</f>
        <v>846365.70109</v>
      </c>
      <c r="N173" s="2">
        <v>35200</v>
      </c>
      <c r="O173" s="2">
        <v>35200.4</v>
      </c>
      <c r="P173" s="3">
        <v>0.3</v>
      </c>
      <c r="Q173" s="2">
        <f t="shared" si="6"/>
        <v>10560.12</v>
      </c>
      <c r="R173" s="2">
        <f t="shared" si="7"/>
        <v>892125.82109</v>
      </c>
      <c r="S173" s="2"/>
      <c r="T173" s="2"/>
      <c r="U173" s="56">
        <f t="shared" si="8"/>
        <v>892.1258210899999</v>
      </c>
      <c r="V173" s="50">
        <v>85</v>
      </c>
    </row>
    <row r="174" spans="1:22" ht="18.75">
      <c r="A174" s="1"/>
      <c r="B174" s="4" t="s">
        <v>82</v>
      </c>
      <c r="C174" s="16">
        <v>2412</v>
      </c>
      <c r="D174" s="16">
        <v>6</v>
      </c>
      <c r="E174" s="2"/>
      <c r="F174" s="2"/>
      <c r="G174" s="2"/>
      <c r="H174" s="2"/>
      <c r="I174" s="2"/>
      <c r="J174" s="2"/>
      <c r="K174" s="2"/>
      <c r="L174" s="25"/>
      <c r="M174" s="2"/>
      <c r="N174" s="2"/>
      <c r="O174" s="2">
        <v>35200</v>
      </c>
      <c r="P174" s="3">
        <v>0.1</v>
      </c>
      <c r="Q174" s="2">
        <f t="shared" si="6"/>
        <v>3520</v>
      </c>
      <c r="R174" s="2">
        <f t="shared" si="7"/>
        <v>3520</v>
      </c>
      <c r="S174" s="2"/>
      <c r="T174" s="2"/>
      <c r="U174" s="56">
        <f t="shared" si="8"/>
        <v>3.52</v>
      </c>
      <c r="V174" s="50">
        <v>86</v>
      </c>
    </row>
    <row r="175" spans="1:21" ht="18.75">
      <c r="A175" s="1"/>
      <c r="B175" s="4" t="s">
        <v>182</v>
      </c>
      <c r="C175" s="16">
        <v>2735</v>
      </c>
      <c r="D175" s="16">
        <v>6</v>
      </c>
      <c r="E175" s="2"/>
      <c r="F175" s="2"/>
      <c r="G175" s="2"/>
      <c r="H175" s="2"/>
      <c r="I175" s="2"/>
      <c r="J175" s="2"/>
      <c r="K175" s="2"/>
      <c r="L175" s="25"/>
      <c r="M175" s="2"/>
      <c r="N175" s="2"/>
      <c r="O175" s="2">
        <v>35200</v>
      </c>
      <c r="P175" s="3">
        <v>0.1</v>
      </c>
      <c r="Q175" s="2">
        <f t="shared" si="6"/>
        <v>3520</v>
      </c>
      <c r="R175" s="2">
        <f t="shared" si="7"/>
        <v>3520</v>
      </c>
      <c r="S175" s="2"/>
      <c r="T175" s="2"/>
      <c r="U175" s="56">
        <f t="shared" si="8"/>
        <v>3.52</v>
      </c>
    </row>
    <row r="176" spans="1:22" ht="18.75">
      <c r="A176" s="1"/>
      <c r="B176" s="4" t="s">
        <v>83</v>
      </c>
      <c r="C176" s="16">
        <v>2674</v>
      </c>
      <c r="D176" s="16">
        <v>6</v>
      </c>
      <c r="E176" s="2"/>
      <c r="F176" s="2"/>
      <c r="G176" s="2"/>
      <c r="H176" s="2"/>
      <c r="I176" s="2"/>
      <c r="J176" s="2"/>
      <c r="K176" s="2"/>
      <c r="L176" s="25"/>
      <c r="M176" s="2"/>
      <c r="N176" s="2"/>
      <c r="O176" s="2">
        <v>35200</v>
      </c>
      <c r="P176" s="3">
        <v>0.1</v>
      </c>
      <c r="Q176" s="2">
        <f t="shared" si="6"/>
        <v>3520</v>
      </c>
      <c r="R176" s="2">
        <f t="shared" si="7"/>
        <v>3520</v>
      </c>
      <c r="S176" s="2"/>
      <c r="T176" s="2"/>
      <c r="U176" s="56">
        <f t="shared" si="8"/>
        <v>3.52</v>
      </c>
      <c r="V176" s="50">
        <v>87</v>
      </c>
    </row>
    <row r="177" spans="1:21" ht="18.75">
      <c r="A177" s="1"/>
      <c r="B177" s="4" t="s">
        <v>216</v>
      </c>
      <c r="C177" s="16">
        <v>2629</v>
      </c>
      <c r="D177" s="16">
        <v>6</v>
      </c>
      <c r="E177" s="2"/>
      <c r="F177" s="2"/>
      <c r="G177" s="2"/>
      <c r="H177" s="2"/>
      <c r="I177" s="2"/>
      <c r="J177" s="2"/>
      <c r="K177" s="2"/>
      <c r="L177" s="25"/>
      <c r="M177" s="2"/>
      <c r="N177" s="2"/>
      <c r="O177" s="2">
        <v>35200</v>
      </c>
      <c r="P177" s="3">
        <v>0.1</v>
      </c>
      <c r="Q177" s="2">
        <f t="shared" si="6"/>
        <v>3520</v>
      </c>
      <c r="R177" s="2">
        <f t="shared" si="7"/>
        <v>3520</v>
      </c>
      <c r="S177" s="2"/>
      <c r="T177" s="2"/>
      <c r="U177" s="56">
        <f t="shared" si="8"/>
        <v>3.52</v>
      </c>
    </row>
    <row r="178" spans="1:21" ht="18.75">
      <c r="A178" s="21"/>
      <c r="B178" s="40" t="s">
        <v>217</v>
      </c>
      <c r="C178" s="22">
        <v>16751</v>
      </c>
      <c r="D178" s="22">
        <v>3</v>
      </c>
      <c r="E178" s="23"/>
      <c r="F178" s="23"/>
      <c r="G178" s="23"/>
      <c r="H178" s="23"/>
      <c r="I178" s="23"/>
      <c r="J178" s="23"/>
      <c r="K178" s="23"/>
      <c r="L178" s="27"/>
      <c r="M178" s="23"/>
      <c r="N178" s="23"/>
      <c r="O178" s="23">
        <v>0</v>
      </c>
      <c r="P178" s="24">
        <v>0.2</v>
      </c>
      <c r="Q178" s="23">
        <f t="shared" si="6"/>
        <v>0</v>
      </c>
      <c r="R178" s="23">
        <f t="shared" si="7"/>
        <v>0</v>
      </c>
      <c r="S178" s="23"/>
      <c r="T178" s="23"/>
      <c r="U178" s="57">
        <f t="shared" si="8"/>
        <v>0</v>
      </c>
    </row>
    <row r="179" spans="1:22" ht="18.75">
      <c r="A179" s="20"/>
      <c r="B179" s="41" t="s">
        <v>84</v>
      </c>
      <c r="C179" s="15">
        <v>59903</v>
      </c>
      <c r="D179" s="15">
        <v>3</v>
      </c>
      <c r="E179" s="2">
        <v>36428</v>
      </c>
      <c r="F179" s="2">
        <f>E179*1.1</f>
        <v>40070.8</v>
      </c>
      <c r="G179" s="2">
        <f>F179*1.06</f>
        <v>42475.048</v>
      </c>
      <c r="H179" s="2">
        <f>G179*1.04</f>
        <v>44174.049920000005</v>
      </c>
      <c r="I179" s="2">
        <f>H179*1.04</f>
        <v>45941.01191680001</v>
      </c>
      <c r="J179" s="2">
        <f>X7*45.5/12</f>
        <v>54170.87180555556</v>
      </c>
      <c r="K179" s="2">
        <f>J179*12</f>
        <v>650050.4616666667</v>
      </c>
      <c r="L179" s="25">
        <f>K179*30.2%</f>
        <v>196315.23942333332</v>
      </c>
      <c r="M179" s="2">
        <f>K179+L179</f>
        <v>846365.70109</v>
      </c>
      <c r="N179" s="2">
        <v>35200</v>
      </c>
      <c r="O179" s="2">
        <v>35200.4</v>
      </c>
      <c r="P179" s="3">
        <v>0.6</v>
      </c>
      <c r="Q179" s="2">
        <f t="shared" si="6"/>
        <v>21120.24</v>
      </c>
      <c r="R179" s="2">
        <f t="shared" si="7"/>
        <v>902685.94109</v>
      </c>
      <c r="S179" s="2"/>
      <c r="T179" s="2"/>
      <c r="U179" s="56">
        <f t="shared" si="8"/>
        <v>902.68594109</v>
      </c>
      <c r="V179" s="50">
        <v>88</v>
      </c>
    </row>
    <row r="180" spans="1:21" ht="18.75">
      <c r="A180" s="1"/>
      <c r="B180" s="4" t="s">
        <v>183</v>
      </c>
      <c r="C180" s="16">
        <v>2372</v>
      </c>
      <c r="D180" s="16">
        <v>6</v>
      </c>
      <c r="E180" s="2"/>
      <c r="F180" s="2"/>
      <c r="G180" s="2"/>
      <c r="H180" s="2"/>
      <c r="I180" s="2"/>
      <c r="J180" s="2"/>
      <c r="K180" s="2"/>
      <c r="L180" s="25"/>
      <c r="M180" s="2"/>
      <c r="N180" s="2"/>
      <c r="O180" s="2">
        <v>35200</v>
      </c>
      <c r="P180" s="3">
        <v>0.1</v>
      </c>
      <c r="Q180" s="2">
        <f t="shared" si="6"/>
        <v>3520</v>
      </c>
      <c r="R180" s="2">
        <f t="shared" si="7"/>
        <v>3520</v>
      </c>
      <c r="S180" s="2"/>
      <c r="T180" s="2"/>
      <c r="U180" s="56">
        <f t="shared" si="8"/>
        <v>3.52</v>
      </c>
    </row>
    <row r="181" spans="1:22" ht="18.75">
      <c r="A181" s="1"/>
      <c r="B181" s="4" t="s">
        <v>85</v>
      </c>
      <c r="C181" s="16">
        <v>2805</v>
      </c>
      <c r="D181" s="16">
        <v>6</v>
      </c>
      <c r="E181" s="2"/>
      <c r="F181" s="2"/>
      <c r="G181" s="2"/>
      <c r="H181" s="2"/>
      <c r="I181" s="2"/>
      <c r="J181" s="2"/>
      <c r="K181" s="2"/>
      <c r="L181" s="25"/>
      <c r="M181" s="2"/>
      <c r="N181" s="2"/>
      <c r="O181" s="2">
        <v>35200</v>
      </c>
      <c r="P181" s="3">
        <v>0.1</v>
      </c>
      <c r="Q181" s="2">
        <f t="shared" si="6"/>
        <v>3520</v>
      </c>
      <c r="R181" s="2">
        <f t="shared" si="7"/>
        <v>3520</v>
      </c>
      <c r="S181" s="2"/>
      <c r="T181" s="2"/>
      <c r="U181" s="56">
        <f t="shared" si="8"/>
        <v>3.52</v>
      </c>
      <c r="V181" s="50">
        <v>89</v>
      </c>
    </row>
    <row r="182" spans="1:21" ht="18.75">
      <c r="A182" s="1"/>
      <c r="B182" s="4" t="s">
        <v>184</v>
      </c>
      <c r="C182" s="16">
        <v>1100</v>
      </c>
      <c r="D182" s="16">
        <v>6</v>
      </c>
      <c r="E182" s="2"/>
      <c r="F182" s="2"/>
      <c r="G182" s="2"/>
      <c r="H182" s="2"/>
      <c r="I182" s="2"/>
      <c r="J182" s="2"/>
      <c r="K182" s="2"/>
      <c r="L182" s="25"/>
      <c r="M182" s="2"/>
      <c r="N182" s="2"/>
      <c r="O182" s="2">
        <v>35200</v>
      </c>
      <c r="P182" s="3">
        <v>0.1</v>
      </c>
      <c r="Q182" s="2">
        <f t="shared" si="6"/>
        <v>3520</v>
      </c>
      <c r="R182" s="2">
        <f t="shared" si="7"/>
        <v>3520</v>
      </c>
      <c r="S182" s="2"/>
      <c r="T182" s="2"/>
      <c r="U182" s="56">
        <f t="shared" si="8"/>
        <v>3.52</v>
      </c>
    </row>
    <row r="183" spans="1:22" ht="18.75">
      <c r="A183" s="1"/>
      <c r="B183" s="4" t="s">
        <v>86</v>
      </c>
      <c r="C183" s="16">
        <v>4002</v>
      </c>
      <c r="D183" s="16">
        <v>5</v>
      </c>
      <c r="E183" s="2"/>
      <c r="F183" s="2"/>
      <c r="G183" s="2"/>
      <c r="H183" s="2"/>
      <c r="I183" s="2"/>
      <c r="J183" s="2"/>
      <c r="K183" s="2"/>
      <c r="L183" s="25"/>
      <c r="M183" s="2"/>
      <c r="N183" s="2"/>
      <c r="O183" s="2">
        <v>35200</v>
      </c>
      <c r="P183" s="3">
        <v>0.1</v>
      </c>
      <c r="Q183" s="2">
        <f t="shared" si="6"/>
        <v>3520</v>
      </c>
      <c r="R183" s="2">
        <f t="shared" si="7"/>
        <v>3520</v>
      </c>
      <c r="S183" s="2"/>
      <c r="T183" s="2"/>
      <c r="U183" s="56">
        <f t="shared" si="8"/>
        <v>3.52</v>
      </c>
      <c r="V183" s="50">
        <v>90</v>
      </c>
    </row>
    <row r="184" spans="1:21" ht="18.75">
      <c r="A184" s="1"/>
      <c r="B184" s="4" t="s">
        <v>185</v>
      </c>
      <c r="C184" s="16">
        <v>2635</v>
      </c>
      <c r="D184" s="16">
        <v>6</v>
      </c>
      <c r="E184" s="2"/>
      <c r="F184" s="2"/>
      <c r="G184" s="2"/>
      <c r="H184" s="2"/>
      <c r="I184" s="2"/>
      <c r="J184" s="2"/>
      <c r="K184" s="2"/>
      <c r="L184" s="25"/>
      <c r="M184" s="2"/>
      <c r="N184" s="2"/>
      <c r="O184" s="2">
        <v>35200</v>
      </c>
      <c r="P184" s="3">
        <v>0.1</v>
      </c>
      <c r="Q184" s="2">
        <f t="shared" si="6"/>
        <v>3520</v>
      </c>
      <c r="R184" s="2">
        <f t="shared" si="7"/>
        <v>3520</v>
      </c>
      <c r="S184" s="2"/>
      <c r="T184" s="2"/>
      <c r="U184" s="56">
        <f t="shared" si="8"/>
        <v>3.52</v>
      </c>
    </row>
    <row r="185" spans="1:22" ht="18.75">
      <c r="A185" s="1"/>
      <c r="B185" s="4" t="s">
        <v>87</v>
      </c>
      <c r="C185" s="16">
        <v>2001</v>
      </c>
      <c r="D185" s="16">
        <v>6</v>
      </c>
      <c r="E185" s="2"/>
      <c r="F185" s="2"/>
      <c r="G185" s="2"/>
      <c r="H185" s="2"/>
      <c r="I185" s="2"/>
      <c r="J185" s="2"/>
      <c r="K185" s="2"/>
      <c r="L185" s="25"/>
      <c r="M185" s="2"/>
      <c r="N185" s="2"/>
      <c r="O185" s="2">
        <v>35200</v>
      </c>
      <c r="P185" s="3">
        <v>0.1</v>
      </c>
      <c r="Q185" s="2">
        <f t="shared" si="6"/>
        <v>3520</v>
      </c>
      <c r="R185" s="2">
        <f t="shared" si="7"/>
        <v>3520</v>
      </c>
      <c r="S185" s="2"/>
      <c r="T185" s="2"/>
      <c r="U185" s="56">
        <f t="shared" si="8"/>
        <v>3.52</v>
      </c>
      <c r="V185" s="50">
        <v>91</v>
      </c>
    </row>
    <row r="186" spans="1:22" ht="18.75">
      <c r="A186" s="1"/>
      <c r="B186" s="4" t="s">
        <v>88</v>
      </c>
      <c r="C186" s="16">
        <v>1758</v>
      </c>
      <c r="D186" s="16">
        <v>6</v>
      </c>
      <c r="E186" s="2"/>
      <c r="F186" s="2"/>
      <c r="G186" s="2"/>
      <c r="H186" s="2"/>
      <c r="I186" s="2"/>
      <c r="J186" s="2"/>
      <c r="K186" s="2"/>
      <c r="L186" s="25"/>
      <c r="M186" s="2"/>
      <c r="N186" s="2"/>
      <c r="O186" s="2">
        <v>35200</v>
      </c>
      <c r="P186" s="3">
        <v>0.1</v>
      </c>
      <c r="Q186" s="2">
        <f t="shared" si="6"/>
        <v>3520</v>
      </c>
      <c r="R186" s="2">
        <f t="shared" si="7"/>
        <v>3520</v>
      </c>
      <c r="S186" s="2"/>
      <c r="T186" s="2"/>
      <c r="U186" s="56">
        <f t="shared" si="8"/>
        <v>3.52</v>
      </c>
      <c r="V186" s="50">
        <v>92</v>
      </c>
    </row>
    <row r="187" spans="1:22" ht="18.75">
      <c r="A187" s="1"/>
      <c r="B187" s="4" t="s">
        <v>89</v>
      </c>
      <c r="C187" s="16">
        <v>1772</v>
      </c>
      <c r="D187" s="16">
        <v>6</v>
      </c>
      <c r="E187" s="2"/>
      <c r="F187" s="2"/>
      <c r="G187" s="2"/>
      <c r="H187" s="2"/>
      <c r="I187" s="2"/>
      <c r="J187" s="2"/>
      <c r="K187" s="2"/>
      <c r="L187" s="25"/>
      <c r="M187" s="2"/>
      <c r="N187" s="2"/>
      <c r="O187" s="2">
        <v>35200</v>
      </c>
      <c r="P187" s="3">
        <v>0.1</v>
      </c>
      <c r="Q187" s="2">
        <f t="shared" si="6"/>
        <v>3520</v>
      </c>
      <c r="R187" s="2">
        <f t="shared" si="7"/>
        <v>3520</v>
      </c>
      <c r="S187" s="2"/>
      <c r="T187" s="2"/>
      <c r="U187" s="56">
        <f t="shared" si="8"/>
        <v>3.52</v>
      </c>
      <c r="V187" s="50">
        <v>93</v>
      </c>
    </row>
    <row r="188" spans="1:22" ht="18.75">
      <c r="A188" s="1"/>
      <c r="B188" s="4" t="s">
        <v>90</v>
      </c>
      <c r="C188" s="16">
        <v>2660</v>
      </c>
      <c r="D188" s="16">
        <v>6</v>
      </c>
      <c r="E188" s="2"/>
      <c r="F188" s="2"/>
      <c r="G188" s="2"/>
      <c r="H188" s="2"/>
      <c r="I188" s="2"/>
      <c r="J188" s="2"/>
      <c r="K188" s="2"/>
      <c r="L188" s="25"/>
      <c r="M188" s="2"/>
      <c r="N188" s="2"/>
      <c r="O188" s="2">
        <v>35200</v>
      </c>
      <c r="P188" s="3">
        <v>0.1</v>
      </c>
      <c r="Q188" s="2">
        <f t="shared" si="6"/>
        <v>3520</v>
      </c>
      <c r="R188" s="2">
        <f t="shared" si="7"/>
        <v>3520</v>
      </c>
      <c r="S188" s="2"/>
      <c r="T188" s="2"/>
      <c r="U188" s="56">
        <f t="shared" si="8"/>
        <v>3.52</v>
      </c>
      <c r="V188" s="50">
        <v>94</v>
      </c>
    </row>
    <row r="189" spans="1:21" ht="18.75">
      <c r="A189" s="1"/>
      <c r="B189" s="4" t="s">
        <v>186</v>
      </c>
      <c r="C189" s="16">
        <v>1687</v>
      </c>
      <c r="D189" s="16">
        <v>6</v>
      </c>
      <c r="E189" s="2"/>
      <c r="F189" s="2"/>
      <c r="G189" s="2"/>
      <c r="H189" s="2"/>
      <c r="I189" s="2"/>
      <c r="J189" s="2"/>
      <c r="K189" s="2"/>
      <c r="L189" s="25"/>
      <c r="M189" s="2"/>
      <c r="N189" s="2"/>
      <c r="O189" s="2">
        <v>35200</v>
      </c>
      <c r="P189" s="3">
        <v>0.1</v>
      </c>
      <c r="Q189" s="2">
        <f t="shared" si="6"/>
        <v>3520</v>
      </c>
      <c r="R189" s="2">
        <f t="shared" si="7"/>
        <v>3520</v>
      </c>
      <c r="S189" s="2"/>
      <c r="T189" s="2"/>
      <c r="U189" s="56">
        <f t="shared" si="8"/>
        <v>3.52</v>
      </c>
    </row>
    <row r="190" spans="1:22" ht="18.75">
      <c r="A190" s="1"/>
      <c r="B190" s="4" t="s">
        <v>91</v>
      </c>
      <c r="C190" s="16">
        <v>7183</v>
      </c>
      <c r="D190" s="16">
        <v>4</v>
      </c>
      <c r="E190" s="2"/>
      <c r="F190" s="2"/>
      <c r="G190" s="2"/>
      <c r="H190" s="2"/>
      <c r="I190" s="2"/>
      <c r="J190" s="2"/>
      <c r="K190" s="2"/>
      <c r="L190" s="25"/>
      <c r="M190" s="2"/>
      <c r="N190" s="2"/>
      <c r="O190" s="2">
        <v>35200</v>
      </c>
      <c r="P190" s="3">
        <v>0.1</v>
      </c>
      <c r="Q190" s="2">
        <f t="shared" si="6"/>
        <v>3520</v>
      </c>
      <c r="R190" s="2">
        <f t="shared" si="7"/>
        <v>3520</v>
      </c>
      <c r="S190" s="2"/>
      <c r="T190" s="2"/>
      <c r="U190" s="56">
        <f t="shared" si="8"/>
        <v>3.52</v>
      </c>
      <c r="V190" s="50">
        <v>95</v>
      </c>
    </row>
    <row r="191" spans="1:21" ht="18.75">
      <c r="A191" s="1"/>
      <c r="B191" s="4" t="s">
        <v>187</v>
      </c>
      <c r="C191" s="16">
        <v>704</v>
      </c>
      <c r="D191" s="16">
        <v>7</v>
      </c>
      <c r="E191" s="2"/>
      <c r="F191" s="2"/>
      <c r="G191" s="2"/>
      <c r="H191" s="2"/>
      <c r="I191" s="2"/>
      <c r="J191" s="2"/>
      <c r="K191" s="2"/>
      <c r="L191" s="25"/>
      <c r="M191" s="2"/>
      <c r="N191" s="2"/>
      <c r="O191" s="2">
        <v>35200</v>
      </c>
      <c r="P191" s="3">
        <v>0.1</v>
      </c>
      <c r="Q191" s="2">
        <f t="shared" si="6"/>
        <v>3520</v>
      </c>
      <c r="R191" s="2">
        <f t="shared" si="7"/>
        <v>3520</v>
      </c>
      <c r="S191" s="2"/>
      <c r="T191" s="2"/>
      <c r="U191" s="56">
        <f t="shared" si="8"/>
        <v>3.52</v>
      </c>
    </row>
    <row r="192" spans="1:22" ht="18.75">
      <c r="A192" s="21"/>
      <c r="B192" s="40" t="s">
        <v>92</v>
      </c>
      <c r="C192" s="22">
        <v>11319</v>
      </c>
      <c r="D192" s="22">
        <v>3</v>
      </c>
      <c r="E192" s="23"/>
      <c r="F192" s="23"/>
      <c r="G192" s="23"/>
      <c r="H192" s="23"/>
      <c r="I192" s="23"/>
      <c r="J192" s="23"/>
      <c r="K192" s="23"/>
      <c r="L192" s="27"/>
      <c r="M192" s="23"/>
      <c r="N192" s="23"/>
      <c r="O192" s="23">
        <v>35200</v>
      </c>
      <c r="P192" s="24">
        <v>0.2</v>
      </c>
      <c r="Q192" s="23">
        <f t="shared" si="6"/>
        <v>7040</v>
      </c>
      <c r="R192" s="23">
        <f t="shared" si="7"/>
        <v>7040</v>
      </c>
      <c r="S192" s="23"/>
      <c r="T192" s="23"/>
      <c r="U192" s="57">
        <f t="shared" si="8"/>
        <v>7.04</v>
      </c>
      <c r="V192" s="50">
        <v>96</v>
      </c>
    </row>
    <row r="193" spans="1:22" ht="18.75">
      <c r="A193" s="20"/>
      <c r="B193" s="41" t="s">
        <v>93</v>
      </c>
      <c r="C193" s="15">
        <v>42030</v>
      </c>
      <c r="D193" s="15">
        <v>4</v>
      </c>
      <c r="E193" s="2">
        <v>36428</v>
      </c>
      <c r="F193" s="2">
        <f>E193*1.1</f>
        <v>40070.8</v>
      </c>
      <c r="G193" s="2">
        <f>F193*1.06</f>
        <v>42475.048</v>
      </c>
      <c r="H193" s="2">
        <f>G193*1.04</f>
        <v>44174.049920000005</v>
      </c>
      <c r="I193" s="2">
        <f>H193*1.04</f>
        <v>45941.01191680001</v>
      </c>
      <c r="J193" s="2">
        <f>X7*45.5/12</f>
        <v>54170.87180555556</v>
      </c>
      <c r="K193" s="2">
        <f>J193*12</f>
        <v>650050.4616666667</v>
      </c>
      <c r="L193" s="25">
        <f>K193*30.2%</f>
        <v>196315.23942333332</v>
      </c>
      <c r="M193" s="2">
        <f>K193+L193</f>
        <v>846365.70109</v>
      </c>
      <c r="N193" s="2">
        <v>35200</v>
      </c>
      <c r="O193" s="2">
        <v>35200.4</v>
      </c>
      <c r="P193" s="3">
        <v>0.5</v>
      </c>
      <c r="Q193" s="2">
        <f t="shared" si="6"/>
        <v>17600.2</v>
      </c>
      <c r="R193" s="2">
        <f t="shared" si="7"/>
        <v>899165.9010899999</v>
      </c>
      <c r="S193" s="2"/>
      <c r="T193" s="2"/>
      <c r="U193" s="56">
        <f t="shared" si="8"/>
        <v>899.1659010899999</v>
      </c>
      <c r="V193" s="50">
        <v>97</v>
      </c>
    </row>
    <row r="194" spans="1:21" ht="18.75">
      <c r="A194" s="1"/>
      <c r="B194" s="4" t="s">
        <v>188</v>
      </c>
      <c r="C194" s="16">
        <v>2090</v>
      </c>
      <c r="D194" s="16">
        <v>6</v>
      </c>
      <c r="E194" s="2"/>
      <c r="F194" s="2"/>
      <c r="G194" s="2"/>
      <c r="H194" s="2"/>
      <c r="I194" s="2"/>
      <c r="J194" s="2"/>
      <c r="K194" s="2"/>
      <c r="L194" s="25"/>
      <c r="M194" s="2"/>
      <c r="N194" s="2"/>
      <c r="O194" s="2">
        <v>35200</v>
      </c>
      <c r="P194" s="3">
        <v>0.1</v>
      </c>
      <c r="Q194" s="2">
        <f t="shared" si="6"/>
        <v>3520</v>
      </c>
      <c r="R194" s="2">
        <f t="shared" si="7"/>
        <v>3520</v>
      </c>
      <c r="S194" s="2"/>
      <c r="T194" s="2"/>
      <c r="U194" s="56">
        <f t="shared" si="8"/>
        <v>3.52</v>
      </c>
    </row>
    <row r="195" spans="1:21" ht="18.75">
      <c r="A195" s="1"/>
      <c r="B195" s="4" t="s">
        <v>189</v>
      </c>
      <c r="C195" s="16">
        <v>1529</v>
      </c>
      <c r="D195" s="16">
        <v>6</v>
      </c>
      <c r="E195" s="2"/>
      <c r="F195" s="2"/>
      <c r="G195" s="2"/>
      <c r="H195" s="2"/>
      <c r="I195" s="2"/>
      <c r="J195" s="2"/>
      <c r="K195" s="2"/>
      <c r="L195" s="25"/>
      <c r="M195" s="2"/>
      <c r="N195" s="2"/>
      <c r="O195" s="2">
        <v>35200</v>
      </c>
      <c r="P195" s="3">
        <v>0.1</v>
      </c>
      <c r="Q195" s="2">
        <f t="shared" si="6"/>
        <v>3520</v>
      </c>
      <c r="R195" s="2">
        <f t="shared" si="7"/>
        <v>3520</v>
      </c>
      <c r="S195" s="2"/>
      <c r="T195" s="2"/>
      <c r="U195" s="56">
        <f t="shared" si="8"/>
        <v>3.52</v>
      </c>
    </row>
    <row r="196" spans="1:21" ht="18.75">
      <c r="A196" s="1"/>
      <c r="B196" s="4" t="s">
        <v>190</v>
      </c>
      <c r="C196" s="16">
        <v>1076</v>
      </c>
      <c r="D196" s="16">
        <v>6</v>
      </c>
      <c r="E196" s="2"/>
      <c r="F196" s="2"/>
      <c r="G196" s="2"/>
      <c r="H196" s="2"/>
      <c r="I196" s="2"/>
      <c r="J196" s="2"/>
      <c r="K196" s="2"/>
      <c r="L196" s="25"/>
      <c r="M196" s="2"/>
      <c r="N196" s="2"/>
      <c r="O196" s="2">
        <v>35200</v>
      </c>
      <c r="P196" s="3">
        <v>0.1</v>
      </c>
      <c r="Q196" s="2">
        <f t="shared" si="6"/>
        <v>3520</v>
      </c>
      <c r="R196" s="2">
        <f t="shared" si="7"/>
        <v>3520</v>
      </c>
      <c r="S196" s="2"/>
      <c r="T196" s="2"/>
      <c r="U196" s="56">
        <f t="shared" si="8"/>
        <v>3.52</v>
      </c>
    </row>
    <row r="197" spans="1:21" ht="18.75">
      <c r="A197" s="1"/>
      <c r="B197" s="4" t="s">
        <v>191</v>
      </c>
      <c r="C197" s="16">
        <v>1672</v>
      </c>
      <c r="D197" s="16">
        <v>6</v>
      </c>
      <c r="E197" s="2"/>
      <c r="F197" s="2"/>
      <c r="G197" s="2"/>
      <c r="H197" s="2"/>
      <c r="I197" s="2"/>
      <c r="J197" s="2"/>
      <c r="K197" s="2"/>
      <c r="L197" s="25"/>
      <c r="M197" s="2"/>
      <c r="N197" s="2"/>
      <c r="O197" s="2">
        <v>35200</v>
      </c>
      <c r="P197" s="3">
        <v>0.1</v>
      </c>
      <c r="Q197" s="2">
        <f t="shared" si="6"/>
        <v>3520</v>
      </c>
      <c r="R197" s="2">
        <f t="shared" si="7"/>
        <v>3520</v>
      </c>
      <c r="S197" s="2"/>
      <c r="T197" s="2"/>
      <c r="U197" s="56">
        <f t="shared" si="8"/>
        <v>3.52</v>
      </c>
    </row>
    <row r="198" spans="1:22" ht="18.75">
      <c r="A198" s="1"/>
      <c r="B198" s="4" t="s">
        <v>94</v>
      </c>
      <c r="C198" s="16">
        <v>2144</v>
      </c>
      <c r="D198" s="16">
        <v>6</v>
      </c>
      <c r="E198" s="2"/>
      <c r="F198" s="2"/>
      <c r="G198" s="2"/>
      <c r="H198" s="2"/>
      <c r="I198" s="2"/>
      <c r="J198" s="2"/>
      <c r="K198" s="2"/>
      <c r="L198" s="25"/>
      <c r="M198" s="2"/>
      <c r="N198" s="2"/>
      <c r="O198" s="2">
        <v>35200</v>
      </c>
      <c r="P198" s="3">
        <v>0.1</v>
      </c>
      <c r="Q198" s="2">
        <f t="shared" si="6"/>
        <v>3520</v>
      </c>
      <c r="R198" s="2">
        <f t="shared" si="7"/>
        <v>3520</v>
      </c>
      <c r="S198" s="2"/>
      <c r="T198" s="2"/>
      <c r="U198" s="56">
        <f t="shared" si="8"/>
        <v>3.52</v>
      </c>
      <c r="V198" s="50">
        <v>98</v>
      </c>
    </row>
    <row r="199" spans="1:21" ht="18.75">
      <c r="A199" s="21"/>
      <c r="B199" s="40" t="s">
        <v>192</v>
      </c>
      <c r="C199" s="22">
        <v>631</v>
      </c>
      <c r="D199" s="22">
        <v>7</v>
      </c>
      <c r="E199" s="23"/>
      <c r="F199" s="23"/>
      <c r="G199" s="23"/>
      <c r="H199" s="23"/>
      <c r="I199" s="23"/>
      <c r="J199" s="23"/>
      <c r="K199" s="23"/>
      <c r="L199" s="27"/>
      <c r="M199" s="23"/>
      <c r="N199" s="23"/>
      <c r="O199" s="23">
        <v>35200</v>
      </c>
      <c r="P199" s="24">
        <v>0.1</v>
      </c>
      <c r="Q199" s="23">
        <f t="shared" si="6"/>
        <v>3520</v>
      </c>
      <c r="R199" s="23">
        <f t="shared" si="7"/>
        <v>3520</v>
      </c>
      <c r="S199" s="23"/>
      <c r="T199" s="23"/>
      <c r="U199" s="57">
        <f t="shared" si="8"/>
        <v>3.52</v>
      </c>
    </row>
    <row r="200" spans="1:22" ht="18.75">
      <c r="A200" s="20"/>
      <c r="B200" s="42" t="s">
        <v>95</v>
      </c>
      <c r="C200" s="15">
        <v>123557</v>
      </c>
      <c r="D200" s="15">
        <v>2</v>
      </c>
      <c r="E200" s="2">
        <v>37055</v>
      </c>
      <c r="F200" s="2">
        <f>E200*1.1</f>
        <v>40760.5</v>
      </c>
      <c r="G200" s="2">
        <f>F200*1.06</f>
        <v>43206.130000000005</v>
      </c>
      <c r="H200" s="2">
        <f>G200*1.04</f>
        <v>44934.37520000001</v>
      </c>
      <c r="I200" s="2">
        <f>H200*1.04</f>
        <v>46731.75020800001</v>
      </c>
      <c r="J200" s="2">
        <f>X7*45.5/12</f>
        <v>54170.87180555556</v>
      </c>
      <c r="K200" s="2">
        <f>J200*12</f>
        <v>650050.4616666667</v>
      </c>
      <c r="L200" s="25">
        <f>K200*30.2%</f>
        <v>196315.23942333332</v>
      </c>
      <c r="M200" s="2">
        <f>K200+L200</f>
        <v>846365.70109</v>
      </c>
      <c r="N200" s="2">
        <v>35200</v>
      </c>
      <c r="O200" s="2">
        <v>35200.4</v>
      </c>
      <c r="P200" s="3">
        <v>1</v>
      </c>
      <c r="Q200" s="2">
        <f t="shared" si="6"/>
        <v>35200.4</v>
      </c>
      <c r="R200" s="6">
        <f t="shared" si="7"/>
        <v>916766.10109</v>
      </c>
      <c r="S200" s="2"/>
      <c r="T200" s="2"/>
      <c r="U200" s="56">
        <f t="shared" si="8"/>
        <v>916.76610109</v>
      </c>
      <c r="V200" s="50">
        <v>99</v>
      </c>
    </row>
    <row r="201" spans="1:21" ht="18.75">
      <c r="A201" s="1"/>
      <c r="B201" s="43" t="s">
        <v>218</v>
      </c>
      <c r="C201" s="16">
        <v>4825</v>
      </c>
      <c r="D201" s="16">
        <v>5</v>
      </c>
      <c r="E201" s="2"/>
      <c r="F201" s="2"/>
      <c r="G201" s="2"/>
      <c r="H201" s="2"/>
      <c r="I201" s="2"/>
      <c r="J201" s="2"/>
      <c r="K201" s="2"/>
      <c r="L201" s="25"/>
      <c r="M201" s="2"/>
      <c r="N201" s="2"/>
      <c r="O201" s="2">
        <v>35200</v>
      </c>
      <c r="P201" s="3">
        <v>0.1</v>
      </c>
      <c r="Q201" s="2">
        <f t="shared" si="6"/>
        <v>3520</v>
      </c>
      <c r="R201" s="2">
        <f t="shared" si="7"/>
        <v>3520</v>
      </c>
      <c r="S201" s="2"/>
      <c r="T201" s="2"/>
      <c r="U201" s="56">
        <f t="shared" si="8"/>
        <v>3.52</v>
      </c>
    </row>
    <row r="202" spans="1:21" ht="18.75">
      <c r="A202" s="1"/>
      <c r="B202" s="43" t="s">
        <v>193</v>
      </c>
      <c r="C202" s="16">
        <v>1789</v>
      </c>
      <c r="D202" s="16">
        <v>6</v>
      </c>
      <c r="E202" s="2"/>
      <c r="F202" s="2"/>
      <c r="G202" s="2"/>
      <c r="H202" s="2"/>
      <c r="I202" s="2"/>
      <c r="J202" s="2"/>
      <c r="K202" s="2"/>
      <c r="L202" s="25"/>
      <c r="M202" s="2"/>
      <c r="N202" s="2"/>
      <c r="O202" s="2">
        <v>35200</v>
      </c>
      <c r="P202" s="3">
        <v>0.1</v>
      </c>
      <c r="Q202" s="2">
        <f t="shared" si="6"/>
        <v>3520</v>
      </c>
      <c r="R202" s="2">
        <f t="shared" si="7"/>
        <v>3520</v>
      </c>
      <c r="S202" s="2"/>
      <c r="T202" s="2"/>
      <c r="U202" s="56">
        <f t="shared" si="8"/>
        <v>3.52</v>
      </c>
    </row>
    <row r="203" spans="1:22" ht="18.75">
      <c r="A203" s="1"/>
      <c r="B203" s="43" t="s">
        <v>96</v>
      </c>
      <c r="C203" s="16">
        <v>9405</v>
      </c>
      <c r="D203" s="16">
        <v>4</v>
      </c>
      <c r="E203" s="2"/>
      <c r="F203" s="2"/>
      <c r="G203" s="2"/>
      <c r="H203" s="2"/>
      <c r="I203" s="2"/>
      <c r="J203" s="2"/>
      <c r="K203" s="2"/>
      <c r="L203" s="25"/>
      <c r="M203" s="2"/>
      <c r="N203" s="2"/>
      <c r="O203" s="2">
        <v>35200</v>
      </c>
      <c r="P203" s="3">
        <v>0.1</v>
      </c>
      <c r="Q203" s="2">
        <f t="shared" si="6"/>
        <v>3520</v>
      </c>
      <c r="R203" s="2">
        <f t="shared" si="7"/>
        <v>3520</v>
      </c>
      <c r="S203" s="2"/>
      <c r="T203" s="2"/>
      <c r="U203" s="56">
        <f t="shared" si="8"/>
        <v>3.52</v>
      </c>
      <c r="V203" s="50">
        <v>100</v>
      </c>
    </row>
    <row r="204" spans="1:22" ht="18.75">
      <c r="A204" s="1"/>
      <c r="B204" s="43" t="s">
        <v>97</v>
      </c>
      <c r="C204" s="16">
        <v>22689</v>
      </c>
      <c r="D204" s="16">
        <v>2</v>
      </c>
      <c r="E204" s="2"/>
      <c r="F204" s="2"/>
      <c r="G204" s="2"/>
      <c r="H204" s="2"/>
      <c r="I204" s="2"/>
      <c r="J204" s="2"/>
      <c r="K204" s="2"/>
      <c r="L204" s="25"/>
      <c r="M204" s="2"/>
      <c r="N204" s="2"/>
      <c r="O204" s="2">
        <v>35200</v>
      </c>
      <c r="P204" s="3">
        <v>0.3</v>
      </c>
      <c r="Q204" s="2">
        <f t="shared" si="6"/>
        <v>10560</v>
      </c>
      <c r="R204" s="2">
        <f t="shared" si="7"/>
        <v>10560</v>
      </c>
      <c r="S204" s="2"/>
      <c r="T204" s="2"/>
      <c r="U204" s="56">
        <f t="shared" si="8"/>
        <v>10.56</v>
      </c>
      <c r="V204" s="50">
        <v>101</v>
      </c>
    </row>
    <row r="205" spans="1:21" ht="18.75">
      <c r="A205" s="1"/>
      <c r="B205" s="43" t="s">
        <v>194</v>
      </c>
      <c r="C205" s="16">
        <v>3018</v>
      </c>
      <c r="D205" s="16">
        <v>5</v>
      </c>
      <c r="E205" s="2"/>
      <c r="F205" s="2"/>
      <c r="G205" s="2"/>
      <c r="H205" s="2"/>
      <c r="I205" s="2"/>
      <c r="J205" s="2"/>
      <c r="K205" s="2"/>
      <c r="L205" s="25"/>
      <c r="M205" s="2"/>
      <c r="N205" s="2"/>
      <c r="O205" s="2">
        <v>35200</v>
      </c>
      <c r="P205" s="3">
        <v>0.1</v>
      </c>
      <c r="Q205" s="2">
        <f t="shared" si="6"/>
        <v>3520</v>
      </c>
      <c r="R205" s="2">
        <f t="shared" si="7"/>
        <v>3520</v>
      </c>
      <c r="S205" s="2"/>
      <c r="T205" s="2"/>
      <c r="U205" s="56">
        <f t="shared" si="8"/>
        <v>3.52</v>
      </c>
    </row>
    <row r="206" spans="1:21" ht="18.75">
      <c r="A206" s="1"/>
      <c r="B206" s="43" t="s">
        <v>219</v>
      </c>
      <c r="C206" s="16">
        <v>3096</v>
      </c>
      <c r="D206" s="16">
        <v>5</v>
      </c>
      <c r="E206" s="2"/>
      <c r="F206" s="2"/>
      <c r="G206" s="2"/>
      <c r="H206" s="2"/>
      <c r="I206" s="2"/>
      <c r="J206" s="2"/>
      <c r="K206" s="2"/>
      <c r="L206" s="25"/>
      <c r="M206" s="2"/>
      <c r="N206" s="2"/>
      <c r="O206" s="2">
        <v>35200</v>
      </c>
      <c r="P206" s="3">
        <v>0.1</v>
      </c>
      <c r="Q206" s="2">
        <f t="shared" si="6"/>
        <v>3520</v>
      </c>
      <c r="R206" s="2">
        <f t="shared" si="7"/>
        <v>3520</v>
      </c>
      <c r="S206" s="2"/>
      <c r="T206" s="2"/>
      <c r="U206" s="56">
        <f t="shared" si="8"/>
        <v>3.52</v>
      </c>
    </row>
    <row r="207" spans="1:22" ht="18.75">
      <c r="A207" s="1"/>
      <c r="B207" s="43" t="s">
        <v>98</v>
      </c>
      <c r="C207" s="16">
        <v>13418</v>
      </c>
      <c r="D207" s="16">
        <v>3</v>
      </c>
      <c r="E207" s="2"/>
      <c r="F207" s="2"/>
      <c r="G207" s="2"/>
      <c r="H207" s="2"/>
      <c r="I207" s="2"/>
      <c r="J207" s="2"/>
      <c r="K207" s="2"/>
      <c r="L207" s="25"/>
      <c r="M207" s="2"/>
      <c r="N207" s="2"/>
      <c r="O207" s="2">
        <v>35200</v>
      </c>
      <c r="P207" s="3">
        <v>0.2</v>
      </c>
      <c r="Q207" s="2">
        <f t="shared" si="6"/>
        <v>7040</v>
      </c>
      <c r="R207" s="2">
        <f t="shared" si="7"/>
        <v>7040</v>
      </c>
      <c r="S207" s="2"/>
      <c r="T207" s="2"/>
      <c r="U207" s="56">
        <f t="shared" si="8"/>
        <v>7.04</v>
      </c>
      <c r="V207" s="50">
        <v>102</v>
      </c>
    </row>
    <row r="208" spans="1:21" ht="18.75">
      <c r="A208" s="1"/>
      <c r="B208" s="43" t="s">
        <v>195</v>
      </c>
      <c r="C208" s="16">
        <v>1541</v>
      </c>
      <c r="D208" s="16">
        <v>6</v>
      </c>
      <c r="E208" s="2"/>
      <c r="F208" s="2"/>
      <c r="G208" s="2"/>
      <c r="H208" s="2"/>
      <c r="I208" s="2"/>
      <c r="J208" s="2"/>
      <c r="K208" s="2"/>
      <c r="L208" s="25"/>
      <c r="M208" s="2"/>
      <c r="N208" s="2"/>
      <c r="O208" s="2">
        <v>35200</v>
      </c>
      <c r="P208" s="3">
        <v>0.1</v>
      </c>
      <c r="Q208" s="2">
        <f t="shared" si="6"/>
        <v>3520</v>
      </c>
      <c r="R208" s="2">
        <f t="shared" si="7"/>
        <v>3520</v>
      </c>
      <c r="S208" s="2"/>
      <c r="T208" s="2"/>
      <c r="U208" s="56">
        <f t="shared" si="8"/>
        <v>3.52</v>
      </c>
    </row>
    <row r="209" spans="1:21" ht="18.75">
      <c r="A209" s="1"/>
      <c r="B209" s="43" t="s">
        <v>220</v>
      </c>
      <c r="C209" s="16">
        <v>11879</v>
      </c>
      <c r="D209" s="16">
        <v>3</v>
      </c>
      <c r="E209" s="2"/>
      <c r="F209" s="2"/>
      <c r="G209" s="2"/>
      <c r="H209" s="2"/>
      <c r="I209" s="2"/>
      <c r="J209" s="2"/>
      <c r="K209" s="2"/>
      <c r="L209" s="25"/>
      <c r="M209" s="2"/>
      <c r="N209" s="2"/>
      <c r="O209" s="2">
        <v>35200</v>
      </c>
      <c r="P209" s="3">
        <v>0.2</v>
      </c>
      <c r="Q209" s="2">
        <f t="shared" si="6"/>
        <v>7040</v>
      </c>
      <c r="R209" s="2">
        <f t="shared" si="7"/>
        <v>7040</v>
      </c>
      <c r="S209" s="2"/>
      <c r="T209" s="2"/>
      <c r="U209" s="56">
        <f t="shared" si="8"/>
        <v>7.04</v>
      </c>
    </row>
    <row r="210" spans="1:22" ht="18.75">
      <c r="A210" s="1"/>
      <c r="B210" s="43" t="s">
        <v>225</v>
      </c>
      <c r="C210" s="16">
        <v>4450</v>
      </c>
      <c r="D210" s="16">
        <v>5</v>
      </c>
      <c r="E210" s="2"/>
      <c r="F210" s="2"/>
      <c r="G210" s="2"/>
      <c r="H210" s="2"/>
      <c r="I210" s="2"/>
      <c r="J210" s="2"/>
      <c r="K210" s="2"/>
      <c r="L210" s="25"/>
      <c r="M210" s="2"/>
      <c r="N210" s="2"/>
      <c r="O210" s="2">
        <v>35200</v>
      </c>
      <c r="P210" s="3">
        <v>0.1</v>
      </c>
      <c r="Q210" s="2">
        <f t="shared" si="6"/>
        <v>3520</v>
      </c>
      <c r="R210" s="2">
        <f t="shared" si="7"/>
        <v>3520</v>
      </c>
      <c r="S210" s="2"/>
      <c r="T210" s="2"/>
      <c r="U210" s="56">
        <f t="shared" si="8"/>
        <v>3.52</v>
      </c>
      <c r="V210" s="50">
        <v>103</v>
      </c>
    </row>
    <row r="211" spans="1:21" ht="18.75">
      <c r="A211" s="1"/>
      <c r="B211" s="43" t="s">
        <v>221</v>
      </c>
      <c r="C211" s="16">
        <v>6355</v>
      </c>
      <c r="D211" s="16">
        <v>4</v>
      </c>
      <c r="E211" s="2"/>
      <c r="F211" s="2"/>
      <c r="G211" s="2"/>
      <c r="H211" s="2"/>
      <c r="I211" s="2"/>
      <c r="J211" s="2"/>
      <c r="K211" s="2"/>
      <c r="L211" s="25"/>
      <c r="M211" s="2"/>
      <c r="N211" s="2"/>
      <c r="O211" s="2">
        <v>35200</v>
      </c>
      <c r="P211" s="3">
        <v>0.1</v>
      </c>
      <c r="Q211" s="2">
        <f aca="true" t="shared" si="9" ref="Q211:Q223">O211*P211</f>
        <v>3520</v>
      </c>
      <c r="R211" s="2">
        <f aca="true" t="shared" si="10" ref="R211:R223">M211+N211+Q211</f>
        <v>3520</v>
      </c>
      <c r="S211" s="2"/>
      <c r="T211" s="2"/>
      <c r="U211" s="56">
        <f aca="true" t="shared" si="11" ref="U211:U224">R211/1000</f>
        <v>3.52</v>
      </c>
    </row>
    <row r="212" spans="1:21" ht="18.75">
      <c r="A212" s="21"/>
      <c r="B212" s="44" t="s">
        <v>196</v>
      </c>
      <c r="C212" s="22">
        <v>460</v>
      </c>
      <c r="D212" s="22">
        <v>7</v>
      </c>
      <c r="E212" s="23"/>
      <c r="F212" s="23"/>
      <c r="G212" s="23"/>
      <c r="H212" s="23"/>
      <c r="I212" s="23"/>
      <c r="J212" s="23"/>
      <c r="K212" s="23"/>
      <c r="L212" s="27"/>
      <c r="M212" s="23"/>
      <c r="N212" s="23"/>
      <c r="O212" s="23">
        <v>35200</v>
      </c>
      <c r="P212" s="24">
        <v>0.1</v>
      </c>
      <c r="Q212" s="23">
        <f t="shared" si="9"/>
        <v>3520</v>
      </c>
      <c r="R212" s="23">
        <f t="shared" si="10"/>
        <v>3520</v>
      </c>
      <c r="S212" s="23"/>
      <c r="T212" s="23"/>
      <c r="U212" s="57">
        <f t="shared" si="11"/>
        <v>3.52</v>
      </c>
    </row>
    <row r="213" spans="1:22" ht="18.75">
      <c r="A213" s="20"/>
      <c r="B213" s="42" t="s">
        <v>99</v>
      </c>
      <c r="C213" s="15">
        <v>68475</v>
      </c>
      <c r="D213" s="15">
        <v>3</v>
      </c>
      <c r="E213" s="2">
        <v>36428</v>
      </c>
      <c r="F213" s="2">
        <f>E213*1.1</f>
        <v>40070.8</v>
      </c>
      <c r="G213" s="2">
        <f>F213*1.06</f>
        <v>42475.048</v>
      </c>
      <c r="H213" s="2">
        <f>G213*1.04</f>
        <v>44174.049920000005</v>
      </c>
      <c r="I213" s="2">
        <v>47524</v>
      </c>
      <c r="J213" s="2">
        <f>X7*45.5/12</f>
        <v>54170.87180555556</v>
      </c>
      <c r="K213" s="2">
        <f>J213*12</f>
        <v>650050.4616666667</v>
      </c>
      <c r="L213" s="25">
        <f>K213*30.2%</f>
        <v>196315.23942333332</v>
      </c>
      <c r="M213" s="2">
        <f>K213+L213</f>
        <v>846365.70109</v>
      </c>
      <c r="N213" s="2">
        <v>35200</v>
      </c>
      <c r="O213" s="2">
        <v>35200.4</v>
      </c>
      <c r="P213" s="3">
        <v>0.7</v>
      </c>
      <c r="Q213" s="2">
        <f t="shared" si="9"/>
        <v>24640.28</v>
      </c>
      <c r="R213" s="2">
        <f t="shared" si="10"/>
        <v>906205.98109</v>
      </c>
      <c r="S213" s="2"/>
      <c r="T213" s="2"/>
      <c r="U213" s="56">
        <f t="shared" si="11"/>
        <v>906.20598109</v>
      </c>
      <c r="V213" s="50">
        <v>104</v>
      </c>
    </row>
    <row r="214" spans="1:21" ht="18.75">
      <c r="A214" s="1"/>
      <c r="B214" s="43" t="s">
        <v>129</v>
      </c>
      <c r="C214" s="16">
        <v>1538</v>
      </c>
      <c r="D214" s="16">
        <v>6</v>
      </c>
      <c r="E214" s="2"/>
      <c r="F214" s="2"/>
      <c r="G214" s="2"/>
      <c r="H214" s="2"/>
      <c r="I214" s="2"/>
      <c r="J214" s="2"/>
      <c r="K214" s="2"/>
      <c r="L214" s="25"/>
      <c r="M214" s="2"/>
      <c r="N214" s="2"/>
      <c r="O214" s="2">
        <v>35200</v>
      </c>
      <c r="P214" s="3">
        <v>0.1</v>
      </c>
      <c r="Q214" s="2">
        <f t="shared" si="9"/>
        <v>3520</v>
      </c>
      <c r="R214" s="2">
        <f t="shared" si="10"/>
        <v>3520</v>
      </c>
      <c r="S214" s="2"/>
      <c r="T214" s="2"/>
      <c r="U214" s="56">
        <f t="shared" si="11"/>
        <v>3.52</v>
      </c>
    </row>
    <row r="215" spans="1:21" ht="18.75">
      <c r="A215" s="1"/>
      <c r="B215" s="43" t="s">
        <v>197</v>
      </c>
      <c r="C215" s="16">
        <v>995</v>
      </c>
      <c r="D215" s="16">
        <v>6</v>
      </c>
      <c r="E215" s="2"/>
      <c r="F215" s="2"/>
      <c r="G215" s="2"/>
      <c r="H215" s="2"/>
      <c r="I215" s="2"/>
      <c r="J215" s="2"/>
      <c r="K215" s="2"/>
      <c r="L215" s="25"/>
      <c r="M215" s="2"/>
      <c r="N215" s="2"/>
      <c r="O215" s="2">
        <v>35200</v>
      </c>
      <c r="P215" s="3">
        <v>0.1</v>
      </c>
      <c r="Q215" s="2">
        <f t="shared" si="9"/>
        <v>3520</v>
      </c>
      <c r="R215" s="2">
        <f t="shared" si="10"/>
        <v>3520</v>
      </c>
      <c r="S215" s="2"/>
      <c r="T215" s="2"/>
      <c r="U215" s="56">
        <f t="shared" si="11"/>
        <v>3.52</v>
      </c>
    </row>
    <row r="216" spans="1:21" ht="18.75">
      <c r="A216" s="1"/>
      <c r="B216" s="43" t="s">
        <v>198</v>
      </c>
      <c r="C216" s="16">
        <v>941</v>
      </c>
      <c r="D216" s="16">
        <v>7</v>
      </c>
      <c r="E216" s="2"/>
      <c r="F216" s="2"/>
      <c r="G216" s="2"/>
      <c r="H216" s="2"/>
      <c r="I216" s="2"/>
      <c r="J216" s="2"/>
      <c r="K216" s="2"/>
      <c r="L216" s="25"/>
      <c r="M216" s="2"/>
      <c r="N216" s="2"/>
      <c r="O216" s="2">
        <v>35200</v>
      </c>
      <c r="P216" s="3">
        <v>0.1</v>
      </c>
      <c r="Q216" s="2">
        <f t="shared" si="9"/>
        <v>3520</v>
      </c>
      <c r="R216" s="2">
        <f t="shared" si="10"/>
        <v>3520</v>
      </c>
      <c r="S216" s="2"/>
      <c r="T216" s="2"/>
      <c r="U216" s="56">
        <f t="shared" si="11"/>
        <v>3.52</v>
      </c>
    </row>
    <row r="217" spans="1:21" ht="18.75">
      <c r="A217" s="1"/>
      <c r="B217" s="43" t="s">
        <v>199</v>
      </c>
      <c r="C217" s="16">
        <v>612</v>
      </c>
      <c r="D217" s="16">
        <v>7</v>
      </c>
      <c r="E217" s="2"/>
      <c r="F217" s="2"/>
      <c r="G217" s="2"/>
      <c r="H217" s="2"/>
      <c r="I217" s="2"/>
      <c r="J217" s="2"/>
      <c r="K217" s="2"/>
      <c r="L217" s="25"/>
      <c r="M217" s="2"/>
      <c r="N217" s="2"/>
      <c r="O217" s="2">
        <v>35200</v>
      </c>
      <c r="P217" s="3">
        <v>0.1</v>
      </c>
      <c r="Q217" s="2">
        <f t="shared" si="9"/>
        <v>3520</v>
      </c>
      <c r="R217" s="2">
        <f t="shared" si="10"/>
        <v>3520</v>
      </c>
      <c r="S217" s="2"/>
      <c r="T217" s="2"/>
      <c r="U217" s="56">
        <f t="shared" si="11"/>
        <v>3.52</v>
      </c>
    </row>
    <row r="218" spans="1:21" ht="18.75">
      <c r="A218" s="1"/>
      <c r="B218" s="43" t="s">
        <v>200</v>
      </c>
      <c r="C218" s="16">
        <v>961</v>
      </c>
      <c r="D218" s="16">
        <v>7</v>
      </c>
      <c r="E218" s="2"/>
      <c r="F218" s="2"/>
      <c r="G218" s="2"/>
      <c r="H218" s="2"/>
      <c r="I218" s="2"/>
      <c r="J218" s="2"/>
      <c r="K218" s="2"/>
      <c r="L218" s="25"/>
      <c r="M218" s="2"/>
      <c r="N218" s="2"/>
      <c r="O218" s="2">
        <v>35200</v>
      </c>
      <c r="P218" s="3">
        <v>0.1</v>
      </c>
      <c r="Q218" s="2">
        <f t="shared" si="9"/>
        <v>3520</v>
      </c>
      <c r="R218" s="2">
        <f t="shared" si="10"/>
        <v>3520</v>
      </c>
      <c r="S218" s="2"/>
      <c r="T218" s="2"/>
      <c r="U218" s="56">
        <f t="shared" si="11"/>
        <v>3.52</v>
      </c>
    </row>
    <row r="219" spans="1:21" ht="18.75">
      <c r="A219" s="1"/>
      <c r="B219" s="43" t="s">
        <v>201</v>
      </c>
      <c r="C219" s="16">
        <v>455</v>
      </c>
      <c r="D219" s="16">
        <v>7</v>
      </c>
      <c r="E219" s="2"/>
      <c r="F219" s="2"/>
      <c r="G219" s="2"/>
      <c r="H219" s="2"/>
      <c r="I219" s="2"/>
      <c r="J219" s="2"/>
      <c r="K219" s="2"/>
      <c r="L219" s="25"/>
      <c r="M219" s="2"/>
      <c r="N219" s="2"/>
      <c r="O219" s="2">
        <v>35200</v>
      </c>
      <c r="P219" s="3">
        <v>0.1</v>
      </c>
      <c r="Q219" s="2">
        <f t="shared" si="9"/>
        <v>3520</v>
      </c>
      <c r="R219" s="2">
        <f t="shared" si="10"/>
        <v>3520</v>
      </c>
      <c r="S219" s="2"/>
      <c r="T219" s="2"/>
      <c r="U219" s="56">
        <f t="shared" si="11"/>
        <v>3.52</v>
      </c>
    </row>
    <row r="220" spans="1:21" ht="18.75">
      <c r="A220" s="1"/>
      <c r="B220" s="43" t="s">
        <v>222</v>
      </c>
      <c r="C220" s="16">
        <v>59215</v>
      </c>
      <c r="D220" s="16">
        <v>1</v>
      </c>
      <c r="E220" s="2"/>
      <c r="F220" s="2"/>
      <c r="G220" s="2"/>
      <c r="H220" s="2"/>
      <c r="I220" s="2"/>
      <c r="J220" s="2"/>
      <c r="K220" s="2"/>
      <c r="L220" s="25"/>
      <c r="M220" s="2"/>
      <c r="N220" s="2"/>
      <c r="O220" s="2">
        <v>0</v>
      </c>
      <c r="P220" s="3">
        <v>0.6</v>
      </c>
      <c r="Q220" s="2">
        <f t="shared" si="9"/>
        <v>0</v>
      </c>
      <c r="R220" s="2">
        <f t="shared" si="10"/>
        <v>0</v>
      </c>
      <c r="S220" s="2"/>
      <c r="T220" s="2"/>
      <c r="U220" s="56">
        <f t="shared" si="11"/>
        <v>0</v>
      </c>
    </row>
    <row r="221" spans="1:21" ht="18.75">
      <c r="A221" s="1"/>
      <c r="B221" s="43" t="s">
        <v>202</v>
      </c>
      <c r="C221" s="16">
        <v>1537</v>
      </c>
      <c r="D221" s="16">
        <v>6</v>
      </c>
      <c r="E221" s="2"/>
      <c r="F221" s="2"/>
      <c r="G221" s="2"/>
      <c r="H221" s="2"/>
      <c r="I221" s="2"/>
      <c r="J221" s="2"/>
      <c r="K221" s="2"/>
      <c r="L221" s="25"/>
      <c r="M221" s="2"/>
      <c r="N221" s="2"/>
      <c r="O221" s="2">
        <v>35200</v>
      </c>
      <c r="P221" s="3">
        <v>0.1</v>
      </c>
      <c r="Q221" s="2">
        <f t="shared" si="9"/>
        <v>3520</v>
      </c>
      <c r="R221" s="2">
        <f t="shared" si="10"/>
        <v>3520</v>
      </c>
      <c r="S221" s="2"/>
      <c r="T221" s="2"/>
      <c r="U221" s="56">
        <f t="shared" si="11"/>
        <v>3.52</v>
      </c>
    </row>
    <row r="222" spans="1:21" ht="18.75">
      <c r="A222" s="21"/>
      <c r="B222" s="44" t="s">
        <v>203</v>
      </c>
      <c r="C222" s="22">
        <v>2221</v>
      </c>
      <c r="D222" s="22">
        <v>6</v>
      </c>
      <c r="E222" s="23"/>
      <c r="F222" s="23"/>
      <c r="G222" s="23"/>
      <c r="H222" s="23"/>
      <c r="I222" s="23"/>
      <c r="J222" s="23"/>
      <c r="K222" s="23"/>
      <c r="L222" s="27"/>
      <c r="M222" s="23"/>
      <c r="N222" s="23"/>
      <c r="O222" s="23">
        <v>35200</v>
      </c>
      <c r="P222" s="24">
        <v>0.1</v>
      </c>
      <c r="Q222" s="23">
        <f t="shared" si="9"/>
        <v>3520</v>
      </c>
      <c r="R222" s="23">
        <f t="shared" si="10"/>
        <v>3520</v>
      </c>
      <c r="S222" s="23"/>
      <c r="T222" s="23"/>
      <c r="U222" s="57">
        <f t="shared" si="11"/>
        <v>3.52</v>
      </c>
    </row>
    <row r="223" spans="1:22" ht="18.75">
      <c r="A223" s="20"/>
      <c r="B223" s="45" t="s">
        <v>100</v>
      </c>
      <c r="C223" s="19">
        <v>67054</v>
      </c>
      <c r="D223" s="19">
        <v>3</v>
      </c>
      <c r="E223" s="2">
        <v>36428</v>
      </c>
      <c r="F223" s="2">
        <f>E223*1.1</f>
        <v>40070.8</v>
      </c>
      <c r="G223" s="2">
        <f>F223*1.06</f>
        <v>42475.048</v>
      </c>
      <c r="H223" s="2">
        <f>G223*1.04</f>
        <v>44174.049920000005</v>
      </c>
      <c r="I223" s="2">
        <f>H223*1.04</f>
        <v>45941.01191680001</v>
      </c>
      <c r="J223" s="2">
        <f>X7*45.5/12</f>
        <v>54170.87180555556</v>
      </c>
      <c r="K223" s="2">
        <f>J223*12</f>
        <v>650050.4616666667</v>
      </c>
      <c r="L223" s="2">
        <f>K223*30.2%</f>
        <v>196315.23942333332</v>
      </c>
      <c r="M223" s="2">
        <f>K223+L223</f>
        <v>846365.70109</v>
      </c>
      <c r="N223" s="2">
        <v>35200</v>
      </c>
      <c r="O223" s="2">
        <v>35200</v>
      </c>
      <c r="P223" s="3">
        <v>0.7</v>
      </c>
      <c r="Q223" s="2">
        <f t="shared" si="9"/>
        <v>24640</v>
      </c>
      <c r="R223" s="2">
        <f t="shared" si="10"/>
        <v>906205.70109</v>
      </c>
      <c r="S223" s="2"/>
      <c r="T223" s="2"/>
      <c r="U223" s="57">
        <f t="shared" si="11"/>
        <v>906.2057010899999</v>
      </c>
      <c r="V223" s="50">
        <v>105</v>
      </c>
    </row>
    <row r="224" spans="1:23" ht="20.25">
      <c r="A224" s="5"/>
      <c r="B224" s="49" t="s">
        <v>101</v>
      </c>
      <c r="C224" s="17"/>
      <c r="D224" s="17"/>
      <c r="E224" s="6">
        <f>SUM(E18:E223)</f>
        <v>661350</v>
      </c>
      <c r="F224" s="6">
        <f>E224*1.1</f>
        <v>727485.0000000001</v>
      </c>
      <c r="G224" s="6">
        <f aca="true" t="shared" si="12" ref="G224:O224">SUM(G18:G223)</f>
        <v>771134.0999999999</v>
      </c>
      <c r="H224" s="6">
        <f t="shared" si="12"/>
        <v>801979.4640000003</v>
      </c>
      <c r="I224" s="6">
        <f>SUM(I18:I223)</f>
        <v>837958.2268096003</v>
      </c>
      <c r="J224" s="6">
        <f>SUM(J18:J223)</f>
        <v>975075.6924999998</v>
      </c>
      <c r="K224" s="6">
        <f t="shared" si="12"/>
        <v>11700908.309999999</v>
      </c>
      <c r="L224" s="6">
        <f t="shared" si="12"/>
        <v>3533674.3096199986</v>
      </c>
      <c r="M224" s="6">
        <f t="shared" si="12"/>
        <v>15234582.619620003</v>
      </c>
      <c r="N224" s="6">
        <f t="shared" si="12"/>
        <v>633600</v>
      </c>
      <c r="O224" s="6">
        <f t="shared" si="12"/>
        <v>6688006.800000002</v>
      </c>
      <c r="P224" s="7" t="s">
        <v>102</v>
      </c>
      <c r="Q224" s="6">
        <f>SUM(Q18:Q223)</f>
        <v>1267204.96</v>
      </c>
      <c r="R224" s="6">
        <f>SUM(R18:R223)</f>
        <v>17135387.57962</v>
      </c>
      <c r="S224" s="10"/>
      <c r="T224" s="10"/>
      <c r="U224" s="28">
        <f t="shared" si="11"/>
        <v>17135.38757962</v>
      </c>
      <c r="W224" s="46"/>
    </row>
    <row r="225" spans="1:11" ht="18.75">
      <c r="A225" s="59"/>
      <c r="B225" s="48"/>
      <c r="I225" s="58"/>
      <c r="J225" s="47"/>
      <c r="K225" s="58"/>
    </row>
    <row r="226" spans="1:11" ht="15.75">
      <c r="A226" s="8"/>
      <c r="B226" s="8"/>
      <c r="C226" s="18"/>
      <c r="D226" s="18"/>
      <c r="I226" s="58"/>
      <c r="J226" s="58"/>
      <c r="K226" s="58"/>
    </row>
    <row r="227" spans="1:4" ht="15.75">
      <c r="A227" s="74" t="s">
        <v>121</v>
      </c>
      <c r="B227" s="74"/>
      <c r="C227" s="18"/>
      <c r="D227" s="18"/>
    </row>
    <row r="228" ht="12.75">
      <c r="N228" s="61"/>
    </row>
    <row r="229" ht="12.75">
      <c r="A229" s="60" t="s">
        <v>122</v>
      </c>
    </row>
    <row r="231" spans="5:7" ht="12.75">
      <c r="E231" s="50">
        <v>61087274</v>
      </c>
      <c r="F231" s="50">
        <f>SUM(D231:E231)</f>
        <v>61087274</v>
      </c>
      <c r="G231" s="50" t="s">
        <v>227</v>
      </c>
    </row>
  </sheetData>
  <sheetProtection/>
  <mergeCells count="27">
    <mergeCell ref="R15:R16"/>
    <mergeCell ref="E15:E16"/>
    <mergeCell ref="M15:M16"/>
    <mergeCell ref="G15:G16"/>
    <mergeCell ref="O15:O16"/>
    <mergeCell ref="P15:P16"/>
    <mergeCell ref="Q15:Q16"/>
    <mergeCell ref="A12:R12"/>
    <mergeCell ref="A227:B227"/>
    <mergeCell ref="I15:I16"/>
    <mergeCell ref="J15:J16"/>
    <mergeCell ref="K15:K16"/>
    <mergeCell ref="L15:L16"/>
    <mergeCell ref="A15:A16"/>
    <mergeCell ref="B15:B16"/>
    <mergeCell ref="C15:C16"/>
    <mergeCell ref="D15:D16"/>
    <mergeCell ref="A13:R13"/>
    <mergeCell ref="F15:F16"/>
    <mergeCell ref="H15:H16"/>
    <mergeCell ref="A3:B3"/>
    <mergeCell ref="A7:B7"/>
    <mergeCell ref="A8:B8"/>
    <mergeCell ref="A9:R9"/>
    <mergeCell ref="A10:R10"/>
    <mergeCell ref="A11:R11"/>
    <mergeCell ref="N15:N1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Елена Александровна Павлова</cp:lastModifiedBy>
  <cp:lastPrinted>2021-08-31T08:29:52Z</cp:lastPrinted>
  <dcterms:created xsi:type="dcterms:W3CDTF">2013-10-25T10:02:48Z</dcterms:created>
  <dcterms:modified xsi:type="dcterms:W3CDTF">2021-08-31T08:30:43Z</dcterms:modified>
  <cp:category/>
  <cp:version/>
  <cp:contentType/>
  <cp:contentStatus/>
</cp:coreProperties>
</file>