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2760" yWindow="33000" windowWidth="19440" windowHeight="12930"/>
  </bookViews>
  <sheets>
    <sheet name="С изменениями размера на 2021 " sheetId="15" r:id="rId1"/>
  </sheets>
  <definedNames>
    <definedName name="_xlnm.Print_Titles" localSheetId="0">'С изменениями размера на 2021 '!$4:$5</definedName>
  </definedNames>
  <calcPr calcId="145621"/>
</workbook>
</file>

<file path=xl/calcChain.xml><?xml version="1.0" encoding="utf-8"?>
<calcChain xmlns="http://schemas.openxmlformats.org/spreadsheetml/2006/main">
  <c r="E6" i="15" l="1"/>
  <c r="L197" i="15" l="1"/>
  <c r="N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F6" i="15"/>
  <c r="M177" i="15"/>
  <c r="N177" i="15" s="1"/>
  <c r="M147" i="15"/>
  <c r="N147" i="15" s="1"/>
  <c r="M97" i="15"/>
  <c r="M85" i="15"/>
  <c r="N85" i="15" s="1"/>
  <c r="M13" i="15"/>
  <c r="N13" i="15" s="1"/>
  <c r="I197" i="15" l="1"/>
  <c r="C197" i="15" l="1"/>
  <c r="H8" i="15"/>
  <c r="H14" i="15" l="1"/>
  <c r="G14" i="15" s="1"/>
  <c r="K14" i="15" l="1"/>
  <c r="F14" i="15"/>
  <c r="M14" i="15" l="1"/>
  <c r="N14" i="15" s="1"/>
  <c r="J197" i="15"/>
  <c r="H6" i="15" l="1"/>
  <c r="G6" i="15" s="1"/>
  <c r="K6" i="15" s="1"/>
  <c r="M6" i="15" s="1"/>
  <c r="N6" i="15" s="1"/>
  <c r="H168" i="15" l="1"/>
  <c r="G168" i="15" s="1"/>
  <c r="K168" i="15" l="1"/>
  <c r="M168" i="15" l="1"/>
  <c r="N168" i="15" s="1"/>
  <c r="H193" i="15"/>
  <c r="G193" i="15" s="1"/>
  <c r="F193" i="15"/>
  <c r="H196" i="15"/>
  <c r="G196" i="15" s="1"/>
  <c r="F196" i="15"/>
  <c r="F194" i="15"/>
  <c r="H194" i="15"/>
  <c r="G194" i="15" s="1"/>
  <c r="H192" i="15"/>
  <c r="G192" i="15" s="1"/>
  <c r="F192" i="15"/>
  <c r="H190" i="15"/>
  <c r="G190" i="15" s="1"/>
  <c r="F190" i="15"/>
  <c r="F189" i="15"/>
  <c r="H189" i="15"/>
  <c r="G189" i="15" s="1"/>
  <c r="H188" i="15"/>
  <c r="G188" i="15" s="1"/>
  <c r="F188" i="15"/>
  <c r="F186" i="15"/>
  <c r="H186" i="15"/>
  <c r="G186" i="15" s="1"/>
  <c r="H185" i="15"/>
  <c r="G185" i="15" s="1"/>
  <c r="F185" i="15"/>
  <c r="H183" i="15"/>
  <c r="G183" i="15" s="1"/>
  <c r="F183" i="15"/>
  <c r="F182" i="15"/>
  <c r="H182" i="15"/>
  <c r="G182" i="15" s="1"/>
  <c r="F181" i="15"/>
  <c r="H180" i="15"/>
  <c r="G180" i="15" s="1"/>
  <c r="F180" i="15"/>
  <c r="F178" i="15"/>
  <c r="H178" i="15"/>
  <c r="G178" i="15" s="1"/>
  <c r="H175" i="15"/>
  <c r="G175" i="15" s="1"/>
  <c r="F175" i="15"/>
  <c r="F174" i="15"/>
  <c r="H174" i="15"/>
  <c r="G174" i="15" s="1"/>
  <c r="H172" i="15"/>
  <c r="G172" i="15" s="1"/>
  <c r="F172" i="15"/>
  <c r="F170" i="15"/>
  <c r="F169" i="15"/>
  <c r="H169" i="15"/>
  <c r="G169" i="15" s="1"/>
  <c r="F168" i="15"/>
  <c r="F167" i="15"/>
  <c r="F166" i="15"/>
  <c r="F164" i="15"/>
  <c r="H164" i="15"/>
  <c r="G164" i="15" s="1"/>
  <c r="H163" i="15"/>
  <c r="G163" i="15" s="1"/>
  <c r="F162" i="15"/>
  <c r="F161" i="15"/>
  <c r="F160" i="15"/>
  <c r="H160" i="15"/>
  <c r="G160" i="15" s="1"/>
  <c r="F159" i="15"/>
  <c r="H159" i="15"/>
  <c r="G159" i="15" s="1"/>
  <c r="F158" i="15"/>
  <c r="H157" i="15"/>
  <c r="G157" i="15" s="1"/>
  <c r="F155" i="15"/>
  <c r="H155" i="15"/>
  <c r="G155" i="15" s="1"/>
  <c r="H154" i="15"/>
  <c r="G154" i="15" s="1"/>
  <c r="H153" i="15"/>
  <c r="G153" i="15" s="1"/>
  <c r="F152" i="15"/>
  <c r="F151" i="15"/>
  <c r="H151" i="15"/>
  <c r="G151" i="15" s="1"/>
  <c r="H150" i="15"/>
  <c r="G150" i="15" s="1"/>
  <c r="F150" i="15"/>
  <c r="H149" i="15"/>
  <c r="G149" i="15" s="1"/>
  <c r="H148" i="15"/>
  <c r="G148" i="15" s="1"/>
  <c r="H146" i="15"/>
  <c r="G146" i="15" s="1"/>
  <c r="H145" i="15"/>
  <c r="G145" i="15" s="1"/>
  <c r="F144" i="15"/>
  <c r="H143" i="15"/>
  <c r="G143" i="15" s="1"/>
  <c r="H142" i="15"/>
  <c r="G142" i="15" s="1"/>
  <c r="F141" i="15"/>
  <c r="H141" i="15"/>
  <c r="G141" i="15" s="1"/>
  <c r="F140" i="15"/>
  <c r="H140" i="15"/>
  <c r="G140" i="15" s="1"/>
  <c r="H138" i="15"/>
  <c r="G138" i="15" s="1"/>
  <c r="H137" i="15"/>
  <c r="G137" i="15" s="1"/>
  <c r="F137" i="15"/>
  <c r="F136" i="15"/>
  <c r="H136" i="15"/>
  <c r="G136" i="15" s="1"/>
  <c r="F135" i="15"/>
  <c r="H134" i="15"/>
  <c r="G134" i="15" s="1"/>
  <c r="H133" i="15"/>
  <c r="G133" i="15" s="1"/>
  <c r="F132" i="15"/>
  <c r="H132" i="15"/>
  <c r="G132" i="15" s="1"/>
  <c r="H131" i="15"/>
  <c r="G131" i="15" s="1"/>
  <c r="F131" i="15"/>
  <c r="H130" i="15"/>
  <c r="G130" i="15" s="1"/>
  <c r="H129" i="15"/>
  <c r="G129" i="15" s="1"/>
  <c r="F129" i="15"/>
  <c r="F128" i="15"/>
  <c r="H128" i="15"/>
  <c r="G128" i="15" s="1"/>
  <c r="H127" i="15"/>
  <c r="G127" i="15" s="1"/>
  <c r="F127" i="15"/>
  <c r="H125" i="15"/>
  <c r="G125" i="15" s="1"/>
  <c r="F125" i="15"/>
  <c r="F124" i="15"/>
  <c r="H124" i="15"/>
  <c r="G124" i="15" s="1"/>
  <c r="F123" i="15"/>
  <c r="H122" i="15"/>
  <c r="G122" i="15" s="1"/>
  <c r="F122" i="15"/>
  <c r="F120" i="15"/>
  <c r="H120" i="15"/>
  <c r="G120" i="15" s="1"/>
  <c r="H119" i="15"/>
  <c r="G119" i="15" s="1"/>
  <c r="F119" i="15"/>
  <c r="H118" i="15"/>
  <c r="G118" i="15" s="1"/>
  <c r="F118" i="15"/>
  <c r="F117" i="15"/>
  <c r="F115" i="15"/>
  <c r="H115" i="15"/>
  <c r="G115" i="15" s="1"/>
  <c r="H114" i="15"/>
  <c r="G114" i="15" s="1"/>
  <c r="F113" i="15"/>
  <c r="F112" i="15"/>
  <c r="F111" i="15"/>
  <c r="H111" i="15"/>
  <c r="G111" i="15" s="1"/>
  <c r="H110" i="15"/>
  <c r="G110" i="15" s="1"/>
  <c r="F110" i="15"/>
  <c r="H109" i="15"/>
  <c r="G109" i="15" s="1"/>
  <c r="F109" i="15"/>
  <c r="F108" i="15"/>
  <c r="H108" i="15"/>
  <c r="G108" i="15" s="1"/>
  <c r="F107" i="15"/>
  <c r="F106" i="15"/>
  <c r="H104" i="15"/>
  <c r="G104" i="15" s="1"/>
  <c r="F103" i="15"/>
  <c r="H102" i="15"/>
  <c r="G102" i="15" s="1"/>
  <c r="F102" i="15"/>
  <c r="F101" i="15"/>
  <c r="H101" i="15"/>
  <c r="G101" i="15" s="1"/>
  <c r="F100" i="15"/>
  <c r="F99" i="15"/>
  <c r="H98" i="15"/>
  <c r="G98" i="15" s="1"/>
  <c r="H96" i="15"/>
  <c r="G96" i="15" s="1"/>
  <c r="F95" i="15"/>
  <c r="F94" i="15"/>
  <c r="H92" i="15"/>
  <c r="G92" i="15" s="1"/>
  <c r="F92" i="15"/>
  <c r="H90" i="15"/>
  <c r="G90" i="15" s="1"/>
  <c r="F90" i="15"/>
  <c r="F89" i="15"/>
  <c r="H89" i="15"/>
  <c r="G89" i="15" s="1"/>
  <c r="F88" i="15"/>
  <c r="H87" i="15"/>
  <c r="G87" i="15" s="1"/>
  <c r="H86" i="15"/>
  <c r="G86" i="15" s="1"/>
  <c r="H83" i="15"/>
  <c r="G83" i="15" s="1"/>
  <c r="H82" i="15"/>
  <c r="G82" i="15" s="1"/>
  <c r="F82" i="15"/>
  <c r="F81" i="15"/>
  <c r="H81" i="15"/>
  <c r="G81" i="15" s="1"/>
  <c r="F80" i="15"/>
  <c r="H79" i="15"/>
  <c r="G79" i="15" s="1"/>
  <c r="F77" i="15"/>
  <c r="H77" i="15"/>
  <c r="G77" i="15" s="1"/>
  <c r="H76" i="15"/>
  <c r="G76" i="15" s="1"/>
  <c r="H75" i="15"/>
  <c r="G75" i="15" s="1"/>
  <c r="F74" i="15"/>
  <c r="F73" i="15"/>
  <c r="H73" i="15"/>
  <c r="G73" i="15" s="1"/>
  <c r="H72" i="15"/>
  <c r="G72" i="15" s="1"/>
  <c r="F72" i="15"/>
  <c r="H71" i="15"/>
  <c r="G71" i="15" s="1"/>
  <c r="H70" i="15"/>
  <c r="G70" i="15" s="1"/>
  <c r="F69" i="15"/>
  <c r="H69" i="15"/>
  <c r="G69" i="15" s="1"/>
  <c r="H67" i="15"/>
  <c r="G67" i="15" s="1"/>
  <c r="H66" i="15"/>
  <c r="G66" i="15" s="1"/>
  <c r="F66" i="15"/>
  <c r="F65" i="15"/>
  <c r="H65" i="15"/>
  <c r="G65" i="15" s="1"/>
  <c r="F64" i="15"/>
  <c r="H63" i="15"/>
  <c r="G63" i="15" s="1"/>
  <c r="F61" i="15"/>
  <c r="H61" i="15"/>
  <c r="G61" i="15" s="1"/>
  <c r="H60" i="15"/>
  <c r="G60" i="15" s="1"/>
  <c r="H59" i="15"/>
  <c r="G59" i="15" s="1"/>
  <c r="F58" i="15"/>
  <c r="F57" i="15"/>
  <c r="H57" i="15"/>
  <c r="G57" i="15" s="1"/>
  <c r="H56" i="15"/>
  <c r="G56" i="15" s="1"/>
  <c r="F56" i="15"/>
  <c r="H55" i="15"/>
  <c r="G55" i="15" s="1"/>
  <c r="H54" i="15"/>
  <c r="G54" i="15" s="1"/>
  <c r="F53" i="15"/>
  <c r="H53" i="15"/>
  <c r="G53" i="15" s="1"/>
  <c r="H51" i="15"/>
  <c r="G51" i="15" s="1"/>
  <c r="H49" i="15"/>
  <c r="G49" i="15" s="1"/>
  <c r="H48" i="15"/>
  <c r="G48" i="15" s="1"/>
  <c r="F48" i="15"/>
  <c r="F47" i="15"/>
  <c r="H47" i="15"/>
  <c r="G47" i="15" s="1"/>
  <c r="F46" i="15"/>
  <c r="H45" i="15"/>
  <c r="G45" i="15" s="1"/>
  <c r="F43" i="15"/>
  <c r="H43" i="15"/>
  <c r="G43" i="15" s="1"/>
  <c r="F42" i="15"/>
  <c r="H42" i="15"/>
  <c r="G42" i="15" s="1"/>
  <c r="F41" i="15"/>
  <c r="H40" i="15"/>
  <c r="G40" i="15" s="1"/>
  <c r="F38" i="15"/>
  <c r="H38" i="15"/>
  <c r="G38" i="15" s="1"/>
  <c r="H37" i="15"/>
  <c r="G37" i="15" s="1"/>
  <c r="H36" i="15"/>
  <c r="G36" i="15" s="1"/>
  <c r="F35" i="15"/>
  <c r="H35" i="15"/>
  <c r="G35" i="15" s="1"/>
  <c r="F32" i="15"/>
  <c r="H32" i="15"/>
  <c r="G32" i="15" s="1"/>
  <c r="H31" i="15"/>
  <c r="G31" i="15" s="1"/>
  <c r="H30" i="15"/>
  <c r="G30" i="15" s="1"/>
  <c r="F29" i="15"/>
  <c r="F28" i="15"/>
  <c r="H28" i="15"/>
  <c r="G28" i="15" s="1"/>
  <c r="H27" i="15"/>
  <c r="G27" i="15" s="1"/>
  <c r="H26" i="15"/>
  <c r="G26" i="15" s="1"/>
  <c r="F26" i="15"/>
  <c r="F25" i="15"/>
  <c r="H25" i="15"/>
  <c r="G25" i="15" s="1"/>
  <c r="F24" i="15"/>
  <c r="H23" i="15"/>
  <c r="G23" i="15" s="1"/>
  <c r="F21" i="15"/>
  <c r="H21" i="15"/>
  <c r="G21" i="15" s="1"/>
  <c r="F19" i="15"/>
  <c r="F18" i="15"/>
  <c r="H18" i="15"/>
  <c r="F17" i="15"/>
  <c r="F16" i="15"/>
  <c r="H16" i="15"/>
  <c r="F15" i="15"/>
  <c r="H15" i="15"/>
  <c r="H12" i="15"/>
  <c r="G12" i="15" s="1"/>
  <c r="F12" i="15"/>
  <c r="H11" i="15"/>
  <c r="F11" i="15"/>
  <c r="F10" i="15"/>
  <c r="H10" i="15"/>
  <c r="F9" i="15"/>
  <c r="F8" i="15"/>
  <c r="F7" i="15"/>
  <c r="A7" i="15"/>
  <c r="A8" i="15" s="1"/>
  <c r="A9" i="15" s="1"/>
  <c r="A10" i="15" s="1"/>
  <c r="A11" i="15" s="1"/>
  <c r="A12" i="15" s="1"/>
  <c r="A13" i="15" s="1"/>
  <c r="K32" i="15" l="1"/>
  <c r="K40" i="15"/>
  <c r="K47" i="15"/>
  <c r="K54" i="15"/>
  <c r="K57" i="15"/>
  <c r="M57" i="15" s="1"/>
  <c r="K70" i="15"/>
  <c r="K76" i="15"/>
  <c r="K90" i="15"/>
  <c r="K109" i="15"/>
  <c r="K118" i="15"/>
  <c r="K131" i="15"/>
  <c r="K143" i="15"/>
  <c r="K154" i="15"/>
  <c r="K188" i="15"/>
  <c r="K193" i="15"/>
  <c r="K26" i="15"/>
  <c r="K37" i="15"/>
  <c r="K51" i="15"/>
  <c r="M51" i="15" s="1"/>
  <c r="N51" i="15" s="1"/>
  <c r="K65" i="15"/>
  <c r="K71" i="15"/>
  <c r="K81" i="15"/>
  <c r="K89" i="15"/>
  <c r="K101" i="15"/>
  <c r="K129" i="15"/>
  <c r="K137" i="15"/>
  <c r="K149" i="15"/>
  <c r="K155" i="15"/>
  <c r="K169" i="15"/>
  <c r="K175" i="15"/>
  <c r="K189" i="15"/>
  <c r="K21" i="15"/>
  <c r="K25" i="15"/>
  <c r="K30" i="15"/>
  <c r="K35" i="15"/>
  <c r="K42" i="15"/>
  <c r="K45" i="15"/>
  <c r="K69" i="15"/>
  <c r="K86" i="15"/>
  <c r="K98" i="15"/>
  <c r="K119" i="15"/>
  <c r="K28" i="15"/>
  <c r="K31" i="15"/>
  <c r="K48" i="15"/>
  <c r="K56" i="15"/>
  <c r="K59" i="15"/>
  <c r="K63" i="15"/>
  <c r="K72" i="15"/>
  <c r="K75" i="15"/>
  <c r="K79" i="15"/>
  <c r="K87" i="15"/>
  <c r="K111" i="15"/>
  <c r="K114" i="15"/>
  <c r="K120" i="15"/>
  <c r="K125" i="15"/>
  <c r="K133" i="15"/>
  <c r="K140" i="15"/>
  <c r="K142" i="15"/>
  <c r="K146" i="15"/>
  <c r="K150" i="15"/>
  <c r="K153" i="15"/>
  <c r="K157" i="15"/>
  <c r="K160" i="15"/>
  <c r="K163" i="15"/>
  <c r="K182" i="15"/>
  <c r="K194" i="15"/>
  <c r="K23" i="15"/>
  <c r="K36" i="15"/>
  <c r="K43" i="15"/>
  <c r="K49" i="15"/>
  <c r="K60" i="15"/>
  <c r="K66" i="15"/>
  <c r="K73" i="15"/>
  <c r="K82" i="15"/>
  <c r="K102" i="15"/>
  <c r="K115" i="15"/>
  <c r="K124" i="15"/>
  <c r="K134" i="15"/>
  <c r="K148" i="15"/>
  <c r="K151" i="15"/>
  <c r="K164" i="15"/>
  <c r="K185" i="15"/>
  <c r="K190" i="15"/>
  <c r="K12" i="15"/>
  <c r="K55" i="15"/>
  <c r="K61" i="15"/>
  <c r="K67" i="15"/>
  <c r="K77" i="15"/>
  <c r="K83" i="15"/>
  <c r="K96" i="15"/>
  <c r="K108" i="15"/>
  <c r="K127" i="15"/>
  <c r="K132" i="15"/>
  <c r="K141" i="15"/>
  <c r="K159" i="15"/>
  <c r="K172" i="15"/>
  <c r="K180" i="15"/>
  <c r="K186" i="15"/>
  <c r="K27" i="15"/>
  <c r="K38" i="15"/>
  <c r="K53" i="15"/>
  <c r="K92" i="15"/>
  <c r="K104" i="15"/>
  <c r="K110" i="15"/>
  <c r="K122" i="15"/>
  <c r="K128" i="15"/>
  <c r="K130" i="15"/>
  <c r="K136" i="15"/>
  <c r="K138" i="15"/>
  <c r="K145" i="15"/>
  <c r="K174" i="15"/>
  <c r="K178" i="15"/>
  <c r="K183" i="15"/>
  <c r="K192" i="15"/>
  <c r="K196" i="15"/>
  <c r="G11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4" i="15" s="1"/>
  <c r="A195" i="15" s="1"/>
  <c r="A196" i="15" s="1"/>
  <c r="A193" i="15" s="1"/>
  <c r="G18" i="15"/>
  <c r="G10" i="15"/>
  <c r="G16" i="15"/>
  <c r="G15" i="15"/>
  <c r="H9" i="15"/>
  <c r="G9" i="15" s="1"/>
  <c r="F116" i="15"/>
  <c r="F121" i="15"/>
  <c r="H121" i="15"/>
  <c r="G121" i="15" s="1"/>
  <c r="F156" i="15"/>
  <c r="H156" i="15"/>
  <c r="G156" i="15" s="1"/>
  <c r="F171" i="15"/>
  <c r="H171" i="15"/>
  <c r="G171" i="15" s="1"/>
  <c r="H7" i="15"/>
  <c r="G7" i="15" s="1"/>
  <c r="H17" i="15"/>
  <c r="G17" i="15" s="1"/>
  <c r="H19" i="15"/>
  <c r="G19" i="15" s="1"/>
  <c r="F22" i="15"/>
  <c r="F33" i="15"/>
  <c r="F34" i="15"/>
  <c r="F39" i="15"/>
  <c r="F44" i="15"/>
  <c r="F50" i="15"/>
  <c r="F52" i="15"/>
  <c r="F62" i="15"/>
  <c r="F68" i="15"/>
  <c r="F78" i="15"/>
  <c r="F84" i="15"/>
  <c r="H88" i="15"/>
  <c r="G88" i="15" s="1"/>
  <c r="F96" i="15"/>
  <c r="F104" i="15"/>
  <c r="F114" i="15"/>
  <c r="H116" i="15"/>
  <c r="G116" i="15" s="1"/>
  <c r="F139" i="15"/>
  <c r="H139" i="15"/>
  <c r="G139" i="15" s="1"/>
  <c r="G8" i="15"/>
  <c r="H20" i="15"/>
  <c r="G20" i="15" s="1"/>
  <c r="F20" i="15"/>
  <c r="H22" i="15"/>
  <c r="G22" i="15" s="1"/>
  <c r="H33" i="15"/>
  <c r="G33" i="15" s="1"/>
  <c r="H34" i="15"/>
  <c r="G34" i="15" s="1"/>
  <c r="H39" i="15"/>
  <c r="G39" i="15" s="1"/>
  <c r="H44" i="15"/>
  <c r="G44" i="15" s="1"/>
  <c r="H50" i="15"/>
  <c r="G50" i="15" s="1"/>
  <c r="H52" i="15"/>
  <c r="G52" i="15" s="1"/>
  <c r="H62" i="15"/>
  <c r="G62" i="15" s="1"/>
  <c r="H68" i="15"/>
  <c r="G68" i="15" s="1"/>
  <c r="H78" i="15"/>
  <c r="G78" i="15" s="1"/>
  <c r="H84" i="15"/>
  <c r="G84" i="15" s="1"/>
  <c r="F105" i="15"/>
  <c r="H24" i="15"/>
  <c r="G24" i="15" s="1"/>
  <c r="H29" i="15"/>
  <c r="G29" i="15" s="1"/>
  <c r="F31" i="15"/>
  <c r="F36" i="15"/>
  <c r="H41" i="15"/>
  <c r="G41" i="15" s="1"/>
  <c r="H46" i="15"/>
  <c r="G46" i="15" s="1"/>
  <c r="F54" i="15"/>
  <c r="H58" i="15"/>
  <c r="G58" i="15" s="1"/>
  <c r="F60" i="15"/>
  <c r="H64" i="15"/>
  <c r="G64" i="15" s="1"/>
  <c r="F70" i="15"/>
  <c r="H74" i="15"/>
  <c r="G74" i="15" s="1"/>
  <c r="F76" i="15"/>
  <c r="H80" i="15"/>
  <c r="G80" i="15" s="1"/>
  <c r="F86" i="15"/>
  <c r="F87" i="15"/>
  <c r="F91" i="15"/>
  <c r="H91" i="15"/>
  <c r="G91" i="15" s="1"/>
  <c r="F98" i="15"/>
  <c r="H105" i="15"/>
  <c r="G105" i="15" s="1"/>
  <c r="F23" i="15"/>
  <c r="F27" i="15"/>
  <c r="F30" i="15"/>
  <c r="F37" i="15"/>
  <c r="F40" i="15"/>
  <c r="F45" i="15"/>
  <c r="F49" i="15"/>
  <c r="F51" i="15"/>
  <c r="F55" i="15"/>
  <c r="F59" i="15"/>
  <c r="F63" i="15"/>
  <c r="F67" i="15"/>
  <c r="F71" i="15"/>
  <c r="F75" i="15"/>
  <c r="F79" i="15"/>
  <c r="F83" i="15"/>
  <c r="H94" i="15"/>
  <c r="G94" i="15" s="1"/>
  <c r="H100" i="15"/>
  <c r="G100" i="15" s="1"/>
  <c r="H107" i="15"/>
  <c r="G107" i="15" s="1"/>
  <c r="H112" i="15"/>
  <c r="G112" i="15" s="1"/>
  <c r="H123" i="15"/>
  <c r="G123" i="15" s="1"/>
  <c r="F146" i="15"/>
  <c r="F154" i="15"/>
  <c r="H173" i="15"/>
  <c r="G173" i="15" s="1"/>
  <c r="F173" i="15"/>
  <c r="F176" i="15"/>
  <c r="H176" i="15"/>
  <c r="G176" i="15" s="1"/>
  <c r="H93" i="15"/>
  <c r="G93" i="15" s="1"/>
  <c r="F93" i="15"/>
  <c r="F126" i="15"/>
  <c r="H126" i="15"/>
  <c r="G126" i="15" s="1"/>
  <c r="F133" i="15"/>
  <c r="F142" i="15"/>
  <c r="F148" i="15"/>
  <c r="F165" i="15"/>
  <c r="H165" i="15"/>
  <c r="G165" i="15" s="1"/>
  <c r="F179" i="15"/>
  <c r="H179" i="15"/>
  <c r="G179" i="15" s="1"/>
  <c r="F191" i="15"/>
  <c r="H191" i="15"/>
  <c r="G191" i="15" s="1"/>
  <c r="H95" i="15"/>
  <c r="G95" i="15" s="1"/>
  <c r="H99" i="15"/>
  <c r="G99" i="15" s="1"/>
  <c r="H103" i="15"/>
  <c r="G103" i="15" s="1"/>
  <c r="H106" i="15"/>
  <c r="G106" i="15" s="1"/>
  <c r="H113" i="15"/>
  <c r="G113" i="15" s="1"/>
  <c r="H117" i="15"/>
  <c r="G117" i="15" s="1"/>
  <c r="H135" i="15"/>
  <c r="G135" i="15" s="1"/>
  <c r="H144" i="15"/>
  <c r="G144" i="15" s="1"/>
  <c r="H152" i="15"/>
  <c r="G152" i="15" s="1"/>
  <c r="H158" i="15"/>
  <c r="G158" i="15" s="1"/>
  <c r="F163" i="15"/>
  <c r="F130" i="15"/>
  <c r="F134" i="15"/>
  <c r="F138" i="15"/>
  <c r="F143" i="15"/>
  <c r="F145" i="15"/>
  <c r="F149" i="15"/>
  <c r="F153" i="15"/>
  <c r="F157" i="15"/>
  <c r="H161" i="15"/>
  <c r="G161" i="15" s="1"/>
  <c r="H167" i="15"/>
  <c r="G167" i="15" s="1"/>
  <c r="F184" i="15"/>
  <c r="H184" i="15"/>
  <c r="G184" i="15" s="1"/>
  <c r="H187" i="15"/>
  <c r="G187" i="15" s="1"/>
  <c r="F187" i="15"/>
  <c r="F195" i="15"/>
  <c r="H195" i="15"/>
  <c r="G195" i="15" s="1"/>
  <c r="H181" i="15"/>
  <c r="G181" i="15" s="1"/>
  <c r="H162" i="15"/>
  <c r="G162" i="15" s="1"/>
  <c r="H166" i="15"/>
  <c r="G166" i="15" s="1"/>
  <c r="H170" i="15"/>
  <c r="G170" i="15" s="1"/>
  <c r="M183" i="15" l="1"/>
  <c r="N183" i="15" s="1"/>
  <c r="M53" i="15"/>
  <c r="N53" i="15" s="1"/>
  <c r="M124" i="15"/>
  <c r="N124" i="15" s="1"/>
  <c r="M182" i="15"/>
  <c r="M140" i="15"/>
  <c r="N140" i="15" s="1"/>
  <c r="M75" i="15"/>
  <c r="N75" i="15" s="1"/>
  <c r="M119" i="15"/>
  <c r="N119" i="15" s="1"/>
  <c r="M25" i="15"/>
  <c r="N25" i="15" s="1"/>
  <c r="M169" i="15"/>
  <c r="N169" i="15" s="1"/>
  <c r="M129" i="15"/>
  <c r="N129" i="15" s="1"/>
  <c r="M71" i="15"/>
  <c r="N71" i="15" s="1"/>
  <c r="M26" i="15"/>
  <c r="N26" i="15" s="1"/>
  <c r="M143" i="15"/>
  <c r="N143" i="15" s="1"/>
  <c r="M90" i="15"/>
  <c r="N90" i="15" s="1"/>
  <c r="M178" i="15"/>
  <c r="N178" i="15" s="1"/>
  <c r="M136" i="15"/>
  <c r="N136" i="15" s="1"/>
  <c r="M38" i="15"/>
  <c r="N38" i="15" s="1"/>
  <c r="M172" i="15"/>
  <c r="N172" i="15" s="1"/>
  <c r="M127" i="15"/>
  <c r="N127" i="15" s="1"/>
  <c r="M77" i="15"/>
  <c r="N77" i="15" s="1"/>
  <c r="M12" i="15"/>
  <c r="N12" i="15" s="1"/>
  <c r="M151" i="15"/>
  <c r="N151" i="15" s="1"/>
  <c r="M115" i="15"/>
  <c r="N115" i="15" s="1"/>
  <c r="M36" i="15"/>
  <c r="N36" i="15" s="1"/>
  <c r="M163" i="15"/>
  <c r="N163" i="15" s="1"/>
  <c r="M150" i="15"/>
  <c r="N150" i="15" s="1"/>
  <c r="M133" i="15"/>
  <c r="N133" i="15" s="1"/>
  <c r="M111" i="15"/>
  <c r="N111" i="15" s="1"/>
  <c r="M48" i="15"/>
  <c r="N48" i="15" s="1"/>
  <c r="M98" i="15"/>
  <c r="N98" i="15" s="1"/>
  <c r="M42" i="15"/>
  <c r="N42" i="15" s="1"/>
  <c r="M21" i="15"/>
  <c r="N21" i="15" s="1"/>
  <c r="M155" i="15"/>
  <c r="N155" i="15" s="1"/>
  <c r="M65" i="15"/>
  <c r="N65" i="15" s="1"/>
  <c r="M193" i="15"/>
  <c r="N193" i="15" s="1"/>
  <c r="M131" i="15"/>
  <c r="N131" i="15" s="1"/>
  <c r="M76" i="15"/>
  <c r="M47" i="15"/>
  <c r="N47" i="15" s="1"/>
  <c r="M196" i="15"/>
  <c r="M174" i="15"/>
  <c r="N174" i="15" s="1"/>
  <c r="M130" i="15"/>
  <c r="N130" i="15" s="1"/>
  <c r="M104" i="15"/>
  <c r="N104" i="15" s="1"/>
  <c r="M27" i="15"/>
  <c r="N27" i="15" s="1"/>
  <c r="M159" i="15"/>
  <c r="N159" i="15" s="1"/>
  <c r="M67" i="15"/>
  <c r="N67" i="15" s="1"/>
  <c r="M190" i="15"/>
  <c r="N190" i="15" s="1"/>
  <c r="M148" i="15"/>
  <c r="N148" i="15" s="1"/>
  <c r="M102" i="15"/>
  <c r="N102" i="15" s="1"/>
  <c r="M60" i="15"/>
  <c r="N60" i="15" s="1"/>
  <c r="M23" i="15"/>
  <c r="N23" i="15" s="1"/>
  <c r="M160" i="15"/>
  <c r="N160" i="15" s="1"/>
  <c r="M146" i="15"/>
  <c r="N146" i="15" s="1"/>
  <c r="M125" i="15"/>
  <c r="N125" i="15" s="1"/>
  <c r="M87" i="15"/>
  <c r="N87" i="15" s="1"/>
  <c r="M63" i="15"/>
  <c r="M31" i="15"/>
  <c r="N31" i="15" s="1"/>
  <c r="M86" i="15"/>
  <c r="N86" i="15" s="1"/>
  <c r="M35" i="15"/>
  <c r="N35" i="15" s="1"/>
  <c r="M189" i="15"/>
  <c r="N189" i="15" s="1"/>
  <c r="M89" i="15"/>
  <c r="N89" i="15" s="1"/>
  <c r="M70" i="15"/>
  <c r="N70" i="15" s="1"/>
  <c r="M40" i="15"/>
  <c r="N40" i="15" s="1"/>
  <c r="M138" i="15"/>
  <c r="N138" i="15" s="1"/>
  <c r="M122" i="15"/>
  <c r="N122" i="15" s="1"/>
  <c r="M180" i="15"/>
  <c r="N180" i="15" s="1"/>
  <c r="M83" i="15"/>
  <c r="N83" i="15" s="1"/>
  <c r="M164" i="15"/>
  <c r="N164" i="15" s="1"/>
  <c r="M114" i="15"/>
  <c r="N114" i="15" s="1"/>
  <c r="M45" i="15"/>
  <c r="N45" i="15" s="1"/>
  <c r="M54" i="15"/>
  <c r="N54" i="15" s="1"/>
  <c r="M145" i="15"/>
  <c r="N145" i="15" s="1"/>
  <c r="M128" i="15"/>
  <c r="N128" i="15" s="1"/>
  <c r="M92" i="15"/>
  <c r="N92" i="15" s="1"/>
  <c r="M186" i="15"/>
  <c r="N186" i="15" s="1"/>
  <c r="M141" i="15"/>
  <c r="N141" i="15" s="1"/>
  <c r="M185" i="15"/>
  <c r="N185" i="15" s="1"/>
  <c r="M82" i="15"/>
  <c r="N82" i="15" s="1"/>
  <c r="M49" i="15"/>
  <c r="N49" i="15" s="1"/>
  <c r="M194" i="15"/>
  <c r="N194" i="15" s="1"/>
  <c r="M157" i="15"/>
  <c r="N157" i="15" s="1"/>
  <c r="M142" i="15"/>
  <c r="N142" i="15" s="1"/>
  <c r="M59" i="15"/>
  <c r="N59" i="15" s="1"/>
  <c r="M28" i="15"/>
  <c r="N28" i="15" s="1"/>
  <c r="M69" i="15"/>
  <c r="N69" i="15" s="1"/>
  <c r="M30" i="15"/>
  <c r="N30" i="15" s="1"/>
  <c r="M175" i="15"/>
  <c r="N175" i="15" s="1"/>
  <c r="M137" i="15"/>
  <c r="N137" i="15" s="1"/>
  <c r="M81" i="15"/>
  <c r="N81" i="15" s="1"/>
  <c r="M154" i="15"/>
  <c r="N154" i="15" s="1"/>
  <c r="M32" i="15"/>
  <c r="N32" i="15" s="1"/>
  <c r="M192" i="15"/>
  <c r="N192" i="15" s="1"/>
  <c r="M188" i="15"/>
  <c r="N188" i="15" s="1"/>
  <c r="M153" i="15"/>
  <c r="N153" i="15" s="1"/>
  <c r="M149" i="15"/>
  <c r="N149" i="15" s="1"/>
  <c r="M134" i="15"/>
  <c r="N134" i="15" s="1"/>
  <c r="M132" i="15"/>
  <c r="N132" i="15" s="1"/>
  <c r="M120" i="15"/>
  <c r="N120" i="15" s="1"/>
  <c r="M118" i="15"/>
  <c r="N118" i="15" s="1"/>
  <c r="M110" i="15"/>
  <c r="N110" i="15" s="1"/>
  <c r="M109" i="15"/>
  <c r="M108" i="15"/>
  <c r="N108" i="15" s="1"/>
  <c r="M101" i="15"/>
  <c r="N101" i="15" s="1"/>
  <c r="M96" i="15"/>
  <c r="N96" i="15" s="1"/>
  <c r="M79" i="15"/>
  <c r="N79" i="15" s="1"/>
  <c r="M73" i="15"/>
  <c r="N73" i="15" s="1"/>
  <c r="M72" i="15"/>
  <c r="N72" i="15" s="1"/>
  <c r="M66" i="15"/>
  <c r="N66" i="15" s="1"/>
  <c r="M61" i="15"/>
  <c r="N61" i="15" s="1"/>
  <c r="M56" i="15"/>
  <c r="N56" i="15" s="1"/>
  <c r="M55" i="15"/>
  <c r="N55" i="15" s="1"/>
  <c r="M43" i="15"/>
  <c r="N43" i="15" s="1"/>
  <c r="M37" i="15"/>
  <c r="N37" i="15" s="1"/>
  <c r="K8" i="15"/>
  <c r="K7" i="15"/>
  <c r="K152" i="15"/>
  <c r="K95" i="15"/>
  <c r="K123" i="15"/>
  <c r="K24" i="15"/>
  <c r="K44" i="15"/>
  <c r="K139" i="15"/>
  <c r="K187" i="15"/>
  <c r="K106" i="15"/>
  <c r="K165" i="15"/>
  <c r="K93" i="15"/>
  <c r="K112" i="15"/>
  <c r="K58" i="15"/>
  <c r="K39" i="15"/>
  <c r="K121" i="15"/>
  <c r="K166" i="15"/>
  <c r="K158" i="15"/>
  <c r="K117" i="15"/>
  <c r="K99" i="15"/>
  <c r="K179" i="15"/>
  <c r="K100" i="15"/>
  <c r="K91" i="15"/>
  <c r="K80" i="15"/>
  <c r="K64" i="15"/>
  <c r="K46" i="15"/>
  <c r="M46" i="15" s="1"/>
  <c r="N46" i="15" s="1"/>
  <c r="K29" i="15"/>
  <c r="K78" i="15"/>
  <c r="K50" i="15"/>
  <c r="K33" i="15"/>
  <c r="K17" i="15"/>
  <c r="K156" i="15"/>
  <c r="K10" i="15"/>
  <c r="K162" i="15"/>
  <c r="K167" i="15"/>
  <c r="K113" i="15"/>
  <c r="K94" i="15"/>
  <c r="K41" i="15"/>
  <c r="K68" i="15"/>
  <c r="K22" i="15"/>
  <c r="K18" i="15"/>
  <c r="M18" i="15" s="1"/>
  <c r="K181" i="15"/>
  <c r="K161" i="15"/>
  <c r="K144" i="15"/>
  <c r="K191" i="15"/>
  <c r="K173" i="15"/>
  <c r="K105" i="15"/>
  <c r="K74" i="15"/>
  <c r="K62" i="15"/>
  <c r="K171" i="15"/>
  <c r="K15" i="15"/>
  <c r="K170" i="15"/>
  <c r="K195" i="15"/>
  <c r="K184" i="15"/>
  <c r="K135" i="15"/>
  <c r="K103" i="15"/>
  <c r="K126" i="15"/>
  <c r="K176" i="15"/>
  <c r="K107" i="15"/>
  <c r="K84" i="15"/>
  <c r="K52" i="15"/>
  <c r="K34" i="15"/>
  <c r="K20" i="15"/>
  <c r="K116" i="15"/>
  <c r="K88" i="15"/>
  <c r="K19" i="15"/>
  <c r="K16" i="15"/>
  <c r="K11" i="15"/>
  <c r="K9" i="15"/>
  <c r="M20" i="15" l="1"/>
  <c r="N20" i="15" s="1"/>
  <c r="M135" i="15"/>
  <c r="M158" i="15"/>
  <c r="N158" i="15" s="1"/>
  <c r="M7" i="15"/>
  <c r="N7" i="15" s="1"/>
  <c r="M19" i="15"/>
  <c r="N19" i="15" s="1"/>
  <c r="M34" i="15"/>
  <c r="N34" i="15" s="1"/>
  <c r="M184" i="15"/>
  <c r="N184" i="15" s="1"/>
  <c r="M171" i="15"/>
  <c r="N171" i="15" s="1"/>
  <c r="M181" i="15"/>
  <c r="N181" i="15" s="1"/>
  <c r="M41" i="15"/>
  <c r="N41" i="15" s="1"/>
  <c r="M162" i="15"/>
  <c r="M10" i="15"/>
  <c r="N10" i="15" s="1"/>
  <c r="M179" i="15"/>
  <c r="N179" i="15" s="1"/>
  <c r="M166" i="15"/>
  <c r="N166" i="15" s="1"/>
  <c r="M112" i="15"/>
  <c r="N112" i="15" s="1"/>
  <c r="M187" i="15"/>
  <c r="N187" i="15" s="1"/>
  <c r="M123" i="15"/>
  <c r="N123" i="15" s="1"/>
  <c r="M8" i="15"/>
  <c r="N8" i="15" s="1"/>
  <c r="M88" i="15"/>
  <c r="N88" i="15" s="1"/>
  <c r="M52" i="15"/>
  <c r="N52" i="15" s="1"/>
  <c r="M126" i="15"/>
  <c r="N126" i="15" s="1"/>
  <c r="M195" i="15"/>
  <c r="N195" i="15" s="1"/>
  <c r="M62" i="15"/>
  <c r="N62" i="15" s="1"/>
  <c r="M94" i="15"/>
  <c r="N94" i="15" s="1"/>
  <c r="M156" i="15"/>
  <c r="N156" i="15" s="1"/>
  <c r="M78" i="15"/>
  <c r="N78" i="15" s="1"/>
  <c r="M80" i="15"/>
  <c r="N80" i="15" s="1"/>
  <c r="M99" i="15"/>
  <c r="N99" i="15" s="1"/>
  <c r="M121" i="15"/>
  <c r="N121" i="15" s="1"/>
  <c r="M93" i="15"/>
  <c r="N93" i="15" s="1"/>
  <c r="M95" i="15"/>
  <c r="N95" i="15" s="1"/>
  <c r="M11" i="15"/>
  <c r="N11" i="15" s="1"/>
  <c r="M105" i="15"/>
  <c r="N105" i="15" s="1"/>
  <c r="M167" i="15"/>
  <c r="N167" i="15" s="1"/>
  <c r="M33" i="15"/>
  <c r="N33" i="15" s="1"/>
  <c r="M24" i="15"/>
  <c r="N24" i="15" s="1"/>
  <c r="M9" i="15"/>
  <c r="N9" i="15" s="1"/>
  <c r="M116" i="15"/>
  <c r="N116" i="15" s="1"/>
  <c r="M84" i="15"/>
  <c r="N84" i="15" s="1"/>
  <c r="M170" i="15"/>
  <c r="M74" i="15"/>
  <c r="N74" i="15" s="1"/>
  <c r="M144" i="15"/>
  <c r="N144" i="15" s="1"/>
  <c r="M22" i="15"/>
  <c r="N22" i="15" s="1"/>
  <c r="M113" i="15"/>
  <c r="N113" i="15" s="1"/>
  <c r="M17" i="15"/>
  <c r="N17" i="15" s="1"/>
  <c r="M29" i="15"/>
  <c r="N29" i="15" s="1"/>
  <c r="M91" i="15"/>
  <c r="N91" i="15" s="1"/>
  <c r="M117" i="15"/>
  <c r="N117" i="15" s="1"/>
  <c r="M44" i="15"/>
  <c r="N44" i="15" s="1"/>
  <c r="M152" i="15"/>
  <c r="N152" i="15" s="1"/>
  <c r="M191" i="15"/>
  <c r="N191" i="15" s="1"/>
  <c r="M176" i="15"/>
  <c r="N176" i="15" s="1"/>
  <c r="M173" i="15"/>
  <c r="N173" i="15" s="1"/>
  <c r="M165" i="15"/>
  <c r="N165" i="15" s="1"/>
  <c r="M139" i="15"/>
  <c r="N139" i="15" s="1"/>
  <c r="M107" i="15"/>
  <c r="N107" i="15" s="1"/>
  <c r="M106" i="15"/>
  <c r="N106" i="15" s="1"/>
  <c r="M103" i="15"/>
  <c r="M100" i="15"/>
  <c r="N100" i="15" s="1"/>
  <c r="M68" i="15"/>
  <c r="N68" i="15" s="1"/>
  <c r="M64" i="15"/>
  <c r="N64" i="15" s="1"/>
  <c r="M58" i="15"/>
  <c r="N58" i="15" s="1"/>
  <c r="M50" i="15"/>
  <c r="N50" i="15" s="1"/>
  <c r="M39" i="15"/>
  <c r="N39" i="15" s="1"/>
  <c r="M16" i="15"/>
  <c r="N16" i="15" s="1"/>
  <c r="M15" i="15"/>
  <c r="N15" i="15" s="1"/>
  <c r="M161" i="15"/>
  <c r="N161" i="15" s="1"/>
  <c r="K197" i="15"/>
  <c r="G197" i="15"/>
  <c r="M197" i="15" l="1"/>
  <c r="N197" i="15"/>
</calcChain>
</file>

<file path=xl/sharedStrings.xml><?xml version="1.0" encoding="utf-8"?>
<sst xmlns="http://schemas.openxmlformats.org/spreadsheetml/2006/main" count="208" uniqueCount="205">
  <si>
    <t>ИТОГО</t>
  </si>
  <si>
    <t>№ п/п</t>
  </si>
  <si>
    <t>Наименование муниципального образования</t>
  </si>
  <si>
    <t>Бокситогорский муниципальный район</t>
  </si>
  <si>
    <t>Город Пикалево</t>
  </si>
  <si>
    <t>Ефимовское городское поселение</t>
  </si>
  <si>
    <t>Большедворское сельское поселение</t>
  </si>
  <si>
    <t>Борское сельское поселение</t>
  </si>
  <si>
    <t>Самойловское сельское поселение</t>
  </si>
  <si>
    <t>Лидское сельское поселение</t>
  </si>
  <si>
    <t>Волосовский муниципальный район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</si>
  <si>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</si>
  <si>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</si>
  <si>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</si>
  <si>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</si>
  <si>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</si>
  <si>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</si>
  <si>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</si>
  <si>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Волховский муниципальный район</t>
  </si>
  <si>
    <t>МО г. Волхов</t>
  </si>
  <si>
    <t>Сясьстройское городское поселение</t>
  </si>
  <si>
    <t>Новоладожское городское поселение</t>
  </si>
  <si>
    <t>Бережковское сельское поселение</t>
  </si>
  <si>
    <t>Вындиноостровское сельское поселение</t>
  </si>
  <si>
    <t>Иссадское сельское поселение</t>
  </si>
  <si>
    <t>Кисельнинское сельское 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</si>
  <si>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</si>
  <si>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</si>
  <si>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</si>
  <si>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</si>
  <si>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</si>
  <si>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</si>
  <si>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</si>
  <si>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</si>
  <si>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</si>
  <si>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Всеволожское городское поселение</t>
  </si>
  <si>
    <t>Дубровское городское поселение</t>
  </si>
  <si>
    <t>Кузьмоловское городское поселение</t>
  </si>
  <si>
    <t>Морозовское городское поселение</t>
  </si>
  <si>
    <t>Рахьинское городское поселение*</t>
  </si>
  <si>
    <t>Свердловское городское поселение</t>
  </si>
  <si>
    <t>Токсовское городское поселение</t>
  </si>
  <si>
    <t>Агалатовское сельское поселение</t>
  </si>
  <si>
    <t>Бугровское сельское поселение</t>
  </si>
  <si>
    <t>Заневское городское поселение</t>
  </si>
  <si>
    <t>Колтушское сельское поселение</t>
  </si>
  <si>
    <t>Куйвозовское сельское поселение</t>
  </si>
  <si>
    <t>Лесколовское сельское поселение</t>
  </si>
  <si>
    <t>Новодевяткинское сельское поселение</t>
  </si>
  <si>
    <t>Романовское сельское поселение</t>
  </si>
  <si>
    <t>Щегловское сельское поселение</t>
  </si>
  <si>
    <t>Выборгский район</t>
  </si>
  <si>
    <t>Выборгское городское поселение</t>
  </si>
  <si>
    <t>Высоцкое городское поселение</t>
  </si>
  <si>
    <t>Каменогорское городское поселение</t>
  </si>
  <si>
    <t>Приморское городское поселение * (гр. 11 42+7 (Глебычево)</t>
  </si>
  <si>
    <t>Светогорское городское поселение</t>
  </si>
  <si>
    <t>Рощинское городское поселение</t>
  </si>
  <si>
    <t>Советское городское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</si>
  <si>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</si>
  <si>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</si>
  <si>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</si>
  <si>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</si>
  <si>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Селезневское сельское поселение</t>
  </si>
  <si>
    <t>Гатчинский муниципальный район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</si>
  <si>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</si>
  <si>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</si>
  <si>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</si>
  <si>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Коммунарское городское поселение</t>
  </si>
  <si>
    <t>Сиверское городское поселение</t>
  </si>
  <si>
    <t>Таицкое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</si>
  <si>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</si>
  <si>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</si>
  <si>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</si>
  <si>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</si>
  <si>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</si>
  <si>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</si>
  <si>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</si>
  <si>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</si>
  <si>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</si>
  <si>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</si>
  <si>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</si>
  <si>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</si>
  <si>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г. Ивангород</t>
  </si>
  <si>
    <t>Кингисеппское городское поселение</t>
  </si>
  <si>
    <t>Большелуцкое сельское поселение</t>
  </si>
  <si>
    <t>Вистинское сельское поселение</t>
  </si>
  <si>
    <t>Котельское сельское поселение</t>
  </si>
  <si>
    <t>Куземкинское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</si>
  <si>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</si>
  <si>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</si>
  <si>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</si>
  <si>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</si>
  <si>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</si>
  <si>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</si>
  <si>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Кировский муниципальный район</t>
  </si>
  <si>
    <t>Кировское городское поселение</t>
  </si>
  <si>
    <t>Назиевское городское поселение</t>
  </si>
  <si>
    <t>Мгинское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</si>
  <si>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</si>
  <si>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</si>
  <si>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</si>
  <si>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</si>
  <si>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Шлиссельбургское городское поселение</t>
  </si>
  <si>
    <t>Путиловское сельское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</si>
  <si>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</si>
  <si>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</si>
  <si>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</si>
  <si>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Лодейнопольское городское поселение</t>
  </si>
  <si>
    <t>Свирьстройское городское поселение</t>
  </si>
  <si>
    <t>Алеховщинское сельское поселение</t>
  </si>
  <si>
    <t>Янегское сельское поселение</t>
  </si>
  <si>
    <t>Доможировское сельское поселение</t>
  </si>
  <si>
    <t>Ломоносовский муниципальный район</t>
  </si>
  <si>
    <t>Лебяженское городское поселение</t>
  </si>
  <si>
    <t>Аннинское городское поселение</t>
  </si>
  <si>
    <t>Вилозское сельское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</si>
  <si>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</si>
  <si>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</si>
  <si>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</si>
  <si>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</si>
  <si>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</si>
  <si>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</si>
  <si>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</si>
  <si>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</si>
  <si>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</si>
  <si>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</si>
  <si>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</si>
  <si>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</si>
  <si>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Лужское городское поселение</t>
  </si>
  <si>
    <t>Толмачевское городское поселение</t>
  </si>
  <si>
    <t>Волошовское сельское поселение</t>
  </si>
  <si>
    <t>Володарское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</si>
  <si>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</si>
  <si>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</si>
  <si>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</si>
  <si>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</si>
  <si>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</si>
  <si>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</si>
  <si>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</si>
  <si>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</si>
  <si>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Торковичское сельское поселение</t>
  </si>
  <si>
    <t>Ям-Тёсовское сельское поселение</t>
  </si>
  <si>
    <t>Подпорожский  муниципальный район</t>
  </si>
  <si>
    <t xml:space="preserve"> Подпорожское городское поселение</t>
  </si>
  <si>
    <t>Важинское городское поселение</t>
  </si>
  <si>
    <t>Вознесенское городское поселение</t>
  </si>
  <si>
    <t>Никольское городское поселение</t>
  </si>
  <si>
    <t>Винницкое сельское поселение</t>
  </si>
  <si>
    <t>Приозерский муниципальный район</t>
  </si>
  <si>
    <t>Приозерское городское поселение</t>
  </si>
  <si>
    <t>Кузнечненское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</si>
  <si>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</si>
  <si>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</si>
  <si>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</si>
  <si>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</si>
  <si>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</si>
  <si>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</si>
  <si>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</si>
  <si>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</si>
  <si>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</si>
  <si>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</si>
  <si>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</si>
  <si>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</si>
  <si>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</si>
  <si>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</si>
  <si>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</si>
  <si>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</si>
  <si>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</si>
  <si>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</si>
  <si>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</si>
  <si>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Черновское сельское поселение</t>
  </si>
  <si>
    <t>Сосновоборский городской округ</t>
  </si>
  <si>
    <t>Тихвинский  муниципальный район</t>
  </si>
  <si>
    <t>Тихвинское городское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</si>
  <si>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</si>
  <si>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</si>
  <si>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</si>
  <si>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</si>
  <si>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</si>
  <si>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Цвылевское сельское поселение</t>
  </si>
  <si>
    <t>Шугозерское сельское поселение</t>
  </si>
  <si>
    <t>Тосненский  район</t>
  </si>
  <si>
    <t>Тосненское городское поселение</t>
  </si>
  <si>
    <t>Красноборское городское поселение</t>
  </si>
  <si>
    <t>Ульяновское городское поселение</t>
  </si>
  <si>
    <t>Форносовское городское поселение</t>
  </si>
  <si>
    <t>Рябовское городское поселение</t>
  </si>
  <si>
    <t>Тельмановское сельское поселение</t>
  </si>
  <si>
    <t>Лисинское сельское поселение</t>
  </si>
  <si>
    <t>Федоровское городское поселение</t>
  </si>
  <si>
    <t>Размер субсидии 2021 года</t>
  </si>
  <si>
    <t xml:space="preserve">Планируемое значение  на 2022 год 44 620 руб. </t>
  </si>
  <si>
    <t>Доп.потребность на 2022 год в связи с увелич СДТД</t>
  </si>
  <si>
    <t>Размер увеличения по сравн.с 2021</t>
  </si>
  <si>
    <t>С учетом сокращения</t>
  </si>
  <si>
    <t>Плановое значение показателя заработной платы на 2021 (42 500)</t>
  </si>
  <si>
    <t>Размер увеличения среднемесячной заработной платы в 2021 г. %</t>
  </si>
  <si>
    <t>Численность работников (2021 год)</t>
  </si>
  <si>
    <t>Численность работников (2022 год)</t>
  </si>
  <si>
    <t>Размер субсидии на 2022 год (гр.3/% софин.*100*гр.12/гр.11+гр.9)*% софин.</t>
  </si>
  <si>
    <t>% передостижения показателей по итогам 2020 года (более 5)</t>
  </si>
  <si>
    <t>Размер субсидии в распределение (округление)</t>
  </si>
  <si>
    <t>Приложение  41 к пояснительной записке 2022 года</t>
  </si>
  <si>
    <t>Расчет объема субсидий бюджетам муниципальных образований Ленинградской области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</si>
</sst>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#,##0.000"/>
    <numFmt numFmtId="170" formatCode="0.0"/>
    <numFmt numFmtId="171" formatCode="#,##0.00000000"/>
  </numFmts>
  <fonts count="1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Tahoma"/>
      <family val="2"/>
      <charset val="204"/>
    </font>
    <font>
      <b/>
      <sz val="8"/>
      <name val="Tahoma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ahoma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7" fontId="1" fillId="0" borderId="0"/>
    <xf numFmtId="165" fontId="1" fillId="0" borderId="0"/>
    <xf numFmtId="166" fontId="1" fillId="0" borderId="0"/>
    <xf numFmtId="164" fontId="1" fillId="0" borderId="0"/>
    <xf numFmtId="0" fontId="6" fillId="0" borderId="0"/>
    <xf numFmtId="0" fontId="6" fillId="0" borderId="0"/>
    <xf numFmtId="9" fontId="1" fillId="0" borderId="0"/>
    <xf numFmtId="0" fontId="9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2" applyFont="1" applyFill="1" applyBorder="1"/>
    <xf numFmtId="4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4" fontId="3" fillId="0" borderId="0" xfId="2" applyNumberFormat="1" applyFont="1" applyFill="1" applyBorder="1"/>
    <xf numFmtId="168" fontId="3" fillId="0" borderId="0" xfId="2" applyNumberFormat="1" applyFont="1" applyFill="1" applyBorder="1"/>
    <xf numFmtId="0" fontId="7" fillId="0" borderId="0" xfId="2" applyFont="1" applyFill="1" applyBorder="1"/>
    <xf numFmtId="0" fontId="5" fillId="0" borderId="0" xfId="2" applyFont="1" applyFill="1" applyBorder="1"/>
    <xf numFmtId="4" fontId="5" fillId="0" borderId="0" xfId="2" applyNumberFormat="1" applyFont="1" applyFill="1" applyBorder="1" applyAlignment="1">
      <alignment horizontal="right" vertical="center"/>
    </xf>
    <xf numFmtId="4" fontId="5" fillId="0" borderId="0" xfId="2" applyNumberFormat="1" applyFont="1" applyFill="1" applyBorder="1"/>
    <xf numFmtId="168" fontId="5" fillId="0" borderId="0" xfId="2" applyNumberFormat="1" applyFont="1" applyFill="1" applyBorder="1"/>
    <xf numFmtId="0" fontId="8" fillId="0" borderId="0" xfId="2" applyFont="1" applyFill="1" applyBorder="1"/>
    <xf numFmtId="169" fontId="3" fillId="0" borderId="0" xfId="2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4" fontId="11" fillId="0" borderId="1" xfId="2" applyNumberFormat="1" applyFont="1" applyFill="1" applyBorder="1" applyAlignment="1">
      <alignment horizontal="center" vertical="center"/>
    </xf>
    <xf numFmtId="168" fontId="11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/>
    </xf>
    <xf numFmtId="170" fontId="11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/>
    <xf numFmtId="168" fontId="12" fillId="0" borderId="1" xfId="2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/>
    </xf>
    <xf numFmtId="2" fontId="12" fillId="0" borderId="1" xfId="2" applyNumberFormat="1" applyFont="1" applyFill="1" applyBorder="1" applyAlignment="1">
      <alignment horizontal="center" vertical="center"/>
    </xf>
    <xf numFmtId="10" fontId="11" fillId="0" borderId="1" xfId="3" applyNumberFormat="1" applyFont="1" applyFill="1" applyBorder="1" applyAlignment="1">
      <alignment horizontal="center" vertical="center"/>
    </xf>
    <xf numFmtId="9" fontId="13" fillId="0" borderId="0" xfId="2" applyNumberFormat="1" applyFont="1" applyFill="1" applyBorder="1"/>
    <xf numFmtId="0" fontId="13" fillId="0" borderId="0" xfId="2" applyFont="1" applyFill="1" applyBorder="1"/>
    <xf numFmtId="0" fontId="5" fillId="0" borderId="0" xfId="2" applyFont="1" applyFill="1" applyBorder="1" applyAlignment="1">
      <alignment horizontal="right"/>
    </xf>
    <xf numFmtId="171" fontId="3" fillId="0" borderId="0" xfId="2" applyNumberFormat="1" applyFont="1" applyFill="1" applyBorder="1" applyAlignment="1">
      <alignment horizontal="right" vertical="center"/>
    </xf>
    <xf numFmtId="0" fontId="0" fillId="0" borderId="0" xfId="0" applyFill="1"/>
    <xf numFmtId="0" fontId="11" fillId="0" borderId="1" xfId="2" applyFont="1" applyFill="1" applyBorder="1" applyAlignment="1">
      <alignment horizontal="left" vertical="center"/>
    </xf>
    <xf numFmtId="1" fontId="5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wrapText="1"/>
    </xf>
    <xf numFmtId="1" fontId="5" fillId="0" borderId="1" xfId="2" applyNumberFormat="1" applyFont="1" applyFill="1" applyBorder="1" applyAlignment="1">
      <alignment horizontal="center"/>
    </xf>
    <xf numFmtId="1" fontId="14" fillId="0" borderId="0" xfId="2" applyNumberFormat="1" applyFont="1" applyFill="1" applyBorder="1" applyAlignment="1">
      <alignment horizontal="center"/>
    </xf>
    <xf numFmtId="4" fontId="11" fillId="0" borderId="0" xfId="2" applyNumberFormat="1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horizontal="center" wrapText="1"/>
    </xf>
    <xf numFmtId="0" fontId="15" fillId="0" borderId="0" xfId="0" applyFont="1" applyAlignment="1">
      <alignment wrapText="1"/>
    </xf>
  </cellXfs>
  <cellStyles count="19">
    <cellStyle name="Comma" xfId="6"/>
    <cellStyle name="Comma [0]" xfId="7"/>
    <cellStyle name="Currency" xfId="8"/>
    <cellStyle name="Currency [0]" xfId="9"/>
    <cellStyle name="Excel Built-in Normal" xfId="1"/>
    <cellStyle name="Normal" xfId="10"/>
    <cellStyle name="Normal 2" xfId="11"/>
    <cellStyle name="Percent" xfId="12"/>
    <cellStyle name="Обычный" xfId="0" builtinId="0"/>
    <cellStyle name="Обычный 2" xfId="2"/>
    <cellStyle name="Обычный 2 2" xfId="14"/>
    <cellStyle name="Обычный 3" xfId="15"/>
    <cellStyle name="Обычный 4" xfId="16"/>
    <cellStyle name="Обычный 5" xfId="13"/>
    <cellStyle name="Обычный 6" xfId="18"/>
    <cellStyle name="Обычный 7" xfId="4"/>
    <cellStyle name="Процентный" xfId="3" builtinId="5"/>
    <cellStyle name="Процентный 2" xfId="17"/>
    <cellStyle name="Финансовый 2" xfId="5"/>
  </cellStyles>
  <dxfs count="4"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211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2" sqref="A2:N2"/>
    </sheetView>
  </sheetViews>
  <sheetFormatPr defaultColWidth="9.140625" defaultRowHeight="12.75" outlineLevelCol="1" x14ac:dyDescent="0.2"/>
  <cols>
    <col min="1" max="1" width="5" style="1" customWidth="1"/>
    <col min="2" max="2" width="41.140625" style="1" customWidth="1"/>
    <col min="3" max="3" width="12.5703125" style="1" customWidth="1"/>
    <col min="4" max="4" width="14.85546875" style="4" customWidth="1"/>
    <col min="5" max="5" width="17" style="4" customWidth="1"/>
    <col min="6" max="6" width="14.85546875" style="4" customWidth="1" outlineLevel="1"/>
    <col min="7" max="7" width="14.7109375" style="4" customWidth="1"/>
    <col min="8" max="8" width="15.85546875" style="4" customWidth="1"/>
    <col min="9" max="9" width="15.5703125" style="5" customWidth="1"/>
    <col min="10" max="10" width="15.5703125" style="1" customWidth="1"/>
    <col min="11" max="11" width="19.7109375" style="2" customWidth="1"/>
    <col min="12" max="14" width="16.85546875" style="2" customWidth="1"/>
    <col min="15" max="15" width="9.140625" style="1"/>
    <col min="16" max="16" width="9.140625" style="32"/>
    <col min="17" max="16384" width="9.140625" style="1"/>
  </cols>
  <sheetData>
    <row r="1" spans="1:16" ht="15.75" customHeight="1" x14ac:dyDescent="0.2">
      <c r="K1" s="38" t="s">
        <v>203</v>
      </c>
      <c r="L1" s="38"/>
      <c r="M1" s="38"/>
      <c r="N1" s="38"/>
    </row>
    <row r="2" spans="1:16" ht="56.25" customHeight="1" x14ac:dyDescent="0.25">
      <c r="A2" s="39" t="s">
        <v>204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6" x14ac:dyDescent="0.2">
      <c r="A3" s="7"/>
      <c r="B3" s="7"/>
      <c r="C3" s="7"/>
      <c r="D3" s="9"/>
      <c r="E3" s="9"/>
      <c r="F3" s="9"/>
      <c r="G3" s="9"/>
      <c r="H3" s="9"/>
      <c r="I3" s="10"/>
      <c r="J3" s="7"/>
      <c r="K3" s="8"/>
      <c r="L3" s="8"/>
      <c r="M3" s="8"/>
      <c r="N3" s="8"/>
    </row>
    <row r="4" spans="1:16" s="3" customFormat="1" ht="110.25" x14ac:dyDescent="0.2">
      <c r="A4" s="14" t="s">
        <v>1</v>
      </c>
      <c r="B4" s="14" t="s">
        <v>2</v>
      </c>
      <c r="C4" s="14" t="s">
        <v>191</v>
      </c>
      <c r="D4" s="14" t="s">
        <v>196</v>
      </c>
      <c r="E4" s="15" t="s">
        <v>192</v>
      </c>
      <c r="F4" s="15" t="s">
        <v>197</v>
      </c>
      <c r="G4" s="15" t="s">
        <v>193</v>
      </c>
      <c r="H4" s="15" t="s">
        <v>194</v>
      </c>
      <c r="I4" s="14" t="s">
        <v>198</v>
      </c>
      <c r="J4" s="14" t="s">
        <v>199</v>
      </c>
      <c r="K4" s="15" t="s">
        <v>200</v>
      </c>
      <c r="L4" s="15" t="s">
        <v>201</v>
      </c>
      <c r="M4" s="15" t="s">
        <v>195</v>
      </c>
      <c r="N4" s="15" t="s">
        <v>202</v>
      </c>
    </row>
    <row r="5" spans="1:16" s="37" customFormat="1" x14ac:dyDescent="0.2">
      <c r="A5" s="34">
        <v>1</v>
      </c>
      <c r="B5" s="35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4">
        <v>11</v>
      </c>
      <c r="L5" s="34">
        <v>12</v>
      </c>
      <c r="M5" s="34">
        <v>13</v>
      </c>
      <c r="N5" s="34">
        <v>14</v>
      </c>
    </row>
    <row r="6" spans="1:16" ht="15.75" x14ac:dyDescent="0.15">
      <c r="A6" s="13">
        <v>1</v>
      </c>
      <c r="B6" s="16" t="s">
        <v>3</v>
      </c>
      <c r="C6" s="17">
        <v>8508.7999999999993</v>
      </c>
      <c r="D6" s="17">
        <v>37270.347169485911</v>
      </c>
      <c r="E6" s="17">
        <f>IF(D6&gt;44620,D6,IF(D6*1.04&gt;44620,44620,D6*1.04))</f>
        <v>38761.161056265351</v>
      </c>
      <c r="F6" s="27">
        <f t="shared" ref="F6:F12" si="0">E6/D6-100%</f>
        <v>4.0000000000000036E-2</v>
      </c>
      <c r="G6" s="17">
        <f>+H6*J6*12*1.302/1000</f>
        <v>1187.9162845191408</v>
      </c>
      <c r="H6" s="17">
        <f t="shared" ref="H6:H12" si="1">E6-D6</f>
        <v>1490.8138867794405</v>
      </c>
      <c r="I6" s="13">
        <v>50</v>
      </c>
      <c r="J6" s="13">
        <v>51</v>
      </c>
      <c r="K6" s="17">
        <f t="shared" ref="K6:K12" si="2">(C6/50*100*J6/I6+G6)*0.5</f>
        <v>9272.9341422595717</v>
      </c>
      <c r="L6" s="18"/>
      <c r="M6" s="17">
        <f>IF(L6&gt;5,K6-((K6/100)*L6),K6)</f>
        <v>9272.9341422595717</v>
      </c>
      <c r="N6" s="18">
        <f t="shared" ref="N6:N70" si="3">ROUND(M6,1)</f>
        <v>9272.9</v>
      </c>
      <c r="P6" s="1"/>
    </row>
    <row r="7" spans="1:16" ht="15.75" x14ac:dyDescent="0.2">
      <c r="A7" s="13">
        <f>+A6+1</f>
        <v>2</v>
      </c>
      <c r="B7" s="19" t="s">
        <v>4</v>
      </c>
      <c r="C7" s="17">
        <v>7555.3</v>
      </c>
      <c r="D7" s="17">
        <v>39071.500257435036</v>
      </c>
      <c r="E7" s="17">
        <f t="shared" ref="E7:E70" si="4">IF(D7&gt;44620,D7,IF(D7*1.04&gt;44620,44620,D7*1.04))</f>
        <v>40634.360267732438</v>
      </c>
      <c r="F7" s="27">
        <f t="shared" si="0"/>
        <v>4.0000000000000036E-2</v>
      </c>
      <c r="G7" s="17">
        <f t="shared" ref="G7:G12" si="5">+H7*J7*12*1.302/1000</f>
        <v>1025.5612416372373</v>
      </c>
      <c r="H7" s="17">
        <f t="shared" si="1"/>
        <v>1562.8600102974015</v>
      </c>
      <c r="I7" s="13">
        <v>42</v>
      </c>
      <c r="J7" s="13">
        <v>42</v>
      </c>
      <c r="K7" s="17">
        <f t="shared" si="2"/>
        <v>8068.0806208186177</v>
      </c>
      <c r="L7" s="18"/>
      <c r="M7" s="17">
        <f t="shared" ref="M7:M70" si="6">IF(L7&gt;5,K7-((K7/100)*L7),K7)</f>
        <v>8068.0806208186177</v>
      </c>
      <c r="N7" s="18">
        <f t="shared" si="3"/>
        <v>8068.1</v>
      </c>
    </row>
    <row r="8" spans="1:16" ht="15.75" x14ac:dyDescent="0.2">
      <c r="A8" s="13">
        <f t="shared" ref="A8:A9" si="7">A7+1</f>
        <v>3</v>
      </c>
      <c r="B8" s="19" t="s">
        <v>5</v>
      </c>
      <c r="C8" s="17">
        <v>3191.3</v>
      </c>
      <c r="D8" s="17">
        <v>38857.253755511592</v>
      </c>
      <c r="E8" s="17">
        <f t="shared" si="4"/>
        <v>40411.543905732055</v>
      </c>
      <c r="F8" s="27">
        <f t="shared" si="0"/>
        <v>4.0000000000000036E-2</v>
      </c>
      <c r="G8" s="17">
        <f>+H8*J8*12*1.302/1000</f>
        <v>439.54455045750552</v>
      </c>
      <c r="H8" s="17">
        <f t="shared" si="1"/>
        <v>1554.2901502204622</v>
      </c>
      <c r="I8" s="13">
        <v>18.100000000000001</v>
      </c>
      <c r="J8" s="13">
        <v>18.100000000000001</v>
      </c>
      <c r="K8" s="17">
        <f t="shared" si="2"/>
        <v>3411.0722752287529</v>
      </c>
      <c r="L8" s="18"/>
      <c r="M8" s="17">
        <f t="shared" si="6"/>
        <v>3411.0722752287529</v>
      </c>
      <c r="N8" s="18">
        <f t="shared" si="3"/>
        <v>3411.1</v>
      </c>
    </row>
    <row r="9" spans="1:16" ht="15.75" x14ac:dyDescent="0.2">
      <c r="A9" s="13">
        <f t="shared" si="7"/>
        <v>4</v>
      </c>
      <c r="B9" s="19" t="s">
        <v>6</v>
      </c>
      <c r="C9" s="17">
        <v>1060.2</v>
      </c>
      <c r="D9" s="17">
        <v>35488.59634828096</v>
      </c>
      <c r="E9" s="17">
        <f t="shared" si="4"/>
        <v>36908.140202212198</v>
      </c>
      <c r="F9" s="27">
        <f t="shared" si="0"/>
        <v>4.0000000000000036E-2</v>
      </c>
      <c r="G9" s="17">
        <f t="shared" si="5"/>
        <v>144.16319562984083</v>
      </c>
      <c r="H9" s="17">
        <f t="shared" si="1"/>
        <v>1419.5438539312381</v>
      </c>
      <c r="I9" s="13">
        <v>6.5</v>
      </c>
      <c r="J9" s="13">
        <v>6.5</v>
      </c>
      <c r="K9" s="17">
        <f t="shared" si="2"/>
        <v>1132.2815978149204</v>
      </c>
      <c r="L9" s="18"/>
      <c r="M9" s="17">
        <f t="shared" si="6"/>
        <v>1132.2815978149204</v>
      </c>
      <c r="N9" s="18">
        <f t="shared" si="3"/>
        <v>1132.3</v>
      </c>
    </row>
    <row r="10" spans="1:16" ht="15.75" x14ac:dyDescent="0.2">
      <c r="A10" s="13">
        <f t="shared" ref="A10:A73" si="8">+A9+1</f>
        <v>5</v>
      </c>
      <c r="B10" s="19" t="s">
        <v>7</v>
      </c>
      <c r="C10" s="17">
        <v>1581.7</v>
      </c>
      <c r="D10" s="17">
        <v>40594.772108713456</v>
      </c>
      <c r="E10" s="17">
        <f t="shared" si="4"/>
        <v>42218.562993061998</v>
      </c>
      <c r="F10" s="27">
        <f t="shared" si="0"/>
        <v>4.0000000000000036E-2</v>
      </c>
      <c r="G10" s="17">
        <f>+H10*J10*12*1.302/1000</f>
        <v>215.64592460502382</v>
      </c>
      <c r="H10" s="17">
        <f t="shared" si="1"/>
        <v>1623.790884348542</v>
      </c>
      <c r="I10" s="13">
        <v>8.5</v>
      </c>
      <c r="J10" s="13">
        <v>8.5</v>
      </c>
      <c r="K10" s="17">
        <f t="shared" si="2"/>
        <v>1689.522962302512</v>
      </c>
      <c r="L10" s="18"/>
      <c r="M10" s="17">
        <f t="shared" si="6"/>
        <v>1689.522962302512</v>
      </c>
      <c r="N10" s="18">
        <f t="shared" si="3"/>
        <v>1689.5</v>
      </c>
    </row>
    <row r="11" spans="1:16" ht="15.75" x14ac:dyDescent="0.2">
      <c r="A11" s="13">
        <f t="shared" si="8"/>
        <v>6</v>
      </c>
      <c r="B11" s="19" t="s">
        <v>8</v>
      </c>
      <c r="C11" s="17">
        <v>1841.1</v>
      </c>
      <c r="D11" s="17">
        <v>40232.001799782811</v>
      </c>
      <c r="E11" s="17">
        <f t="shared" si="4"/>
        <v>41841.281871774125</v>
      </c>
      <c r="F11" s="27">
        <f t="shared" si="0"/>
        <v>4.0000000000000036E-2</v>
      </c>
      <c r="G11" s="17">
        <f>+H11*J11*12*1.302/1000</f>
        <v>253.94825763240212</v>
      </c>
      <c r="H11" s="17">
        <f t="shared" si="1"/>
        <v>1609.2800719913139</v>
      </c>
      <c r="I11" s="13">
        <v>10.1</v>
      </c>
      <c r="J11" s="13">
        <v>10.1</v>
      </c>
      <c r="K11" s="17">
        <f t="shared" si="2"/>
        <v>1968.0741288162008</v>
      </c>
      <c r="L11" s="18"/>
      <c r="M11" s="17">
        <f t="shared" si="6"/>
        <v>1968.0741288162008</v>
      </c>
      <c r="N11" s="18">
        <f t="shared" si="3"/>
        <v>1968.1</v>
      </c>
    </row>
    <row r="12" spans="1:16" ht="15.75" x14ac:dyDescent="0.2">
      <c r="A12" s="13">
        <f t="shared" si="8"/>
        <v>7</v>
      </c>
      <c r="B12" s="19" t="s">
        <v>9</v>
      </c>
      <c r="C12" s="17">
        <v>1041.2</v>
      </c>
      <c r="D12" s="17">
        <v>39456.864068302501</v>
      </c>
      <c r="E12" s="17">
        <f t="shared" si="4"/>
        <v>41035.138631034599</v>
      </c>
      <c r="F12" s="27">
        <f t="shared" si="0"/>
        <v>4.0000000000000036E-2</v>
      </c>
      <c r="G12" s="17">
        <f t="shared" si="5"/>
        <v>147.95377060875782</v>
      </c>
      <c r="H12" s="17">
        <f t="shared" si="1"/>
        <v>1578.2745627320983</v>
      </c>
      <c r="I12" s="13">
        <v>6</v>
      </c>
      <c r="J12" s="13">
        <v>6</v>
      </c>
      <c r="K12" s="17">
        <f t="shared" si="2"/>
        <v>1115.1768853043789</v>
      </c>
      <c r="L12" s="18"/>
      <c r="M12" s="17">
        <f t="shared" si="6"/>
        <v>1115.1768853043789</v>
      </c>
      <c r="N12" s="18">
        <f t="shared" si="3"/>
        <v>1115.2</v>
      </c>
    </row>
    <row r="13" spans="1:16" ht="15.75" x14ac:dyDescent="0.15">
      <c r="A13" s="13">
        <f t="shared" si="8"/>
        <v>8</v>
      </c>
      <c r="B13" s="19" t="s">
        <v>10</v>
      </c>
      <c r="C13" s="17">
        <v>0</v>
      </c>
      <c r="D13" s="17">
        <v>0</v>
      </c>
      <c r="E13" s="17">
        <f t="shared" si="4"/>
        <v>0</v>
      </c>
      <c r="F13" s="27"/>
      <c r="G13" s="17"/>
      <c r="H13" s="17"/>
      <c r="I13" s="13"/>
      <c r="J13" s="13"/>
      <c r="K13" s="17"/>
      <c r="L13" s="18"/>
      <c r="M13" s="17">
        <f t="shared" si="6"/>
        <v>0</v>
      </c>
      <c r="N13" s="18">
        <f t="shared" si="3"/>
        <v>0</v>
      </c>
      <c r="P13" s="1"/>
    </row>
    <row r="14" spans="1:16" ht="15.75" x14ac:dyDescent="0.2">
      <c r="A14" s="13">
        <f t="shared" si="8"/>
        <v>9</v>
      </c>
      <c r="B14" s="19" t="s">
        <v>13</v>
      </c>
      <c r="C14" s="17">
        <v>7003.6</v>
      </c>
      <c r="D14" s="17">
        <v>42901.503280464116</v>
      </c>
      <c r="E14" s="17">
        <f t="shared" si="4"/>
        <v>44617.563411682684</v>
      </c>
      <c r="F14" s="27">
        <f t="shared" ref="F14:F45" si="9">E14/D14-100%</f>
        <v>4.0000000000000036E-2</v>
      </c>
      <c r="G14" s="17">
        <f t="shared" ref="G14" si="10">+H14*J14*12*1.302/1000</f>
        <v>772.17763651657663</v>
      </c>
      <c r="H14" s="17">
        <f t="shared" ref="H14:H45" si="11">E14-D14</f>
        <v>1716.0601312185681</v>
      </c>
      <c r="I14" s="13">
        <v>28.8</v>
      </c>
      <c r="J14" s="13">
        <v>28.8</v>
      </c>
      <c r="K14" s="17">
        <f t="shared" ref="K14:K39" si="12">(C14/50*100*J14/I14+G14)*0.5</f>
        <v>7389.6888182582888</v>
      </c>
      <c r="L14" s="18"/>
      <c r="M14" s="17">
        <f t="shared" si="6"/>
        <v>7389.6888182582888</v>
      </c>
      <c r="N14" s="18">
        <f t="shared" si="3"/>
        <v>7389.7</v>
      </c>
    </row>
    <row r="15" spans="1:16" ht="15.75" x14ac:dyDescent="0.2">
      <c r="A15" s="13">
        <f>+A14+1</f>
        <v>10</v>
      </c>
      <c r="B15" s="19" t="s">
        <v>11</v>
      </c>
      <c r="C15" s="17">
        <v>3377.7</v>
      </c>
      <c r="D15" s="17">
        <v>42502.909386142601</v>
      </c>
      <c r="E15" s="17">
        <f t="shared" si="4"/>
        <v>44203.025761588309</v>
      </c>
      <c r="F15" s="27">
        <f t="shared" si="9"/>
        <v>4.0000000000000036E-2</v>
      </c>
      <c r="G15" s="17">
        <f t="shared" ref="G15:G42" si="13">+H15*J15*12*1.302/1000</f>
        <v>531.25236499927496</v>
      </c>
      <c r="H15" s="17">
        <f t="shared" si="11"/>
        <v>1700.1163754457084</v>
      </c>
      <c r="I15" s="13">
        <v>18.5</v>
      </c>
      <c r="J15" s="13">
        <v>20</v>
      </c>
      <c r="K15" s="17">
        <f t="shared" si="12"/>
        <v>3917.1937500672047</v>
      </c>
      <c r="L15" s="18"/>
      <c r="M15" s="17">
        <f t="shared" si="6"/>
        <v>3917.1937500672047</v>
      </c>
      <c r="N15" s="18">
        <f t="shared" si="3"/>
        <v>3917.2</v>
      </c>
    </row>
    <row r="16" spans="1:16" ht="15.75" x14ac:dyDescent="0.2">
      <c r="A16" s="13">
        <f t="shared" si="8"/>
        <v>11</v>
      </c>
      <c r="B16" s="19" t="s">
        <v>12</v>
      </c>
      <c r="C16" s="17">
        <v>2132.1999999999998</v>
      </c>
      <c r="D16" s="17">
        <v>42917.922755744818</v>
      </c>
      <c r="E16" s="17">
        <f t="shared" si="4"/>
        <v>44620</v>
      </c>
      <c r="F16" s="27">
        <f t="shared" si="9"/>
        <v>3.9658891553118192E-2</v>
      </c>
      <c r="G16" s="17">
        <f t="shared" si="13"/>
        <v>491.975214988495</v>
      </c>
      <c r="H16" s="17">
        <f t="shared" si="11"/>
        <v>1702.0772442551824</v>
      </c>
      <c r="I16" s="13">
        <v>12</v>
      </c>
      <c r="J16" s="13">
        <v>18.5</v>
      </c>
      <c r="K16" s="17">
        <f t="shared" si="12"/>
        <v>3533.1292741609141</v>
      </c>
      <c r="L16" s="18"/>
      <c r="M16" s="17">
        <f t="shared" si="6"/>
        <v>3533.1292741609141</v>
      </c>
      <c r="N16" s="18">
        <f t="shared" si="3"/>
        <v>3533.1</v>
      </c>
    </row>
    <row r="17" spans="1:16" ht="15.75" x14ac:dyDescent="0.2">
      <c r="A17" s="13">
        <f t="shared" si="8"/>
        <v>12</v>
      </c>
      <c r="B17" s="19" t="s">
        <v>14</v>
      </c>
      <c r="C17" s="17">
        <v>2485.9</v>
      </c>
      <c r="D17" s="17">
        <v>40119.140181233604</v>
      </c>
      <c r="E17" s="17">
        <f t="shared" si="4"/>
        <v>41723.905788482953</v>
      </c>
      <c r="F17" s="27">
        <f t="shared" si="9"/>
        <v>4.0000000000000036E-2</v>
      </c>
      <c r="G17" s="17">
        <f t="shared" si="13"/>
        <v>376.09286771495721</v>
      </c>
      <c r="H17" s="17">
        <f t="shared" si="11"/>
        <v>1604.7656072493482</v>
      </c>
      <c r="I17" s="13">
        <v>15</v>
      </c>
      <c r="J17" s="13">
        <v>15</v>
      </c>
      <c r="K17" s="17">
        <f t="shared" si="12"/>
        <v>2673.9464338574785</v>
      </c>
      <c r="L17" s="18">
        <v>5.7</v>
      </c>
      <c r="M17" s="17">
        <f t="shared" si="6"/>
        <v>2521.5314871276023</v>
      </c>
      <c r="N17" s="18">
        <f t="shared" si="3"/>
        <v>2521.5</v>
      </c>
    </row>
    <row r="18" spans="1:16" ht="15.75" x14ac:dyDescent="0.2">
      <c r="A18" s="13">
        <f t="shared" si="8"/>
        <v>13</v>
      </c>
      <c r="B18" s="19" t="s">
        <v>15</v>
      </c>
      <c r="C18" s="17">
        <v>4125.8</v>
      </c>
      <c r="D18" s="17">
        <v>43598.063358552005</v>
      </c>
      <c r="E18" s="17">
        <f t="shared" si="4"/>
        <v>44620</v>
      </c>
      <c r="F18" s="27">
        <f t="shared" si="9"/>
        <v>2.3439954959548315E-2</v>
      </c>
      <c r="G18" s="17">
        <f t="shared" si="13"/>
        <v>340.09152123144816</v>
      </c>
      <c r="H18" s="17">
        <f t="shared" si="11"/>
        <v>1021.9366414479955</v>
      </c>
      <c r="I18" s="13">
        <v>21.3</v>
      </c>
      <c r="J18" s="13">
        <v>21.3</v>
      </c>
      <c r="K18" s="17">
        <f t="shared" si="12"/>
        <v>4295.8457606157244</v>
      </c>
      <c r="L18" s="18"/>
      <c r="M18" s="17">
        <f t="shared" si="6"/>
        <v>4295.8457606157244</v>
      </c>
      <c r="N18" s="18">
        <v>4295.8</v>
      </c>
    </row>
    <row r="19" spans="1:16" ht="15.75" x14ac:dyDescent="0.2">
      <c r="A19" s="13">
        <f t="shared" si="8"/>
        <v>14</v>
      </c>
      <c r="B19" s="19" t="s">
        <v>16</v>
      </c>
      <c r="C19" s="17">
        <v>1835.6</v>
      </c>
      <c r="D19" s="17">
        <v>42893.231892472497</v>
      </c>
      <c r="E19" s="17">
        <f t="shared" si="4"/>
        <v>44608.961168171401</v>
      </c>
      <c r="F19" s="27">
        <f t="shared" si="9"/>
        <v>4.0000000000000036E-2</v>
      </c>
      <c r="G19" s="17">
        <f t="shared" si="13"/>
        <v>281.46881913695671</v>
      </c>
      <c r="H19" s="17">
        <f t="shared" si="11"/>
        <v>1715.7292756989045</v>
      </c>
      <c r="I19" s="13">
        <v>10.5</v>
      </c>
      <c r="J19" s="13">
        <v>10.5</v>
      </c>
      <c r="K19" s="17">
        <f t="shared" si="12"/>
        <v>1976.3344095684783</v>
      </c>
      <c r="L19" s="18"/>
      <c r="M19" s="17">
        <f t="shared" si="6"/>
        <v>1976.3344095684783</v>
      </c>
      <c r="N19" s="18">
        <f t="shared" si="3"/>
        <v>1976.3</v>
      </c>
    </row>
    <row r="20" spans="1:16" ht="15.75" x14ac:dyDescent="0.2">
      <c r="A20" s="13">
        <f t="shared" si="8"/>
        <v>15</v>
      </c>
      <c r="B20" s="19" t="s">
        <v>17</v>
      </c>
      <c r="C20" s="17">
        <v>1037.2</v>
      </c>
      <c r="D20" s="17">
        <v>42893.237094860946</v>
      </c>
      <c r="E20" s="17">
        <f t="shared" si="4"/>
        <v>44608.966578655389</v>
      </c>
      <c r="F20" s="27">
        <f t="shared" si="9"/>
        <v>4.0000000000000036E-2</v>
      </c>
      <c r="G20" s="17">
        <f t="shared" si="13"/>
        <v>147.43606600142408</v>
      </c>
      <c r="H20" s="17">
        <f t="shared" si="11"/>
        <v>1715.7294837944428</v>
      </c>
      <c r="I20" s="13">
        <v>5.5</v>
      </c>
      <c r="J20" s="13">
        <v>5.5</v>
      </c>
      <c r="K20" s="17">
        <f t="shared" si="12"/>
        <v>1110.9180330007121</v>
      </c>
      <c r="L20" s="18"/>
      <c r="M20" s="17">
        <f t="shared" si="6"/>
        <v>1110.9180330007121</v>
      </c>
      <c r="N20" s="18">
        <f t="shared" si="3"/>
        <v>1110.9000000000001</v>
      </c>
    </row>
    <row r="21" spans="1:16" ht="15.75" x14ac:dyDescent="0.15">
      <c r="A21" s="13">
        <f t="shared" si="8"/>
        <v>16</v>
      </c>
      <c r="B21" s="19" t="s">
        <v>18</v>
      </c>
      <c r="C21" s="17">
        <v>1237.4000000000001</v>
      </c>
      <c r="D21" s="17">
        <v>42893.237094860946</v>
      </c>
      <c r="E21" s="17">
        <f t="shared" si="4"/>
        <v>44608.966578655389</v>
      </c>
      <c r="F21" s="27">
        <f t="shared" si="9"/>
        <v>4.0000000000000036E-2</v>
      </c>
      <c r="G21" s="17">
        <f t="shared" si="13"/>
        <v>214.45245963843499</v>
      </c>
      <c r="H21" s="17">
        <f t="shared" si="11"/>
        <v>1715.7294837944428</v>
      </c>
      <c r="I21" s="13">
        <v>8</v>
      </c>
      <c r="J21" s="13">
        <v>8</v>
      </c>
      <c r="K21" s="17">
        <f t="shared" si="12"/>
        <v>1344.6262298192175</v>
      </c>
      <c r="L21" s="18"/>
      <c r="M21" s="17">
        <f t="shared" si="6"/>
        <v>1344.6262298192175</v>
      </c>
      <c r="N21" s="18">
        <f t="shared" si="3"/>
        <v>1344.6</v>
      </c>
      <c r="P21" s="1"/>
    </row>
    <row r="22" spans="1:16" ht="15.75" x14ac:dyDescent="0.2">
      <c r="A22" s="13">
        <f t="shared" si="8"/>
        <v>17</v>
      </c>
      <c r="B22" s="19" t="s">
        <v>19</v>
      </c>
      <c r="C22" s="17">
        <v>15006.5</v>
      </c>
      <c r="D22" s="17">
        <v>37800.809283569237</v>
      </c>
      <c r="E22" s="17">
        <f t="shared" si="4"/>
        <v>39312.841654912008</v>
      </c>
      <c r="F22" s="27">
        <f t="shared" si="9"/>
        <v>4.0000000000000036E-2</v>
      </c>
      <c r="G22" s="17">
        <f t="shared" si="13"/>
        <v>2031.6634642079136</v>
      </c>
      <c r="H22" s="17">
        <f t="shared" si="11"/>
        <v>1512.0323713427715</v>
      </c>
      <c r="I22" s="13">
        <v>86</v>
      </c>
      <c r="J22" s="13">
        <v>86</v>
      </c>
      <c r="K22" s="17">
        <f t="shared" si="12"/>
        <v>16022.331732103958</v>
      </c>
      <c r="L22" s="18"/>
      <c r="M22" s="17">
        <f t="shared" si="6"/>
        <v>16022.331732103958</v>
      </c>
      <c r="N22" s="18">
        <f t="shared" si="3"/>
        <v>16022.3</v>
      </c>
    </row>
    <row r="23" spans="1:16" ht="15.75" x14ac:dyDescent="0.2">
      <c r="A23" s="13">
        <f t="shared" si="8"/>
        <v>18</v>
      </c>
      <c r="B23" s="19" t="s">
        <v>20</v>
      </c>
      <c r="C23" s="17">
        <v>2570.6</v>
      </c>
      <c r="D23" s="17">
        <v>42729.522449460703</v>
      </c>
      <c r="E23" s="17">
        <f t="shared" si="4"/>
        <v>44438.703347439136</v>
      </c>
      <c r="F23" s="27">
        <f t="shared" si="9"/>
        <v>4.0000000000000036E-2</v>
      </c>
      <c r="G23" s="17">
        <f t="shared" si="13"/>
        <v>395.22278678022258</v>
      </c>
      <c r="H23" s="17">
        <f t="shared" si="11"/>
        <v>1709.1808979784328</v>
      </c>
      <c r="I23" s="13">
        <v>14.8</v>
      </c>
      <c r="J23" s="13">
        <v>14.8</v>
      </c>
      <c r="K23" s="17">
        <f t="shared" si="12"/>
        <v>2768.211393390111</v>
      </c>
      <c r="L23" s="18"/>
      <c r="M23" s="17">
        <f t="shared" si="6"/>
        <v>2768.211393390111</v>
      </c>
      <c r="N23" s="18">
        <f t="shared" si="3"/>
        <v>2768.2</v>
      </c>
    </row>
    <row r="24" spans="1:16" ht="15.75" x14ac:dyDescent="0.2">
      <c r="A24" s="13">
        <f t="shared" si="8"/>
        <v>19</v>
      </c>
      <c r="B24" s="19" t="s">
        <v>21</v>
      </c>
      <c r="C24" s="17">
        <v>2798.4</v>
      </c>
      <c r="D24" s="17">
        <v>41243.916963065138</v>
      </c>
      <c r="E24" s="17">
        <f t="shared" si="4"/>
        <v>42893.673641587746</v>
      </c>
      <c r="F24" s="27">
        <f t="shared" si="9"/>
        <v>4.0000000000000036E-2</v>
      </c>
      <c r="G24" s="17">
        <f t="shared" si="13"/>
        <v>399.52487435117712</v>
      </c>
      <c r="H24" s="17">
        <f t="shared" si="11"/>
        <v>1649.7566785226081</v>
      </c>
      <c r="I24" s="13">
        <v>15.5</v>
      </c>
      <c r="J24" s="13">
        <v>15.5</v>
      </c>
      <c r="K24" s="17">
        <f t="shared" si="12"/>
        <v>2998.1624371755888</v>
      </c>
      <c r="L24" s="18"/>
      <c r="M24" s="17">
        <f t="shared" si="6"/>
        <v>2998.1624371755888</v>
      </c>
      <c r="N24" s="18">
        <f t="shared" si="3"/>
        <v>2998.2</v>
      </c>
    </row>
    <row r="25" spans="1:16" ht="15.75" x14ac:dyDescent="0.2">
      <c r="A25" s="13">
        <f t="shared" si="8"/>
        <v>20</v>
      </c>
      <c r="B25" s="19" t="s">
        <v>22</v>
      </c>
      <c r="C25" s="17">
        <v>556.20000000000005</v>
      </c>
      <c r="D25" s="17">
        <v>37098.342836449578</v>
      </c>
      <c r="E25" s="17">
        <f t="shared" si="4"/>
        <v>38582.276549907561</v>
      </c>
      <c r="F25" s="27">
        <f t="shared" si="9"/>
        <v>4.0000000000000036E-2</v>
      </c>
      <c r="G25" s="17">
        <f t="shared" si="13"/>
        <v>71.873439051109372</v>
      </c>
      <c r="H25" s="17">
        <f t="shared" si="11"/>
        <v>1483.9337134579837</v>
      </c>
      <c r="I25" s="13">
        <v>3.1</v>
      </c>
      <c r="J25" s="13">
        <v>3.1</v>
      </c>
      <c r="K25" s="17">
        <f t="shared" si="12"/>
        <v>592.13671952555478</v>
      </c>
      <c r="L25" s="18"/>
      <c r="M25" s="17">
        <f t="shared" si="6"/>
        <v>592.13671952555478</v>
      </c>
      <c r="N25" s="18">
        <f t="shared" si="3"/>
        <v>592.1</v>
      </c>
    </row>
    <row r="26" spans="1:16" ht="31.5" x14ac:dyDescent="0.2">
      <c r="A26" s="13">
        <f t="shared" si="8"/>
        <v>21</v>
      </c>
      <c r="B26" s="19" t="s">
        <v>23</v>
      </c>
      <c r="C26" s="17">
        <v>482.8</v>
      </c>
      <c r="D26" s="17">
        <v>41598.795606026295</v>
      </c>
      <c r="E26" s="17">
        <f t="shared" si="4"/>
        <v>43262.747430267351</v>
      </c>
      <c r="F26" s="27">
        <f t="shared" si="9"/>
        <v>4.0000000000000036E-2</v>
      </c>
      <c r="G26" s="17">
        <f t="shared" si="13"/>
        <v>70.19347491524411</v>
      </c>
      <c r="H26" s="17">
        <f t="shared" si="11"/>
        <v>1663.9518242410559</v>
      </c>
      <c r="I26" s="13">
        <v>2.7</v>
      </c>
      <c r="J26" s="13">
        <v>2.7</v>
      </c>
      <c r="K26" s="17">
        <f t="shared" si="12"/>
        <v>517.89673745762207</v>
      </c>
      <c r="L26" s="18"/>
      <c r="M26" s="17">
        <f t="shared" si="6"/>
        <v>517.89673745762207</v>
      </c>
      <c r="N26" s="18">
        <f t="shared" si="3"/>
        <v>517.9</v>
      </c>
    </row>
    <row r="27" spans="1:16" ht="15.75" x14ac:dyDescent="0.2">
      <c r="A27" s="13">
        <f t="shared" si="8"/>
        <v>22</v>
      </c>
      <c r="B27" s="19" t="s">
        <v>24</v>
      </c>
      <c r="C27" s="17">
        <v>437.4</v>
      </c>
      <c r="D27" s="17">
        <v>40525.306261083395</v>
      </c>
      <c r="E27" s="17">
        <f t="shared" si="4"/>
        <v>42146.318511526733</v>
      </c>
      <c r="F27" s="27">
        <f t="shared" si="9"/>
        <v>4.0000000000000036E-2</v>
      </c>
      <c r="G27" s="17">
        <f t="shared" si="13"/>
        <v>63.316738502316802</v>
      </c>
      <c r="H27" s="17">
        <f t="shared" si="11"/>
        <v>1621.0122504433384</v>
      </c>
      <c r="I27" s="13">
        <v>2.5</v>
      </c>
      <c r="J27" s="13">
        <v>2.5</v>
      </c>
      <c r="K27" s="17">
        <f t="shared" si="12"/>
        <v>469.05836925115835</v>
      </c>
      <c r="L27" s="18"/>
      <c r="M27" s="17">
        <f t="shared" si="6"/>
        <v>469.05836925115835</v>
      </c>
      <c r="N27" s="18">
        <f t="shared" si="3"/>
        <v>469.1</v>
      </c>
    </row>
    <row r="28" spans="1:16" ht="15.75" x14ac:dyDescent="0.2">
      <c r="A28" s="13">
        <f t="shared" si="8"/>
        <v>23</v>
      </c>
      <c r="B28" s="19" t="s">
        <v>25</v>
      </c>
      <c r="C28" s="17">
        <v>807.6</v>
      </c>
      <c r="D28" s="17">
        <v>34816.876540708668</v>
      </c>
      <c r="E28" s="17">
        <f t="shared" si="4"/>
        <v>36209.551602337015</v>
      </c>
      <c r="F28" s="27">
        <f t="shared" si="9"/>
        <v>4.0000000000000036E-2</v>
      </c>
      <c r="G28" s="17">
        <f t="shared" si="13"/>
        <v>102.26802926554204</v>
      </c>
      <c r="H28" s="17">
        <f t="shared" si="11"/>
        <v>1392.6750616283462</v>
      </c>
      <c r="I28" s="13">
        <v>4.7</v>
      </c>
      <c r="J28" s="13">
        <v>4.7</v>
      </c>
      <c r="K28" s="17">
        <f t="shared" si="12"/>
        <v>858.73401463277105</v>
      </c>
      <c r="L28" s="18">
        <v>0</v>
      </c>
      <c r="M28" s="17">
        <f t="shared" si="6"/>
        <v>858.73401463277105</v>
      </c>
      <c r="N28" s="18">
        <f t="shared" si="3"/>
        <v>858.7</v>
      </c>
    </row>
    <row r="29" spans="1:16" ht="15.75" x14ac:dyDescent="0.2">
      <c r="A29" s="13">
        <f t="shared" si="8"/>
        <v>24</v>
      </c>
      <c r="B29" s="19" t="s">
        <v>26</v>
      </c>
      <c r="C29" s="17">
        <v>861.6</v>
      </c>
      <c r="D29" s="17">
        <v>42893.237094860946</v>
      </c>
      <c r="E29" s="17">
        <f t="shared" si="4"/>
        <v>44608.966578655389</v>
      </c>
      <c r="F29" s="27">
        <f t="shared" si="9"/>
        <v>4.0000000000000036E-2</v>
      </c>
      <c r="G29" s="17">
        <f t="shared" si="13"/>
        <v>134.0327872740219</v>
      </c>
      <c r="H29" s="17">
        <f t="shared" si="11"/>
        <v>1715.7294837944428</v>
      </c>
      <c r="I29" s="13">
        <v>5</v>
      </c>
      <c r="J29" s="13">
        <v>5</v>
      </c>
      <c r="K29" s="17">
        <f t="shared" si="12"/>
        <v>928.61639363701102</v>
      </c>
      <c r="L29" s="18"/>
      <c r="M29" s="17">
        <f t="shared" si="6"/>
        <v>928.61639363701102</v>
      </c>
      <c r="N29" s="18">
        <f t="shared" si="3"/>
        <v>928.6</v>
      </c>
    </row>
    <row r="30" spans="1:16" ht="15.75" x14ac:dyDescent="0.2">
      <c r="A30" s="13">
        <f t="shared" si="8"/>
        <v>25</v>
      </c>
      <c r="B30" s="19" t="s">
        <v>27</v>
      </c>
      <c r="C30" s="17">
        <v>1649.3</v>
      </c>
      <c r="D30" s="17">
        <v>41319.939352564696</v>
      </c>
      <c r="E30" s="17">
        <f t="shared" si="4"/>
        <v>42972.736926667283</v>
      </c>
      <c r="F30" s="27">
        <f t="shared" si="9"/>
        <v>4.0000000000000036E-2</v>
      </c>
      <c r="G30" s="17">
        <f t="shared" si="13"/>
        <v>232.40978368000944</v>
      </c>
      <c r="H30" s="17">
        <f t="shared" si="11"/>
        <v>1652.7975741025875</v>
      </c>
      <c r="I30" s="13">
        <v>9</v>
      </c>
      <c r="J30" s="13">
        <v>9</v>
      </c>
      <c r="K30" s="17">
        <f t="shared" si="12"/>
        <v>1765.5048918400046</v>
      </c>
      <c r="L30" s="18"/>
      <c r="M30" s="17">
        <f t="shared" si="6"/>
        <v>1765.5048918400046</v>
      </c>
      <c r="N30" s="18">
        <f t="shared" si="3"/>
        <v>1765.5</v>
      </c>
    </row>
    <row r="31" spans="1:16" ht="15.75" x14ac:dyDescent="0.2">
      <c r="A31" s="13">
        <f t="shared" si="8"/>
        <v>26</v>
      </c>
      <c r="B31" s="19" t="s">
        <v>28</v>
      </c>
      <c r="C31" s="17">
        <v>514</v>
      </c>
      <c r="D31" s="17">
        <v>35988.648573870261</v>
      </c>
      <c r="E31" s="17">
        <f t="shared" si="4"/>
        <v>37428.194516825075</v>
      </c>
      <c r="F31" s="27">
        <f t="shared" si="9"/>
        <v>4.0000000000000036E-2</v>
      </c>
      <c r="G31" s="17">
        <f t="shared" si="13"/>
        <v>78.720130344541033</v>
      </c>
      <c r="H31" s="17">
        <f t="shared" si="11"/>
        <v>1439.5459429548137</v>
      </c>
      <c r="I31" s="13">
        <v>3.5</v>
      </c>
      <c r="J31" s="13">
        <v>3.5</v>
      </c>
      <c r="K31" s="17">
        <f t="shared" si="12"/>
        <v>553.36006517227054</v>
      </c>
      <c r="L31" s="18"/>
      <c r="M31" s="17">
        <f t="shared" si="6"/>
        <v>553.36006517227054</v>
      </c>
      <c r="N31" s="18">
        <f t="shared" si="3"/>
        <v>553.4</v>
      </c>
    </row>
    <row r="32" spans="1:16" ht="15.75" x14ac:dyDescent="0.2">
      <c r="A32" s="13">
        <f t="shared" si="8"/>
        <v>27</v>
      </c>
      <c r="B32" s="19" t="s">
        <v>29</v>
      </c>
      <c r="C32" s="17">
        <v>363.5</v>
      </c>
      <c r="D32" s="17">
        <v>39272.3227780659</v>
      </c>
      <c r="E32" s="17">
        <f t="shared" si="4"/>
        <v>40843.215689188539</v>
      </c>
      <c r="F32" s="27">
        <f t="shared" si="9"/>
        <v>4.0000000000000036E-2</v>
      </c>
      <c r="G32" s="17">
        <f t="shared" si="13"/>
        <v>49.087261686760222</v>
      </c>
      <c r="H32" s="17">
        <f t="shared" si="11"/>
        <v>1570.8929111226389</v>
      </c>
      <c r="I32" s="13">
        <v>2</v>
      </c>
      <c r="J32" s="13">
        <v>2</v>
      </c>
      <c r="K32" s="17">
        <f t="shared" si="12"/>
        <v>388.04363084338013</v>
      </c>
      <c r="L32" s="18">
        <v>9.8699999999999992</v>
      </c>
      <c r="M32" s="17">
        <f t="shared" si="6"/>
        <v>349.74372447913851</v>
      </c>
      <c r="N32" s="18">
        <f t="shared" si="3"/>
        <v>349.7</v>
      </c>
    </row>
    <row r="33" spans="1:16" ht="15.75" x14ac:dyDescent="0.2">
      <c r="A33" s="13">
        <f t="shared" si="8"/>
        <v>28</v>
      </c>
      <c r="B33" s="19" t="s">
        <v>30</v>
      </c>
      <c r="C33" s="17">
        <v>286.39999999999998</v>
      </c>
      <c r="D33" s="17">
        <v>30666.546864895485</v>
      </c>
      <c r="E33" s="17">
        <f t="shared" si="4"/>
        <v>31893.208739491307</v>
      </c>
      <c r="F33" s="27">
        <f t="shared" si="9"/>
        <v>4.0000000000000036E-2</v>
      </c>
      <c r="G33" s="17">
        <f t="shared" si="13"/>
        <v>34.497657231633227</v>
      </c>
      <c r="H33" s="17">
        <f t="shared" si="11"/>
        <v>1226.6618745958222</v>
      </c>
      <c r="I33" s="13">
        <v>1.8</v>
      </c>
      <c r="J33" s="13">
        <v>1.8</v>
      </c>
      <c r="K33" s="17">
        <f t="shared" si="12"/>
        <v>303.64882861581657</v>
      </c>
      <c r="L33" s="18">
        <v>12.55</v>
      </c>
      <c r="M33" s="17">
        <f t="shared" si="6"/>
        <v>265.54090062453156</v>
      </c>
      <c r="N33" s="18">
        <f t="shared" si="3"/>
        <v>265.5</v>
      </c>
    </row>
    <row r="34" spans="1:16" ht="15.75" x14ac:dyDescent="0.2">
      <c r="A34" s="13">
        <f t="shared" si="8"/>
        <v>29</v>
      </c>
      <c r="B34" s="19" t="s">
        <v>31</v>
      </c>
      <c r="C34" s="17">
        <v>821.9</v>
      </c>
      <c r="D34" s="17">
        <v>39663.66381613259</v>
      </c>
      <c r="E34" s="17">
        <f t="shared" si="4"/>
        <v>41250.210368777894</v>
      </c>
      <c r="F34" s="27">
        <f t="shared" si="9"/>
        <v>4.0000000000000036E-2</v>
      </c>
      <c r="G34" s="17">
        <f t="shared" si="13"/>
        <v>118.98337602494514</v>
      </c>
      <c r="H34" s="17">
        <f t="shared" si="11"/>
        <v>1586.5465526453045</v>
      </c>
      <c r="I34" s="13">
        <v>4.8</v>
      </c>
      <c r="J34" s="13">
        <v>4.8</v>
      </c>
      <c r="K34" s="17">
        <f t="shared" si="12"/>
        <v>881.39168801247251</v>
      </c>
      <c r="L34" s="18"/>
      <c r="M34" s="17">
        <f t="shared" si="6"/>
        <v>881.39168801247251</v>
      </c>
      <c r="N34" s="18">
        <f t="shared" si="3"/>
        <v>881.4</v>
      </c>
    </row>
    <row r="35" spans="1:16" ht="15.75" x14ac:dyDescent="0.2">
      <c r="A35" s="13">
        <f t="shared" si="8"/>
        <v>30</v>
      </c>
      <c r="B35" s="19" t="s">
        <v>32</v>
      </c>
      <c r="C35" s="17">
        <v>771.2</v>
      </c>
      <c r="D35" s="17">
        <v>41648.393672375911</v>
      </c>
      <c r="E35" s="17">
        <f t="shared" si="4"/>
        <v>43314.329419270951</v>
      </c>
      <c r="F35" s="27">
        <f t="shared" si="9"/>
        <v>4.0000000000000036E-2</v>
      </c>
      <c r="G35" s="17">
        <f t="shared" si="13"/>
        <v>111.92289447079887</v>
      </c>
      <c r="H35" s="17">
        <f t="shared" si="11"/>
        <v>1665.9357468950402</v>
      </c>
      <c r="I35" s="13">
        <v>4.3</v>
      </c>
      <c r="J35" s="13">
        <v>4.3</v>
      </c>
      <c r="K35" s="17">
        <f t="shared" si="12"/>
        <v>827.16144723539946</v>
      </c>
      <c r="L35" s="18"/>
      <c r="M35" s="17">
        <f t="shared" si="6"/>
        <v>827.16144723539946</v>
      </c>
      <c r="N35" s="18">
        <f t="shared" si="3"/>
        <v>827.2</v>
      </c>
    </row>
    <row r="36" spans="1:16" ht="15.75" x14ac:dyDescent="0.2">
      <c r="A36" s="13">
        <f t="shared" si="8"/>
        <v>31</v>
      </c>
      <c r="B36" s="19" t="s">
        <v>33</v>
      </c>
      <c r="C36" s="17">
        <v>408.4</v>
      </c>
      <c r="D36" s="17">
        <v>36925.458696305548</v>
      </c>
      <c r="E36" s="17">
        <f t="shared" si="4"/>
        <v>38402.477044157771</v>
      </c>
      <c r="F36" s="27">
        <f t="shared" si="9"/>
        <v>4.0000000000000036E-2</v>
      </c>
      <c r="G36" s="17">
        <f t="shared" si="13"/>
        <v>53.076949733739212</v>
      </c>
      <c r="H36" s="17">
        <f t="shared" si="11"/>
        <v>1477.0183478522231</v>
      </c>
      <c r="I36" s="13">
        <v>2.2999999999999998</v>
      </c>
      <c r="J36" s="13">
        <v>2.2999999999999998</v>
      </c>
      <c r="K36" s="17">
        <f t="shared" si="12"/>
        <v>434.93847486686957</v>
      </c>
      <c r="L36" s="18"/>
      <c r="M36" s="17">
        <f t="shared" si="6"/>
        <v>434.93847486686957</v>
      </c>
      <c r="N36" s="18">
        <f t="shared" si="3"/>
        <v>434.9</v>
      </c>
    </row>
    <row r="37" spans="1:16" ht="15.75" x14ac:dyDescent="0.15">
      <c r="A37" s="13">
        <f t="shared" si="8"/>
        <v>32</v>
      </c>
      <c r="B37" s="19" t="s">
        <v>34</v>
      </c>
      <c r="C37" s="17">
        <v>12780.5</v>
      </c>
      <c r="D37" s="17">
        <v>45257.366177368211</v>
      </c>
      <c r="E37" s="17">
        <f t="shared" si="4"/>
        <v>45257.366177368211</v>
      </c>
      <c r="F37" s="27">
        <f t="shared" si="9"/>
        <v>0</v>
      </c>
      <c r="G37" s="17">
        <f t="shared" si="13"/>
        <v>0</v>
      </c>
      <c r="H37" s="17">
        <f t="shared" si="11"/>
        <v>0</v>
      </c>
      <c r="I37" s="13">
        <v>85</v>
      </c>
      <c r="J37" s="13">
        <v>86.3</v>
      </c>
      <c r="K37" s="17">
        <f t="shared" si="12"/>
        <v>12975.966470588235</v>
      </c>
      <c r="L37" s="18">
        <v>9.94</v>
      </c>
      <c r="M37" s="17">
        <f t="shared" si="6"/>
        <v>11686.155403411765</v>
      </c>
      <c r="N37" s="18">
        <f t="shared" si="3"/>
        <v>11686.2</v>
      </c>
      <c r="P37" s="1"/>
    </row>
    <row r="38" spans="1:16" ht="15.75" x14ac:dyDescent="0.2">
      <c r="A38" s="13">
        <f t="shared" si="8"/>
        <v>33</v>
      </c>
      <c r="B38" s="19" t="s">
        <v>35</v>
      </c>
      <c r="C38" s="17">
        <v>2454.6</v>
      </c>
      <c r="D38" s="17">
        <v>45257.366177368211</v>
      </c>
      <c r="E38" s="17">
        <f t="shared" si="4"/>
        <v>45257.366177368211</v>
      </c>
      <c r="F38" s="27">
        <f t="shared" si="9"/>
        <v>0</v>
      </c>
      <c r="G38" s="17">
        <f t="shared" si="13"/>
        <v>0</v>
      </c>
      <c r="H38" s="17">
        <f t="shared" si="11"/>
        <v>0</v>
      </c>
      <c r="I38" s="13">
        <v>25.5</v>
      </c>
      <c r="J38" s="13">
        <v>25.5</v>
      </c>
      <c r="K38" s="17">
        <f t="shared" si="12"/>
        <v>2454.6</v>
      </c>
      <c r="L38" s="18">
        <v>34.630000000000003</v>
      </c>
      <c r="M38" s="17">
        <f t="shared" si="6"/>
        <v>1604.5720199999998</v>
      </c>
      <c r="N38" s="18">
        <f t="shared" si="3"/>
        <v>1604.6</v>
      </c>
    </row>
    <row r="39" spans="1:16" ht="15.75" x14ac:dyDescent="0.2">
      <c r="A39" s="13">
        <f t="shared" si="8"/>
        <v>34</v>
      </c>
      <c r="B39" s="19" t="s">
        <v>36</v>
      </c>
      <c r="C39" s="17">
        <v>1467.3</v>
      </c>
      <c r="D39" s="17">
        <v>45257.366177368211</v>
      </c>
      <c r="E39" s="17">
        <f t="shared" si="4"/>
        <v>45257.366177368211</v>
      </c>
      <c r="F39" s="27">
        <f t="shared" si="9"/>
        <v>0</v>
      </c>
      <c r="G39" s="17">
        <f t="shared" si="13"/>
        <v>0</v>
      </c>
      <c r="H39" s="17">
        <f t="shared" si="11"/>
        <v>0</v>
      </c>
      <c r="I39" s="13">
        <v>14</v>
      </c>
      <c r="J39" s="13">
        <v>15</v>
      </c>
      <c r="K39" s="17">
        <f t="shared" si="12"/>
        <v>1572.1071428571429</v>
      </c>
      <c r="L39" s="18">
        <v>12.15</v>
      </c>
      <c r="M39" s="17">
        <f t="shared" si="6"/>
        <v>1381.096125</v>
      </c>
      <c r="N39" s="18">
        <f t="shared" si="3"/>
        <v>1381.1</v>
      </c>
    </row>
    <row r="40" spans="1:16" ht="15.75" x14ac:dyDescent="0.2">
      <c r="A40" s="13">
        <f t="shared" si="8"/>
        <v>35</v>
      </c>
      <c r="B40" s="19" t="s">
        <v>37</v>
      </c>
      <c r="C40" s="17">
        <v>5826.5</v>
      </c>
      <c r="D40" s="17">
        <v>44510.959080108347</v>
      </c>
      <c r="E40" s="17">
        <f t="shared" si="4"/>
        <v>44620</v>
      </c>
      <c r="F40" s="27">
        <f t="shared" si="9"/>
        <v>2.4497544457626752E-3</v>
      </c>
      <c r="G40" s="17">
        <f t="shared" si="13"/>
        <v>59.627936633551627</v>
      </c>
      <c r="H40" s="17">
        <f t="shared" si="11"/>
        <v>109.04091989165318</v>
      </c>
      <c r="I40" s="13">
        <v>35</v>
      </c>
      <c r="J40" s="13">
        <v>35</v>
      </c>
      <c r="K40" s="17">
        <f>(C40/49*100*J40/I40+G40)*0.49</f>
        <v>5855.7176889504399</v>
      </c>
      <c r="L40" s="18">
        <v>5.59</v>
      </c>
      <c r="M40" s="17">
        <f t="shared" si="6"/>
        <v>5528.3830701381103</v>
      </c>
      <c r="N40" s="18">
        <f t="shared" si="3"/>
        <v>5528.4</v>
      </c>
    </row>
    <row r="41" spans="1:16" ht="15.75" x14ac:dyDescent="0.2">
      <c r="A41" s="13">
        <f t="shared" si="8"/>
        <v>36</v>
      </c>
      <c r="B41" s="19" t="s">
        <v>38</v>
      </c>
      <c r="C41" s="17">
        <v>5853.4</v>
      </c>
      <c r="D41" s="17">
        <v>44182.762048955818</v>
      </c>
      <c r="E41" s="17">
        <f t="shared" si="4"/>
        <v>44620</v>
      </c>
      <c r="F41" s="27">
        <f t="shared" si="9"/>
        <v>9.8961208119969779E-3</v>
      </c>
      <c r="G41" s="17">
        <f t="shared" si="13"/>
        <v>245.93060689611502</v>
      </c>
      <c r="H41" s="17">
        <f t="shared" si="11"/>
        <v>437.23795104418241</v>
      </c>
      <c r="I41" s="13">
        <v>36</v>
      </c>
      <c r="J41" s="13">
        <v>36</v>
      </c>
      <c r="K41" s="17">
        <f>(C41/50*100*J41/I41+G41)*0.5</f>
        <v>5976.3653034480576</v>
      </c>
      <c r="L41" s="18"/>
      <c r="M41" s="17">
        <f t="shared" si="6"/>
        <v>5976.3653034480576</v>
      </c>
      <c r="N41" s="18">
        <f t="shared" si="3"/>
        <v>5976.4</v>
      </c>
    </row>
    <row r="42" spans="1:16" ht="15.75" x14ac:dyDescent="0.2">
      <c r="A42" s="13">
        <f t="shared" si="8"/>
        <v>37</v>
      </c>
      <c r="B42" s="19" t="s">
        <v>39</v>
      </c>
      <c r="C42" s="17">
        <v>2364</v>
      </c>
      <c r="D42" s="17">
        <v>31340.056504192744</v>
      </c>
      <c r="E42" s="17">
        <f t="shared" si="4"/>
        <v>32593.658764360454</v>
      </c>
      <c r="F42" s="27">
        <f t="shared" si="9"/>
        <v>4.0000000000000036E-2</v>
      </c>
      <c r="G42" s="17">
        <f t="shared" si="13"/>
        <v>381.93249340077602</v>
      </c>
      <c r="H42" s="17">
        <f t="shared" si="11"/>
        <v>1253.6022601677105</v>
      </c>
      <c r="I42" s="13">
        <v>19.5</v>
      </c>
      <c r="J42" s="13">
        <v>19.5</v>
      </c>
      <c r="K42" s="17">
        <f>(C42/50*100*J42/I42+G42)*0.5</f>
        <v>2554.9662467003882</v>
      </c>
      <c r="L42" s="18">
        <v>23.4</v>
      </c>
      <c r="M42" s="17">
        <f t="shared" si="6"/>
        <v>1957.1041449724976</v>
      </c>
      <c r="N42" s="18">
        <f t="shared" si="3"/>
        <v>1957.1</v>
      </c>
    </row>
    <row r="43" spans="1:16" ht="15.75" x14ac:dyDescent="0.2">
      <c r="A43" s="13">
        <f t="shared" si="8"/>
        <v>38</v>
      </c>
      <c r="B43" s="19" t="s">
        <v>40</v>
      </c>
      <c r="C43" s="17">
        <v>5411.4</v>
      </c>
      <c r="D43" s="17">
        <v>45257.366177368211</v>
      </c>
      <c r="E43" s="17">
        <f t="shared" si="4"/>
        <v>45257.366177368211</v>
      </c>
      <c r="F43" s="27">
        <f t="shared" si="9"/>
        <v>0</v>
      </c>
      <c r="G43" s="17">
        <f t="shared" ref="G43:G84" si="14">+H43*J43*12*1.302/1000</f>
        <v>0</v>
      </c>
      <c r="H43" s="17">
        <f t="shared" si="11"/>
        <v>0</v>
      </c>
      <c r="I43" s="13">
        <v>31</v>
      </c>
      <c r="J43" s="13">
        <v>35</v>
      </c>
      <c r="K43" s="17">
        <f>(C43/49*100*J43/I43+G43)*0.49</f>
        <v>6109.645161290322</v>
      </c>
      <c r="L43" s="18">
        <v>42.14</v>
      </c>
      <c r="M43" s="17">
        <f t="shared" si="6"/>
        <v>3535.0406903225803</v>
      </c>
      <c r="N43" s="18">
        <f t="shared" si="3"/>
        <v>3535</v>
      </c>
    </row>
    <row r="44" spans="1:16" ht="15.75" x14ac:dyDescent="0.2">
      <c r="A44" s="13">
        <f t="shared" si="8"/>
        <v>39</v>
      </c>
      <c r="B44" s="19" t="s">
        <v>41</v>
      </c>
      <c r="C44" s="17">
        <v>1054.3</v>
      </c>
      <c r="D44" s="17">
        <v>45257.366177368211</v>
      </c>
      <c r="E44" s="17">
        <f t="shared" si="4"/>
        <v>45257.366177368211</v>
      </c>
      <c r="F44" s="27">
        <f t="shared" si="9"/>
        <v>0</v>
      </c>
      <c r="G44" s="17">
        <f t="shared" si="14"/>
        <v>0</v>
      </c>
      <c r="H44" s="17">
        <f t="shared" si="11"/>
        <v>0</v>
      </c>
      <c r="I44" s="13">
        <v>10</v>
      </c>
      <c r="J44" s="13">
        <v>10</v>
      </c>
      <c r="K44" s="17">
        <f>(C44/49*100*J44/I44+G44)*0.49</f>
        <v>1054.2999999999997</v>
      </c>
      <c r="L44" s="18">
        <v>53.15</v>
      </c>
      <c r="M44" s="17">
        <f t="shared" si="6"/>
        <v>493.93954999999983</v>
      </c>
      <c r="N44" s="18">
        <f t="shared" si="3"/>
        <v>493.9</v>
      </c>
    </row>
    <row r="45" spans="1:16" ht="15.75" x14ac:dyDescent="0.2">
      <c r="A45" s="13">
        <f t="shared" si="8"/>
        <v>40</v>
      </c>
      <c r="B45" s="19" t="s">
        <v>42</v>
      </c>
      <c r="C45" s="17">
        <v>1163.5</v>
      </c>
      <c r="D45" s="17">
        <v>44182.762048955818</v>
      </c>
      <c r="E45" s="17">
        <f t="shared" si="4"/>
        <v>44620</v>
      </c>
      <c r="F45" s="27">
        <f t="shared" si="9"/>
        <v>9.8961208119969779E-3</v>
      </c>
      <c r="G45" s="17">
        <f t="shared" si="14"/>
        <v>61.482651724028756</v>
      </c>
      <c r="H45" s="17">
        <f t="shared" si="11"/>
        <v>437.23795104418241</v>
      </c>
      <c r="I45" s="13">
        <v>9</v>
      </c>
      <c r="J45" s="13">
        <v>9</v>
      </c>
      <c r="K45" s="17">
        <f>(C45/50*100*J45/I45+G45)*0.5</f>
        <v>1194.2413258620145</v>
      </c>
      <c r="L45" s="18">
        <v>15.41</v>
      </c>
      <c r="M45" s="17">
        <f t="shared" si="6"/>
        <v>1010.2087375466781</v>
      </c>
      <c r="N45" s="18">
        <f t="shared" si="3"/>
        <v>1010.2</v>
      </c>
    </row>
    <row r="46" spans="1:16" ht="15.75" x14ac:dyDescent="0.2">
      <c r="A46" s="13">
        <f t="shared" si="8"/>
        <v>41</v>
      </c>
      <c r="B46" s="19" t="s">
        <v>43</v>
      </c>
      <c r="C46" s="17">
        <v>1986</v>
      </c>
      <c r="D46" s="17">
        <v>44182.762048955818</v>
      </c>
      <c r="E46" s="17">
        <f t="shared" si="4"/>
        <v>44620</v>
      </c>
      <c r="F46" s="27">
        <f t="shared" ref="F46:F77" si="15">E46/D46-100%</f>
        <v>9.8961208119969779E-3</v>
      </c>
      <c r="G46" s="17">
        <f t="shared" si="14"/>
        <v>109.30249195382889</v>
      </c>
      <c r="H46" s="17">
        <f t="shared" ref="H46:H77" si="16">E46-D46</f>
        <v>437.23795104418241</v>
      </c>
      <c r="I46" s="13">
        <v>16</v>
      </c>
      <c r="J46" s="13">
        <v>16</v>
      </c>
      <c r="K46" s="17">
        <f>(C46/49*100*J46/I46+G46)*0.49</f>
        <v>2039.5582210573762</v>
      </c>
      <c r="L46" s="18">
        <v>12.1</v>
      </c>
      <c r="M46" s="17">
        <f t="shared" si="6"/>
        <v>1792.7716763094336</v>
      </c>
      <c r="N46" s="18">
        <f t="shared" si="3"/>
        <v>1792.8</v>
      </c>
    </row>
    <row r="47" spans="1:16" ht="15.75" x14ac:dyDescent="0.2">
      <c r="A47" s="13">
        <f t="shared" si="8"/>
        <v>42</v>
      </c>
      <c r="B47" s="19" t="s">
        <v>44</v>
      </c>
      <c r="C47" s="17">
        <v>2261.5</v>
      </c>
      <c r="D47" s="17">
        <v>45257.366177368211</v>
      </c>
      <c r="E47" s="17">
        <f t="shared" si="4"/>
        <v>45257.366177368211</v>
      </c>
      <c r="F47" s="27">
        <f t="shared" si="15"/>
        <v>0</v>
      </c>
      <c r="G47" s="17">
        <f t="shared" si="14"/>
        <v>0</v>
      </c>
      <c r="H47" s="17">
        <f t="shared" si="16"/>
        <v>0</v>
      </c>
      <c r="I47" s="13">
        <v>20</v>
      </c>
      <c r="J47" s="13">
        <v>20</v>
      </c>
      <c r="K47" s="17">
        <f t="shared" ref="K47:K55" si="17">(C47/50*100*J47/I47+G47)*0.5</f>
        <v>2261.5</v>
      </c>
      <c r="L47" s="18">
        <v>12.54</v>
      </c>
      <c r="M47" s="17">
        <f t="shared" si="6"/>
        <v>1977.9079000000002</v>
      </c>
      <c r="N47" s="18">
        <f t="shared" si="3"/>
        <v>1977.9</v>
      </c>
    </row>
    <row r="48" spans="1:16" ht="15.75" x14ac:dyDescent="0.2">
      <c r="A48" s="13">
        <f t="shared" si="8"/>
        <v>43</v>
      </c>
      <c r="B48" s="19" t="s">
        <v>45</v>
      </c>
      <c r="C48" s="17">
        <v>10205.299999999999</v>
      </c>
      <c r="D48" s="17">
        <v>43637.071210351955</v>
      </c>
      <c r="E48" s="17">
        <f t="shared" si="4"/>
        <v>44620</v>
      </c>
      <c r="F48" s="27">
        <f t="shared" si="15"/>
        <v>2.2525086179818299E-2</v>
      </c>
      <c r="G48" s="17">
        <f t="shared" si="14"/>
        <v>798.57852929197531</v>
      </c>
      <c r="H48" s="17">
        <f t="shared" si="16"/>
        <v>982.92878964804549</v>
      </c>
      <c r="I48" s="13">
        <v>52</v>
      </c>
      <c r="J48" s="13">
        <v>52</v>
      </c>
      <c r="K48" s="17">
        <f t="shared" si="17"/>
        <v>10604.589264645987</v>
      </c>
      <c r="L48" s="18"/>
      <c r="M48" s="17">
        <f t="shared" si="6"/>
        <v>10604.589264645987</v>
      </c>
      <c r="N48" s="18">
        <f t="shared" si="3"/>
        <v>10604.6</v>
      </c>
    </row>
    <row r="49" spans="1:16" ht="15.75" x14ac:dyDescent="0.2">
      <c r="A49" s="13">
        <f t="shared" si="8"/>
        <v>44</v>
      </c>
      <c r="B49" s="19" t="s">
        <v>46</v>
      </c>
      <c r="C49" s="17">
        <v>3441.6</v>
      </c>
      <c r="D49" s="17">
        <v>39843.126472708864</v>
      </c>
      <c r="E49" s="17">
        <f t="shared" si="4"/>
        <v>41436.85153161722</v>
      </c>
      <c r="F49" s="27">
        <f t="shared" si="15"/>
        <v>4.0000000000000036E-2</v>
      </c>
      <c r="G49" s="17">
        <f t="shared" si="14"/>
        <v>498.0072064076831</v>
      </c>
      <c r="H49" s="17">
        <f t="shared" si="16"/>
        <v>1593.725058908356</v>
      </c>
      <c r="I49" s="13">
        <v>20</v>
      </c>
      <c r="J49" s="13">
        <v>20</v>
      </c>
      <c r="K49" s="17">
        <f t="shared" si="17"/>
        <v>3690.603603203841</v>
      </c>
      <c r="L49" s="18">
        <v>8.82</v>
      </c>
      <c r="M49" s="17">
        <f t="shared" si="6"/>
        <v>3365.0923654012622</v>
      </c>
      <c r="N49" s="18">
        <f t="shared" si="3"/>
        <v>3365.1</v>
      </c>
    </row>
    <row r="50" spans="1:16" ht="15.75" x14ac:dyDescent="0.2">
      <c r="A50" s="13">
        <f t="shared" si="8"/>
        <v>45</v>
      </c>
      <c r="B50" s="19" t="s">
        <v>47</v>
      </c>
      <c r="C50" s="17">
        <v>2391.8000000000002</v>
      </c>
      <c r="D50" s="17">
        <v>41364.711285415004</v>
      </c>
      <c r="E50" s="17">
        <f t="shared" si="4"/>
        <v>43019.299736831606</v>
      </c>
      <c r="F50" s="27">
        <f t="shared" si="15"/>
        <v>4.0000000000000036E-2</v>
      </c>
      <c r="G50" s="17">
        <f t="shared" si="14"/>
        <v>697.98482905319111</v>
      </c>
      <c r="H50" s="17">
        <f t="shared" si="16"/>
        <v>1654.5884514166028</v>
      </c>
      <c r="I50" s="13">
        <v>24</v>
      </c>
      <c r="J50" s="13">
        <v>27</v>
      </c>
      <c r="K50" s="17">
        <f t="shared" si="17"/>
        <v>3039.7674145265955</v>
      </c>
      <c r="L50" s="18"/>
      <c r="M50" s="17">
        <f t="shared" si="6"/>
        <v>3039.7674145265955</v>
      </c>
      <c r="N50" s="18">
        <f t="shared" si="3"/>
        <v>3039.8</v>
      </c>
    </row>
    <row r="51" spans="1:16" ht="15.75" x14ac:dyDescent="0.2">
      <c r="A51" s="13">
        <f t="shared" si="8"/>
        <v>46</v>
      </c>
      <c r="B51" s="19" t="s">
        <v>48</v>
      </c>
      <c r="C51" s="17">
        <v>2511.8000000000002</v>
      </c>
      <c r="D51" s="17">
        <v>44182.762048955818</v>
      </c>
      <c r="E51" s="17">
        <f t="shared" si="4"/>
        <v>44620</v>
      </c>
      <c r="F51" s="27">
        <f t="shared" si="15"/>
        <v>9.8961208119969779E-3</v>
      </c>
      <c r="G51" s="17">
        <f t="shared" si="14"/>
        <v>150.29092643651475</v>
      </c>
      <c r="H51" s="17">
        <f t="shared" si="16"/>
        <v>437.23795104418241</v>
      </c>
      <c r="I51" s="13">
        <v>22</v>
      </c>
      <c r="J51" s="13">
        <v>22</v>
      </c>
      <c r="K51" s="17">
        <f t="shared" si="17"/>
        <v>2586.9454632182574</v>
      </c>
      <c r="L51" s="18"/>
      <c r="M51" s="17">
        <f t="shared" si="6"/>
        <v>2586.9454632182574</v>
      </c>
      <c r="N51" s="18">
        <f t="shared" si="3"/>
        <v>2586.9</v>
      </c>
    </row>
    <row r="52" spans="1:16" ht="15.75" x14ac:dyDescent="0.2">
      <c r="A52" s="13">
        <f t="shared" si="8"/>
        <v>47</v>
      </c>
      <c r="B52" s="19" t="s">
        <v>49</v>
      </c>
      <c r="C52" s="17">
        <v>3039.7</v>
      </c>
      <c r="D52" s="17">
        <v>38525.007595740288</v>
      </c>
      <c r="E52" s="17">
        <f t="shared" si="4"/>
        <v>40066.0078995699</v>
      </c>
      <c r="F52" s="27">
        <f t="shared" si="15"/>
        <v>4.0000000000000036E-2</v>
      </c>
      <c r="G52" s="17">
        <f t="shared" si="14"/>
        <v>457.45518619364356</v>
      </c>
      <c r="H52" s="17">
        <f t="shared" si="16"/>
        <v>1541.0003038296127</v>
      </c>
      <c r="I52" s="13">
        <v>19</v>
      </c>
      <c r="J52" s="13">
        <v>19</v>
      </c>
      <c r="K52" s="17">
        <f t="shared" si="17"/>
        <v>3268.4275930968215</v>
      </c>
      <c r="L52" s="18">
        <v>7.34</v>
      </c>
      <c r="M52" s="17">
        <f t="shared" si="6"/>
        <v>3028.5250077635146</v>
      </c>
      <c r="N52" s="18">
        <f t="shared" si="3"/>
        <v>3028.5</v>
      </c>
    </row>
    <row r="53" spans="1:16" ht="15.75" x14ac:dyDescent="0.2">
      <c r="A53" s="13">
        <f t="shared" si="8"/>
        <v>48</v>
      </c>
      <c r="B53" s="19" t="s">
        <v>50</v>
      </c>
      <c r="C53" s="17">
        <v>569.70000000000005</v>
      </c>
      <c r="D53" s="17">
        <v>44182.762048955818</v>
      </c>
      <c r="E53" s="17">
        <f t="shared" si="4"/>
        <v>44620</v>
      </c>
      <c r="F53" s="27">
        <f t="shared" si="15"/>
        <v>9.8961208119969779E-3</v>
      </c>
      <c r="G53" s="17">
        <f t="shared" si="14"/>
        <v>27.325622988457223</v>
      </c>
      <c r="H53" s="17">
        <f t="shared" si="16"/>
        <v>437.23795104418241</v>
      </c>
      <c r="I53" s="13">
        <v>4</v>
      </c>
      <c r="J53" s="13">
        <v>4</v>
      </c>
      <c r="K53" s="17">
        <f t="shared" si="17"/>
        <v>583.36281149422871</v>
      </c>
      <c r="L53" s="18">
        <v>10.36</v>
      </c>
      <c r="M53" s="17">
        <f t="shared" si="6"/>
        <v>522.92642422342658</v>
      </c>
      <c r="N53" s="18">
        <f t="shared" si="3"/>
        <v>522.9</v>
      </c>
    </row>
    <row r="54" spans="1:16" ht="15.75" x14ac:dyDescent="0.15">
      <c r="A54" s="13">
        <f t="shared" si="8"/>
        <v>49</v>
      </c>
      <c r="B54" s="33" t="s">
        <v>51</v>
      </c>
      <c r="C54" s="17">
        <v>6379.9</v>
      </c>
      <c r="D54" s="17">
        <v>42893.237094860946</v>
      </c>
      <c r="E54" s="17">
        <f t="shared" si="4"/>
        <v>44608.966578655389</v>
      </c>
      <c r="F54" s="27">
        <f t="shared" si="15"/>
        <v>4.0000000000000036E-2</v>
      </c>
      <c r="G54" s="17">
        <f t="shared" si="14"/>
        <v>1206.295085466197</v>
      </c>
      <c r="H54" s="17">
        <f t="shared" si="16"/>
        <v>1715.7294837944428</v>
      </c>
      <c r="I54" s="13">
        <v>45</v>
      </c>
      <c r="J54" s="13">
        <v>45</v>
      </c>
      <c r="K54" s="17">
        <f t="shared" si="17"/>
        <v>6983.0475427330985</v>
      </c>
      <c r="L54" s="18"/>
      <c r="M54" s="17">
        <f t="shared" si="6"/>
        <v>6983.0475427330985</v>
      </c>
      <c r="N54" s="18">
        <f t="shared" si="3"/>
        <v>6983</v>
      </c>
      <c r="P54" s="1"/>
    </row>
    <row r="55" spans="1:16" ht="15.75" x14ac:dyDescent="0.2">
      <c r="A55" s="13">
        <f t="shared" si="8"/>
        <v>50</v>
      </c>
      <c r="B55" s="19" t="s">
        <v>52</v>
      </c>
      <c r="C55" s="17">
        <v>40917.199999999997</v>
      </c>
      <c r="D55" s="17">
        <v>44182.762048955818</v>
      </c>
      <c r="E55" s="17">
        <f t="shared" si="4"/>
        <v>44620</v>
      </c>
      <c r="F55" s="27">
        <f t="shared" si="15"/>
        <v>9.8961208119969779E-3</v>
      </c>
      <c r="G55" s="17">
        <f t="shared" si="14"/>
        <v>1680.5258137901192</v>
      </c>
      <c r="H55" s="17">
        <f t="shared" si="16"/>
        <v>437.23795104418241</v>
      </c>
      <c r="I55" s="13">
        <v>235</v>
      </c>
      <c r="J55" s="13">
        <v>246</v>
      </c>
      <c r="K55" s="17">
        <f t="shared" si="17"/>
        <v>43672.736098384419</v>
      </c>
      <c r="L55" s="18"/>
      <c r="M55" s="17">
        <f t="shared" si="6"/>
        <v>43672.736098384419</v>
      </c>
      <c r="N55" s="18">
        <f t="shared" si="3"/>
        <v>43672.7</v>
      </c>
    </row>
    <row r="56" spans="1:16" ht="15.75" x14ac:dyDescent="0.2">
      <c r="A56" s="13">
        <f t="shared" si="8"/>
        <v>51</v>
      </c>
      <c r="B56" s="19" t="s">
        <v>53</v>
      </c>
      <c r="C56" s="17">
        <v>849.3</v>
      </c>
      <c r="D56" s="17">
        <v>42662.219716564177</v>
      </c>
      <c r="E56" s="17">
        <f t="shared" si="4"/>
        <v>44368.708505226743</v>
      </c>
      <c r="F56" s="27">
        <f t="shared" si="15"/>
        <v>4.0000000000000036E-2</v>
      </c>
      <c r="G56" s="17">
        <f t="shared" si="14"/>
        <v>146.6419945873516</v>
      </c>
      <c r="H56" s="17">
        <f t="shared" si="16"/>
        <v>1706.4887886625656</v>
      </c>
      <c r="I56" s="13">
        <v>4.5</v>
      </c>
      <c r="J56" s="13">
        <v>5.5</v>
      </c>
      <c r="K56" s="17">
        <f>(C56/49*100*J56/I56+G56)*0.49</f>
        <v>1109.8879106811355</v>
      </c>
      <c r="L56" s="18"/>
      <c r="M56" s="17">
        <f t="shared" si="6"/>
        <v>1109.8879106811355</v>
      </c>
      <c r="N56" s="18">
        <f t="shared" si="3"/>
        <v>1109.9000000000001</v>
      </c>
    </row>
    <row r="57" spans="1:16" ht="15.75" x14ac:dyDescent="0.2">
      <c r="A57" s="13">
        <f t="shared" si="8"/>
        <v>52</v>
      </c>
      <c r="B57" s="19" t="s">
        <v>54</v>
      </c>
      <c r="C57" s="17">
        <v>5259.4</v>
      </c>
      <c r="D57" s="17">
        <v>42893.237094860946</v>
      </c>
      <c r="E57" s="17">
        <f t="shared" si="4"/>
        <v>44608.966578655389</v>
      </c>
      <c r="F57" s="27">
        <f t="shared" si="15"/>
        <v>4.0000000000000036E-2</v>
      </c>
      <c r="G57" s="17">
        <f t="shared" si="14"/>
        <v>723.77705127971819</v>
      </c>
      <c r="H57" s="17">
        <f t="shared" si="16"/>
        <v>1715.7294837944428</v>
      </c>
      <c r="I57" s="13">
        <v>27</v>
      </c>
      <c r="J57" s="13">
        <v>27</v>
      </c>
      <c r="K57" s="17">
        <f t="shared" ref="K57:K63" si="18">(C57/50*100*J57/I57+G57)*0.5</f>
        <v>5621.2885256398586</v>
      </c>
      <c r="L57" s="18">
        <v>9.1</v>
      </c>
      <c r="M57" s="17">
        <f t="shared" si="6"/>
        <v>5109.7512698066312</v>
      </c>
      <c r="N57" s="18">
        <v>5109.7</v>
      </c>
    </row>
    <row r="58" spans="1:16" ht="15.75" x14ac:dyDescent="0.2">
      <c r="A58" s="13">
        <f t="shared" si="8"/>
        <v>53</v>
      </c>
      <c r="B58" s="20" t="s">
        <v>55</v>
      </c>
      <c r="C58" s="17">
        <v>6662.1</v>
      </c>
      <c r="D58" s="17">
        <v>41528.029665958951</v>
      </c>
      <c r="E58" s="17">
        <f t="shared" si="4"/>
        <v>43189.150852597311</v>
      </c>
      <c r="F58" s="27">
        <f t="shared" si="15"/>
        <v>4.0000000000000036E-2</v>
      </c>
      <c r="G58" s="17">
        <f t="shared" si="14"/>
        <v>960.27422454139628</v>
      </c>
      <c r="H58" s="17">
        <f t="shared" si="16"/>
        <v>1661.1211866383601</v>
      </c>
      <c r="I58" s="13">
        <v>35</v>
      </c>
      <c r="J58" s="13">
        <v>37</v>
      </c>
      <c r="K58" s="17">
        <f t="shared" si="18"/>
        <v>7522.9285408421274</v>
      </c>
      <c r="L58" s="18"/>
      <c r="M58" s="17">
        <f t="shared" si="6"/>
        <v>7522.9285408421274</v>
      </c>
      <c r="N58" s="18">
        <f t="shared" si="3"/>
        <v>7522.9</v>
      </c>
    </row>
    <row r="59" spans="1:16" ht="15.75" x14ac:dyDescent="0.2">
      <c r="A59" s="13">
        <f t="shared" si="8"/>
        <v>54</v>
      </c>
      <c r="B59" s="19" t="s">
        <v>56</v>
      </c>
      <c r="C59" s="17">
        <v>5391.9</v>
      </c>
      <c r="D59" s="17">
        <v>42893.237094860946</v>
      </c>
      <c r="E59" s="17">
        <f t="shared" si="4"/>
        <v>44608.966578655389</v>
      </c>
      <c r="F59" s="27">
        <f t="shared" si="15"/>
        <v>4.0000000000000036E-2</v>
      </c>
      <c r="G59" s="17">
        <f t="shared" si="14"/>
        <v>804.19672364413134</v>
      </c>
      <c r="H59" s="17">
        <f t="shared" si="16"/>
        <v>1715.7294837944428</v>
      </c>
      <c r="I59" s="13">
        <v>30</v>
      </c>
      <c r="J59" s="13">
        <v>30</v>
      </c>
      <c r="K59" s="17">
        <f t="shared" si="18"/>
        <v>5793.9983618220649</v>
      </c>
      <c r="L59" s="18"/>
      <c r="M59" s="17">
        <f t="shared" si="6"/>
        <v>5793.9983618220649</v>
      </c>
      <c r="N59" s="18">
        <f t="shared" si="3"/>
        <v>5794</v>
      </c>
    </row>
    <row r="60" spans="1:16" ht="15.75" x14ac:dyDescent="0.2">
      <c r="A60" s="13">
        <f t="shared" si="8"/>
        <v>55</v>
      </c>
      <c r="B60" s="19" t="s">
        <v>57</v>
      </c>
      <c r="C60" s="17">
        <v>9317</v>
      </c>
      <c r="D60" s="17">
        <v>42893.237094860946</v>
      </c>
      <c r="E60" s="17">
        <f t="shared" si="4"/>
        <v>44608.966578655389</v>
      </c>
      <c r="F60" s="27">
        <f t="shared" si="15"/>
        <v>4.0000000000000036E-2</v>
      </c>
      <c r="G60" s="17">
        <f t="shared" si="14"/>
        <v>1474.3606600142407</v>
      </c>
      <c r="H60" s="17">
        <f t="shared" si="16"/>
        <v>1715.7294837944428</v>
      </c>
      <c r="I60" s="13">
        <v>55</v>
      </c>
      <c r="J60" s="13">
        <v>55</v>
      </c>
      <c r="K60" s="17">
        <f t="shared" si="18"/>
        <v>10054.180330007121</v>
      </c>
      <c r="L60" s="18"/>
      <c r="M60" s="17">
        <f t="shared" si="6"/>
        <v>10054.180330007121</v>
      </c>
      <c r="N60" s="18">
        <f t="shared" si="3"/>
        <v>10054.200000000001</v>
      </c>
    </row>
    <row r="61" spans="1:16" ht="15.75" x14ac:dyDescent="0.2">
      <c r="A61" s="13">
        <f t="shared" si="8"/>
        <v>56</v>
      </c>
      <c r="B61" s="19" t="s">
        <v>58</v>
      </c>
      <c r="C61" s="17">
        <v>3113.2</v>
      </c>
      <c r="D61" s="17">
        <v>41589.037115209059</v>
      </c>
      <c r="E61" s="17">
        <f t="shared" si="4"/>
        <v>43252.598599817422</v>
      </c>
      <c r="F61" s="27">
        <f t="shared" si="15"/>
        <v>4.0000000000000036E-2</v>
      </c>
      <c r="G61" s="17">
        <f t="shared" si="14"/>
        <v>519.82969271042111</v>
      </c>
      <c r="H61" s="17">
        <f t="shared" si="16"/>
        <v>1663.5614846083627</v>
      </c>
      <c r="I61" s="13">
        <v>18</v>
      </c>
      <c r="J61" s="13">
        <v>20</v>
      </c>
      <c r="K61" s="17">
        <f t="shared" si="18"/>
        <v>3719.0259574663219</v>
      </c>
      <c r="L61" s="18"/>
      <c r="M61" s="17">
        <f t="shared" si="6"/>
        <v>3719.0259574663219</v>
      </c>
      <c r="N61" s="18">
        <f t="shared" si="3"/>
        <v>3719</v>
      </c>
    </row>
    <row r="62" spans="1:16" ht="15.75" x14ac:dyDescent="0.2">
      <c r="A62" s="13">
        <f t="shared" si="8"/>
        <v>57</v>
      </c>
      <c r="B62" s="19" t="s">
        <v>59</v>
      </c>
      <c r="C62" s="17">
        <v>6073.4</v>
      </c>
      <c r="D62" s="17">
        <v>42893.237094860946</v>
      </c>
      <c r="E62" s="17">
        <f t="shared" si="4"/>
        <v>44608.966578655389</v>
      </c>
      <c r="F62" s="27">
        <f t="shared" si="15"/>
        <v>4.0000000000000036E-2</v>
      </c>
      <c r="G62" s="17">
        <f t="shared" si="14"/>
        <v>857.80983855373995</v>
      </c>
      <c r="H62" s="17">
        <f t="shared" si="16"/>
        <v>1715.7294837944428</v>
      </c>
      <c r="I62" s="13">
        <v>32</v>
      </c>
      <c r="J62" s="13">
        <v>32</v>
      </c>
      <c r="K62" s="17">
        <f t="shared" si="18"/>
        <v>6502.3049192768694</v>
      </c>
      <c r="L62" s="18"/>
      <c r="M62" s="17">
        <f t="shared" si="6"/>
        <v>6502.3049192768694</v>
      </c>
      <c r="N62" s="18">
        <f t="shared" si="3"/>
        <v>6502.3</v>
      </c>
    </row>
    <row r="63" spans="1:16" ht="15.75" x14ac:dyDescent="0.2">
      <c r="A63" s="13">
        <f t="shared" si="8"/>
        <v>58</v>
      </c>
      <c r="B63" s="19" t="s">
        <v>60</v>
      </c>
      <c r="C63" s="17">
        <v>4228.3</v>
      </c>
      <c r="D63" s="17">
        <v>42893.237094860946</v>
      </c>
      <c r="E63" s="17">
        <f t="shared" si="4"/>
        <v>44608.966578655389</v>
      </c>
      <c r="F63" s="27">
        <f t="shared" si="15"/>
        <v>4.0000000000000036E-2</v>
      </c>
      <c r="G63" s="17">
        <f t="shared" si="14"/>
        <v>589.74426400569632</v>
      </c>
      <c r="H63" s="17">
        <f t="shared" si="16"/>
        <v>1715.7294837944428</v>
      </c>
      <c r="I63" s="13">
        <v>22</v>
      </c>
      <c r="J63" s="13">
        <v>22</v>
      </c>
      <c r="K63" s="17">
        <f t="shared" si="18"/>
        <v>4523.1721320028482</v>
      </c>
      <c r="L63" s="18">
        <v>5.91</v>
      </c>
      <c r="M63" s="17">
        <f t="shared" si="6"/>
        <v>4255.8526590014799</v>
      </c>
      <c r="N63" s="18">
        <v>4255.8</v>
      </c>
    </row>
    <row r="64" spans="1:16" ht="15.75" x14ac:dyDescent="0.2">
      <c r="A64" s="13">
        <f t="shared" si="8"/>
        <v>59</v>
      </c>
      <c r="B64" s="19" t="s">
        <v>61</v>
      </c>
      <c r="C64" s="17">
        <v>6510.4</v>
      </c>
      <c r="D64" s="17">
        <v>44182.762048955818</v>
      </c>
      <c r="E64" s="17">
        <f t="shared" si="4"/>
        <v>44620</v>
      </c>
      <c r="F64" s="27">
        <f t="shared" si="15"/>
        <v>9.8961208119969779E-3</v>
      </c>
      <c r="G64" s="17">
        <f t="shared" si="14"/>
        <v>293.75044712591517</v>
      </c>
      <c r="H64" s="17">
        <f t="shared" si="16"/>
        <v>437.23795104418241</v>
      </c>
      <c r="I64" s="13">
        <v>40</v>
      </c>
      <c r="J64" s="13">
        <v>43</v>
      </c>
      <c r="K64" s="17">
        <f>(C64/49*100*J64/I64+G64)*0.49</f>
        <v>7142.6177190916969</v>
      </c>
      <c r="L64" s="18"/>
      <c r="M64" s="17">
        <f t="shared" si="6"/>
        <v>7142.6177190916969</v>
      </c>
      <c r="N64" s="18">
        <f t="shared" si="3"/>
        <v>7142.6</v>
      </c>
    </row>
    <row r="65" spans="1:16" ht="15.75" x14ac:dyDescent="0.2">
      <c r="A65" s="13">
        <f t="shared" si="8"/>
        <v>60</v>
      </c>
      <c r="B65" s="19" t="s">
        <v>62</v>
      </c>
      <c r="C65" s="17">
        <v>2096.4</v>
      </c>
      <c r="D65" s="17">
        <v>44182.762048955818</v>
      </c>
      <c r="E65" s="17">
        <f t="shared" si="4"/>
        <v>44620</v>
      </c>
      <c r="F65" s="27">
        <f t="shared" si="15"/>
        <v>9.8961208119969779E-3</v>
      </c>
      <c r="G65" s="17">
        <f t="shared" si="14"/>
        <v>88.808274712485968</v>
      </c>
      <c r="H65" s="17">
        <f t="shared" si="16"/>
        <v>437.23795104418241</v>
      </c>
      <c r="I65" s="13">
        <v>13</v>
      </c>
      <c r="J65" s="13">
        <v>13</v>
      </c>
      <c r="K65" s="17">
        <f t="shared" ref="K65:K84" si="19">(C65/50*100*J65/I65+G65)*0.5</f>
        <v>2140.8041373562432</v>
      </c>
      <c r="L65" s="18"/>
      <c r="M65" s="17">
        <f t="shared" si="6"/>
        <v>2140.8041373562432</v>
      </c>
      <c r="N65" s="18">
        <f t="shared" si="3"/>
        <v>2140.8000000000002</v>
      </c>
    </row>
    <row r="66" spans="1:16" ht="15.75" x14ac:dyDescent="0.2">
      <c r="A66" s="13">
        <f t="shared" si="8"/>
        <v>61</v>
      </c>
      <c r="B66" s="19" t="s">
        <v>63</v>
      </c>
      <c r="C66" s="17">
        <v>2662.6</v>
      </c>
      <c r="D66" s="17">
        <v>42769.765588000453</v>
      </c>
      <c r="E66" s="17">
        <f t="shared" si="4"/>
        <v>44480.556211520474</v>
      </c>
      <c r="F66" s="27">
        <f t="shared" si="15"/>
        <v>4.0000000000000036E-2</v>
      </c>
      <c r="G66" s="17">
        <f t="shared" si="14"/>
        <v>400.94089052815207</v>
      </c>
      <c r="H66" s="17">
        <f t="shared" si="16"/>
        <v>1710.7906235200207</v>
      </c>
      <c r="I66" s="13">
        <v>14</v>
      </c>
      <c r="J66" s="13">
        <v>15</v>
      </c>
      <c r="K66" s="17">
        <f t="shared" si="19"/>
        <v>3053.25615954979</v>
      </c>
      <c r="L66" s="18">
        <v>5.01</v>
      </c>
      <c r="M66" s="17">
        <f t="shared" si="6"/>
        <v>2900.2880259563453</v>
      </c>
      <c r="N66" s="18">
        <f t="shared" si="3"/>
        <v>2900.3</v>
      </c>
    </row>
    <row r="67" spans="1:16" ht="15.75" x14ac:dyDescent="0.15">
      <c r="A67" s="13">
        <f t="shared" si="8"/>
        <v>62</v>
      </c>
      <c r="B67" s="33" t="s">
        <v>64</v>
      </c>
      <c r="C67" s="17">
        <v>7154.4</v>
      </c>
      <c r="D67" s="17">
        <v>42893.237094860946</v>
      </c>
      <c r="E67" s="17">
        <f t="shared" si="4"/>
        <v>44608.966578655389</v>
      </c>
      <c r="F67" s="27">
        <f t="shared" si="15"/>
        <v>4.0000000000000036E-2</v>
      </c>
      <c r="G67" s="17">
        <f t="shared" si="14"/>
        <v>1152.6819705565879</v>
      </c>
      <c r="H67" s="17">
        <f t="shared" si="16"/>
        <v>1715.7294837944428</v>
      </c>
      <c r="I67" s="13">
        <v>43</v>
      </c>
      <c r="J67" s="13">
        <v>43</v>
      </c>
      <c r="K67" s="17">
        <f t="shared" si="19"/>
        <v>7730.7409852782948</v>
      </c>
      <c r="L67" s="18"/>
      <c r="M67" s="17">
        <f t="shared" si="6"/>
        <v>7730.7409852782948</v>
      </c>
      <c r="N67" s="18">
        <f t="shared" si="3"/>
        <v>7730.7</v>
      </c>
      <c r="P67" s="1"/>
    </row>
    <row r="68" spans="1:16" ht="15.75" x14ac:dyDescent="0.2">
      <c r="A68" s="13">
        <f t="shared" si="8"/>
        <v>63</v>
      </c>
      <c r="B68" s="19" t="s">
        <v>65</v>
      </c>
      <c r="C68" s="17">
        <v>6337</v>
      </c>
      <c r="D68" s="17">
        <v>38399.636102665376</v>
      </c>
      <c r="E68" s="17">
        <f t="shared" si="4"/>
        <v>39935.621546771996</v>
      </c>
      <c r="F68" s="27">
        <f t="shared" si="15"/>
        <v>4.0000000000000036E-2</v>
      </c>
      <c r="G68" s="17">
        <f t="shared" si="14"/>
        <v>873.53581146547458</v>
      </c>
      <c r="H68" s="17">
        <f t="shared" si="16"/>
        <v>1535.98544410662</v>
      </c>
      <c r="I68" s="13">
        <v>35</v>
      </c>
      <c r="J68" s="13">
        <v>36.4</v>
      </c>
      <c r="K68" s="17">
        <f t="shared" si="19"/>
        <v>7027.2479057327364</v>
      </c>
      <c r="L68" s="18"/>
      <c r="M68" s="17">
        <f t="shared" si="6"/>
        <v>7027.2479057327364</v>
      </c>
      <c r="N68" s="18">
        <f t="shared" si="3"/>
        <v>7027.2</v>
      </c>
    </row>
    <row r="69" spans="1:16" ht="15.75" x14ac:dyDescent="0.2">
      <c r="A69" s="13">
        <f t="shared" si="8"/>
        <v>64</v>
      </c>
      <c r="B69" s="19" t="s">
        <v>66</v>
      </c>
      <c r="C69" s="17">
        <v>49400.4</v>
      </c>
      <c r="D69" s="17">
        <v>44182.762048955818</v>
      </c>
      <c r="E69" s="17">
        <f t="shared" si="4"/>
        <v>44620</v>
      </c>
      <c r="F69" s="27">
        <f t="shared" si="15"/>
        <v>9.8961208119969779E-3</v>
      </c>
      <c r="G69" s="17">
        <f t="shared" si="14"/>
        <v>1796.6597114910626</v>
      </c>
      <c r="H69" s="17">
        <f t="shared" si="16"/>
        <v>437.23795104418241</v>
      </c>
      <c r="I69" s="13">
        <v>263</v>
      </c>
      <c r="J69" s="13">
        <v>263</v>
      </c>
      <c r="K69" s="17">
        <f t="shared" si="19"/>
        <v>50298.729855745536</v>
      </c>
      <c r="L69" s="18">
        <v>6.11</v>
      </c>
      <c r="M69" s="17">
        <f t="shared" si="6"/>
        <v>47225.477461559487</v>
      </c>
      <c r="N69" s="18">
        <f t="shared" si="3"/>
        <v>47225.5</v>
      </c>
    </row>
    <row r="70" spans="1:16" ht="15.75" x14ac:dyDescent="0.2">
      <c r="A70" s="13">
        <f t="shared" si="8"/>
        <v>65</v>
      </c>
      <c r="B70" s="16" t="s">
        <v>67</v>
      </c>
      <c r="C70" s="17">
        <v>1498.2</v>
      </c>
      <c r="D70" s="17">
        <v>34476.534363734609</v>
      </c>
      <c r="E70" s="17">
        <f t="shared" si="4"/>
        <v>35855.595738283992</v>
      </c>
      <c r="F70" s="27">
        <f t="shared" si="15"/>
        <v>4.0000000000000036E-2</v>
      </c>
      <c r="G70" s="17">
        <f t="shared" si="14"/>
        <v>191.76344875204009</v>
      </c>
      <c r="H70" s="17">
        <f t="shared" si="16"/>
        <v>1379.0613745493829</v>
      </c>
      <c r="I70" s="13">
        <v>8.9</v>
      </c>
      <c r="J70" s="13">
        <v>8.9</v>
      </c>
      <c r="K70" s="17">
        <f t="shared" si="19"/>
        <v>1594.08172437602</v>
      </c>
      <c r="L70" s="18"/>
      <c r="M70" s="17">
        <f t="shared" si="6"/>
        <v>1594.08172437602</v>
      </c>
      <c r="N70" s="18">
        <f t="shared" si="3"/>
        <v>1594.1</v>
      </c>
    </row>
    <row r="71" spans="1:16" ht="15.75" x14ac:dyDescent="0.2">
      <c r="A71" s="13">
        <f t="shared" si="8"/>
        <v>66</v>
      </c>
      <c r="B71" s="19" t="s">
        <v>68</v>
      </c>
      <c r="C71" s="17">
        <v>3740.9</v>
      </c>
      <c r="D71" s="17">
        <v>44182.762048955818</v>
      </c>
      <c r="E71" s="17">
        <f t="shared" ref="E71:E134" si="20">IF(D71&gt;44620,D71,IF(D71*1.04&gt;44620,44620,D71*1.04))</f>
        <v>44620</v>
      </c>
      <c r="F71" s="27">
        <f t="shared" si="15"/>
        <v>9.8961208119969779E-3</v>
      </c>
      <c r="G71" s="17">
        <f t="shared" si="14"/>
        <v>167.3694408043005</v>
      </c>
      <c r="H71" s="17">
        <f t="shared" si="16"/>
        <v>437.23795104418241</v>
      </c>
      <c r="I71" s="13">
        <v>24.5</v>
      </c>
      <c r="J71" s="13">
        <v>24.5</v>
      </c>
      <c r="K71" s="17">
        <f t="shared" si="19"/>
        <v>3824.5847204021502</v>
      </c>
      <c r="L71" s="18"/>
      <c r="M71" s="17">
        <f t="shared" ref="M71:M134" si="21">IF(L71&gt;5,K71-((K71/100)*L71),K71)</f>
        <v>3824.5847204021502</v>
      </c>
      <c r="N71" s="18">
        <f t="shared" ref="N71:N134" si="22">ROUND(M71,1)</f>
        <v>3824.6</v>
      </c>
    </row>
    <row r="72" spans="1:16" ht="15.75" x14ac:dyDescent="0.2">
      <c r="A72" s="13">
        <f t="shared" si="8"/>
        <v>67</v>
      </c>
      <c r="B72" s="19" t="s">
        <v>69</v>
      </c>
      <c r="C72" s="17">
        <v>7848.6</v>
      </c>
      <c r="D72" s="17">
        <v>40111.070410929395</v>
      </c>
      <c r="E72" s="17">
        <f t="shared" si="20"/>
        <v>41715.513227366573</v>
      </c>
      <c r="F72" s="27">
        <f t="shared" si="15"/>
        <v>4.0000000000000036E-2</v>
      </c>
      <c r="G72" s="17">
        <f t="shared" si="14"/>
        <v>1102.983840816637</v>
      </c>
      <c r="H72" s="17">
        <f t="shared" si="16"/>
        <v>1604.4428164371784</v>
      </c>
      <c r="I72" s="13">
        <v>43</v>
      </c>
      <c r="J72" s="13">
        <v>44</v>
      </c>
      <c r="K72" s="17">
        <f t="shared" si="19"/>
        <v>8582.6175018036683</v>
      </c>
      <c r="L72" s="18"/>
      <c r="M72" s="17">
        <f t="shared" si="21"/>
        <v>8582.6175018036683</v>
      </c>
      <c r="N72" s="18">
        <f t="shared" si="22"/>
        <v>8582.6</v>
      </c>
    </row>
    <row r="73" spans="1:16" ht="15.75" x14ac:dyDescent="0.2">
      <c r="A73" s="13">
        <f t="shared" si="8"/>
        <v>68</v>
      </c>
      <c r="B73" s="19" t="s">
        <v>70</v>
      </c>
      <c r="C73" s="17">
        <v>1702</v>
      </c>
      <c r="D73" s="17">
        <v>29718.809755295744</v>
      </c>
      <c r="E73" s="17">
        <f t="shared" si="20"/>
        <v>30907.562145507574</v>
      </c>
      <c r="F73" s="27">
        <f t="shared" si="15"/>
        <v>4.0000000000000036E-2</v>
      </c>
      <c r="G73" s="17">
        <f t="shared" si="14"/>
        <v>315.74214485938381</v>
      </c>
      <c r="H73" s="17">
        <f t="shared" si="16"/>
        <v>1188.7523902118301</v>
      </c>
      <c r="I73" s="13">
        <v>15</v>
      </c>
      <c r="J73" s="13">
        <v>17</v>
      </c>
      <c r="K73" s="17">
        <f t="shared" si="19"/>
        <v>2086.8044057630254</v>
      </c>
      <c r="L73" s="18">
        <v>26.94</v>
      </c>
      <c r="M73" s="17">
        <f t="shared" si="21"/>
        <v>1524.6192988504663</v>
      </c>
      <c r="N73" s="18">
        <f t="shared" si="22"/>
        <v>1524.6</v>
      </c>
    </row>
    <row r="74" spans="1:16" ht="15.75" x14ac:dyDescent="0.2">
      <c r="A74" s="13">
        <f t="shared" ref="A74:A137" si="23">+A73+1</f>
        <v>69</v>
      </c>
      <c r="B74" s="16" t="s">
        <v>71</v>
      </c>
      <c r="C74" s="17">
        <v>1692.6</v>
      </c>
      <c r="D74" s="17">
        <v>44182.762048955818</v>
      </c>
      <c r="E74" s="17">
        <f t="shared" si="20"/>
        <v>44620</v>
      </c>
      <c r="F74" s="27">
        <f t="shared" si="15"/>
        <v>9.8961208119969779E-3</v>
      </c>
      <c r="G74" s="17">
        <f t="shared" si="14"/>
        <v>68.314057471143073</v>
      </c>
      <c r="H74" s="17">
        <f t="shared" si="16"/>
        <v>437.23795104418241</v>
      </c>
      <c r="I74" s="13">
        <v>10</v>
      </c>
      <c r="J74" s="13">
        <v>10</v>
      </c>
      <c r="K74" s="17">
        <f t="shared" si="19"/>
        <v>1726.7570287355713</v>
      </c>
      <c r="L74" s="18"/>
      <c r="M74" s="17">
        <f t="shared" si="21"/>
        <v>1726.7570287355713</v>
      </c>
      <c r="N74" s="18">
        <f t="shared" si="22"/>
        <v>1726.8</v>
      </c>
    </row>
    <row r="75" spans="1:16" ht="15.75" x14ac:dyDescent="0.2">
      <c r="A75" s="13">
        <f t="shared" si="23"/>
        <v>70</v>
      </c>
      <c r="B75" s="19" t="s">
        <v>72</v>
      </c>
      <c r="C75" s="17">
        <v>3411.3</v>
      </c>
      <c r="D75" s="17">
        <v>42075.143277910662</v>
      </c>
      <c r="E75" s="17">
        <f t="shared" si="20"/>
        <v>43758.149009027089</v>
      </c>
      <c r="F75" s="27">
        <f t="shared" si="15"/>
        <v>4.0000000000000036E-2</v>
      </c>
      <c r="G75" s="17">
        <f t="shared" si="14"/>
        <v>460.16742700185358</v>
      </c>
      <c r="H75" s="17">
        <f t="shared" si="16"/>
        <v>1683.0057311164273</v>
      </c>
      <c r="I75" s="13">
        <v>17.5</v>
      </c>
      <c r="J75" s="13">
        <v>17.5</v>
      </c>
      <c r="K75" s="17">
        <f t="shared" si="19"/>
        <v>3641.3837135009271</v>
      </c>
      <c r="L75" s="18"/>
      <c r="M75" s="17">
        <f t="shared" si="21"/>
        <v>3641.3837135009271</v>
      </c>
      <c r="N75" s="18">
        <f t="shared" si="22"/>
        <v>3641.4</v>
      </c>
    </row>
    <row r="76" spans="1:16" ht="15.75" x14ac:dyDescent="0.2">
      <c r="A76" s="13">
        <f t="shared" si="23"/>
        <v>71</v>
      </c>
      <c r="B76" s="19" t="s">
        <v>73</v>
      </c>
      <c r="C76" s="17">
        <v>2250.8000000000002</v>
      </c>
      <c r="D76" s="17">
        <v>41696.110548850585</v>
      </c>
      <c r="E76" s="17">
        <f t="shared" si="20"/>
        <v>43363.954970804611</v>
      </c>
      <c r="F76" s="27">
        <f t="shared" si="15"/>
        <v>4.0000000000000036E-2</v>
      </c>
      <c r="G76" s="17">
        <f t="shared" si="14"/>
        <v>312.70081498331626</v>
      </c>
      <c r="H76" s="17">
        <f t="shared" si="16"/>
        <v>1667.8444219540252</v>
      </c>
      <c r="I76" s="13">
        <v>12</v>
      </c>
      <c r="J76" s="13">
        <v>12</v>
      </c>
      <c r="K76" s="17">
        <f t="shared" si="19"/>
        <v>2407.1504074916584</v>
      </c>
      <c r="L76" s="18"/>
      <c r="M76" s="17">
        <f t="shared" si="21"/>
        <v>2407.1504074916584</v>
      </c>
      <c r="N76" s="18">
        <v>2407.1</v>
      </c>
    </row>
    <row r="77" spans="1:16" ht="15.75" x14ac:dyDescent="0.2">
      <c r="A77" s="13">
        <f t="shared" si="23"/>
        <v>72</v>
      </c>
      <c r="B77" s="19" t="s">
        <v>74</v>
      </c>
      <c r="C77" s="17">
        <v>1595</v>
      </c>
      <c r="D77" s="17">
        <v>43288.988618194497</v>
      </c>
      <c r="E77" s="17">
        <f t="shared" si="20"/>
        <v>44620</v>
      </c>
      <c r="F77" s="27">
        <f t="shared" si="15"/>
        <v>3.0747112009128275E-2</v>
      </c>
      <c r="G77" s="17">
        <f t="shared" si="14"/>
        <v>166.36577463463348</v>
      </c>
      <c r="H77" s="17">
        <f t="shared" si="16"/>
        <v>1331.0113818055033</v>
      </c>
      <c r="I77" s="13">
        <v>8</v>
      </c>
      <c r="J77" s="13">
        <v>8</v>
      </c>
      <c r="K77" s="17">
        <f t="shared" si="19"/>
        <v>1678.1828873173167</v>
      </c>
      <c r="L77" s="18"/>
      <c r="M77" s="17">
        <f t="shared" si="21"/>
        <v>1678.1828873173167</v>
      </c>
      <c r="N77" s="18">
        <f t="shared" si="22"/>
        <v>1678.2</v>
      </c>
    </row>
    <row r="78" spans="1:16" ht="15.75" x14ac:dyDescent="0.2">
      <c r="A78" s="13">
        <f t="shared" si="23"/>
        <v>73</v>
      </c>
      <c r="B78" s="19" t="s">
        <v>75</v>
      </c>
      <c r="C78" s="17">
        <v>2840.8</v>
      </c>
      <c r="D78" s="17">
        <v>41441.088190160881</v>
      </c>
      <c r="E78" s="17">
        <f t="shared" si="20"/>
        <v>43098.731717767318</v>
      </c>
      <c r="F78" s="27">
        <f t="shared" ref="F78:F84" si="24">E78/D78-100%</f>
        <v>4.0000000000000036E-2</v>
      </c>
      <c r="G78" s="17">
        <f t="shared" si="14"/>
        <v>388.48533712984454</v>
      </c>
      <c r="H78" s="17">
        <f t="shared" ref="H78:H84" si="25">E78-D78</f>
        <v>1657.6435276064367</v>
      </c>
      <c r="I78" s="13">
        <v>15</v>
      </c>
      <c r="J78" s="13">
        <v>15</v>
      </c>
      <c r="K78" s="17">
        <f t="shared" si="19"/>
        <v>3035.0426685649227</v>
      </c>
      <c r="L78" s="18"/>
      <c r="M78" s="17">
        <f t="shared" si="21"/>
        <v>3035.0426685649227</v>
      </c>
      <c r="N78" s="18">
        <f t="shared" si="22"/>
        <v>3035</v>
      </c>
    </row>
    <row r="79" spans="1:16" ht="15.75" x14ac:dyDescent="0.2">
      <c r="A79" s="13">
        <f t="shared" si="23"/>
        <v>74</v>
      </c>
      <c r="B79" s="19" t="s">
        <v>76</v>
      </c>
      <c r="C79" s="17">
        <v>883.1</v>
      </c>
      <c r="D79" s="17">
        <v>44182.762048955818</v>
      </c>
      <c r="E79" s="17">
        <f t="shared" si="20"/>
        <v>44620</v>
      </c>
      <c r="F79" s="27">
        <f t="shared" si="24"/>
        <v>9.8961208119969779E-3</v>
      </c>
      <c r="G79" s="17">
        <f t="shared" si="14"/>
        <v>78.561166091814528</v>
      </c>
      <c r="H79" s="17">
        <f t="shared" si="25"/>
        <v>437.23795104418241</v>
      </c>
      <c r="I79" s="13">
        <v>10</v>
      </c>
      <c r="J79" s="13">
        <v>11.5</v>
      </c>
      <c r="K79" s="17">
        <f t="shared" si="19"/>
        <v>1054.8455830459072</v>
      </c>
      <c r="L79" s="18"/>
      <c r="M79" s="17">
        <f t="shared" si="21"/>
        <v>1054.8455830459072</v>
      </c>
      <c r="N79" s="18">
        <f t="shared" si="22"/>
        <v>1054.8</v>
      </c>
    </row>
    <row r="80" spans="1:16" ht="15.75" x14ac:dyDescent="0.2">
      <c r="A80" s="13">
        <f t="shared" si="23"/>
        <v>75</v>
      </c>
      <c r="B80" s="19" t="s">
        <v>77</v>
      </c>
      <c r="C80" s="17">
        <v>1444.5</v>
      </c>
      <c r="D80" s="17">
        <v>39367.790288975237</v>
      </c>
      <c r="E80" s="17">
        <f t="shared" si="20"/>
        <v>40942.501900534247</v>
      </c>
      <c r="F80" s="27">
        <f t="shared" si="24"/>
        <v>4.0000000000000036E-2</v>
      </c>
      <c r="G80" s="17">
        <f t="shared" si="14"/>
        <v>246.03294218997982</v>
      </c>
      <c r="H80" s="17">
        <f t="shared" si="25"/>
        <v>1574.7116115590106</v>
      </c>
      <c r="I80" s="13">
        <v>10</v>
      </c>
      <c r="J80" s="13">
        <v>10</v>
      </c>
      <c r="K80" s="17">
        <f t="shared" si="19"/>
        <v>1567.5164710949898</v>
      </c>
      <c r="L80" s="18"/>
      <c r="M80" s="17">
        <f t="shared" si="21"/>
        <v>1567.5164710949898</v>
      </c>
      <c r="N80" s="18">
        <f t="shared" si="22"/>
        <v>1567.5</v>
      </c>
    </row>
    <row r="81" spans="1:16" ht="15.75" x14ac:dyDescent="0.2">
      <c r="A81" s="13">
        <f t="shared" si="23"/>
        <v>76</v>
      </c>
      <c r="B81" s="19" t="s">
        <v>78</v>
      </c>
      <c r="C81" s="17">
        <v>4626.3999999999996</v>
      </c>
      <c r="D81" s="17">
        <v>37106.774661268078</v>
      </c>
      <c r="E81" s="17">
        <f t="shared" si="20"/>
        <v>38591.045647718805</v>
      </c>
      <c r="F81" s="27">
        <f t="shared" si="24"/>
        <v>4.0000000000000036E-2</v>
      </c>
      <c r="G81" s="17">
        <f t="shared" si="14"/>
        <v>626.13674709226621</v>
      </c>
      <c r="H81" s="17">
        <f t="shared" si="25"/>
        <v>1484.2709864507269</v>
      </c>
      <c r="I81" s="13">
        <v>27</v>
      </c>
      <c r="J81" s="13">
        <v>27</v>
      </c>
      <c r="K81" s="17">
        <f t="shared" si="19"/>
        <v>4939.4683735461331</v>
      </c>
      <c r="L81" s="18"/>
      <c r="M81" s="17">
        <f t="shared" si="21"/>
        <v>4939.4683735461331</v>
      </c>
      <c r="N81" s="18">
        <f t="shared" si="22"/>
        <v>4939.5</v>
      </c>
    </row>
    <row r="82" spans="1:16" ht="15.75" x14ac:dyDescent="0.2">
      <c r="A82" s="13">
        <f t="shared" si="23"/>
        <v>77</v>
      </c>
      <c r="B82" s="19" t="s">
        <v>79</v>
      </c>
      <c r="C82" s="17">
        <v>3004.2</v>
      </c>
      <c r="D82" s="17">
        <v>37839.810673572218</v>
      </c>
      <c r="E82" s="17">
        <f t="shared" si="20"/>
        <v>39353.403100515105</v>
      </c>
      <c r="F82" s="27">
        <f t="shared" si="24"/>
        <v>4.0000000000000036E-2</v>
      </c>
      <c r="G82" s="17">
        <f t="shared" si="14"/>
        <v>402.02225733544628</v>
      </c>
      <c r="H82" s="17">
        <f t="shared" si="25"/>
        <v>1513.592426942887</v>
      </c>
      <c r="I82" s="13">
        <v>17</v>
      </c>
      <c r="J82" s="13">
        <v>17</v>
      </c>
      <c r="K82" s="17">
        <f t="shared" si="19"/>
        <v>3205.2111286677227</v>
      </c>
      <c r="L82" s="18">
        <v>13.11</v>
      </c>
      <c r="M82" s="17">
        <f t="shared" si="21"/>
        <v>2785.0079496993844</v>
      </c>
      <c r="N82" s="18">
        <f t="shared" si="22"/>
        <v>2785</v>
      </c>
    </row>
    <row r="83" spans="1:16" ht="15.75" x14ac:dyDescent="0.2">
      <c r="A83" s="13">
        <f t="shared" si="23"/>
        <v>78</v>
      </c>
      <c r="B83" s="16" t="s">
        <v>80</v>
      </c>
      <c r="C83" s="17">
        <v>2066.1999999999998</v>
      </c>
      <c r="D83" s="17">
        <v>42893.237094860946</v>
      </c>
      <c r="E83" s="17">
        <f t="shared" si="20"/>
        <v>44608.966578655389</v>
      </c>
      <c r="F83" s="27">
        <f t="shared" si="24"/>
        <v>4.0000000000000036E-2</v>
      </c>
      <c r="G83" s="17">
        <f t="shared" si="14"/>
        <v>294.87213200284816</v>
      </c>
      <c r="H83" s="17">
        <f t="shared" si="25"/>
        <v>1715.7294837944428</v>
      </c>
      <c r="I83" s="13">
        <v>11</v>
      </c>
      <c r="J83" s="13">
        <v>11</v>
      </c>
      <c r="K83" s="17">
        <f t="shared" si="19"/>
        <v>2213.6360660014238</v>
      </c>
      <c r="L83" s="18"/>
      <c r="M83" s="17">
        <f t="shared" si="21"/>
        <v>2213.6360660014238</v>
      </c>
      <c r="N83" s="18">
        <f t="shared" si="22"/>
        <v>2213.6</v>
      </c>
    </row>
    <row r="84" spans="1:16" ht="15.75" x14ac:dyDescent="0.2">
      <c r="A84" s="13">
        <f t="shared" si="23"/>
        <v>79</v>
      </c>
      <c r="B84" s="19" t="s">
        <v>81</v>
      </c>
      <c r="C84" s="17">
        <v>2170.9</v>
      </c>
      <c r="D84" s="17">
        <v>44182.762048955818</v>
      </c>
      <c r="E84" s="17">
        <f t="shared" si="20"/>
        <v>44620</v>
      </c>
      <c r="F84" s="27">
        <f t="shared" si="24"/>
        <v>9.8961208119969779E-3</v>
      </c>
      <c r="G84" s="17">
        <f t="shared" si="14"/>
        <v>75.145463218257376</v>
      </c>
      <c r="H84" s="17">
        <f t="shared" si="25"/>
        <v>437.23795104418241</v>
      </c>
      <c r="I84" s="13">
        <v>11</v>
      </c>
      <c r="J84" s="13">
        <v>11</v>
      </c>
      <c r="K84" s="17">
        <f t="shared" si="19"/>
        <v>2208.4727316091289</v>
      </c>
      <c r="L84" s="18"/>
      <c r="M84" s="17">
        <f t="shared" si="21"/>
        <v>2208.4727316091289</v>
      </c>
      <c r="N84" s="18">
        <f t="shared" si="22"/>
        <v>2208.5</v>
      </c>
    </row>
    <row r="85" spans="1:16" ht="15.75" x14ac:dyDescent="0.15">
      <c r="A85" s="13">
        <f t="shared" si="23"/>
        <v>80</v>
      </c>
      <c r="B85" s="19" t="s">
        <v>82</v>
      </c>
      <c r="C85" s="17">
        <v>0</v>
      </c>
      <c r="D85" s="17">
        <v>0</v>
      </c>
      <c r="E85" s="17">
        <f t="shared" si="20"/>
        <v>0</v>
      </c>
      <c r="F85" s="27"/>
      <c r="G85" s="17"/>
      <c r="H85" s="17"/>
      <c r="I85" s="13"/>
      <c r="J85" s="13"/>
      <c r="K85" s="17"/>
      <c r="L85" s="18"/>
      <c r="M85" s="17">
        <f t="shared" si="21"/>
        <v>0</v>
      </c>
      <c r="N85" s="18">
        <f t="shared" si="22"/>
        <v>0</v>
      </c>
      <c r="P85" s="1"/>
    </row>
    <row r="86" spans="1:16" ht="15.75" x14ac:dyDescent="0.2">
      <c r="A86" s="13">
        <f t="shared" si="23"/>
        <v>81</v>
      </c>
      <c r="B86" s="19" t="s">
        <v>83</v>
      </c>
      <c r="C86" s="17">
        <v>3406.6</v>
      </c>
      <c r="D86" s="17">
        <v>42893.237094860946</v>
      </c>
      <c r="E86" s="17">
        <f t="shared" si="20"/>
        <v>44608.966578655389</v>
      </c>
      <c r="F86" s="27">
        <f t="shared" ref="F86:F96" si="26">E86/D86-100%</f>
        <v>4.0000000000000036E-2</v>
      </c>
      <c r="G86" s="17">
        <f t="shared" ref="G86:G93" si="27">+H86*J86*12*1.302/1000</f>
        <v>530.76983760512667</v>
      </c>
      <c r="H86" s="17">
        <f t="shared" ref="H86:H96" si="28">E86-D86</f>
        <v>1715.7294837944428</v>
      </c>
      <c r="I86" s="13">
        <v>19.8</v>
      </c>
      <c r="J86" s="13">
        <v>19.8</v>
      </c>
      <c r="K86" s="17">
        <f>(C86/50*100*J86/I86+G86)*0.5</f>
        <v>3671.9849188025637</v>
      </c>
      <c r="L86" s="18"/>
      <c r="M86" s="17">
        <f t="shared" si="21"/>
        <v>3671.9849188025637</v>
      </c>
      <c r="N86" s="18">
        <f t="shared" si="22"/>
        <v>3672</v>
      </c>
    </row>
    <row r="87" spans="1:16" ht="15.75" x14ac:dyDescent="0.2">
      <c r="A87" s="13">
        <f t="shared" si="23"/>
        <v>82</v>
      </c>
      <c r="B87" s="19" t="s">
        <v>84</v>
      </c>
      <c r="C87" s="17">
        <v>9725.4</v>
      </c>
      <c r="D87" s="17">
        <v>41031.146718078686</v>
      </c>
      <c r="E87" s="17">
        <f t="shared" si="20"/>
        <v>42672.392586801834</v>
      </c>
      <c r="F87" s="27">
        <f t="shared" si="26"/>
        <v>4.0000000000000036E-2</v>
      </c>
      <c r="G87" s="17">
        <f t="shared" si="27"/>
        <v>1333.4269235523843</v>
      </c>
      <c r="H87" s="17">
        <f t="shared" si="28"/>
        <v>1641.2458687231483</v>
      </c>
      <c r="I87" s="13">
        <v>52</v>
      </c>
      <c r="J87" s="21">
        <v>52</v>
      </c>
      <c r="K87" s="17">
        <f>(C87/50*100*J87/I87+G87)*0.5</f>
        <v>10392.113461776193</v>
      </c>
      <c r="L87" s="18"/>
      <c r="M87" s="17">
        <f t="shared" si="21"/>
        <v>10392.113461776193</v>
      </c>
      <c r="N87" s="18">
        <f t="shared" si="22"/>
        <v>10392.1</v>
      </c>
    </row>
    <row r="88" spans="1:16" ht="15.75" x14ac:dyDescent="0.2">
      <c r="A88" s="13">
        <f t="shared" si="23"/>
        <v>83</v>
      </c>
      <c r="B88" s="19" t="s">
        <v>85</v>
      </c>
      <c r="C88" s="17">
        <v>2695.3</v>
      </c>
      <c r="D88" s="17">
        <v>42499.972350000004</v>
      </c>
      <c r="E88" s="17">
        <f t="shared" si="20"/>
        <v>44199.971244000008</v>
      </c>
      <c r="F88" s="27">
        <f t="shared" si="26"/>
        <v>4.0000000000000036E-2</v>
      </c>
      <c r="G88" s="17">
        <f t="shared" si="27"/>
        <v>332.00978399820076</v>
      </c>
      <c r="H88" s="17">
        <f t="shared" si="28"/>
        <v>1699.9988940000039</v>
      </c>
      <c r="I88" s="13">
        <v>12.5</v>
      </c>
      <c r="J88" s="13">
        <v>12.5</v>
      </c>
      <c r="K88" s="17">
        <f>(C88/49*100*J88/I88+G88)*0.49</f>
        <v>2857.9847941591183</v>
      </c>
      <c r="L88" s="18"/>
      <c r="M88" s="17">
        <f t="shared" si="21"/>
        <v>2857.9847941591183</v>
      </c>
      <c r="N88" s="18">
        <f t="shared" si="22"/>
        <v>2858</v>
      </c>
    </row>
    <row r="89" spans="1:16" ht="15.75" x14ac:dyDescent="0.2">
      <c r="A89" s="13">
        <f t="shared" si="23"/>
        <v>84</v>
      </c>
      <c r="B89" s="19" t="s">
        <v>86</v>
      </c>
      <c r="C89" s="17">
        <v>1804.3</v>
      </c>
      <c r="D89" s="17">
        <v>44182.762048955818</v>
      </c>
      <c r="E89" s="17">
        <f t="shared" si="20"/>
        <v>44620</v>
      </c>
      <c r="F89" s="27">
        <f t="shared" si="26"/>
        <v>9.8961208119969779E-3</v>
      </c>
      <c r="G89" s="17">
        <f t="shared" si="27"/>
        <v>75.145463218257376</v>
      </c>
      <c r="H89" s="17">
        <f t="shared" si="28"/>
        <v>437.23795104418241</v>
      </c>
      <c r="I89" s="13">
        <v>11</v>
      </c>
      <c r="J89" s="13">
        <v>11</v>
      </c>
      <c r="K89" s="17">
        <f>(C89/49*100*J89/I89+G89)*0.49</f>
        <v>1841.1212769769456</v>
      </c>
      <c r="L89" s="18"/>
      <c r="M89" s="17">
        <f t="shared" si="21"/>
        <v>1841.1212769769456</v>
      </c>
      <c r="N89" s="18">
        <f t="shared" si="22"/>
        <v>1841.1</v>
      </c>
    </row>
    <row r="90" spans="1:16" ht="15.75" x14ac:dyDescent="0.2">
      <c r="A90" s="13">
        <f t="shared" si="23"/>
        <v>85</v>
      </c>
      <c r="B90" s="19" t="s">
        <v>87</v>
      </c>
      <c r="C90" s="17">
        <v>2042.3</v>
      </c>
      <c r="D90" s="17">
        <v>44011.399644145291</v>
      </c>
      <c r="E90" s="17">
        <f t="shared" si="20"/>
        <v>44620</v>
      </c>
      <c r="F90" s="27">
        <f t="shared" si="26"/>
        <v>1.382824360905488E-2</v>
      </c>
      <c r="G90" s="17">
        <f t="shared" si="27"/>
        <v>95.087719598739739</v>
      </c>
      <c r="H90" s="17">
        <f t="shared" si="28"/>
        <v>608.60035585470905</v>
      </c>
      <c r="I90" s="13">
        <v>10</v>
      </c>
      <c r="J90" s="13">
        <v>10</v>
      </c>
      <c r="K90" s="17">
        <f t="shared" ref="K90:K96" si="29">(C90/50*100*J90/I90+G90)*0.5</f>
        <v>2089.8438597993695</v>
      </c>
      <c r="L90" s="18"/>
      <c r="M90" s="17">
        <f t="shared" si="21"/>
        <v>2089.8438597993695</v>
      </c>
      <c r="N90" s="18">
        <f t="shared" si="22"/>
        <v>2089.8000000000002</v>
      </c>
    </row>
    <row r="91" spans="1:16" ht="15.75" x14ac:dyDescent="0.2">
      <c r="A91" s="13">
        <f t="shared" si="23"/>
        <v>86</v>
      </c>
      <c r="B91" s="19" t="s">
        <v>88</v>
      </c>
      <c r="C91" s="17">
        <v>1415</v>
      </c>
      <c r="D91" s="17">
        <v>39769.054145223767</v>
      </c>
      <c r="E91" s="17">
        <f t="shared" si="20"/>
        <v>41359.816311032722</v>
      </c>
      <c r="F91" s="27">
        <f t="shared" si="26"/>
        <v>4.0000000000000036E-2</v>
      </c>
      <c r="G91" s="17">
        <f t="shared" si="27"/>
        <v>193.86173101307315</v>
      </c>
      <c r="H91" s="17">
        <f t="shared" si="28"/>
        <v>1590.7621658089556</v>
      </c>
      <c r="I91" s="13">
        <v>7.8</v>
      </c>
      <c r="J91" s="13">
        <v>7.8</v>
      </c>
      <c r="K91" s="17">
        <f t="shared" si="29"/>
        <v>1511.9308655065365</v>
      </c>
      <c r="L91" s="18"/>
      <c r="M91" s="17">
        <f t="shared" si="21"/>
        <v>1511.9308655065365</v>
      </c>
      <c r="N91" s="18">
        <f t="shared" si="22"/>
        <v>1511.9</v>
      </c>
    </row>
    <row r="92" spans="1:16" ht="15.75" x14ac:dyDescent="0.2">
      <c r="A92" s="13">
        <f t="shared" si="23"/>
        <v>87</v>
      </c>
      <c r="B92" s="19" t="s">
        <v>89</v>
      </c>
      <c r="C92" s="17">
        <v>366.5</v>
      </c>
      <c r="D92" s="17">
        <v>36122.251145553324</v>
      </c>
      <c r="E92" s="17">
        <f t="shared" si="20"/>
        <v>37567.141191375456</v>
      </c>
      <c r="F92" s="27">
        <f t="shared" si="26"/>
        <v>4.0000000000000036E-2</v>
      </c>
      <c r="G92" s="17">
        <f t="shared" si="27"/>
        <v>45.149924151849994</v>
      </c>
      <c r="H92" s="17">
        <f t="shared" si="28"/>
        <v>1444.8900458221324</v>
      </c>
      <c r="I92" s="13">
        <v>2</v>
      </c>
      <c r="J92" s="13">
        <v>2</v>
      </c>
      <c r="K92" s="17">
        <f t="shared" si="29"/>
        <v>389.07496207592499</v>
      </c>
      <c r="L92" s="18">
        <v>0</v>
      </c>
      <c r="M92" s="17">
        <f t="shared" si="21"/>
        <v>389.07496207592499</v>
      </c>
      <c r="N92" s="18">
        <f t="shared" si="22"/>
        <v>389.1</v>
      </c>
    </row>
    <row r="93" spans="1:16" ht="15.75" x14ac:dyDescent="0.2">
      <c r="A93" s="13">
        <f t="shared" si="23"/>
        <v>88</v>
      </c>
      <c r="B93" s="19" t="s">
        <v>90</v>
      </c>
      <c r="C93" s="17">
        <v>1016.8</v>
      </c>
      <c r="D93" s="17">
        <v>37783.513436409456</v>
      </c>
      <c r="E93" s="17">
        <f t="shared" si="20"/>
        <v>39294.853973865836</v>
      </c>
      <c r="F93" s="27">
        <f t="shared" si="26"/>
        <v>4.0000000000000036E-2</v>
      </c>
      <c r="G93" s="17">
        <f t="shared" si="27"/>
        <v>165.29229190052948</v>
      </c>
      <c r="H93" s="17">
        <f t="shared" si="28"/>
        <v>1511.3405374563808</v>
      </c>
      <c r="I93" s="13">
        <v>7</v>
      </c>
      <c r="J93" s="13">
        <v>7</v>
      </c>
      <c r="K93" s="17">
        <f t="shared" si="29"/>
        <v>1099.4461459502647</v>
      </c>
      <c r="L93" s="18"/>
      <c r="M93" s="17">
        <f t="shared" si="21"/>
        <v>1099.4461459502647</v>
      </c>
      <c r="N93" s="18">
        <f t="shared" si="22"/>
        <v>1099.4000000000001</v>
      </c>
    </row>
    <row r="94" spans="1:16" ht="15.75" x14ac:dyDescent="0.2">
      <c r="A94" s="13">
        <f t="shared" si="23"/>
        <v>89</v>
      </c>
      <c r="B94" s="19" t="s">
        <v>91</v>
      </c>
      <c r="C94" s="17">
        <v>1550.8</v>
      </c>
      <c r="D94" s="17">
        <v>45153.233382212027</v>
      </c>
      <c r="E94" s="17">
        <f t="shared" si="20"/>
        <v>45153.233382212027</v>
      </c>
      <c r="F94" s="27">
        <f t="shared" si="26"/>
        <v>0</v>
      </c>
      <c r="G94" s="17">
        <f>+H94*J94*12*1.302/1000</f>
        <v>0</v>
      </c>
      <c r="H94" s="17">
        <f t="shared" si="28"/>
        <v>0</v>
      </c>
      <c r="I94" s="13">
        <v>7</v>
      </c>
      <c r="J94" s="13">
        <v>7</v>
      </c>
      <c r="K94" s="17">
        <f t="shared" si="29"/>
        <v>1550.8</v>
      </c>
      <c r="L94" s="18"/>
      <c r="M94" s="17">
        <f t="shared" si="21"/>
        <v>1550.8</v>
      </c>
      <c r="N94" s="18">
        <f t="shared" si="22"/>
        <v>1550.8</v>
      </c>
    </row>
    <row r="95" spans="1:16" ht="15.75" x14ac:dyDescent="0.2">
      <c r="A95" s="13">
        <f t="shared" si="23"/>
        <v>90</v>
      </c>
      <c r="B95" s="19" t="s">
        <v>92</v>
      </c>
      <c r="C95" s="17">
        <v>1189.8</v>
      </c>
      <c r="D95" s="17">
        <v>44182.762048955818</v>
      </c>
      <c r="E95" s="17">
        <f t="shared" si="20"/>
        <v>44620</v>
      </c>
      <c r="F95" s="27">
        <f t="shared" si="26"/>
        <v>9.8961208119969779E-3</v>
      </c>
      <c r="G95" s="17">
        <f>+H95*J95*12*1.302/1000</f>
        <v>40.988434482685832</v>
      </c>
      <c r="H95" s="17">
        <f t="shared" si="28"/>
        <v>437.23795104418241</v>
      </c>
      <c r="I95" s="13">
        <v>6</v>
      </c>
      <c r="J95" s="13">
        <v>6</v>
      </c>
      <c r="K95" s="17">
        <f t="shared" si="29"/>
        <v>1210.2942172413429</v>
      </c>
      <c r="L95" s="18"/>
      <c r="M95" s="17">
        <f t="shared" si="21"/>
        <v>1210.2942172413429</v>
      </c>
      <c r="N95" s="18">
        <f t="shared" si="22"/>
        <v>1210.3</v>
      </c>
    </row>
    <row r="96" spans="1:16" ht="15.75" x14ac:dyDescent="0.2">
      <c r="A96" s="13">
        <f t="shared" si="23"/>
        <v>91</v>
      </c>
      <c r="B96" s="19" t="s">
        <v>93</v>
      </c>
      <c r="C96" s="17">
        <v>889.5</v>
      </c>
      <c r="D96" s="17">
        <v>37899.36619420736</v>
      </c>
      <c r="E96" s="17">
        <f t="shared" si="20"/>
        <v>39415.340841975652</v>
      </c>
      <c r="F96" s="27">
        <f t="shared" si="26"/>
        <v>4.0000000000000036E-2</v>
      </c>
      <c r="G96" s="17">
        <f>+H96*J96*12*1.302/1000</f>
        <v>130.27073343202494</v>
      </c>
      <c r="H96" s="17">
        <f t="shared" si="28"/>
        <v>1515.9746477682929</v>
      </c>
      <c r="I96" s="13">
        <v>5</v>
      </c>
      <c r="J96" s="13">
        <v>5.5</v>
      </c>
      <c r="K96" s="17">
        <f t="shared" si="29"/>
        <v>1043.5853667160125</v>
      </c>
      <c r="L96" s="18"/>
      <c r="M96" s="17">
        <f t="shared" si="21"/>
        <v>1043.5853667160125</v>
      </c>
      <c r="N96" s="18">
        <f t="shared" si="22"/>
        <v>1043.5999999999999</v>
      </c>
    </row>
    <row r="97" spans="1:16" ht="15.75" x14ac:dyDescent="0.15">
      <c r="A97" s="13">
        <f t="shared" si="23"/>
        <v>92</v>
      </c>
      <c r="B97" s="19" t="s">
        <v>94</v>
      </c>
      <c r="C97" s="17">
        <v>0</v>
      </c>
      <c r="D97" s="17">
        <v>0</v>
      </c>
      <c r="E97" s="17">
        <f t="shared" si="20"/>
        <v>0</v>
      </c>
      <c r="F97" s="27"/>
      <c r="G97" s="17"/>
      <c r="H97" s="17"/>
      <c r="I97" s="13"/>
      <c r="J97" s="13"/>
      <c r="K97" s="17"/>
      <c r="L97" s="18"/>
      <c r="M97" s="17">
        <f t="shared" si="21"/>
        <v>0</v>
      </c>
      <c r="N97" s="18">
        <f t="shared" si="22"/>
        <v>0</v>
      </c>
      <c r="P97" s="1"/>
    </row>
    <row r="98" spans="1:16" ht="15.75" x14ac:dyDescent="0.2">
      <c r="A98" s="13">
        <f t="shared" si="23"/>
        <v>93</v>
      </c>
      <c r="B98" s="19" t="s">
        <v>94</v>
      </c>
      <c r="C98" s="17">
        <v>6460</v>
      </c>
      <c r="D98" s="17">
        <v>42882.472101149993</v>
      </c>
      <c r="E98" s="17">
        <f t="shared" si="20"/>
        <v>44597.770985195995</v>
      </c>
      <c r="F98" s="27">
        <f t="shared" ref="F98:F129" si="30">E98/D98-100%</f>
        <v>4.0000000000000036E-2</v>
      </c>
      <c r="G98" s="17">
        <f t="shared" ref="G98:G146" si="31">+H98*J98*12*1.302/1000</f>
        <v>1731.2690027760236</v>
      </c>
      <c r="H98" s="17">
        <f t="shared" ref="H98:H129" si="32">E98-D98</f>
        <v>1715.2988840460021</v>
      </c>
      <c r="I98" s="13">
        <v>64.599999999999994</v>
      </c>
      <c r="J98" s="13">
        <v>64.599999999999994</v>
      </c>
      <c r="K98" s="17">
        <f t="shared" ref="K98:K105" si="33">(C98/50*100*J98/I98+G98)*0.5</f>
        <v>7325.6345013880109</v>
      </c>
      <c r="L98" s="18">
        <v>5.54</v>
      </c>
      <c r="M98" s="17">
        <f t="shared" si="21"/>
        <v>6919.7943500111151</v>
      </c>
      <c r="N98" s="18">
        <f t="shared" si="22"/>
        <v>6919.8</v>
      </c>
    </row>
    <row r="99" spans="1:16" ht="15.75" x14ac:dyDescent="0.15">
      <c r="A99" s="13">
        <f t="shared" si="23"/>
        <v>94</v>
      </c>
      <c r="B99" s="33" t="s">
        <v>95</v>
      </c>
      <c r="C99" s="17">
        <v>7712.8</v>
      </c>
      <c r="D99" s="17">
        <v>42453.385986783236</v>
      </c>
      <c r="E99" s="17">
        <f t="shared" si="20"/>
        <v>44151.521426254571</v>
      </c>
      <c r="F99" s="27">
        <f t="shared" si="30"/>
        <v>4.0000000000000036E-2</v>
      </c>
      <c r="G99" s="17">
        <f t="shared" si="31"/>
        <v>1162.0870630559455</v>
      </c>
      <c r="H99" s="17">
        <f t="shared" si="32"/>
        <v>1698.1354394713344</v>
      </c>
      <c r="I99" s="13">
        <v>43.8</v>
      </c>
      <c r="J99" s="13">
        <v>43.8</v>
      </c>
      <c r="K99" s="17">
        <f t="shared" si="33"/>
        <v>8293.843531527973</v>
      </c>
      <c r="L99" s="18"/>
      <c r="M99" s="17">
        <f t="shared" si="21"/>
        <v>8293.843531527973</v>
      </c>
      <c r="N99" s="18">
        <f t="shared" si="22"/>
        <v>8293.7999999999993</v>
      </c>
      <c r="P99" s="1"/>
    </row>
    <row r="100" spans="1:16" ht="15.75" x14ac:dyDescent="0.2">
      <c r="A100" s="13">
        <f t="shared" si="23"/>
        <v>95</v>
      </c>
      <c r="B100" s="19" t="s">
        <v>96</v>
      </c>
      <c r="C100" s="17">
        <v>6414</v>
      </c>
      <c r="D100" s="17">
        <v>45257.366177368211</v>
      </c>
      <c r="E100" s="17">
        <f t="shared" si="20"/>
        <v>45257.366177368211</v>
      </c>
      <c r="F100" s="27">
        <f t="shared" si="30"/>
        <v>0</v>
      </c>
      <c r="G100" s="17">
        <f t="shared" si="31"/>
        <v>0</v>
      </c>
      <c r="H100" s="17">
        <f t="shared" si="32"/>
        <v>0</v>
      </c>
      <c r="I100" s="13">
        <v>42</v>
      </c>
      <c r="J100" s="13">
        <v>43</v>
      </c>
      <c r="K100" s="17">
        <f t="shared" si="33"/>
        <v>6566.7142857142853</v>
      </c>
      <c r="L100" s="18"/>
      <c r="M100" s="17">
        <f t="shared" si="21"/>
        <v>6566.7142857142853</v>
      </c>
      <c r="N100" s="18">
        <f t="shared" si="22"/>
        <v>6566.7</v>
      </c>
    </row>
    <row r="101" spans="1:16" ht="15.75" x14ac:dyDescent="0.2">
      <c r="A101" s="13">
        <f t="shared" si="23"/>
        <v>96</v>
      </c>
      <c r="B101" s="19" t="s">
        <v>97</v>
      </c>
      <c r="C101" s="17">
        <v>1099.5</v>
      </c>
      <c r="D101" s="17">
        <v>44182.762048955818</v>
      </c>
      <c r="E101" s="17">
        <f t="shared" si="20"/>
        <v>44620</v>
      </c>
      <c r="F101" s="27">
        <f t="shared" si="30"/>
        <v>9.8961208119969779E-3</v>
      </c>
      <c r="G101" s="17">
        <f t="shared" si="31"/>
        <v>75.145463218257376</v>
      </c>
      <c r="H101" s="17">
        <f t="shared" si="32"/>
        <v>437.23795104418241</v>
      </c>
      <c r="I101" s="13">
        <v>9</v>
      </c>
      <c r="J101" s="13">
        <v>11</v>
      </c>
      <c r="K101" s="17">
        <f t="shared" si="33"/>
        <v>1381.4060649424619</v>
      </c>
      <c r="L101" s="18">
        <v>9.67</v>
      </c>
      <c r="M101" s="17">
        <f t="shared" si="21"/>
        <v>1247.8240984625259</v>
      </c>
      <c r="N101" s="18">
        <f t="shared" si="22"/>
        <v>1247.8</v>
      </c>
    </row>
    <row r="102" spans="1:16" ht="15.75" x14ac:dyDescent="0.2">
      <c r="A102" s="13">
        <f t="shared" si="23"/>
        <v>97</v>
      </c>
      <c r="B102" s="19" t="s">
        <v>98</v>
      </c>
      <c r="C102" s="17">
        <v>6445.5</v>
      </c>
      <c r="D102" s="17">
        <v>40778.79696365878</v>
      </c>
      <c r="E102" s="17">
        <f t="shared" si="20"/>
        <v>42409.948842205136</v>
      </c>
      <c r="F102" s="27">
        <f t="shared" si="30"/>
        <v>4.0000000000000036E-2</v>
      </c>
      <c r="G102" s="17">
        <f t="shared" si="31"/>
        <v>942.94932716510584</v>
      </c>
      <c r="H102" s="17">
        <f t="shared" si="32"/>
        <v>1631.1518785463559</v>
      </c>
      <c r="I102" s="13">
        <v>37</v>
      </c>
      <c r="J102" s="13">
        <v>37</v>
      </c>
      <c r="K102" s="17">
        <f t="shared" si="33"/>
        <v>6916.9746635825531</v>
      </c>
      <c r="L102" s="18"/>
      <c r="M102" s="17">
        <f t="shared" si="21"/>
        <v>6916.9746635825531</v>
      </c>
      <c r="N102" s="18">
        <f t="shared" si="22"/>
        <v>6917</v>
      </c>
    </row>
    <row r="103" spans="1:16" ht="15.75" x14ac:dyDescent="0.2">
      <c r="A103" s="13">
        <f t="shared" si="23"/>
        <v>98</v>
      </c>
      <c r="B103" s="19" t="s">
        <v>99</v>
      </c>
      <c r="C103" s="17">
        <v>6539.5</v>
      </c>
      <c r="D103" s="17">
        <v>42893.237094860946</v>
      </c>
      <c r="E103" s="17">
        <f t="shared" si="20"/>
        <v>44608.966578655389</v>
      </c>
      <c r="F103" s="27">
        <f t="shared" si="30"/>
        <v>4.0000000000000036E-2</v>
      </c>
      <c r="G103" s="17">
        <f t="shared" si="31"/>
        <v>991.84262582776182</v>
      </c>
      <c r="H103" s="17">
        <f t="shared" si="32"/>
        <v>1715.7294837944428</v>
      </c>
      <c r="I103" s="13">
        <v>35</v>
      </c>
      <c r="J103" s="13">
        <v>37</v>
      </c>
      <c r="K103" s="17">
        <f t="shared" si="33"/>
        <v>7409.107027199595</v>
      </c>
      <c r="L103" s="18">
        <v>5.66</v>
      </c>
      <c r="M103" s="17">
        <f t="shared" si="21"/>
        <v>6989.7515694600979</v>
      </c>
      <c r="N103" s="18">
        <v>6989.7</v>
      </c>
    </row>
    <row r="104" spans="1:16" ht="15.75" x14ac:dyDescent="0.2">
      <c r="A104" s="13">
        <f t="shared" si="23"/>
        <v>99</v>
      </c>
      <c r="B104" s="19" t="s">
        <v>100</v>
      </c>
      <c r="C104" s="17">
        <v>2163.5</v>
      </c>
      <c r="D104" s="17">
        <v>41757.769231154336</v>
      </c>
      <c r="E104" s="17">
        <f t="shared" si="20"/>
        <v>43428.080000400514</v>
      </c>
      <c r="F104" s="27">
        <f t="shared" si="30"/>
        <v>4.0000000000000036E-2</v>
      </c>
      <c r="G104" s="17">
        <f t="shared" si="31"/>
        <v>313.16322550442743</v>
      </c>
      <c r="H104" s="17">
        <f t="shared" si="32"/>
        <v>1670.3107692461781</v>
      </c>
      <c r="I104" s="13">
        <v>12</v>
      </c>
      <c r="J104" s="13">
        <v>12</v>
      </c>
      <c r="K104" s="17">
        <f t="shared" si="33"/>
        <v>2320.0816127522139</v>
      </c>
      <c r="L104" s="18">
        <v>16.54</v>
      </c>
      <c r="M104" s="17">
        <f t="shared" si="21"/>
        <v>1936.3401140029978</v>
      </c>
      <c r="N104" s="18">
        <f t="shared" si="22"/>
        <v>1936.3</v>
      </c>
    </row>
    <row r="105" spans="1:16" ht="15.75" x14ac:dyDescent="0.2">
      <c r="A105" s="13">
        <f t="shared" si="23"/>
        <v>100</v>
      </c>
      <c r="B105" s="19" t="s">
        <v>101</v>
      </c>
      <c r="C105" s="17">
        <v>3561.3</v>
      </c>
      <c r="D105" s="17">
        <v>42893.237094860946</v>
      </c>
      <c r="E105" s="17">
        <f t="shared" si="20"/>
        <v>44608.966578655389</v>
      </c>
      <c r="F105" s="27">
        <f t="shared" si="30"/>
        <v>4.0000000000000036E-2</v>
      </c>
      <c r="G105" s="17">
        <f t="shared" si="31"/>
        <v>495.92131291388091</v>
      </c>
      <c r="H105" s="17">
        <f t="shared" si="32"/>
        <v>1715.7294837944428</v>
      </c>
      <c r="I105" s="13">
        <v>18.5</v>
      </c>
      <c r="J105" s="13">
        <v>18.5</v>
      </c>
      <c r="K105" s="17">
        <f t="shared" si="33"/>
        <v>3809.2606564569405</v>
      </c>
      <c r="L105" s="18"/>
      <c r="M105" s="17">
        <f t="shared" si="21"/>
        <v>3809.2606564569405</v>
      </c>
      <c r="N105" s="18">
        <f t="shared" si="22"/>
        <v>3809.3</v>
      </c>
    </row>
    <row r="106" spans="1:16" ht="15.75" x14ac:dyDescent="0.2">
      <c r="A106" s="13">
        <f t="shared" si="23"/>
        <v>101</v>
      </c>
      <c r="B106" s="19" t="s">
        <v>102</v>
      </c>
      <c r="C106" s="17">
        <v>2628.4</v>
      </c>
      <c r="D106" s="17">
        <v>44182.762048955818</v>
      </c>
      <c r="E106" s="17">
        <f t="shared" si="20"/>
        <v>44620</v>
      </c>
      <c r="F106" s="27">
        <f t="shared" si="30"/>
        <v>9.8961208119969779E-3</v>
      </c>
      <c r="G106" s="17">
        <f t="shared" si="31"/>
        <v>116.13389770094319</v>
      </c>
      <c r="H106" s="17">
        <f t="shared" si="32"/>
        <v>437.23795104418241</v>
      </c>
      <c r="I106" s="13">
        <v>16</v>
      </c>
      <c r="J106" s="13">
        <v>17</v>
      </c>
      <c r="K106" s="17">
        <f>(C106/49*100*J106/I106+G106)*0.49</f>
        <v>2849.5806098734624</v>
      </c>
      <c r="L106" s="18"/>
      <c r="M106" s="17">
        <f t="shared" si="21"/>
        <v>2849.5806098734624</v>
      </c>
      <c r="N106" s="18">
        <f t="shared" si="22"/>
        <v>2849.6</v>
      </c>
    </row>
    <row r="107" spans="1:16" ht="15.75" x14ac:dyDescent="0.2">
      <c r="A107" s="13">
        <f t="shared" si="23"/>
        <v>102</v>
      </c>
      <c r="B107" s="19" t="s">
        <v>103</v>
      </c>
      <c r="C107" s="17">
        <v>6648</v>
      </c>
      <c r="D107" s="17">
        <v>39354.968976275173</v>
      </c>
      <c r="E107" s="17">
        <f t="shared" si="20"/>
        <v>40929.167735326184</v>
      </c>
      <c r="F107" s="27">
        <f t="shared" si="30"/>
        <v>4.0000000000000036E-2</v>
      </c>
      <c r="G107" s="17">
        <f t="shared" si="31"/>
        <v>934.62069363369369</v>
      </c>
      <c r="H107" s="17">
        <f t="shared" si="32"/>
        <v>1574.1987590510107</v>
      </c>
      <c r="I107" s="13">
        <v>37</v>
      </c>
      <c r="J107" s="13">
        <v>38</v>
      </c>
      <c r="K107" s="17">
        <f t="shared" ref="K107:K118" si="34">(C107/50*100*J107/I107+G107)*0.5</f>
        <v>7294.9860224925224</v>
      </c>
      <c r="L107" s="18">
        <v>13.39</v>
      </c>
      <c r="M107" s="17">
        <f t="shared" si="21"/>
        <v>6318.1873940807736</v>
      </c>
      <c r="N107" s="18">
        <f t="shared" si="22"/>
        <v>6318.2</v>
      </c>
    </row>
    <row r="108" spans="1:16" ht="15.75" x14ac:dyDescent="0.2">
      <c r="A108" s="13">
        <f t="shared" si="23"/>
        <v>103</v>
      </c>
      <c r="B108" s="19" t="s">
        <v>104</v>
      </c>
      <c r="C108" s="17">
        <v>1032.8</v>
      </c>
      <c r="D108" s="17">
        <v>41405.070968172819</v>
      </c>
      <c r="E108" s="17">
        <f t="shared" si="20"/>
        <v>43061.273806899735</v>
      </c>
      <c r="F108" s="27">
        <f t="shared" si="30"/>
        <v>4.0000000000000036E-2</v>
      </c>
      <c r="G108" s="17">
        <f t="shared" si="31"/>
        <v>232.88861837042413</v>
      </c>
      <c r="H108" s="17">
        <f t="shared" si="32"/>
        <v>1656.2028387269165</v>
      </c>
      <c r="I108" s="13">
        <v>6.5</v>
      </c>
      <c r="J108" s="13">
        <v>9</v>
      </c>
      <c r="K108" s="17">
        <f t="shared" si="34"/>
        <v>1546.475078415981</v>
      </c>
      <c r="L108" s="18"/>
      <c r="M108" s="17">
        <f t="shared" si="21"/>
        <v>1546.475078415981</v>
      </c>
      <c r="N108" s="18">
        <f t="shared" si="22"/>
        <v>1546.5</v>
      </c>
    </row>
    <row r="109" spans="1:16" ht="15.75" x14ac:dyDescent="0.2">
      <c r="A109" s="13">
        <f t="shared" si="23"/>
        <v>104</v>
      </c>
      <c r="B109" s="19" t="s">
        <v>105</v>
      </c>
      <c r="C109" s="17">
        <v>830.1</v>
      </c>
      <c r="D109" s="17">
        <v>33156.667097595062</v>
      </c>
      <c r="E109" s="17">
        <f t="shared" si="20"/>
        <v>34482.933781498868</v>
      </c>
      <c r="F109" s="27">
        <f t="shared" si="30"/>
        <v>4.0000000000000036E-2</v>
      </c>
      <c r="G109" s="17">
        <f t="shared" si="31"/>
        <v>99.463635212702755</v>
      </c>
      <c r="H109" s="17">
        <f t="shared" si="32"/>
        <v>1326.2666839038066</v>
      </c>
      <c r="I109" s="13">
        <v>5</v>
      </c>
      <c r="J109" s="13">
        <v>4.8</v>
      </c>
      <c r="K109" s="17">
        <f t="shared" si="34"/>
        <v>846.6278176063513</v>
      </c>
      <c r="L109" s="18">
        <v>23.63</v>
      </c>
      <c r="M109" s="17">
        <f t="shared" si="21"/>
        <v>646.56966430597049</v>
      </c>
      <c r="N109" s="18">
        <v>646.6</v>
      </c>
    </row>
    <row r="110" spans="1:16" ht="15.75" x14ac:dyDescent="0.2">
      <c r="A110" s="13">
        <f t="shared" si="23"/>
        <v>105</v>
      </c>
      <c r="B110" s="19" t="s">
        <v>106</v>
      </c>
      <c r="C110" s="17">
        <v>1004.2</v>
      </c>
      <c r="D110" s="17">
        <v>40295.081562103558</v>
      </c>
      <c r="E110" s="17">
        <f t="shared" si="20"/>
        <v>41906.884824587702</v>
      </c>
      <c r="F110" s="27">
        <f t="shared" si="30"/>
        <v>4.0000000000000036E-2</v>
      </c>
      <c r="G110" s="17">
        <f t="shared" si="31"/>
        <v>176.2796992113658</v>
      </c>
      <c r="H110" s="17">
        <f t="shared" si="32"/>
        <v>1611.8032624841435</v>
      </c>
      <c r="I110" s="13">
        <v>6</v>
      </c>
      <c r="J110" s="13">
        <v>7</v>
      </c>
      <c r="K110" s="17">
        <f t="shared" si="34"/>
        <v>1259.7065162723495</v>
      </c>
      <c r="L110" s="18"/>
      <c r="M110" s="17">
        <f t="shared" si="21"/>
        <v>1259.7065162723495</v>
      </c>
      <c r="N110" s="18">
        <f t="shared" si="22"/>
        <v>1259.7</v>
      </c>
    </row>
    <row r="111" spans="1:16" ht="31.5" x14ac:dyDescent="0.15">
      <c r="A111" s="13">
        <f t="shared" si="23"/>
        <v>106</v>
      </c>
      <c r="B111" s="16" t="s">
        <v>107</v>
      </c>
      <c r="C111" s="17">
        <v>6778.9</v>
      </c>
      <c r="D111" s="17">
        <v>42839.211261878918</v>
      </c>
      <c r="E111" s="17">
        <f t="shared" si="20"/>
        <v>44552.779712354073</v>
      </c>
      <c r="F111" s="27">
        <f t="shared" si="30"/>
        <v>4.0000000000000036E-2</v>
      </c>
      <c r="G111" s="17">
        <f t="shared" si="31"/>
        <v>1017.3661518685054</v>
      </c>
      <c r="H111" s="17">
        <f t="shared" si="32"/>
        <v>1713.5684504751553</v>
      </c>
      <c r="I111" s="13">
        <v>38</v>
      </c>
      <c r="J111" s="13">
        <v>38</v>
      </c>
      <c r="K111" s="17">
        <f t="shared" si="34"/>
        <v>7287.5830759342534</v>
      </c>
      <c r="L111" s="18"/>
      <c r="M111" s="17">
        <f t="shared" si="21"/>
        <v>7287.5830759342534</v>
      </c>
      <c r="N111" s="18">
        <f t="shared" si="22"/>
        <v>7287.6</v>
      </c>
      <c r="P111" s="1"/>
    </row>
    <row r="112" spans="1:16" ht="15.75" x14ac:dyDescent="0.2">
      <c r="A112" s="13">
        <f t="shared" si="23"/>
        <v>107</v>
      </c>
      <c r="B112" s="19" t="s">
        <v>108</v>
      </c>
      <c r="C112" s="17">
        <v>7503.8</v>
      </c>
      <c r="D112" s="17">
        <v>42893.237094860946</v>
      </c>
      <c r="E112" s="17">
        <f t="shared" si="20"/>
        <v>44608.966578655389</v>
      </c>
      <c r="F112" s="27">
        <f t="shared" si="30"/>
        <v>4.0000000000000036E-2</v>
      </c>
      <c r="G112" s="17">
        <f t="shared" si="31"/>
        <v>1072.2622981921752</v>
      </c>
      <c r="H112" s="17">
        <f t="shared" si="32"/>
        <v>1715.7294837944428</v>
      </c>
      <c r="I112" s="13">
        <v>40</v>
      </c>
      <c r="J112" s="13">
        <v>40</v>
      </c>
      <c r="K112" s="17">
        <f t="shared" si="34"/>
        <v>8039.9311490960881</v>
      </c>
      <c r="L112" s="18"/>
      <c r="M112" s="17">
        <f t="shared" si="21"/>
        <v>8039.9311490960881</v>
      </c>
      <c r="N112" s="18">
        <f t="shared" si="22"/>
        <v>8039.9</v>
      </c>
    </row>
    <row r="113" spans="1:16" ht="15.75" x14ac:dyDescent="0.2">
      <c r="A113" s="13">
        <f t="shared" si="23"/>
        <v>108</v>
      </c>
      <c r="B113" s="19" t="s">
        <v>109</v>
      </c>
      <c r="C113" s="17">
        <v>940.1</v>
      </c>
      <c r="D113" s="17">
        <v>42893.237094860946</v>
      </c>
      <c r="E113" s="17">
        <f t="shared" si="20"/>
        <v>44608.966578655389</v>
      </c>
      <c r="F113" s="27">
        <f t="shared" si="30"/>
        <v>4.0000000000000036E-2</v>
      </c>
      <c r="G113" s="17">
        <f t="shared" si="31"/>
        <v>134.0327872740219</v>
      </c>
      <c r="H113" s="17">
        <f t="shared" si="32"/>
        <v>1715.7294837944428</v>
      </c>
      <c r="I113" s="13">
        <v>5</v>
      </c>
      <c r="J113" s="13">
        <v>5</v>
      </c>
      <c r="K113" s="17">
        <f t="shared" si="34"/>
        <v>1007.116393637011</v>
      </c>
      <c r="L113" s="18"/>
      <c r="M113" s="17">
        <f t="shared" si="21"/>
        <v>1007.116393637011</v>
      </c>
      <c r="N113" s="18">
        <f t="shared" si="22"/>
        <v>1007.1</v>
      </c>
    </row>
    <row r="114" spans="1:16" ht="15.75" x14ac:dyDescent="0.2">
      <c r="A114" s="13">
        <f t="shared" si="23"/>
        <v>109</v>
      </c>
      <c r="B114" s="19" t="s">
        <v>110</v>
      </c>
      <c r="C114" s="17">
        <v>4899</v>
      </c>
      <c r="D114" s="17">
        <v>42893.237094860946</v>
      </c>
      <c r="E114" s="17">
        <f t="shared" si="20"/>
        <v>44608.966578655389</v>
      </c>
      <c r="F114" s="27">
        <f t="shared" si="30"/>
        <v>4.0000000000000036E-2</v>
      </c>
      <c r="G114" s="17">
        <f t="shared" si="31"/>
        <v>723.77705127971819</v>
      </c>
      <c r="H114" s="17">
        <f t="shared" si="32"/>
        <v>1715.7294837944428</v>
      </c>
      <c r="I114" s="13">
        <v>27</v>
      </c>
      <c r="J114" s="13">
        <v>27</v>
      </c>
      <c r="K114" s="17">
        <f t="shared" si="34"/>
        <v>5260.8885256398589</v>
      </c>
      <c r="L114" s="18"/>
      <c r="M114" s="17">
        <f t="shared" si="21"/>
        <v>5260.8885256398589</v>
      </c>
      <c r="N114" s="18">
        <f t="shared" si="22"/>
        <v>5260.9</v>
      </c>
    </row>
    <row r="115" spans="1:16" ht="15.75" x14ac:dyDescent="0.2">
      <c r="A115" s="13">
        <f t="shared" si="23"/>
        <v>110</v>
      </c>
      <c r="B115" s="19" t="s">
        <v>111</v>
      </c>
      <c r="C115" s="17">
        <v>1868.9</v>
      </c>
      <c r="D115" s="17">
        <v>42893.237094860946</v>
      </c>
      <c r="E115" s="17">
        <f t="shared" si="20"/>
        <v>44608.966578655389</v>
      </c>
      <c r="F115" s="27">
        <f t="shared" si="30"/>
        <v>4.0000000000000036E-2</v>
      </c>
      <c r="G115" s="17">
        <f t="shared" si="31"/>
        <v>268.0655745480438</v>
      </c>
      <c r="H115" s="17">
        <f t="shared" si="32"/>
        <v>1715.7294837944428</v>
      </c>
      <c r="I115" s="13">
        <v>10</v>
      </c>
      <c r="J115" s="13">
        <v>10</v>
      </c>
      <c r="K115" s="17">
        <f t="shared" si="34"/>
        <v>2002.9327872740221</v>
      </c>
      <c r="L115" s="18"/>
      <c r="M115" s="17">
        <f t="shared" si="21"/>
        <v>2002.9327872740221</v>
      </c>
      <c r="N115" s="18">
        <f t="shared" si="22"/>
        <v>2002.9</v>
      </c>
    </row>
    <row r="116" spans="1:16" ht="15.75" x14ac:dyDescent="0.2">
      <c r="A116" s="13">
        <f t="shared" si="23"/>
        <v>111</v>
      </c>
      <c r="B116" s="19" t="s">
        <v>112</v>
      </c>
      <c r="C116" s="17">
        <v>1949.3</v>
      </c>
      <c r="D116" s="17">
        <v>42893.237094860946</v>
      </c>
      <c r="E116" s="17">
        <f t="shared" si="20"/>
        <v>44608.966578655389</v>
      </c>
      <c r="F116" s="27">
        <f t="shared" si="30"/>
        <v>4.0000000000000036E-2</v>
      </c>
      <c r="G116" s="17">
        <f t="shared" si="31"/>
        <v>294.87213200284816</v>
      </c>
      <c r="H116" s="17">
        <f t="shared" si="32"/>
        <v>1715.7294837944428</v>
      </c>
      <c r="I116" s="13">
        <v>11</v>
      </c>
      <c r="J116" s="13">
        <v>11</v>
      </c>
      <c r="K116" s="17">
        <f t="shared" si="34"/>
        <v>2096.7360660014242</v>
      </c>
      <c r="L116" s="18"/>
      <c r="M116" s="17">
        <f t="shared" si="21"/>
        <v>2096.7360660014242</v>
      </c>
      <c r="N116" s="18">
        <f t="shared" si="22"/>
        <v>2096.6999999999998</v>
      </c>
    </row>
    <row r="117" spans="1:16" ht="15.75" x14ac:dyDescent="0.15">
      <c r="A117" s="13">
        <f t="shared" si="23"/>
        <v>112</v>
      </c>
      <c r="B117" s="16" t="s">
        <v>113</v>
      </c>
      <c r="C117" s="17">
        <v>14972.3</v>
      </c>
      <c r="D117" s="17">
        <v>42143.879353243239</v>
      </c>
      <c r="E117" s="17">
        <f t="shared" si="20"/>
        <v>43829.634527372968</v>
      </c>
      <c r="F117" s="27">
        <f t="shared" si="30"/>
        <v>4.0000000000000036E-2</v>
      </c>
      <c r="G117" s="17">
        <f t="shared" si="31"/>
        <v>2186.0738237700389</v>
      </c>
      <c r="H117" s="17">
        <f t="shared" si="32"/>
        <v>1685.7551741297284</v>
      </c>
      <c r="I117" s="13">
        <v>83</v>
      </c>
      <c r="J117" s="13">
        <v>83</v>
      </c>
      <c r="K117" s="17">
        <f t="shared" si="34"/>
        <v>16065.336911885019</v>
      </c>
      <c r="L117" s="18"/>
      <c r="M117" s="17">
        <f t="shared" si="21"/>
        <v>16065.336911885019</v>
      </c>
      <c r="N117" s="18">
        <f t="shared" si="22"/>
        <v>16065.3</v>
      </c>
      <c r="P117" s="1"/>
    </row>
    <row r="118" spans="1:16" ht="15.75" x14ac:dyDescent="0.2">
      <c r="A118" s="13">
        <f t="shared" si="23"/>
        <v>113</v>
      </c>
      <c r="B118" s="19" t="s">
        <v>114</v>
      </c>
      <c r="C118" s="17">
        <v>796.7</v>
      </c>
      <c r="D118" s="17">
        <v>44182.762048955818</v>
      </c>
      <c r="E118" s="17">
        <f t="shared" si="20"/>
        <v>44620</v>
      </c>
      <c r="F118" s="27">
        <f t="shared" si="30"/>
        <v>9.8961208119969779E-3</v>
      </c>
      <c r="G118" s="17">
        <f t="shared" si="31"/>
        <v>61.482651724028756</v>
      </c>
      <c r="H118" s="17">
        <f t="shared" si="32"/>
        <v>437.23795104418241</v>
      </c>
      <c r="I118" s="13">
        <v>8</v>
      </c>
      <c r="J118" s="13">
        <v>9</v>
      </c>
      <c r="K118" s="17">
        <f t="shared" si="34"/>
        <v>927.0288258620144</v>
      </c>
      <c r="L118" s="18">
        <v>35.07</v>
      </c>
      <c r="M118" s="17">
        <f t="shared" si="21"/>
        <v>601.91981663220599</v>
      </c>
      <c r="N118" s="18">
        <f t="shared" si="22"/>
        <v>601.9</v>
      </c>
    </row>
    <row r="119" spans="1:16" ht="15.75" x14ac:dyDescent="0.2">
      <c r="A119" s="13">
        <f t="shared" si="23"/>
        <v>114</v>
      </c>
      <c r="B119" s="19" t="s">
        <v>115</v>
      </c>
      <c r="C119" s="17">
        <v>6911.3</v>
      </c>
      <c r="D119" s="17">
        <v>44182.762048955818</v>
      </c>
      <c r="E119" s="17">
        <f t="shared" si="20"/>
        <v>44620</v>
      </c>
      <c r="F119" s="27">
        <f t="shared" si="30"/>
        <v>9.8961208119969779E-3</v>
      </c>
      <c r="G119" s="17">
        <f t="shared" si="31"/>
        <v>245.93060689611502</v>
      </c>
      <c r="H119" s="17">
        <f t="shared" si="32"/>
        <v>437.23795104418241</v>
      </c>
      <c r="I119" s="13">
        <v>36</v>
      </c>
      <c r="J119" s="13">
        <v>36</v>
      </c>
      <c r="K119" s="17">
        <f>(C119/49*100*J119/I119+G119)*0.49</f>
        <v>7031.8059973790969</v>
      </c>
      <c r="L119" s="18"/>
      <c r="M119" s="17">
        <f t="shared" si="21"/>
        <v>7031.8059973790969</v>
      </c>
      <c r="N119" s="18">
        <f t="shared" si="22"/>
        <v>7031.8</v>
      </c>
    </row>
    <row r="120" spans="1:16" ht="15.75" x14ac:dyDescent="0.2">
      <c r="A120" s="13">
        <f t="shared" si="23"/>
        <v>115</v>
      </c>
      <c r="B120" s="19" t="s">
        <v>116</v>
      </c>
      <c r="C120" s="17">
        <v>6542.2</v>
      </c>
      <c r="D120" s="17">
        <v>42870.398258708861</v>
      </c>
      <c r="E120" s="17">
        <f t="shared" si="20"/>
        <v>44585.214189057217</v>
      </c>
      <c r="F120" s="27">
        <f t="shared" si="30"/>
        <v>4.0000000000000036E-2</v>
      </c>
      <c r="G120" s="17">
        <f t="shared" si="31"/>
        <v>1018.1067956389828</v>
      </c>
      <c r="H120" s="17">
        <f t="shared" si="32"/>
        <v>1714.8159303483553</v>
      </c>
      <c r="I120" s="13">
        <v>36</v>
      </c>
      <c r="J120" s="13">
        <v>38</v>
      </c>
      <c r="K120" s="17">
        <f>(C120/49*100*J120/I120+G120)*0.49</f>
        <v>7404.5278854186572</v>
      </c>
      <c r="L120" s="18"/>
      <c r="M120" s="17">
        <f t="shared" si="21"/>
        <v>7404.5278854186572</v>
      </c>
      <c r="N120" s="18">
        <f t="shared" si="22"/>
        <v>7404.5</v>
      </c>
    </row>
    <row r="121" spans="1:16" ht="15.75" x14ac:dyDescent="0.2">
      <c r="A121" s="13">
        <f t="shared" si="23"/>
        <v>116</v>
      </c>
      <c r="B121" s="19" t="s">
        <v>117</v>
      </c>
      <c r="C121" s="17">
        <v>2420.6999999999998</v>
      </c>
      <c r="D121" s="17">
        <v>44182.762048955818</v>
      </c>
      <c r="E121" s="17">
        <f t="shared" si="20"/>
        <v>44620</v>
      </c>
      <c r="F121" s="27">
        <f t="shared" si="30"/>
        <v>9.8961208119969779E-3</v>
      </c>
      <c r="G121" s="17">
        <f t="shared" si="31"/>
        <v>88.808274712485968</v>
      </c>
      <c r="H121" s="17">
        <f t="shared" si="32"/>
        <v>437.23795104418241</v>
      </c>
      <c r="I121" s="13">
        <v>13</v>
      </c>
      <c r="J121" s="13">
        <v>13</v>
      </c>
      <c r="K121" s="17">
        <f t="shared" ref="K121:K126" si="35">(C121/50*100*J121/I121+G121)*0.5</f>
        <v>2465.104137356243</v>
      </c>
      <c r="L121" s="18">
        <v>8.93</v>
      </c>
      <c r="M121" s="17">
        <f t="shared" si="21"/>
        <v>2244.9703378903305</v>
      </c>
      <c r="N121" s="18">
        <f t="shared" si="22"/>
        <v>2245</v>
      </c>
    </row>
    <row r="122" spans="1:16" ht="15.75" x14ac:dyDescent="0.2">
      <c r="A122" s="13">
        <f t="shared" si="23"/>
        <v>117</v>
      </c>
      <c r="B122" s="19" t="s">
        <v>118</v>
      </c>
      <c r="C122" s="17">
        <v>2109.9</v>
      </c>
      <c r="D122" s="17">
        <v>35298.991420181039</v>
      </c>
      <c r="E122" s="17">
        <f t="shared" si="20"/>
        <v>36710.951076988284</v>
      </c>
      <c r="F122" s="27">
        <f t="shared" si="30"/>
        <v>4.0000000000000036E-2</v>
      </c>
      <c r="G122" s="17">
        <f t="shared" si="31"/>
        <v>286.78594981343309</v>
      </c>
      <c r="H122" s="17">
        <f t="shared" si="32"/>
        <v>1411.9596568072448</v>
      </c>
      <c r="I122" s="13">
        <v>13</v>
      </c>
      <c r="J122" s="13">
        <v>13</v>
      </c>
      <c r="K122" s="17">
        <f t="shared" si="35"/>
        <v>2253.2929749067166</v>
      </c>
      <c r="L122" s="18">
        <v>12.51</v>
      </c>
      <c r="M122" s="17">
        <f t="shared" si="21"/>
        <v>1971.4060237458864</v>
      </c>
      <c r="N122" s="18">
        <f t="shared" si="22"/>
        <v>1971.4</v>
      </c>
    </row>
    <row r="123" spans="1:16" ht="15.75" x14ac:dyDescent="0.2">
      <c r="A123" s="13">
        <f t="shared" si="23"/>
        <v>118</v>
      </c>
      <c r="B123" s="19" t="s">
        <v>119</v>
      </c>
      <c r="C123" s="17">
        <v>1309.3</v>
      </c>
      <c r="D123" s="17">
        <v>40339.404526314116</v>
      </c>
      <c r="E123" s="17">
        <f t="shared" si="20"/>
        <v>41952.980707366682</v>
      </c>
      <c r="F123" s="27">
        <f t="shared" si="30"/>
        <v>4.0000000000000036E-2</v>
      </c>
      <c r="G123" s="17">
        <f t="shared" si="31"/>
        <v>176.47359976935698</v>
      </c>
      <c r="H123" s="17">
        <f t="shared" si="32"/>
        <v>1613.5761810525655</v>
      </c>
      <c r="I123" s="13">
        <v>7</v>
      </c>
      <c r="J123" s="13">
        <v>7</v>
      </c>
      <c r="K123" s="17">
        <f t="shared" si="35"/>
        <v>1397.5367998846784</v>
      </c>
      <c r="L123" s="18">
        <v>5.61</v>
      </c>
      <c r="M123" s="17">
        <f t="shared" si="21"/>
        <v>1319.1349854111479</v>
      </c>
      <c r="N123" s="18">
        <f t="shared" si="22"/>
        <v>1319.1</v>
      </c>
    </row>
    <row r="124" spans="1:16" ht="15.75" x14ac:dyDescent="0.2">
      <c r="A124" s="13">
        <f t="shared" si="23"/>
        <v>119</v>
      </c>
      <c r="B124" s="19" t="s">
        <v>120</v>
      </c>
      <c r="C124" s="17">
        <v>1408.2</v>
      </c>
      <c r="D124" s="17">
        <v>37988.743537283503</v>
      </c>
      <c r="E124" s="17">
        <f t="shared" si="20"/>
        <v>39508.293278774843</v>
      </c>
      <c r="F124" s="27">
        <f t="shared" si="30"/>
        <v>4.0000000000000036E-2</v>
      </c>
      <c r="G124" s="17">
        <f t="shared" si="31"/>
        <v>189.93156128848565</v>
      </c>
      <c r="H124" s="17">
        <f t="shared" si="32"/>
        <v>1519.5497414913407</v>
      </c>
      <c r="I124" s="13">
        <v>8</v>
      </c>
      <c r="J124" s="13">
        <v>8</v>
      </c>
      <c r="K124" s="17">
        <f t="shared" si="35"/>
        <v>1503.1657806442429</v>
      </c>
      <c r="L124" s="18"/>
      <c r="M124" s="17">
        <f t="shared" si="21"/>
        <v>1503.1657806442429</v>
      </c>
      <c r="N124" s="18">
        <f t="shared" si="22"/>
        <v>1503.2</v>
      </c>
    </row>
    <row r="125" spans="1:16" ht="15.75" x14ac:dyDescent="0.2">
      <c r="A125" s="13">
        <f t="shared" si="23"/>
        <v>120</v>
      </c>
      <c r="B125" s="19" t="s">
        <v>121</v>
      </c>
      <c r="C125" s="17">
        <v>2900</v>
      </c>
      <c r="D125" s="17">
        <v>32629.626112931943</v>
      </c>
      <c r="E125" s="17">
        <f t="shared" si="20"/>
        <v>33934.811157449221</v>
      </c>
      <c r="F125" s="27">
        <f t="shared" si="30"/>
        <v>4.0000000000000036E-2</v>
      </c>
      <c r="G125" s="17">
        <f t="shared" si="31"/>
        <v>407.8442227107592</v>
      </c>
      <c r="H125" s="17">
        <f t="shared" si="32"/>
        <v>1305.1850445172786</v>
      </c>
      <c r="I125" s="13">
        <v>20</v>
      </c>
      <c r="J125" s="13">
        <v>20</v>
      </c>
      <c r="K125" s="17">
        <f t="shared" si="35"/>
        <v>3103.9221113553795</v>
      </c>
      <c r="L125" s="18">
        <v>16.11</v>
      </c>
      <c r="M125" s="17">
        <f t="shared" si="21"/>
        <v>2603.8802592160278</v>
      </c>
      <c r="N125" s="18">
        <f t="shared" si="22"/>
        <v>2603.9</v>
      </c>
    </row>
    <row r="126" spans="1:16" ht="15.75" x14ac:dyDescent="0.2">
      <c r="A126" s="13">
        <f t="shared" si="23"/>
        <v>121</v>
      </c>
      <c r="B126" s="19" t="s">
        <v>122</v>
      </c>
      <c r="C126" s="17">
        <v>2291</v>
      </c>
      <c r="D126" s="17">
        <v>38383.723939081458</v>
      </c>
      <c r="E126" s="17">
        <f t="shared" si="20"/>
        <v>39919.07289664472</v>
      </c>
      <c r="F126" s="27">
        <f t="shared" si="30"/>
        <v>4.0000000000000036E-2</v>
      </c>
      <c r="G126" s="17">
        <f t="shared" si="31"/>
        <v>311.84779746858948</v>
      </c>
      <c r="H126" s="17">
        <f t="shared" si="32"/>
        <v>1535.348957563263</v>
      </c>
      <c r="I126" s="13">
        <v>13</v>
      </c>
      <c r="J126" s="13">
        <v>13</v>
      </c>
      <c r="K126" s="17">
        <f t="shared" si="35"/>
        <v>2446.9238987342947</v>
      </c>
      <c r="L126" s="18"/>
      <c r="M126" s="17">
        <f t="shared" si="21"/>
        <v>2446.9238987342947</v>
      </c>
      <c r="N126" s="18">
        <f t="shared" si="22"/>
        <v>2446.9</v>
      </c>
    </row>
    <row r="127" spans="1:16" ht="15.75" x14ac:dyDescent="0.2">
      <c r="A127" s="13">
        <f t="shared" si="23"/>
        <v>122</v>
      </c>
      <c r="B127" s="19" t="s">
        <v>123</v>
      </c>
      <c r="C127" s="17">
        <v>1550.9</v>
      </c>
      <c r="D127" s="17">
        <v>45257.366177368211</v>
      </c>
      <c r="E127" s="17">
        <f t="shared" si="20"/>
        <v>45257.366177368211</v>
      </c>
      <c r="F127" s="27">
        <f t="shared" si="30"/>
        <v>0</v>
      </c>
      <c r="G127" s="17">
        <f t="shared" si="31"/>
        <v>0</v>
      </c>
      <c r="H127" s="17">
        <f t="shared" si="32"/>
        <v>0</v>
      </c>
      <c r="I127" s="13">
        <v>15</v>
      </c>
      <c r="J127" s="18">
        <v>15</v>
      </c>
      <c r="K127" s="17">
        <f>(C127/49*100*J127/I127+G127)*0.49</f>
        <v>1550.9</v>
      </c>
      <c r="L127" s="18">
        <v>5.64</v>
      </c>
      <c r="M127" s="17">
        <f t="shared" si="21"/>
        <v>1463.4292400000002</v>
      </c>
      <c r="N127" s="18">
        <f t="shared" si="22"/>
        <v>1463.4</v>
      </c>
    </row>
    <row r="128" spans="1:16" ht="15.75" x14ac:dyDescent="0.2">
      <c r="A128" s="13">
        <f t="shared" si="23"/>
        <v>123</v>
      </c>
      <c r="B128" s="19" t="s">
        <v>124</v>
      </c>
      <c r="C128" s="17">
        <v>549.20000000000005</v>
      </c>
      <c r="D128" s="17">
        <v>40630.147570876667</v>
      </c>
      <c r="E128" s="17">
        <f t="shared" si="20"/>
        <v>42255.353473711737</v>
      </c>
      <c r="F128" s="27">
        <f t="shared" si="30"/>
        <v>4.0000000000000036E-2</v>
      </c>
      <c r="G128" s="17">
        <f t="shared" si="31"/>
        <v>76.17665107768542</v>
      </c>
      <c r="H128" s="17">
        <f t="shared" si="32"/>
        <v>1625.2059028350704</v>
      </c>
      <c r="I128" s="13">
        <v>3</v>
      </c>
      <c r="J128" s="13">
        <v>3</v>
      </c>
      <c r="K128" s="17">
        <f t="shared" ref="K128:K146" si="36">(C128/50*100*J128/I128+G128)*0.5</f>
        <v>587.28832553884274</v>
      </c>
      <c r="L128" s="18"/>
      <c r="M128" s="17">
        <f t="shared" si="21"/>
        <v>587.28832553884274</v>
      </c>
      <c r="N128" s="18">
        <f t="shared" si="22"/>
        <v>587.29999999999995</v>
      </c>
    </row>
    <row r="129" spans="1:16" ht="15.75" x14ac:dyDescent="0.2">
      <c r="A129" s="13">
        <f t="shared" si="23"/>
        <v>124</v>
      </c>
      <c r="B129" s="19" t="s">
        <v>125</v>
      </c>
      <c r="C129" s="17">
        <v>1795.6</v>
      </c>
      <c r="D129" s="17">
        <v>44182.762048955818</v>
      </c>
      <c r="E129" s="17">
        <f t="shared" si="20"/>
        <v>44620</v>
      </c>
      <c r="F129" s="27">
        <f t="shared" si="30"/>
        <v>9.8961208119969779E-3</v>
      </c>
      <c r="G129" s="17">
        <f t="shared" si="31"/>
        <v>54.651245976914446</v>
      </c>
      <c r="H129" s="17">
        <f t="shared" si="32"/>
        <v>437.23795104418241</v>
      </c>
      <c r="I129" s="13">
        <v>8</v>
      </c>
      <c r="J129" s="13">
        <v>8</v>
      </c>
      <c r="K129" s="17">
        <f t="shared" si="36"/>
        <v>1822.9256229884572</v>
      </c>
      <c r="L129" s="18"/>
      <c r="M129" s="17">
        <f t="shared" si="21"/>
        <v>1822.9256229884572</v>
      </c>
      <c r="N129" s="18">
        <f t="shared" si="22"/>
        <v>1822.9</v>
      </c>
    </row>
    <row r="130" spans="1:16" ht="15.75" x14ac:dyDescent="0.2">
      <c r="A130" s="13">
        <f t="shared" si="23"/>
        <v>125</v>
      </c>
      <c r="B130" s="19" t="s">
        <v>126</v>
      </c>
      <c r="C130" s="17">
        <v>1395.4</v>
      </c>
      <c r="D130" s="17">
        <v>44182.762048955818</v>
      </c>
      <c r="E130" s="17">
        <f t="shared" si="20"/>
        <v>44620</v>
      </c>
      <c r="F130" s="27">
        <f t="shared" ref="F130:F146" si="37">E130/D130-100%</f>
        <v>9.8961208119969779E-3</v>
      </c>
      <c r="G130" s="17">
        <f t="shared" si="31"/>
        <v>47.819840229800143</v>
      </c>
      <c r="H130" s="17">
        <f t="shared" ref="H130:H146" si="38">E130-D130</f>
        <v>437.23795104418241</v>
      </c>
      <c r="I130" s="13">
        <v>7</v>
      </c>
      <c r="J130" s="13">
        <v>7</v>
      </c>
      <c r="K130" s="17">
        <f t="shared" si="36"/>
        <v>1419.3099201149003</v>
      </c>
      <c r="L130" s="18"/>
      <c r="M130" s="17">
        <f t="shared" si="21"/>
        <v>1419.3099201149003</v>
      </c>
      <c r="N130" s="18">
        <f t="shared" si="22"/>
        <v>1419.3</v>
      </c>
    </row>
    <row r="131" spans="1:16" ht="15.75" x14ac:dyDescent="0.2">
      <c r="A131" s="13">
        <f t="shared" si="23"/>
        <v>126</v>
      </c>
      <c r="B131" s="19" t="s">
        <v>127</v>
      </c>
      <c r="C131" s="17">
        <v>330.1</v>
      </c>
      <c r="D131" s="17">
        <v>44176.016589101011</v>
      </c>
      <c r="E131" s="17">
        <f t="shared" si="20"/>
        <v>44620</v>
      </c>
      <c r="F131" s="27">
        <f t="shared" si="37"/>
        <v>1.0050326968786161E-2</v>
      </c>
      <c r="G131" s="17">
        <f t="shared" si="31"/>
        <v>13.873593623771606</v>
      </c>
      <c r="H131" s="17">
        <f t="shared" si="38"/>
        <v>443.98341089898895</v>
      </c>
      <c r="I131" s="13">
        <v>2</v>
      </c>
      <c r="J131" s="13">
        <v>2</v>
      </c>
      <c r="K131" s="17">
        <f t="shared" si="36"/>
        <v>337.03679681188584</v>
      </c>
      <c r="L131" s="18"/>
      <c r="M131" s="17">
        <f t="shared" si="21"/>
        <v>337.03679681188584</v>
      </c>
      <c r="N131" s="18">
        <f t="shared" si="22"/>
        <v>337</v>
      </c>
    </row>
    <row r="132" spans="1:16" ht="15.75" x14ac:dyDescent="0.15">
      <c r="A132" s="13">
        <f t="shared" si="23"/>
        <v>127</v>
      </c>
      <c r="B132" s="33" t="s">
        <v>128</v>
      </c>
      <c r="C132" s="17">
        <v>1527.8</v>
      </c>
      <c r="D132" s="17">
        <v>42893.237094860946</v>
      </c>
      <c r="E132" s="17">
        <f t="shared" si="20"/>
        <v>44608.966578655389</v>
      </c>
      <c r="F132" s="27">
        <f t="shared" si="37"/>
        <v>4.0000000000000036E-2</v>
      </c>
      <c r="G132" s="17">
        <f t="shared" si="31"/>
        <v>227.85573836583717</v>
      </c>
      <c r="H132" s="17">
        <f t="shared" si="38"/>
        <v>1715.7294837944428</v>
      </c>
      <c r="I132" s="13">
        <v>8</v>
      </c>
      <c r="J132" s="13">
        <v>8.5</v>
      </c>
      <c r="K132" s="17">
        <f t="shared" si="36"/>
        <v>1737.2153691829185</v>
      </c>
      <c r="L132" s="18"/>
      <c r="M132" s="17">
        <f t="shared" si="21"/>
        <v>1737.2153691829185</v>
      </c>
      <c r="N132" s="18">
        <f t="shared" si="22"/>
        <v>1737.2</v>
      </c>
      <c r="P132" s="1"/>
    </row>
    <row r="133" spans="1:16" ht="15.75" x14ac:dyDescent="0.2">
      <c r="A133" s="13">
        <f t="shared" si="23"/>
        <v>128</v>
      </c>
      <c r="B133" s="19" t="s">
        <v>129</v>
      </c>
      <c r="C133" s="17">
        <v>22818.9</v>
      </c>
      <c r="D133" s="17">
        <v>44182.762048955818</v>
      </c>
      <c r="E133" s="17">
        <f t="shared" si="20"/>
        <v>44620</v>
      </c>
      <c r="F133" s="27">
        <f t="shared" si="37"/>
        <v>9.8961208119969779E-3</v>
      </c>
      <c r="G133" s="17">
        <f t="shared" si="31"/>
        <v>762.38488137795662</v>
      </c>
      <c r="H133" s="17">
        <f t="shared" si="38"/>
        <v>437.23795104418241</v>
      </c>
      <c r="I133" s="13">
        <v>111.6</v>
      </c>
      <c r="J133" s="13">
        <v>111.6</v>
      </c>
      <c r="K133" s="17">
        <f t="shared" si="36"/>
        <v>23200.092440688979</v>
      </c>
      <c r="L133" s="18"/>
      <c r="M133" s="17">
        <f t="shared" si="21"/>
        <v>23200.092440688979</v>
      </c>
      <c r="N133" s="18">
        <f t="shared" si="22"/>
        <v>23200.1</v>
      </c>
    </row>
    <row r="134" spans="1:16" ht="15.75" x14ac:dyDescent="0.2">
      <c r="A134" s="13">
        <f t="shared" si="23"/>
        <v>129</v>
      </c>
      <c r="B134" s="19" t="s">
        <v>130</v>
      </c>
      <c r="C134" s="17">
        <v>2106.1</v>
      </c>
      <c r="D134" s="17">
        <v>43919.604796370339</v>
      </c>
      <c r="E134" s="17">
        <f t="shared" si="20"/>
        <v>44620</v>
      </c>
      <c r="F134" s="27">
        <f t="shared" si="37"/>
        <v>1.5947210975075565E-2</v>
      </c>
      <c r="G134" s="17">
        <f t="shared" si="31"/>
        <v>123.65561367506108</v>
      </c>
      <c r="H134" s="17">
        <f t="shared" si="38"/>
        <v>700.39520362966141</v>
      </c>
      <c r="I134" s="13">
        <v>10.5</v>
      </c>
      <c r="J134" s="13">
        <v>11.3</v>
      </c>
      <c r="K134" s="17">
        <f t="shared" si="36"/>
        <v>2328.3925687422925</v>
      </c>
      <c r="L134" s="18"/>
      <c r="M134" s="17">
        <f t="shared" si="21"/>
        <v>2328.3925687422925</v>
      </c>
      <c r="N134" s="18">
        <f t="shared" si="22"/>
        <v>2328.4</v>
      </c>
    </row>
    <row r="135" spans="1:16" ht="15.75" x14ac:dyDescent="0.2">
      <c r="A135" s="13">
        <f t="shared" si="23"/>
        <v>130</v>
      </c>
      <c r="B135" s="19" t="s">
        <v>131</v>
      </c>
      <c r="C135" s="17">
        <v>721.4</v>
      </c>
      <c r="D135" s="17">
        <v>39004.183301703539</v>
      </c>
      <c r="E135" s="17">
        <f t="shared" ref="E135:E196" si="39">IF(D135&gt;44620,D135,IF(D135*1.04&gt;44620,44620,D135*1.04))</f>
        <v>40564.350633771683</v>
      </c>
      <c r="F135" s="27">
        <f t="shared" si="37"/>
        <v>4.0000000000000036E-2</v>
      </c>
      <c r="G135" s="17">
        <f t="shared" si="31"/>
        <v>97.504217584930728</v>
      </c>
      <c r="H135" s="17">
        <f t="shared" si="38"/>
        <v>1560.1673320681439</v>
      </c>
      <c r="I135" s="13">
        <v>4</v>
      </c>
      <c r="J135" s="13">
        <v>4</v>
      </c>
      <c r="K135" s="17">
        <f t="shared" si="36"/>
        <v>770.15210879246536</v>
      </c>
      <c r="L135" s="18"/>
      <c r="M135" s="17">
        <f t="shared" ref="M135:M196" si="40">IF(L135&gt;5,K135-((K135/100)*L135),K135)</f>
        <v>770.15210879246536</v>
      </c>
      <c r="N135" s="18">
        <v>770.1</v>
      </c>
    </row>
    <row r="136" spans="1:16" ht="15.75" x14ac:dyDescent="0.2">
      <c r="A136" s="13">
        <f t="shared" si="23"/>
        <v>131</v>
      </c>
      <c r="B136" s="19" t="s">
        <v>132</v>
      </c>
      <c r="C136" s="17">
        <v>120.2</v>
      </c>
      <c r="D136" s="17">
        <v>32466.385814068053</v>
      </c>
      <c r="E136" s="17">
        <f t="shared" si="39"/>
        <v>33765.041246630775</v>
      </c>
      <c r="F136" s="27">
        <f t="shared" si="37"/>
        <v>4.0000000000000036E-2</v>
      </c>
      <c r="G136" s="17">
        <f t="shared" si="31"/>
        <v>20.290192478359973</v>
      </c>
      <c r="H136" s="17">
        <f t="shared" si="38"/>
        <v>1298.6554325627221</v>
      </c>
      <c r="I136" s="13">
        <v>1</v>
      </c>
      <c r="J136" s="13">
        <v>1</v>
      </c>
      <c r="K136" s="17">
        <f t="shared" si="36"/>
        <v>130.34509623917998</v>
      </c>
      <c r="L136" s="18"/>
      <c r="M136" s="17">
        <f t="shared" si="40"/>
        <v>130.34509623917998</v>
      </c>
      <c r="N136" s="18">
        <f t="shared" ref="N136:N195" si="41">ROUND(M136,1)</f>
        <v>130.30000000000001</v>
      </c>
    </row>
    <row r="137" spans="1:16" ht="15.75" x14ac:dyDescent="0.2">
      <c r="A137" s="13">
        <f t="shared" si="23"/>
        <v>132</v>
      </c>
      <c r="B137" s="19" t="s">
        <v>133</v>
      </c>
      <c r="C137" s="17">
        <v>1330.8</v>
      </c>
      <c r="D137" s="17">
        <v>44058.227820539963</v>
      </c>
      <c r="E137" s="17">
        <f t="shared" si="39"/>
        <v>44620</v>
      </c>
      <c r="F137" s="27">
        <f t="shared" si="37"/>
        <v>1.2750675804489298E-2</v>
      </c>
      <c r="G137" s="17">
        <f t="shared" si="31"/>
        <v>61.439899723185285</v>
      </c>
      <c r="H137" s="17">
        <f t="shared" si="38"/>
        <v>561.77217946003657</v>
      </c>
      <c r="I137" s="13">
        <v>7</v>
      </c>
      <c r="J137" s="13">
        <v>7</v>
      </c>
      <c r="K137" s="17">
        <f t="shared" si="36"/>
        <v>1361.5199498615925</v>
      </c>
      <c r="L137" s="18"/>
      <c r="M137" s="17">
        <f t="shared" si="40"/>
        <v>1361.5199498615925</v>
      </c>
      <c r="N137" s="18">
        <f t="shared" si="41"/>
        <v>1361.5</v>
      </c>
    </row>
    <row r="138" spans="1:16" ht="15.75" x14ac:dyDescent="0.2">
      <c r="A138" s="13">
        <f t="shared" ref="A138:A196" si="42">+A137+1</f>
        <v>133</v>
      </c>
      <c r="B138" s="19" t="s">
        <v>134</v>
      </c>
      <c r="C138" s="17">
        <v>2117.9</v>
      </c>
      <c r="D138" s="17">
        <v>42819.565504430837</v>
      </c>
      <c r="E138" s="17">
        <f t="shared" si="39"/>
        <v>44532.34812460807</v>
      </c>
      <c r="F138" s="27">
        <f t="shared" si="37"/>
        <v>4.0000000000000036E-2</v>
      </c>
      <c r="G138" s="17">
        <f t="shared" si="31"/>
        <v>294.36567223413999</v>
      </c>
      <c r="H138" s="17">
        <f t="shared" si="38"/>
        <v>1712.7826201772332</v>
      </c>
      <c r="I138" s="13">
        <v>11</v>
      </c>
      <c r="J138" s="13">
        <v>11</v>
      </c>
      <c r="K138" s="17">
        <f t="shared" si="36"/>
        <v>2265.0828361170702</v>
      </c>
      <c r="L138" s="18"/>
      <c r="M138" s="17">
        <f t="shared" si="40"/>
        <v>2265.0828361170702</v>
      </c>
      <c r="N138" s="18">
        <f t="shared" si="41"/>
        <v>2265.1</v>
      </c>
    </row>
    <row r="139" spans="1:16" ht="15.75" x14ac:dyDescent="0.2">
      <c r="A139" s="13">
        <f t="shared" si="42"/>
        <v>134</v>
      </c>
      <c r="B139" s="19" t="s">
        <v>135</v>
      </c>
      <c r="C139" s="17">
        <v>1499.8</v>
      </c>
      <c r="D139" s="17">
        <v>43744.307158393662</v>
      </c>
      <c r="E139" s="17">
        <f t="shared" si="39"/>
        <v>44620</v>
      </c>
      <c r="F139" s="27">
        <f t="shared" si="37"/>
        <v>2.001844122106089E-2</v>
      </c>
      <c r="G139" s="17">
        <f t="shared" si="31"/>
        <v>123.13642461531688</v>
      </c>
      <c r="H139" s="17">
        <f t="shared" si="38"/>
        <v>875.69284160633833</v>
      </c>
      <c r="I139" s="13">
        <v>8.5</v>
      </c>
      <c r="J139" s="13">
        <v>9</v>
      </c>
      <c r="K139" s="17">
        <f t="shared" si="36"/>
        <v>1649.5917417194232</v>
      </c>
      <c r="L139" s="18"/>
      <c r="M139" s="17">
        <f t="shared" si="40"/>
        <v>1649.5917417194232</v>
      </c>
      <c r="N139" s="18">
        <f t="shared" si="41"/>
        <v>1649.6</v>
      </c>
    </row>
    <row r="140" spans="1:16" ht="15.75" x14ac:dyDescent="0.2">
      <c r="A140" s="13">
        <f t="shared" si="42"/>
        <v>135</v>
      </c>
      <c r="B140" s="19" t="s">
        <v>136</v>
      </c>
      <c r="C140" s="17">
        <v>1735.7</v>
      </c>
      <c r="D140" s="17">
        <v>43177.929527881293</v>
      </c>
      <c r="E140" s="17">
        <f t="shared" si="39"/>
        <v>44620</v>
      </c>
      <c r="F140" s="27">
        <f t="shared" si="37"/>
        <v>3.3398323816975051E-2</v>
      </c>
      <c r="G140" s="17">
        <f t="shared" si="31"/>
        <v>209.5374542243589</v>
      </c>
      <c r="H140" s="17">
        <f t="shared" si="38"/>
        <v>1442.0704721187067</v>
      </c>
      <c r="I140" s="13">
        <v>9.3000000000000007</v>
      </c>
      <c r="J140" s="13">
        <v>9.3000000000000007</v>
      </c>
      <c r="K140" s="17">
        <f t="shared" si="36"/>
        <v>1840.4687271121793</v>
      </c>
      <c r="L140" s="18"/>
      <c r="M140" s="17">
        <f t="shared" si="40"/>
        <v>1840.4687271121793</v>
      </c>
      <c r="N140" s="18">
        <f t="shared" si="41"/>
        <v>1840.5</v>
      </c>
    </row>
    <row r="141" spans="1:16" ht="15.75" x14ac:dyDescent="0.2">
      <c r="A141" s="13">
        <f t="shared" si="42"/>
        <v>136</v>
      </c>
      <c r="B141" s="19" t="s">
        <v>137</v>
      </c>
      <c r="C141" s="17">
        <v>1561.5</v>
      </c>
      <c r="D141" s="17">
        <v>40106.715601361742</v>
      </c>
      <c r="E141" s="17">
        <f t="shared" si="39"/>
        <v>41710.984225416214</v>
      </c>
      <c r="F141" s="27">
        <f t="shared" si="37"/>
        <v>4.0000000000000036E-2</v>
      </c>
      <c r="G141" s="17">
        <f t="shared" si="31"/>
        <v>225.58583684004361</v>
      </c>
      <c r="H141" s="17">
        <f t="shared" si="38"/>
        <v>1604.2686240544717</v>
      </c>
      <c r="I141" s="13">
        <v>9</v>
      </c>
      <c r="J141" s="13">
        <v>9</v>
      </c>
      <c r="K141" s="17">
        <f t="shared" si="36"/>
        <v>1674.2929184200218</v>
      </c>
      <c r="L141" s="18"/>
      <c r="M141" s="17">
        <f t="shared" si="40"/>
        <v>1674.2929184200218</v>
      </c>
      <c r="N141" s="18">
        <f t="shared" si="41"/>
        <v>1674.3</v>
      </c>
    </row>
    <row r="142" spans="1:16" ht="15.75" x14ac:dyDescent="0.2">
      <c r="A142" s="13">
        <f t="shared" si="42"/>
        <v>137</v>
      </c>
      <c r="B142" s="19" t="s">
        <v>138</v>
      </c>
      <c r="C142" s="17">
        <v>721.5</v>
      </c>
      <c r="D142" s="17">
        <v>42893.237094860946</v>
      </c>
      <c r="E142" s="17">
        <f t="shared" si="39"/>
        <v>44608.966578655389</v>
      </c>
      <c r="F142" s="27">
        <f t="shared" si="37"/>
        <v>4.0000000000000036E-2</v>
      </c>
      <c r="G142" s="17">
        <f t="shared" si="31"/>
        <v>107.22622981921749</v>
      </c>
      <c r="H142" s="17">
        <f t="shared" si="38"/>
        <v>1715.7294837944428</v>
      </c>
      <c r="I142" s="13">
        <v>4</v>
      </c>
      <c r="J142" s="13">
        <v>4</v>
      </c>
      <c r="K142" s="17">
        <f t="shared" si="36"/>
        <v>775.11311490960873</v>
      </c>
      <c r="L142" s="18"/>
      <c r="M142" s="17">
        <f t="shared" si="40"/>
        <v>775.11311490960873</v>
      </c>
      <c r="N142" s="18">
        <f t="shared" si="41"/>
        <v>775.1</v>
      </c>
    </row>
    <row r="143" spans="1:16" ht="15.75" x14ac:dyDescent="0.2">
      <c r="A143" s="13">
        <f t="shared" si="42"/>
        <v>138</v>
      </c>
      <c r="B143" s="19" t="s">
        <v>139</v>
      </c>
      <c r="C143" s="17">
        <v>921.5</v>
      </c>
      <c r="D143" s="17">
        <v>40106.817931691461</v>
      </c>
      <c r="E143" s="17">
        <f t="shared" si="39"/>
        <v>41711.090648959122</v>
      </c>
      <c r="F143" s="27">
        <f t="shared" si="37"/>
        <v>4.0000000000000036E-2</v>
      </c>
      <c r="G143" s="17">
        <f t="shared" si="31"/>
        <v>125.32578467294964</v>
      </c>
      <c r="H143" s="17">
        <f t="shared" si="38"/>
        <v>1604.2727172676605</v>
      </c>
      <c r="I143" s="13">
        <v>5</v>
      </c>
      <c r="J143" s="13">
        <v>5</v>
      </c>
      <c r="K143" s="17">
        <f t="shared" si="36"/>
        <v>984.16289233647478</v>
      </c>
      <c r="L143" s="18"/>
      <c r="M143" s="17">
        <f t="shared" si="40"/>
        <v>984.16289233647478</v>
      </c>
      <c r="N143" s="18">
        <f t="shared" si="41"/>
        <v>984.2</v>
      </c>
    </row>
    <row r="144" spans="1:16" ht="15.75" x14ac:dyDescent="0.2">
      <c r="A144" s="13">
        <f t="shared" si="42"/>
        <v>139</v>
      </c>
      <c r="B144" s="19" t="s">
        <v>140</v>
      </c>
      <c r="C144" s="17">
        <v>741.6</v>
      </c>
      <c r="D144" s="17">
        <v>42893.237094860946</v>
      </c>
      <c r="E144" s="17">
        <f t="shared" si="39"/>
        <v>44608.966578655389</v>
      </c>
      <c r="F144" s="27">
        <f t="shared" si="37"/>
        <v>4.0000000000000036E-2</v>
      </c>
      <c r="G144" s="17">
        <f t="shared" si="31"/>
        <v>107.22622981921749</v>
      </c>
      <c r="H144" s="17">
        <f t="shared" si="38"/>
        <v>1715.7294837944428</v>
      </c>
      <c r="I144" s="13">
        <v>4</v>
      </c>
      <c r="J144" s="13">
        <v>4</v>
      </c>
      <c r="K144" s="17">
        <f t="shared" si="36"/>
        <v>795.21311490960875</v>
      </c>
      <c r="L144" s="18"/>
      <c r="M144" s="17">
        <f t="shared" si="40"/>
        <v>795.21311490960875</v>
      </c>
      <c r="N144" s="18">
        <f t="shared" si="41"/>
        <v>795.2</v>
      </c>
    </row>
    <row r="145" spans="1:16" ht="15.75" x14ac:dyDescent="0.2">
      <c r="A145" s="13">
        <f t="shared" si="42"/>
        <v>140</v>
      </c>
      <c r="B145" s="19" t="s">
        <v>141</v>
      </c>
      <c r="C145" s="17">
        <v>280.5</v>
      </c>
      <c r="D145" s="17">
        <v>42518.707100578824</v>
      </c>
      <c r="E145" s="17">
        <f t="shared" si="39"/>
        <v>44219.455384601977</v>
      </c>
      <c r="F145" s="27">
        <f t="shared" si="37"/>
        <v>4.0000000000000036E-2</v>
      </c>
      <c r="G145" s="17">
        <f t="shared" si="31"/>
        <v>42.515985903324399</v>
      </c>
      <c r="H145" s="17">
        <f t="shared" si="38"/>
        <v>1700.7482840231532</v>
      </c>
      <c r="I145" s="13">
        <v>1.6</v>
      </c>
      <c r="J145" s="13">
        <v>1.6</v>
      </c>
      <c r="K145" s="17">
        <f t="shared" si="36"/>
        <v>301.75799295166217</v>
      </c>
      <c r="L145" s="18"/>
      <c r="M145" s="17">
        <f t="shared" si="40"/>
        <v>301.75799295166217</v>
      </c>
      <c r="N145" s="18">
        <f t="shared" si="41"/>
        <v>301.8</v>
      </c>
    </row>
    <row r="146" spans="1:16" ht="15.75" x14ac:dyDescent="0.2">
      <c r="A146" s="13">
        <f t="shared" si="42"/>
        <v>141</v>
      </c>
      <c r="B146" s="19" t="s">
        <v>142</v>
      </c>
      <c r="C146" s="17">
        <v>1393.6</v>
      </c>
      <c r="D146" s="17">
        <v>37759.397902220218</v>
      </c>
      <c r="E146" s="17">
        <f t="shared" si="39"/>
        <v>39269.773818309026</v>
      </c>
      <c r="F146" s="27">
        <f t="shared" si="37"/>
        <v>4.0000000000000036E-2</v>
      </c>
      <c r="G146" s="17">
        <f t="shared" si="31"/>
        <v>200.58396316025798</v>
      </c>
      <c r="H146" s="17">
        <f t="shared" si="38"/>
        <v>1510.3759160888076</v>
      </c>
      <c r="I146" s="13">
        <v>8.5</v>
      </c>
      <c r="J146" s="13">
        <v>8.5</v>
      </c>
      <c r="K146" s="17">
        <f t="shared" si="36"/>
        <v>1493.8919815801289</v>
      </c>
      <c r="L146" s="18"/>
      <c r="M146" s="17">
        <f t="shared" si="40"/>
        <v>1493.8919815801289</v>
      </c>
      <c r="N146" s="18">
        <f t="shared" si="41"/>
        <v>1493.9</v>
      </c>
    </row>
    <row r="147" spans="1:16" ht="15.75" x14ac:dyDescent="0.15">
      <c r="A147" s="13">
        <f t="shared" si="42"/>
        <v>142</v>
      </c>
      <c r="B147" s="16" t="s">
        <v>143</v>
      </c>
      <c r="C147" s="17">
        <v>0</v>
      </c>
      <c r="D147" s="17">
        <v>0</v>
      </c>
      <c r="E147" s="17">
        <f t="shared" si="39"/>
        <v>0</v>
      </c>
      <c r="F147" s="27"/>
      <c r="G147" s="17"/>
      <c r="H147" s="17"/>
      <c r="I147" s="13"/>
      <c r="J147" s="13"/>
      <c r="K147" s="17"/>
      <c r="L147" s="18"/>
      <c r="M147" s="17">
        <f t="shared" si="40"/>
        <v>0</v>
      </c>
      <c r="N147" s="18">
        <f t="shared" si="41"/>
        <v>0</v>
      </c>
      <c r="P147" s="1"/>
    </row>
    <row r="148" spans="1:16" ht="15.75" x14ac:dyDescent="0.2">
      <c r="A148" s="13">
        <f t="shared" si="42"/>
        <v>143</v>
      </c>
      <c r="B148" s="19" t="s">
        <v>144</v>
      </c>
      <c r="C148" s="17">
        <v>7371.1</v>
      </c>
      <c r="D148" s="17">
        <v>44182.762048955818</v>
      </c>
      <c r="E148" s="17">
        <f t="shared" si="39"/>
        <v>44620</v>
      </c>
      <c r="F148" s="27">
        <f t="shared" ref="F148:F176" si="43">E148/D148-100%</f>
        <v>9.8961208119969779E-3</v>
      </c>
      <c r="G148" s="17">
        <f t="shared" ref="G148:G168" si="44">+H148*J148*12*1.302/1000</f>
        <v>258.22713724092074</v>
      </c>
      <c r="H148" s="17">
        <f t="shared" ref="H148:H176" si="45">E148-D148</f>
        <v>437.23795104418241</v>
      </c>
      <c r="I148" s="13">
        <v>37.799999999999997</v>
      </c>
      <c r="J148" s="13">
        <v>37.799999999999997</v>
      </c>
      <c r="K148" s="17">
        <f t="shared" ref="K148:K161" si="46">(C148/50*100*J148/I148+G148)*0.5</f>
        <v>7500.2135686204601</v>
      </c>
      <c r="L148" s="18"/>
      <c r="M148" s="17">
        <f t="shared" si="40"/>
        <v>7500.2135686204601</v>
      </c>
      <c r="N148" s="18">
        <f t="shared" si="41"/>
        <v>7500.2</v>
      </c>
    </row>
    <row r="149" spans="1:16" ht="15.75" x14ac:dyDescent="0.2">
      <c r="A149" s="13">
        <f t="shared" si="42"/>
        <v>144</v>
      </c>
      <c r="B149" s="19" t="s">
        <v>145</v>
      </c>
      <c r="C149" s="17">
        <v>2443.9</v>
      </c>
      <c r="D149" s="17">
        <v>38788.080530077583</v>
      </c>
      <c r="E149" s="17">
        <f t="shared" si="39"/>
        <v>40339.603751280687</v>
      </c>
      <c r="F149" s="27">
        <f t="shared" si="43"/>
        <v>4.0000000000000036E-2</v>
      </c>
      <c r="G149" s="17">
        <f t="shared" si="44"/>
        <v>334.52578355146676</v>
      </c>
      <c r="H149" s="17">
        <f t="shared" si="45"/>
        <v>1551.5232212031042</v>
      </c>
      <c r="I149" s="13">
        <v>13.5</v>
      </c>
      <c r="J149" s="13">
        <v>13.8</v>
      </c>
      <c r="K149" s="17">
        <f t="shared" si="46"/>
        <v>2665.4717806646222</v>
      </c>
      <c r="L149" s="18"/>
      <c r="M149" s="17">
        <f t="shared" si="40"/>
        <v>2665.4717806646222</v>
      </c>
      <c r="N149" s="18">
        <f t="shared" si="41"/>
        <v>2665.5</v>
      </c>
    </row>
    <row r="150" spans="1:16" ht="15.75" x14ac:dyDescent="0.2">
      <c r="A150" s="13">
        <f t="shared" si="42"/>
        <v>145</v>
      </c>
      <c r="B150" s="19" t="s">
        <v>146</v>
      </c>
      <c r="C150" s="17">
        <v>2123</v>
      </c>
      <c r="D150" s="17">
        <v>41223.695378486758</v>
      </c>
      <c r="E150" s="17">
        <f t="shared" si="39"/>
        <v>42872.643193626231</v>
      </c>
      <c r="F150" s="27">
        <f t="shared" si="43"/>
        <v>4.0000000000000036E-2</v>
      </c>
      <c r="G150" s="17">
        <f t="shared" si="44"/>
        <v>283.39476730113029</v>
      </c>
      <c r="H150" s="17">
        <f t="shared" si="45"/>
        <v>1648.9478151394724</v>
      </c>
      <c r="I150" s="13">
        <v>11</v>
      </c>
      <c r="J150" s="13">
        <v>11</v>
      </c>
      <c r="K150" s="17">
        <f t="shared" si="46"/>
        <v>2264.6973836505649</v>
      </c>
      <c r="L150" s="18"/>
      <c r="M150" s="17">
        <f t="shared" si="40"/>
        <v>2264.6973836505649</v>
      </c>
      <c r="N150" s="18">
        <f t="shared" si="41"/>
        <v>2264.6999999999998</v>
      </c>
    </row>
    <row r="151" spans="1:16" ht="15.75" x14ac:dyDescent="0.2">
      <c r="A151" s="13">
        <f t="shared" si="42"/>
        <v>146</v>
      </c>
      <c r="B151" s="19" t="s">
        <v>147</v>
      </c>
      <c r="C151" s="17">
        <v>1768.2</v>
      </c>
      <c r="D151" s="17">
        <v>40665.080770963767</v>
      </c>
      <c r="E151" s="17">
        <f t="shared" si="39"/>
        <v>42291.684001802321</v>
      </c>
      <c r="F151" s="27">
        <f t="shared" si="43"/>
        <v>4.0000000000000036E-2</v>
      </c>
      <c r="G151" s="17">
        <f t="shared" si="44"/>
        <v>243.97486923476717</v>
      </c>
      <c r="H151" s="17">
        <f t="shared" si="45"/>
        <v>1626.6032308385547</v>
      </c>
      <c r="I151" s="13">
        <v>9.6</v>
      </c>
      <c r="J151" s="13">
        <v>9.6</v>
      </c>
      <c r="K151" s="17">
        <f t="shared" si="46"/>
        <v>1890.1874346173838</v>
      </c>
      <c r="L151" s="18"/>
      <c r="M151" s="17">
        <f t="shared" si="40"/>
        <v>1890.1874346173838</v>
      </c>
      <c r="N151" s="18">
        <f t="shared" si="41"/>
        <v>1890.2</v>
      </c>
    </row>
    <row r="152" spans="1:16" ht="15.75" x14ac:dyDescent="0.2">
      <c r="A152" s="13">
        <f t="shared" si="42"/>
        <v>147</v>
      </c>
      <c r="B152" s="19" t="s">
        <v>148</v>
      </c>
      <c r="C152" s="17">
        <v>1481.6</v>
      </c>
      <c r="D152" s="17">
        <v>42893.237094860946</v>
      </c>
      <c r="E152" s="17">
        <f t="shared" si="39"/>
        <v>44608.966578655389</v>
      </c>
      <c r="F152" s="27">
        <f t="shared" si="43"/>
        <v>4.0000000000000036E-2</v>
      </c>
      <c r="G152" s="17">
        <f t="shared" si="44"/>
        <v>227.85573836583717</v>
      </c>
      <c r="H152" s="17">
        <f t="shared" si="45"/>
        <v>1715.7294837944428</v>
      </c>
      <c r="I152" s="13">
        <v>8.5</v>
      </c>
      <c r="J152" s="13">
        <v>8.5</v>
      </c>
      <c r="K152" s="17">
        <f t="shared" si="46"/>
        <v>1595.5278691829185</v>
      </c>
      <c r="L152" s="18"/>
      <c r="M152" s="17">
        <f t="shared" si="40"/>
        <v>1595.5278691829185</v>
      </c>
      <c r="N152" s="18">
        <f t="shared" si="41"/>
        <v>1595.5</v>
      </c>
    </row>
    <row r="153" spans="1:16" ht="15.75" x14ac:dyDescent="0.15">
      <c r="A153" s="13">
        <f t="shared" si="42"/>
        <v>148</v>
      </c>
      <c r="B153" s="33" t="s">
        <v>149</v>
      </c>
      <c r="C153" s="17">
        <v>6764.3</v>
      </c>
      <c r="D153" s="17">
        <v>42415.517759583054</v>
      </c>
      <c r="E153" s="17">
        <f t="shared" si="39"/>
        <v>44112.138469966376</v>
      </c>
      <c r="F153" s="27">
        <f t="shared" si="43"/>
        <v>4.0000000000000036E-2</v>
      </c>
      <c r="G153" s="17">
        <f t="shared" si="44"/>
        <v>967.54207223455933</v>
      </c>
      <c r="H153" s="17">
        <f t="shared" si="45"/>
        <v>1696.6207103833221</v>
      </c>
      <c r="I153" s="13">
        <v>35</v>
      </c>
      <c r="J153" s="13">
        <v>36.5</v>
      </c>
      <c r="K153" s="17">
        <f t="shared" si="46"/>
        <v>7537.9696075458514</v>
      </c>
      <c r="L153" s="18"/>
      <c r="M153" s="17">
        <f t="shared" si="40"/>
        <v>7537.9696075458514</v>
      </c>
      <c r="N153" s="18">
        <f t="shared" si="41"/>
        <v>7538</v>
      </c>
      <c r="P153" s="1"/>
    </row>
    <row r="154" spans="1:16" ht="15.75" x14ac:dyDescent="0.2">
      <c r="A154" s="13">
        <f t="shared" si="42"/>
        <v>149</v>
      </c>
      <c r="B154" s="19" t="s">
        <v>150</v>
      </c>
      <c r="C154" s="17">
        <v>5097.8</v>
      </c>
      <c r="D154" s="17">
        <v>40198.626700697008</v>
      </c>
      <c r="E154" s="17">
        <f t="shared" si="39"/>
        <v>41806.571768724891</v>
      </c>
      <c r="F154" s="27">
        <f t="shared" si="43"/>
        <v>4.0000000000000036E-2</v>
      </c>
      <c r="G154" s="17">
        <f t="shared" si="44"/>
        <v>688.35742455457307</v>
      </c>
      <c r="H154" s="17">
        <f t="shared" si="45"/>
        <v>1607.9450680278824</v>
      </c>
      <c r="I154" s="13">
        <v>27.4</v>
      </c>
      <c r="J154" s="13">
        <v>27.4</v>
      </c>
      <c r="K154" s="17">
        <f t="shared" si="46"/>
        <v>5441.9787122772868</v>
      </c>
      <c r="L154" s="18"/>
      <c r="M154" s="17">
        <f t="shared" si="40"/>
        <v>5441.9787122772868</v>
      </c>
      <c r="N154" s="18">
        <f t="shared" si="41"/>
        <v>5442</v>
      </c>
    </row>
    <row r="155" spans="1:16" ht="15.75" x14ac:dyDescent="0.2">
      <c r="A155" s="13">
        <f t="shared" si="42"/>
        <v>150</v>
      </c>
      <c r="B155" s="19" t="s">
        <v>151</v>
      </c>
      <c r="C155" s="17">
        <v>1914.3</v>
      </c>
      <c r="D155" s="17">
        <v>36859.216425277118</v>
      </c>
      <c r="E155" s="17">
        <f t="shared" si="39"/>
        <v>38333.585082288206</v>
      </c>
      <c r="F155" s="27">
        <f t="shared" si="43"/>
        <v>4.0000000000000036E-2</v>
      </c>
      <c r="G155" s="17">
        <f t="shared" si="44"/>
        <v>253.39089486855357</v>
      </c>
      <c r="H155" s="17">
        <f t="shared" si="45"/>
        <v>1474.3686570110876</v>
      </c>
      <c r="I155" s="13">
        <v>11</v>
      </c>
      <c r="J155" s="13">
        <v>11</v>
      </c>
      <c r="K155" s="17">
        <f t="shared" si="46"/>
        <v>2040.9954474342769</v>
      </c>
      <c r="L155" s="18"/>
      <c r="M155" s="17">
        <f t="shared" si="40"/>
        <v>2040.9954474342769</v>
      </c>
      <c r="N155" s="18">
        <f t="shared" si="41"/>
        <v>2041</v>
      </c>
    </row>
    <row r="156" spans="1:16" ht="15.75" x14ac:dyDescent="0.2">
      <c r="A156" s="13">
        <f t="shared" si="42"/>
        <v>151</v>
      </c>
      <c r="B156" s="19" t="s">
        <v>152</v>
      </c>
      <c r="C156" s="17">
        <v>1698.8</v>
      </c>
      <c r="D156" s="17">
        <v>36237.217431385507</v>
      </c>
      <c r="E156" s="17">
        <f t="shared" si="39"/>
        <v>37686.70612864093</v>
      </c>
      <c r="F156" s="27">
        <f t="shared" si="43"/>
        <v>4.0000000000000036E-2</v>
      </c>
      <c r="G156" s="17">
        <f t="shared" si="44"/>
        <v>226.46811405918731</v>
      </c>
      <c r="H156" s="17">
        <f t="shared" si="45"/>
        <v>1449.4886972554232</v>
      </c>
      <c r="I156" s="13">
        <v>10</v>
      </c>
      <c r="J156" s="13">
        <v>10</v>
      </c>
      <c r="K156" s="17">
        <f t="shared" si="46"/>
        <v>1812.0340570295937</v>
      </c>
      <c r="L156" s="18"/>
      <c r="M156" s="17">
        <f t="shared" si="40"/>
        <v>1812.0340570295937</v>
      </c>
      <c r="N156" s="18">
        <f t="shared" si="41"/>
        <v>1812</v>
      </c>
    </row>
    <row r="157" spans="1:16" ht="15.75" x14ac:dyDescent="0.2">
      <c r="A157" s="13">
        <f t="shared" si="42"/>
        <v>152</v>
      </c>
      <c r="B157" s="19" t="s">
        <v>153</v>
      </c>
      <c r="C157" s="17">
        <v>1035.0999999999999</v>
      </c>
      <c r="D157" s="17">
        <v>36551.353496823642</v>
      </c>
      <c r="E157" s="17">
        <f t="shared" si="39"/>
        <v>38013.407636696589</v>
      </c>
      <c r="F157" s="27">
        <f t="shared" si="43"/>
        <v>4.0000000000000036E-2</v>
      </c>
      <c r="G157" s="17">
        <f t="shared" si="44"/>
        <v>137.05880328824958</v>
      </c>
      <c r="H157" s="17">
        <f t="shared" si="45"/>
        <v>1462.0541398729474</v>
      </c>
      <c r="I157" s="13">
        <v>6</v>
      </c>
      <c r="J157" s="13">
        <v>6</v>
      </c>
      <c r="K157" s="17">
        <f t="shared" si="46"/>
        <v>1103.6294016441248</v>
      </c>
      <c r="L157" s="18"/>
      <c r="M157" s="17">
        <f t="shared" si="40"/>
        <v>1103.6294016441248</v>
      </c>
      <c r="N157" s="18">
        <f t="shared" si="41"/>
        <v>1103.5999999999999</v>
      </c>
    </row>
    <row r="158" spans="1:16" ht="15.75" x14ac:dyDescent="0.2">
      <c r="A158" s="13">
        <f t="shared" si="42"/>
        <v>153</v>
      </c>
      <c r="B158" s="19" t="s">
        <v>154</v>
      </c>
      <c r="C158" s="17">
        <v>691.9</v>
      </c>
      <c r="D158" s="17">
        <v>36858.37310211498</v>
      </c>
      <c r="E158" s="17">
        <f t="shared" si="39"/>
        <v>38332.70802619958</v>
      </c>
      <c r="F158" s="27">
        <f t="shared" si="43"/>
        <v>4.0000000000000036E-2</v>
      </c>
      <c r="G158" s="17">
        <f t="shared" si="44"/>
        <v>92.140035415591157</v>
      </c>
      <c r="H158" s="17">
        <f t="shared" si="45"/>
        <v>1474.3349240846001</v>
      </c>
      <c r="I158" s="13">
        <v>4</v>
      </c>
      <c r="J158" s="13">
        <v>4</v>
      </c>
      <c r="K158" s="17">
        <f t="shared" si="46"/>
        <v>737.97001770779559</v>
      </c>
      <c r="L158" s="18"/>
      <c r="M158" s="17">
        <f t="shared" si="40"/>
        <v>737.97001770779559</v>
      </c>
      <c r="N158" s="18">
        <f t="shared" si="41"/>
        <v>738</v>
      </c>
    </row>
    <row r="159" spans="1:16" ht="15.75" x14ac:dyDescent="0.2">
      <c r="A159" s="13">
        <f t="shared" si="42"/>
        <v>154</v>
      </c>
      <c r="B159" s="19" t="s">
        <v>155</v>
      </c>
      <c r="C159" s="17">
        <v>2601.8000000000002</v>
      </c>
      <c r="D159" s="17">
        <v>34258.15540882865</v>
      </c>
      <c r="E159" s="17">
        <f t="shared" si="39"/>
        <v>35628.481625181797</v>
      </c>
      <c r="F159" s="27">
        <f t="shared" si="43"/>
        <v>4.0000000000000036E-2</v>
      </c>
      <c r="G159" s="17">
        <f t="shared" si="44"/>
        <v>342.55962886882514</v>
      </c>
      <c r="H159" s="17">
        <f t="shared" si="45"/>
        <v>1370.3262163531472</v>
      </c>
      <c r="I159" s="13">
        <v>16</v>
      </c>
      <c r="J159" s="13">
        <v>16</v>
      </c>
      <c r="K159" s="17">
        <f t="shared" si="46"/>
        <v>2773.0798144344126</v>
      </c>
      <c r="L159" s="18"/>
      <c r="M159" s="17">
        <f t="shared" si="40"/>
        <v>2773.0798144344126</v>
      </c>
      <c r="N159" s="18">
        <f t="shared" si="41"/>
        <v>2773.1</v>
      </c>
    </row>
    <row r="160" spans="1:16" ht="15.75" x14ac:dyDescent="0.2">
      <c r="A160" s="13">
        <f t="shared" si="42"/>
        <v>155</v>
      </c>
      <c r="B160" s="19" t="s">
        <v>156</v>
      </c>
      <c r="C160" s="17">
        <v>982.4</v>
      </c>
      <c r="D160" s="17">
        <v>34521.733579115069</v>
      </c>
      <c r="E160" s="17">
        <f t="shared" si="39"/>
        <v>35902.602922279671</v>
      </c>
      <c r="F160" s="27">
        <f t="shared" si="43"/>
        <v>4.0000000000000036E-2</v>
      </c>
      <c r="G160" s="17">
        <f t="shared" si="44"/>
        <v>129.44821570562249</v>
      </c>
      <c r="H160" s="17">
        <f t="shared" si="45"/>
        <v>1380.8693431646025</v>
      </c>
      <c r="I160" s="13">
        <v>6</v>
      </c>
      <c r="J160" s="13">
        <v>6</v>
      </c>
      <c r="K160" s="17">
        <f t="shared" si="46"/>
        <v>1047.1241078528112</v>
      </c>
      <c r="L160" s="18"/>
      <c r="M160" s="17">
        <f t="shared" si="40"/>
        <v>1047.1241078528112</v>
      </c>
      <c r="N160" s="18">
        <f t="shared" si="41"/>
        <v>1047.0999999999999</v>
      </c>
    </row>
    <row r="161" spans="1:16" ht="15.75" x14ac:dyDescent="0.2">
      <c r="A161" s="13">
        <f t="shared" si="42"/>
        <v>156</v>
      </c>
      <c r="B161" s="19" t="s">
        <v>157</v>
      </c>
      <c r="C161" s="17">
        <v>713.7</v>
      </c>
      <c r="D161" s="17">
        <v>39132.067432345786</v>
      </c>
      <c r="E161" s="17">
        <f t="shared" si="39"/>
        <v>40697.350129639621</v>
      </c>
      <c r="F161" s="27">
        <f t="shared" si="43"/>
        <v>4.0000000000000036E-2</v>
      </c>
      <c r="G161" s="17">
        <f t="shared" si="44"/>
        <v>122.27988431259436</v>
      </c>
      <c r="H161" s="17">
        <f t="shared" si="45"/>
        <v>1565.2826972938346</v>
      </c>
      <c r="I161" s="13">
        <v>4</v>
      </c>
      <c r="J161" s="13">
        <v>5</v>
      </c>
      <c r="K161" s="17">
        <f t="shared" si="46"/>
        <v>953.26494215629714</v>
      </c>
      <c r="L161" s="18"/>
      <c r="M161" s="17">
        <f t="shared" si="40"/>
        <v>953.26494215629714</v>
      </c>
      <c r="N161" s="18">
        <f t="shared" si="41"/>
        <v>953.3</v>
      </c>
    </row>
    <row r="162" spans="1:16" ht="15.75" x14ac:dyDescent="0.2">
      <c r="A162" s="13">
        <f t="shared" si="42"/>
        <v>157</v>
      </c>
      <c r="B162" s="19" t="s">
        <v>158</v>
      </c>
      <c r="C162" s="17">
        <v>2154.4</v>
      </c>
      <c r="D162" s="17">
        <v>42901.503280464116</v>
      </c>
      <c r="E162" s="17">
        <f t="shared" si="39"/>
        <v>44617.563411682684</v>
      </c>
      <c r="F162" s="27">
        <f t="shared" si="43"/>
        <v>4.0000000000000036E-2</v>
      </c>
      <c r="G162" s="17">
        <f t="shared" si="44"/>
        <v>321.74068188190694</v>
      </c>
      <c r="H162" s="17">
        <f t="shared" si="45"/>
        <v>1716.0601312185681</v>
      </c>
      <c r="I162" s="13">
        <v>12</v>
      </c>
      <c r="J162" s="13">
        <v>12</v>
      </c>
      <c r="K162" s="17">
        <f>(C162/49*100*J162/I162+G162)*0.49</f>
        <v>2312.052934122135</v>
      </c>
      <c r="L162" s="18"/>
      <c r="M162" s="17">
        <f t="shared" si="40"/>
        <v>2312.052934122135</v>
      </c>
      <c r="N162" s="18">
        <v>2312</v>
      </c>
    </row>
    <row r="163" spans="1:16" ht="15.75" x14ac:dyDescent="0.2">
      <c r="A163" s="13">
        <f t="shared" si="42"/>
        <v>158</v>
      </c>
      <c r="B163" s="19" t="s">
        <v>159</v>
      </c>
      <c r="C163" s="17">
        <v>853.5</v>
      </c>
      <c r="D163" s="17">
        <v>33649.726485681851</v>
      </c>
      <c r="E163" s="17">
        <f t="shared" si="39"/>
        <v>34995.715545109124</v>
      </c>
      <c r="F163" s="27">
        <f t="shared" si="43"/>
        <v>4.0000000000000036E-2</v>
      </c>
      <c r="G163" s="17">
        <f t="shared" si="44"/>
        <v>111.45758524180606</v>
      </c>
      <c r="H163" s="17">
        <f t="shared" si="45"/>
        <v>1345.9890594272729</v>
      </c>
      <c r="I163" s="13">
        <v>5.3</v>
      </c>
      <c r="J163" s="13">
        <v>5.3</v>
      </c>
      <c r="K163" s="17">
        <f t="shared" ref="K163:K175" si="47">(C163/50*100*J163/I163+G163)*0.5</f>
        <v>909.22879262090316</v>
      </c>
      <c r="L163" s="18"/>
      <c r="M163" s="17">
        <f t="shared" si="40"/>
        <v>909.22879262090316</v>
      </c>
      <c r="N163" s="18">
        <f t="shared" si="41"/>
        <v>909.2</v>
      </c>
    </row>
    <row r="164" spans="1:16" ht="15.75" x14ac:dyDescent="0.2">
      <c r="A164" s="13">
        <f t="shared" si="42"/>
        <v>159</v>
      </c>
      <c r="B164" s="19" t="s">
        <v>160</v>
      </c>
      <c r="C164" s="17">
        <v>830</v>
      </c>
      <c r="D164" s="17">
        <v>35099.35953577816</v>
      </c>
      <c r="E164" s="17">
        <f t="shared" si="39"/>
        <v>36503.333917209289</v>
      </c>
      <c r="F164" s="27">
        <f t="shared" si="43"/>
        <v>4.0000000000000036E-2</v>
      </c>
      <c r="G164" s="17">
        <f t="shared" si="44"/>
        <v>109.67847867739985</v>
      </c>
      <c r="H164" s="17">
        <f t="shared" si="45"/>
        <v>1403.9743814311296</v>
      </c>
      <c r="I164" s="13">
        <v>5</v>
      </c>
      <c r="J164" s="13">
        <v>5</v>
      </c>
      <c r="K164" s="17">
        <f t="shared" si="47"/>
        <v>884.83923933870017</v>
      </c>
      <c r="L164" s="18">
        <v>5.52</v>
      </c>
      <c r="M164" s="17">
        <f t="shared" si="40"/>
        <v>835.99611332720394</v>
      </c>
      <c r="N164" s="18">
        <f t="shared" si="41"/>
        <v>836</v>
      </c>
    </row>
    <row r="165" spans="1:16" ht="15.75" x14ac:dyDescent="0.2">
      <c r="A165" s="13">
        <f t="shared" si="42"/>
        <v>160</v>
      </c>
      <c r="B165" s="19" t="s">
        <v>161</v>
      </c>
      <c r="C165" s="17">
        <v>1798</v>
      </c>
      <c r="D165" s="17">
        <v>38295.661960677011</v>
      </c>
      <c r="E165" s="17">
        <f t="shared" si="39"/>
        <v>39827.488439104091</v>
      </c>
      <c r="F165" s="27">
        <f t="shared" si="43"/>
        <v>4.0000000000000036E-2</v>
      </c>
      <c r="G165" s="17">
        <f t="shared" si="44"/>
        <v>358.99885348417035</v>
      </c>
      <c r="H165" s="17">
        <f t="shared" si="45"/>
        <v>1531.8264784270796</v>
      </c>
      <c r="I165" s="13">
        <v>10</v>
      </c>
      <c r="J165" s="13">
        <v>15</v>
      </c>
      <c r="K165" s="17">
        <f t="shared" si="47"/>
        <v>2876.4994267420852</v>
      </c>
      <c r="L165" s="18"/>
      <c r="M165" s="17">
        <f t="shared" si="40"/>
        <v>2876.4994267420852</v>
      </c>
      <c r="N165" s="18">
        <f t="shared" si="41"/>
        <v>2876.5</v>
      </c>
    </row>
    <row r="166" spans="1:16" ht="15.75" x14ac:dyDescent="0.2">
      <c r="A166" s="13">
        <f t="shared" si="42"/>
        <v>161</v>
      </c>
      <c r="B166" s="19" t="s">
        <v>162</v>
      </c>
      <c r="C166" s="17">
        <v>678.1</v>
      </c>
      <c r="D166" s="17">
        <v>42836.428112907044</v>
      </c>
      <c r="E166" s="17">
        <f t="shared" si="39"/>
        <v>44549.885237423325</v>
      </c>
      <c r="F166" s="27">
        <f t="shared" si="43"/>
        <v>4.0000000000000036E-2</v>
      </c>
      <c r="G166" s="17">
        <f t="shared" si="44"/>
        <v>99.05290021973677</v>
      </c>
      <c r="H166" s="17">
        <f t="shared" si="45"/>
        <v>1713.4571245162806</v>
      </c>
      <c r="I166" s="13">
        <v>3.7</v>
      </c>
      <c r="J166" s="13">
        <v>3.7</v>
      </c>
      <c r="K166" s="17">
        <f t="shared" si="47"/>
        <v>727.62645010986841</v>
      </c>
      <c r="L166" s="18"/>
      <c r="M166" s="17">
        <f t="shared" si="40"/>
        <v>727.62645010986841</v>
      </c>
      <c r="N166" s="18">
        <f t="shared" si="41"/>
        <v>727.6</v>
      </c>
    </row>
    <row r="167" spans="1:16" ht="15.75" x14ac:dyDescent="0.2">
      <c r="A167" s="13">
        <f t="shared" si="42"/>
        <v>162</v>
      </c>
      <c r="B167" s="19" t="s">
        <v>163</v>
      </c>
      <c r="C167" s="17">
        <v>6281.3</v>
      </c>
      <c r="D167" s="17">
        <v>38869.597077698694</v>
      </c>
      <c r="E167" s="17">
        <f t="shared" si="39"/>
        <v>40424.380960806644</v>
      </c>
      <c r="F167" s="27">
        <f t="shared" si="43"/>
        <v>4.0000000000000036E-2</v>
      </c>
      <c r="G167" s="17">
        <f t="shared" si="44"/>
        <v>855.0764073166871</v>
      </c>
      <c r="H167" s="17">
        <f t="shared" si="45"/>
        <v>1554.7838831079498</v>
      </c>
      <c r="I167" s="13">
        <v>35.200000000000003</v>
      </c>
      <c r="J167" s="13">
        <v>35.200000000000003</v>
      </c>
      <c r="K167" s="17">
        <f t="shared" si="47"/>
        <v>6708.8382036583434</v>
      </c>
      <c r="L167" s="18"/>
      <c r="M167" s="17">
        <f t="shared" si="40"/>
        <v>6708.8382036583434</v>
      </c>
      <c r="N167" s="18">
        <f t="shared" si="41"/>
        <v>6708.8</v>
      </c>
    </row>
    <row r="168" spans="1:16" ht="15.75" x14ac:dyDescent="0.15">
      <c r="A168" s="13">
        <f t="shared" si="42"/>
        <v>163</v>
      </c>
      <c r="B168" s="16" t="s">
        <v>164</v>
      </c>
      <c r="C168" s="17">
        <v>12274.9</v>
      </c>
      <c r="D168" s="17">
        <v>41100.794263972719</v>
      </c>
      <c r="E168" s="17">
        <f t="shared" si="39"/>
        <v>42744.82603453163</v>
      </c>
      <c r="F168" s="27">
        <f t="shared" si="43"/>
        <v>4.0000000000000036E-2</v>
      </c>
      <c r="G168" s="17">
        <f t="shared" si="44"/>
        <v>1566.8674953759582</v>
      </c>
      <c r="H168" s="17">
        <f t="shared" si="45"/>
        <v>1644.0317705589114</v>
      </c>
      <c r="I168" s="13">
        <v>61</v>
      </c>
      <c r="J168" s="13">
        <v>61</v>
      </c>
      <c r="K168" s="17">
        <f t="shared" si="47"/>
        <v>13058.333747687979</v>
      </c>
      <c r="L168" s="18"/>
      <c r="M168" s="17">
        <f t="shared" si="40"/>
        <v>13058.333747687979</v>
      </c>
      <c r="N168" s="18">
        <f t="shared" si="41"/>
        <v>13058.3</v>
      </c>
      <c r="P168" s="1"/>
    </row>
    <row r="169" spans="1:16" ht="15.75" x14ac:dyDescent="0.2">
      <c r="A169" s="13">
        <f t="shared" si="42"/>
        <v>164</v>
      </c>
      <c r="B169" s="19" t="s">
        <v>165</v>
      </c>
      <c r="C169" s="17">
        <v>14780.1</v>
      </c>
      <c r="D169" s="17">
        <v>42280.551405915096</v>
      </c>
      <c r="E169" s="17">
        <f t="shared" si="39"/>
        <v>43971.773462151701</v>
      </c>
      <c r="F169" s="27">
        <f t="shared" si="43"/>
        <v>4.0000000000000036E-2</v>
      </c>
      <c r="G169" s="17">
        <f t="shared" ref="G169:G176" si="48">+H169*J169*12*1.302/1000</f>
        <v>2061.0449657179765</v>
      </c>
      <c r="H169" s="17">
        <f t="shared" si="45"/>
        <v>1691.2220562366056</v>
      </c>
      <c r="I169" s="13">
        <v>78</v>
      </c>
      <c r="J169" s="13">
        <v>78</v>
      </c>
      <c r="K169" s="17">
        <f t="shared" si="47"/>
        <v>15810.622482858993</v>
      </c>
      <c r="L169" s="18"/>
      <c r="M169" s="17">
        <f t="shared" si="40"/>
        <v>15810.622482858993</v>
      </c>
      <c r="N169" s="18">
        <f t="shared" si="41"/>
        <v>15810.6</v>
      </c>
    </row>
    <row r="170" spans="1:16" ht="15.75" x14ac:dyDescent="0.2">
      <c r="A170" s="13">
        <f t="shared" si="42"/>
        <v>165</v>
      </c>
      <c r="B170" s="19" t="s">
        <v>166</v>
      </c>
      <c r="C170" s="17">
        <v>1508.9</v>
      </c>
      <c r="D170" s="17">
        <v>38496.042881386784</v>
      </c>
      <c r="E170" s="17">
        <f t="shared" si="39"/>
        <v>40035.88459664226</v>
      </c>
      <c r="F170" s="27">
        <f t="shared" si="43"/>
        <v>4.0000000000000036E-2</v>
      </c>
      <c r="G170" s="17">
        <f t="shared" si="48"/>
        <v>206.90298784870333</v>
      </c>
      <c r="H170" s="17">
        <f t="shared" si="45"/>
        <v>1539.8417152554757</v>
      </c>
      <c r="I170" s="13">
        <v>8.6</v>
      </c>
      <c r="J170" s="13">
        <v>8.6</v>
      </c>
      <c r="K170" s="17">
        <f t="shared" si="47"/>
        <v>1612.3514939243519</v>
      </c>
      <c r="L170" s="18"/>
      <c r="M170" s="17">
        <f t="shared" si="40"/>
        <v>1612.3514939243519</v>
      </c>
      <c r="N170" s="18">
        <v>1612.3</v>
      </c>
    </row>
    <row r="171" spans="1:16" ht="15.75" x14ac:dyDescent="0.2">
      <c r="A171" s="13">
        <f t="shared" si="42"/>
        <v>166</v>
      </c>
      <c r="B171" s="19" t="s">
        <v>167</v>
      </c>
      <c r="C171" s="17">
        <v>635.9</v>
      </c>
      <c r="D171" s="17">
        <v>36998.452924507117</v>
      </c>
      <c r="E171" s="17">
        <f t="shared" si="39"/>
        <v>38478.391041487404</v>
      </c>
      <c r="F171" s="27">
        <f t="shared" si="43"/>
        <v>4.0000000000000036E-2</v>
      </c>
      <c r="G171" s="17">
        <f t="shared" si="48"/>
        <v>87.865701930860027</v>
      </c>
      <c r="H171" s="17">
        <f t="shared" si="45"/>
        <v>1479.9381169802873</v>
      </c>
      <c r="I171" s="13">
        <v>3.8</v>
      </c>
      <c r="J171" s="13">
        <v>3.8</v>
      </c>
      <c r="K171" s="17">
        <f t="shared" si="47"/>
        <v>679.83285096543</v>
      </c>
      <c r="L171" s="18"/>
      <c r="M171" s="17">
        <f t="shared" si="40"/>
        <v>679.83285096543</v>
      </c>
      <c r="N171" s="18">
        <f t="shared" si="41"/>
        <v>679.8</v>
      </c>
    </row>
    <row r="172" spans="1:16" ht="15.75" x14ac:dyDescent="0.2">
      <c r="A172" s="13">
        <f t="shared" si="42"/>
        <v>167</v>
      </c>
      <c r="B172" s="19" t="s">
        <v>168</v>
      </c>
      <c r="C172" s="17">
        <v>832.2</v>
      </c>
      <c r="D172" s="17">
        <v>35863.906399767919</v>
      </c>
      <c r="E172" s="17">
        <f t="shared" si="39"/>
        <v>37298.462655758638</v>
      </c>
      <c r="F172" s="27">
        <f t="shared" si="43"/>
        <v>4.0000000000000036E-2</v>
      </c>
      <c r="G172" s="17">
        <f t="shared" si="48"/>
        <v>112.067534717995</v>
      </c>
      <c r="H172" s="17">
        <f t="shared" si="45"/>
        <v>1434.5562559907194</v>
      </c>
      <c r="I172" s="13">
        <v>5</v>
      </c>
      <c r="J172" s="13">
        <v>5</v>
      </c>
      <c r="K172" s="17">
        <f t="shared" si="47"/>
        <v>888.23376735899751</v>
      </c>
      <c r="L172" s="18"/>
      <c r="M172" s="17">
        <f t="shared" si="40"/>
        <v>888.23376735899751</v>
      </c>
      <c r="N172" s="18">
        <f t="shared" si="41"/>
        <v>888.2</v>
      </c>
    </row>
    <row r="173" spans="1:16" ht="15.75" x14ac:dyDescent="0.2">
      <c r="A173" s="13">
        <f t="shared" si="42"/>
        <v>168</v>
      </c>
      <c r="B173" s="19" t="s">
        <v>169</v>
      </c>
      <c r="C173" s="17">
        <v>1414.3</v>
      </c>
      <c r="D173" s="17">
        <v>41937.038187632308</v>
      </c>
      <c r="E173" s="17">
        <f t="shared" si="39"/>
        <v>43614.519715137605</v>
      </c>
      <c r="F173" s="27">
        <f t="shared" si="43"/>
        <v>4.0000000000000036E-2</v>
      </c>
      <c r="G173" s="17">
        <f t="shared" si="48"/>
        <v>222.77625677881346</v>
      </c>
      <c r="H173" s="17">
        <f t="shared" si="45"/>
        <v>1677.481527505297</v>
      </c>
      <c r="I173" s="13">
        <v>7.6</v>
      </c>
      <c r="J173" s="13">
        <v>8.5</v>
      </c>
      <c r="K173" s="17">
        <f t="shared" si="47"/>
        <v>1693.1710231262489</v>
      </c>
      <c r="L173" s="18"/>
      <c r="M173" s="17">
        <f t="shared" si="40"/>
        <v>1693.1710231262489</v>
      </c>
      <c r="N173" s="18">
        <f t="shared" si="41"/>
        <v>1693.2</v>
      </c>
    </row>
    <row r="174" spans="1:16" ht="15.75" x14ac:dyDescent="0.2">
      <c r="A174" s="13">
        <f t="shared" si="42"/>
        <v>169</v>
      </c>
      <c r="B174" s="19" t="s">
        <v>170</v>
      </c>
      <c r="C174" s="17">
        <v>1456.3</v>
      </c>
      <c r="D174" s="17">
        <v>35785.093614170328</v>
      </c>
      <c r="E174" s="17">
        <f t="shared" si="39"/>
        <v>37216.497358737142</v>
      </c>
      <c r="F174" s="27">
        <f t="shared" si="43"/>
        <v>4.0000000000000036E-2</v>
      </c>
      <c r="G174" s="17">
        <f t="shared" si="48"/>
        <v>223.6425210511191</v>
      </c>
      <c r="H174" s="17">
        <f t="shared" si="45"/>
        <v>1431.4037445668146</v>
      </c>
      <c r="I174" s="13">
        <v>10</v>
      </c>
      <c r="J174" s="13">
        <v>10</v>
      </c>
      <c r="K174" s="17">
        <f t="shared" si="47"/>
        <v>1568.1212605255596</v>
      </c>
      <c r="L174" s="18"/>
      <c r="M174" s="17">
        <f t="shared" si="40"/>
        <v>1568.1212605255596</v>
      </c>
      <c r="N174" s="18">
        <f t="shared" si="41"/>
        <v>1568.1</v>
      </c>
    </row>
    <row r="175" spans="1:16" ht="15.75" x14ac:dyDescent="0.2">
      <c r="A175" s="13">
        <f t="shared" si="42"/>
        <v>170</v>
      </c>
      <c r="B175" s="19" t="s">
        <v>171</v>
      </c>
      <c r="C175" s="17">
        <v>171.5</v>
      </c>
      <c r="D175" s="17">
        <v>42901.503280464116</v>
      </c>
      <c r="E175" s="17">
        <f t="shared" si="39"/>
        <v>44617.563411682684</v>
      </c>
      <c r="F175" s="27">
        <f t="shared" si="43"/>
        <v>4.0000000000000036E-2</v>
      </c>
      <c r="G175" s="17">
        <f t="shared" si="48"/>
        <v>26.811723490158911</v>
      </c>
      <c r="H175" s="17">
        <f t="shared" si="45"/>
        <v>1716.0601312185681</v>
      </c>
      <c r="I175" s="13">
        <v>1</v>
      </c>
      <c r="J175" s="13">
        <v>1</v>
      </c>
      <c r="K175" s="17">
        <f t="shared" si="47"/>
        <v>184.90586174507945</v>
      </c>
      <c r="L175" s="18"/>
      <c r="M175" s="17">
        <f t="shared" si="40"/>
        <v>184.90586174507945</v>
      </c>
      <c r="N175" s="18">
        <f t="shared" si="41"/>
        <v>184.9</v>
      </c>
    </row>
    <row r="176" spans="1:16" ht="15.75" x14ac:dyDescent="0.15">
      <c r="A176" s="13">
        <f t="shared" si="42"/>
        <v>171</v>
      </c>
      <c r="B176" s="16" t="s">
        <v>172</v>
      </c>
      <c r="C176" s="17">
        <v>34851.1</v>
      </c>
      <c r="D176" s="17">
        <v>45257.366177368211</v>
      </c>
      <c r="E176" s="17">
        <f t="shared" si="39"/>
        <v>45257.366177368211</v>
      </c>
      <c r="F176" s="27">
        <f t="shared" si="43"/>
        <v>0</v>
      </c>
      <c r="G176" s="17">
        <f t="shared" si="48"/>
        <v>0</v>
      </c>
      <c r="H176" s="17">
        <f t="shared" si="45"/>
        <v>0</v>
      </c>
      <c r="I176" s="13">
        <v>219</v>
      </c>
      <c r="J176" s="18">
        <v>216</v>
      </c>
      <c r="K176" s="17">
        <f>(C176/49*100*J176/I176+G176)*0.49</f>
        <v>34373.687671232874</v>
      </c>
      <c r="L176" s="18"/>
      <c r="M176" s="17">
        <f t="shared" si="40"/>
        <v>34373.687671232874</v>
      </c>
      <c r="N176" s="18">
        <f t="shared" si="41"/>
        <v>34373.699999999997</v>
      </c>
      <c r="P176" s="1"/>
    </row>
    <row r="177" spans="1:16" ht="15.75" x14ac:dyDescent="0.15">
      <c r="A177" s="13">
        <f t="shared" si="42"/>
        <v>172</v>
      </c>
      <c r="B177" s="16" t="s">
        <v>173</v>
      </c>
      <c r="C177" s="17">
        <v>0</v>
      </c>
      <c r="D177" s="17">
        <v>0</v>
      </c>
      <c r="E177" s="17">
        <f t="shared" si="39"/>
        <v>0</v>
      </c>
      <c r="F177" s="27"/>
      <c r="G177" s="17"/>
      <c r="H177" s="17"/>
      <c r="I177" s="13"/>
      <c r="J177" s="13"/>
      <c r="K177" s="17"/>
      <c r="L177" s="18"/>
      <c r="M177" s="17">
        <f t="shared" si="40"/>
        <v>0</v>
      </c>
      <c r="N177" s="18">
        <f t="shared" si="41"/>
        <v>0</v>
      </c>
      <c r="P177" s="1"/>
    </row>
    <row r="178" spans="1:16" ht="15.75" x14ac:dyDescent="0.2">
      <c r="A178" s="13">
        <f t="shared" si="42"/>
        <v>173</v>
      </c>
      <c r="B178" s="19" t="s">
        <v>174</v>
      </c>
      <c r="C178" s="17">
        <v>17692.8</v>
      </c>
      <c r="D178" s="17">
        <v>38461.712961572695</v>
      </c>
      <c r="E178" s="17">
        <f t="shared" si="39"/>
        <v>40000.181480035608</v>
      </c>
      <c r="F178" s="27">
        <f t="shared" ref="F178:F196" si="49">E178/D178-100%</f>
        <v>4.0000000000000036E-2</v>
      </c>
      <c r="G178" s="17">
        <f t="shared" ref="G178:G196" si="50">+H178*J178*12*1.302/1000</f>
        <v>2783.4883209393943</v>
      </c>
      <c r="H178" s="17">
        <f t="shared" ref="H178:H196" si="51">E178-D178</f>
        <v>1538.4685184629125</v>
      </c>
      <c r="I178" s="13">
        <v>115.8</v>
      </c>
      <c r="J178" s="13">
        <v>115.8</v>
      </c>
      <c r="K178" s="17">
        <f t="shared" ref="K178:K192" si="52">(C178/50*100*J178/I178+G178)*0.5</f>
        <v>19084.544160469697</v>
      </c>
      <c r="L178" s="18"/>
      <c r="M178" s="17">
        <f t="shared" si="40"/>
        <v>19084.544160469697</v>
      </c>
      <c r="N178" s="18">
        <f t="shared" si="41"/>
        <v>19084.5</v>
      </c>
    </row>
    <row r="179" spans="1:16" ht="15.75" x14ac:dyDescent="0.2">
      <c r="A179" s="13">
        <f t="shared" si="42"/>
        <v>174</v>
      </c>
      <c r="B179" s="19" t="s">
        <v>7</v>
      </c>
      <c r="C179" s="17">
        <v>1462.9</v>
      </c>
      <c r="D179" s="17">
        <v>38906.179735177306</v>
      </c>
      <c r="E179" s="17">
        <f t="shared" si="39"/>
        <v>40462.426924584397</v>
      </c>
      <c r="F179" s="27">
        <f t="shared" si="49"/>
        <v>4.0000000000000036E-2</v>
      </c>
      <c r="G179" s="17">
        <f t="shared" si="50"/>
        <v>206.67585174201938</v>
      </c>
      <c r="H179" s="17">
        <f t="shared" si="51"/>
        <v>1556.2471894070914</v>
      </c>
      <c r="I179" s="13">
        <v>8.5</v>
      </c>
      <c r="J179" s="13">
        <v>8.5</v>
      </c>
      <c r="K179" s="17">
        <f t="shared" si="52"/>
        <v>1566.2379258710098</v>
      </c>
      <c r="L179" s="18"/>
      <c r="M179" s="17">
        <f t="shared" si="40"/>
        <v>1566.2379258710098</v>
      </c>
      <c r="N179" s="18">
        <f t="shared" si="41"/>
        <v>1566.2</v>
      </c>
    </row>
    <row r="180" spans="1:16" ht="15.75" x14ac:dyDescent="0.2">
      <c r="A180" s="13">
        <f t="shared" si="42"/>
        <v>175</v>
      </c>
      <c r="B180" s="19" t="s">
        <v>175</v>
      </c>
      <c r="C180" s="17">
        <v>1353.9</v>
      </c>
      <c r="D180" s="17">
        <v>36595.637283018797</v>
      </c>
      <c r="E180" s="17">
        <f t="shared" si="39"/>
        <v>38059.462774339554</v>
      </c>
      <c r="F180" s="27">
        <f t="shared" si="49"/>
        <v>4.0000000000000036E-2</v>
      </c>
      <c r="G180" s="17">
        <f t="shared" si="50"/>
        <v>182.966475811164</v>
      </c>
      <c r="H180" s="17">
        <f t="shared" si="51"/>
        <v>1463.8254913207566</v>
      </c>
      <c r="I180" s="13">
        <v>8</v>
      </c>
      <c r="J180" s="13">
        <v>8</v>
      </c>
      <c r="K180" s="17">
        <f t="shared" si="52"/>
        <v>1445.3832379055821</v>
      </c>
      <c r="L180" s="18"/>
      <c r="M180" s="17">
        <f t="shared" si="40"/>
        <v>1445.3832379055821</v>
      </c>
      <c r="N180" s="18">
        <f t="shared" si="41"/>
        <v>1445.4</v>
      </c>
    </row>
    <row r="181" spans="1:16" ht="15.75" x14ac:dyDescent="0.2">
      <c r="A181" s="13">
        <f t="shared" si="42"/>
        <v>176</v>
      </c>
      <c r="B181" s="19" t="s">
        <v>176</v>
      </c>
      <c r="C181" s="17">
        <v>804.3</v>
      </c>
      <c r="D181" s="17">
        <v>39022.908277347662</v>
      </c>
      <c r="E181" s="17">
        <f t="shared" si="39"/>
        <v>40583.824608441573</v>
      </c>
      <c r="F181" s="27">
        <f t="shared" si="49"/>
        <v>4.0000000000000036E-2</v>
      </c>
      <c r="G181" s="17">
        <f t="shared" si="50"/>
        <v>121.93878378505634</v>
      </c>
      <c r="H181" s="17">
        <f t="shared" si="51"/>
        <v>1560.9163310939111</v>
      </c>
      <c r="I181" s="13">
        <v>5</v>
      </c>
      <c r="J181" s="13">
        <v>5</v>
      </c>
      <c r="K181" s="17">
        <f t="shared" si="52"/>
        <v>865.26939189252812</v>
      </c>
      <c r="L181" s="18"/>
      <c r="M181" s="17">
        <f t="shared" si="40"/>
        <v>865.26939189252812</v>
      </c>
      <c r="N181" s="18">
        <f t="shared" si="41"/>
        <v>865.3</v>
      </c>
    </row>
    <row r="182" spans="1:16" ht="15.75" x14ac:dyDescent="0.2">
      <c r="A182" s="13">
        <f t="shared" si="42"/>
        <v>177</v>
      </c>
      <c r="B182" s="19" t="s">
        <v>177</v>
      </c>
      <c r="C182" s="17">
        <v>675.1</v>
      </c>
      <c r="D182" s="17">
        <v>37166.292775127258</v>
      </c>
      <c r="E182" s="17">
        <f t="shared" si="39"/>
        <v>38652.94448613235</v>
      </c>
      <c r="F182" s="27">
        <f t="shared" si="49"/>
        <v>4.0000000000000036E-2</v>
      </c>
      <c r="G182" s="17">
        <f t="shared" si="50"/>
        <v>92.909785330974216</v>
      </c>
      <c r="H182" s="17">
        <f t="shared" si="51"/>
        <v>1486.6517110050918</v>
      </c>
      <c r="I182" s="13">
        <v>4</v>
      </c>
      <c r="J182" s="13">
        <v>4</v>
      </c>
      <c r="K182" s="17">
        <f t="shared" si="52"/>
        <v>721.55489266548716</v>
      </c>
      <c r="L182" s="18"/>
      <c r="M182" s="17">
        <f t="shared" si="40"/>
        <v>721.55489266548716</v>
      </c>
      <c r="N182" s="18">
        <v>721.5</v>
      </c>
    </row>
    <row r="183" spans="1:16" ht="15.75" x14ac:dyDescent="0.2">
      <c r="A183" s="13">
        <f t="shared" si="42"/>
        <v>178</v>
      </c>
      <c r="B183" s="19" t="s">
        <v>178</v>
      </c>
      <c r="C183" s="17">
        <v>1078.2</v>
      </c>
      <c r="D183" s="17">
        <v>36870.829139557529</v>
      </c>
      <c r="E183" s="17">
        <f t="shared" si="39"/>
        <v>38345.662305139835</v>
      </c>
      <c r="F183" s="27">
        <f t="shared" si="49"/>
        <v>4.0000000000000036E-2</v>
      </c>
      <c r="G183" s="17">
        <f t="shared" si="50"/>
        <v>161.29955365340564</v>
      </c>
      <c r="H183" s="17">
        <f t="shared" si="51"/>
        <v>1474.8331655823058</v>
      </c>
      <c r="I183" s="13">
        <v>7</v>
      </c>
      <c r="J183" s="13">
        <v>7</v>
      </c>
      <c r="K183" s="17">
        <f t="shared" si="52"/>
        <v>1158.849776826703</v>
      </c>
      <c r="L183" s="18"/>
      <c r="M183" s="17">
        <f t="shared" si="40"/>
        <v>1158.849776826703</v>
      </c>
      <c r="N183" s="18">
        <f t="shared" si="41"/>
        <v>1158.8</v>
      </c>
    </row>
    <row r="184" spans="1:16" ht="15.75" x14ac:dyDescent="0.2">
      <c r="A184" s="13">
        <f t="shared" si="42"/>
        <v>179</v>
      </c>
      <c r="B184" s="19" t="s">
        <v>179</v>
      </c>
      <c r="C184" s="17">
        <v>299.2</v>
      </c>
      <c r="D184" s="17">
        <v>36366.39260900105</v>
      </c>
      <c r="E184" s="17">
        <f t="shared" si="39"/>
        <v>37821.048313361091</v>
      </c>
      <c r="F184" s="27">
        <f t="shared" si="49"/>
        <v>4.0000000000000036E-2</v>
      </c>
      <c r="G184" s="17">
        <f t="shared" si="50"/>
        <v>45.455081449842545</v>
      </c>
      <c r="H184" s="17">
        <f t="shared" si="51"/>
        <v>1454.6557043600405</v>
      </c>
      <c r="I184" s="13">
        <v>2</v>
      </c>
      <c r="J184" s="13">
        <v>2</v>
      </c>
      <c r="K184" s="17">
        <f t="shared" si="52"/>
        <v>321.92754072492124</v>
      </c>
      <c r="L184" s="18"/>
      <c r="M184" s="17">
        <f t="shared" si="40"/>
        <v>321.92754072492124</v>
      </c>
      <c r="N184" s="18">
        <f t="shared" si="41"/>
        <v>321.89999999999998</v>
      </c>
    </row>
    <row r="185" spans="1:16" ht="15.75" x14ac:dyDescent="0.2">
      <c r="A185" s="13">
        <f t="shared" si="42"/>
        <v>180</v>
      </c>
      <c r="B185" s="19" t="s">
        <v>180</v>
      </c>
      <c r="C185" s="17">
        <v>1409.6</v>
      </c>
      <c r="D185" s="17">
        <v>39077.048710581519</v>
      </c>
      <c r="E185" s="17">
        <f t="shared" si="39"/>
        <v>40640.130659004783</v>
      </c>
      <c r="F185" s="27">
        <f t="shared" si="49"/>
        <v>4.0000000000000036E-2</v>
      </c>
      <c r="G185" s="17">
        <f t="shared" si="50"/>
        <v>207.58353507840309</v>
      </c>
      <c r="H185" s="17">
        <f t="shared" si="51"/>
        <v>1563.0819484232634</v>
      </c>
      <c r="I185" s="13">
        <v>8.5</v>
      </c>
      <c r="J185" s="13">
        <v>8.5</v>
      </c>
      <c r="K185" s="17">
        <f t="shared" si="52"/>
        <v>1513.3917675392015</v>
      </c>
      <c r="L185" s="18"/>
      <c r="M185" s="17">
        <f t="shared" si="40"/>
        <v>1513.3917675392015</v>
      </c>
      <c r="N185" s="18">
        <f t="shared" si="41"/>
        <v>1513.4</v>
      </c>
    </row>
    <row r="186" spans="1:16" ht="15.75" x14ac:dyDescent="0.2">
      <c r="A186" s="13">
        <f t="shared" si="42"/>
        <v>181</v>
      </c>
      <c r="B186" s="19" t="s">
        <v>181</v>
      </c>
      <c r="C186" s="17">
        <v>2113.8000000000002</v>
      </c>
      <c r="D186" s="17">
        <v>38298.20902801898</v>
      </c>
      <c r="E186" s="17">
        <f t="shared" si="39"/>
        <v>39830.137389139738</v>
      </c>
      <c r="F186" s="27">
        <f t="shared" si="49"/>
        <v>4.0000000000000036E-2</v>
      </c>
      <c r="G186" s="17">
        <f t="shared" si="50"/>
        <v>311.1530332839593</v>
      </c>
      <c r="H186" s="17">
        <f t="shared" si="51"/>
        <v>1531.9283611207575</v>
      </c>
      <c r="I186" s="13">
        <v>13</v>
      </c>
      <c r="J186" s="13">
        <v>13</v>
      </c>
      <c r="K186" s="17">
        <f t="shared" si="52"/>
        <v>2269.3765166419798</v>
      </c>
      <c r="L186" s="18"/>
      <c r="M186" s="17">
        <f t="shared" si="40"/>
        <v>2269.3765166419798</v>
      </c>
      <c r="N186" s="18">
        <f t="shared" si="41"/>
        <v>2269.4</v>
      </c>
    </row>
    <row r="187" spans="1:16" ht="15.75" x14ac:dyDescent="0.15">
      <c r="A187" s="13">
        <f t="shared" si="42"/>
        <v>182</v>
      </c>
      <c r="B187" s="16" t="s">
        <v>182</v>
      </c>
      <c r="C187" s="17">
        <v>18407.7</v>
      </c>
      <c r="D187" s="17">
        <v>42893.237094860946</v>
      </c>
      <c r="E187" s="17">
        <f t="shared" si="39"/>
        <v>44608.966578655389</v>
      </c>
      <c r="F187" s="27">
        <f t="shared" si="49"/>
        <v>4.0000000000000036E-2</v>
      </c>
      <c r="G187" s="17">
        <f t="shared" si="50"/>
        <v>3122.9639434847095</v>
      </c>
      <c r="H187" s="17">
        <f t="shared" si="51"/>
        <v>1715.7294837944428</v>
      </c>
      <c r="I187" s="13">
        <v>116.5</v>
      </c>
      <c r="J187" s="13">
        <v>116.5</v>
      </c>
      <c r="K187" s="17">
        <f t="shared" si="52"/>
        <v>19969.181971742357</v>
      </c>
      <c r="L187" s="18"/>
      <c r="M187" s="17">
        <f t="shared" si="40"/>
        <v>19969.181971742357</v>
      </c>
      <c r="N187" s="18">
        <f t="shared" si="41"/>
        <v>19969.2</v>
      </c>
      <c r="P187" s="1"/>
    </row>
    <row r="188" spans="1:16" ht="15.75" x14ac:dyDescent="0.2">
      <c r="A188" s="13">
        <f t="shared" si="42"/>
        <v>183</v>
      </c>
      <c r="B188" s="19" t="s">
        <v>183</v>
      </c>
      <c r="C188" s="17">
        <v>10947</v>
      </c>
      <c r="D188" s="17">
        <v>42976.302826625149</v>
      </c>
      <c r="E188" s="17">
        <f t="shared" si="39"/>
        <v>44620</v>
      </c>
      <c r="F188" s="27">
        <f t="shared" si="49"/>
        <v>3.8246593244789961E-2</v>
      </c>
      <c r="G188" s="17">
        <f t="shared" si="50"/>
        <v>1694.9542260293717</v>
      </c>
      <c r="H188" s="17">
        <f t="shared" si="51"/>
        <v>1643.6971733748505</v>
      </c>
      <c r="I188" s="13">
        <v>65</v>
      </c>
      <c r="J188" s="21">
        <v>66</v>
      </c>
      <c r="K188" s="17">
        <f t="shared" si="52"/>
        <v>11962.89249763007</v>
      </c>
      <c r="L188" s="18"/>
      <c r="M188" s="17">
        <f t="shared" si="40"/>
        <v>11962.89249763007</v>
      </c>
      <c r="N188" s="18">
        <f t="shared" si="41"/>
        <v>11962.9</v>
      </c>
    </row>
    <row r="189" spans="1:16" ht="15.75" x14ac:dyDescent="0.2">
      <c r="A189" s="13">
        <f t="shared" si="42"/>
        <v>184</v>
      </c>
      <c r="B189" s="19" t="s">
        <v>147</v>
      </c>
      <c r="C189" s="17">
        <v>4792.7</v>
      </c>
      <c r="D189" s="17">
        <v>42893.237094860946</v>
      </c>
      <c r="E189" s="17">
        <f t="shared" si="39"/>
        <v>44608.966578655389</v>
      </c>
      <c r="F189" s="27">
        <f t="shared" si="49"/>
        <v>4.0000000000000036E-2</v>
      </c>
      <c r="G189" s="17">
        <f t="shared" si="50"/>
        <v>777.39016618932681</v>
      </c>
      <c r="H189" s="17">
        <f t="shared" si="51"/>
        <v>1715.7294837944428</v>
      </c>
      <c r="I189" s="13">
        <v>29</v>
      </c>
      <c r="J189" s="13">
        <v>29</v>
      </c>
      <c r="K189" s="17">
        <f t="shared" si="52"/>
        <v>5181.3950830946633</v>
      </c>
      <c r="L189" s="18"/>
      <c r="M189" s="17">
        <f t="shared" si="40"/>
        <v>5181.3950830946633</v>
      </c>
      <c r="N189" s="18">
        <f t="shared" si="41"/>
        <v>5181.3999999999996</v>
      </c>
    </row>
    <row r="190" spans="1:16" ht="15.75" x14ac:dyDescent="0.2">
      <c r="A190" s="13">
        <f t="shared" si="42"/>
        <v>185</v>
      </c>
      <c r="B190" s="19" t="s">
        <v>184</v>
      </c>
      <c r="C190" s="17">
        <v>1580.6</v>
      </c>
      <c r="D190" s="17">
        <v>44182.762048955818</v>
      </c>
      <c r="E190" s="17">
        <f t="shared" si="39"/>
        <v>44620</v>
      </c>
      <c r="F190" s="27">
        <f t="shared" si="49"/>
        <v>9.8961208119969779E-3</v>
      </c>
      <c r="G190" s="17">
        <f t="shared" si="50"/>
        <v>54.651245976914446</v>
      </c>
      <c r="H190" s="17">
        <f t="shared" si="51"/>
        <v>437.23795104418241</v>
      </c>
      <c r="I190" s="13">
        <v>8</v>
      </c>
      <c r="J190" s="13">
        <v>8</v>
      </c>
      <c r="K190" s="17">
        <f t="shared" si="52"/>
        <v>1607.9256229884572</v>
      </c>
      <c r="L190" s="18"/>
      <c r="M190" s="17">
        <f t="shared" si="40"/>
        <v>1607.9256229884572</v>
      </c>
      <c r="N190" s="18">
        <f t="shared" si="41"/>
        <v>1607.9</v>
      </c>
    </row>
    <row r="191" spans="1:16" ht="15.75" x14ac:dyDescent="0.2">
      <c r="A191" s="13">
        <f t="shared" si="42"/>
        <v>186</v>
      </c>
      <c r="B191" s="19" t="s">
        <v>185</v>
      </c>
      <c r="C191" s="17">
        <v>2943</v>
      </c>
      <c r="D191" s="17">
        <v>45257.366177368211</v>
      </c>
      <c r="E191" s="17">
        <f t="shared" si="39"/>
        <v>45257.366177368211</v>
      </c>
      <c r="F191" s="27">
        <f t="shared" si="49"/>
        <v>0</v>
      </c>
      <c r="G191" s="17">
        <f t="shared" si="50"/>
        <v>0</v>
      </c>
      <c r="H191" s="17">
        <f t="shared" si="51"/>
        <v>0</v>
      </c>
      <c r="I191" s="13">
        <v>16</v>
      </c>
      <c r="J191" s="13">
        <v>18</v>
      </c>
      <c r="K191" s="17">
        <f t="shared" si="52"/>
        <v>3310.875</v>
      </c>
      <c r="L191" s="18">
        <v>12.88</v>
      </c>
      <c r="M191" s="17">
        <f t="shared" si="40"/>
        <v>2884.4342999999999</v>
      </c>
      <c r="N191" s="18">
        <f t="shared" si="41"/>
        <v>2884.4</v>
      </c>
    </row>
    <row r="192" spans="1:16" ht="15.75" x14ac:dyDescent="0.2">
      <c r="A192" s="13">
        <f t="shared" si="42"/>
        <v>187</v>
      </c>
      <c r="B192" s="19" t="s">
        <v>186</v>
      </c>
      <c r="C192" s="17">
        <v>2845.7</v>
      </c>
      <c r="D192" s="17">
        <v>42253.823545459047</v>
      </c>
      <c r="E192" s="17">
        <f t="shared" si="39"/>
        <v>43943.97648727741</v>
      </c>
      <c r="F192" s="27">
        <f t="shared" si="49"/>
        <v>4.0000000000000036E-2</v>
      </c>
      <c r="G192" s="17">
        <f t="shared" si="50"/>
        <v>422.5111930075218</v>
      </c>
      <c r="H192" s="17">
        <f t="shared" si="51"/>
        <v>1690.1529418183636</v>
      </c>
      <c r="I192" s="13">
        <v>15</v>
      </c>
      <c r="J192" s="13">
        <v>16</v>
      </c>
      <c r="K192" s="17">
        <f t="shared" si="52"/>
        <v>3246.6689298370939</v>
      </c>
      <c r="L192" s="18"/>
      <c r="M192" s="17">
        <f t="shared" si="40"/>
        <v>3246.6689298370939</v>
      </c>
      <c r="N192" s="18">
        <f t="shared" si="41"/>
        <v>3246.7</v>
      </c>
    </row>
    <row r="193" spans="1:14" ht="15.75" x14ac:dyDescent="0.2">
      <c r="A193" s="13">
        <f>+A196+1</f>
        <v>191</v>
      </c>
      <c r="B193" s="19" t="s">
        <v>190</v>
      </c>
      <c r="C193" s="17">
        <v>3287.5</v>
      </c>
      <c r="D193" s="17">
        <v>44182.762048955818</v>
      </c>
      <c r="E193" s="17">
        <f t="shared" si="39"/>
        <v>44620</v>
      </c>
      <c r="F193" s="27">
        <f t="shared" si="49"/>
        <v>9.8961208119969779E-3</v>
      </c>
      <c r="G193" s="17">
        <f>+H193*J193*12*1.302/1000</f>
        <v>143.45952068940045</v>
      </c>
      <c r="H193" s="17">
        <f t="shared" si="51"/>
        <v>437.23795104418241</v>
      </c>
      <c r="I193" s="13">
        <v>21</v>
      </c>
      <c r="J193" s="13">
        <v>21</v>
      </c>
      <c r="K193" s="17">
        <f>(C193/49*100*J193/I193+G193)*0.49</f>
        <v>3357.7951651378057</v>
      </c>
      <c r="L193" s="18"/>
      <c r="M193" s="17">
        <f t="shared" si="40"/>
        <v>3357.7951651378057</v>
      </c>
      <c r="N193" s="18">
        <f t="shared" si="41"/>
        <v>3357.8</v>
      </c>
    </row>
    <row r="194" spans="1:14" ht="15.75" x14ac:dyDescent="0.2">
      <c r="A194" s="13">
        <f>+A192+1</f>
        <v>188</v>
      </c>
      <c r="B194" s="19" t="s">
        <v>187</v>
      </c>
      <c r="C194" s="17">
        <v>964.8</v>
      </c>
      <c r="D194" s="17">
        <v>37982.35630606152</v>
      </c>
      <c r="E194" s="17">
        <f t="shared" si="39"/>
        <v>39501.650558303983</v>
      </c>
      <c r="F194" s="27">
        <f t="shared" si="49"/>
        <v>4.0000000000000036E-2</v>
      </c>
      <c r="G194" s="17">
        <f t="shared" si="50"/>
        <v>137.67722970281028</v>
      </c>
      <c r="H194" s="17">
        <f t="shared" si="51"/>
        <v>1519.2942522424637</v>
      </c>
      <c r="I194" s="13">
        <v>5.8</v>
      </c>
      <c r="J194" s="13">
        <v>5.8</v>
      </c>
      <c r="K194" s="17">
        <f>(C194/50*100*J194/I194+G194)*0.5</f>
        <v>1033.638614851405</v>
      </c>
      <c r="L194" s="18"/>
      <c r="M194" s="17">
        <f t="shared" si="40"/>
        <v>1033.638614851405</v>
      </c>
      <c r="N194" s="18">
        <f t="shared" si="41"/>
        <v>1033.5999999999999</v>
      </c>
    </row>
    <row r="195" spans="1:14" ht="15.75" x14ac:dyDescent="0.2">
      <c r="A195" s="13">
        <f t="shared" si="42"/>
        <v>189</v>
      </c>
      <c r="B195" s="19" t="s">
        <v>188</v>
      </c>
      <c r="C195" s="17">
        <v>1747.6</v>
      </c>
      <c r="D195" s="17">
        <v>44182.762048955818</v>
      </c>
      <c r="E195" s="17">
        <f t="shared" si="39"/>
        <v>44620</v>
      </c>
      <c r="F195" s="27">
        <f t="shared" si="49"/>
        <v>9.8961208119969779E-3</v>
      </c>
      <c r="G195" s="17">
        <f t="shared" si="50"/>
        <v>68.314057471143073</v>
      </c>
      <c r="H195" s="17">
        <f t="shared" si="51"/>
        <v>437.23795104418241</v>
      </c>
      <c r="I195" s="13">
        <v>10</v>
      </c>
      <c r="J195" s="13">
        <v>10</v>
      </c>
      <c r="K195" s="17">
        <f>(C195/50*100*J195/I195+G195)*0.5</f>
        <v>1781.7570287355713</v>
      </c>
      <c r="L195" s="18"/>
      <c r="M195" s="17">
        <f t="shared" si="40"/>
        <v>1781.7570287355713</v>
      </c>
      <c r="N195" s="18">
        <f t="shared" si="41"/>
        <v>1781.8</v>
      </c>
    </row>
    <row r="196" spans="1:14" ht="15.75" x14ac:dyDescent="0.2">
      <c r="A196" s="13">
        <f t="shared" si="42"/>
        <v>190</v>
      </c>
      <c r="B196" s="19" t="s">
        <v>189</v>
      </c>
      <c r="C196" s="17">
        <v>622.79999999999995</v>
      </c>
      <c r="D196" s="17">
        <v>44182.762048955818</v>
      </c>
      <c r="E196" s="17">
        <f t="shared" si="39"/>
        <v>44620</v>
      </c>
      <c r="F196" s="27">
        <f t="shared" si="49"/>
        <v>9.8961208119969779E-3</v>
      </c>
      <c r="G196" s="17">
        <f t="shared" si="50"/>
        <v>23.909920114900071</v>
      </c>
      <c r="H196" s="17">
        <f t="shared" si="51"/>
        <v>437.23795104418241</v>
      </c>
      <c r="I196" s="13">
        <v>3.5</v>
      </c>
      <c r="J196" s="13">
        <v>3.5</v>
      </c>
      <c r="K196" s="17">
        <f>(C196/50*100*J196/I196+G196)*0.5</f>
        <v>634.75496005745003</v>
      </c>
      <c r="L196" s="18"/>
      <c r="M196" s="17">
        <f t="shared" si="40"/>
        <v>634.75496005745003</v>
      </c>
      <c r="N196" s="18">
        <v>634.70000000000005</v>
      </c>
    </row>
    <row r="197" spans="1:14" s="11" customFormat="1" ht="15.75" x14ac:dyDescent="0.25">
      <c r="A197" s="22"/>
      <c r="B197" s="22" t="s">
        <v>0</v>
      </c>
      <c r="C197" s="24">
        <f>SUM(C6:C196)</f>
        <v>725963.20000000007</v>
      </c>
      <c r="D197" s="25">
        <v>42107.640670332781</v>
      </c>
      <c r="E197" s="25"/>
      <c r="F197" s="26"/>
      <c r="G197" s="24">
        <f>SUM(G6:G196)</f>
        <v>75319.98128105246</v>
      </c>
      <c r="H197" s="24"/>
      <c r="I197" s="23">
        <f t="shared" ref="I197:N197" si="53">SUM(I6:I196)</f>
        <v>4221.3</v>
      </c>
      <c r="J197" s="23">
        <f t="shared" si="53"/>
        <v>4290.800000000002</v>
      </c>
      <c r="K197" s="24">
        <f t="shared" si="53"/>
        <v>775175.48288282717</v>
      </c>
      <c r="L197" s="17">
        <f>SUM(L6:L196)</f>
        <v>518.57000000000016</v>
      </c>
      <c r="M197" s="17">
        <f>SUM(M6:M196)</f>
        <v>757740.2175406965</v>
      </c>
      <c r="N197" s="23">
        <f t="shared" si="53"/>
        <v>757738.89999999967</v>
      </c>
    </row>
    <row r="198" spans="1:14" x14ac:dyDescent="0.2">
      <c r="A198" s="7"/>
      <c r="B198" s="7"/>
      <c r="C198" s="7"/>
      <c r="D198" s="9"/>
      <c r="E198" s="9"/>
      <c r="F198" s="9"/>
      <c r="G198" s="9"/>
      <c r="H198" s="9"/>
      <c r="I198" s="10"/>
      <c r="J198" s="7"/>
      <c r="K198" s="8"/>
      <c r="L198" s="8"/>
      <c r="M198" s="8"/>
      <c r="N198" s="8"/>
    </row>
    <row r="199" spans="1:14" x14ac:dyDescent="0.2">
      <c r="A199" s="7"/>
      <c r="B199" s="30"/>
      <c r="C199" s="7"/>
      <c r="F199" s="9"/>
      <c r="G199" s="9"/>
      <c r="H199" s="9"/>
      <c r="I199" s="10"/>
      <c r="J199" s="10"/>
      <c r="K199" s="8"/>
      <c r="L199" s="8"/>
      <c r="M199" s="8"/>
      <c r="N199" s="8"/>
    </row>
    <row r="200" spans="1:14" x14ac:dyDescent="0.2">
      <c r="D200" s="12"/>
      <c r="E200" s="12"/>
    </row>
    <row r="201" spans="1:14" x14ac:dyDescent="0.2">
      <c r="D201" s="12"/>
      <c r="E201" s="12"/>
      <c r="F201" s="1"/>
      <c r="G201" s="1"/>
    </row>
    <row r="203" spans="1:14" x14ac:dyDescent="0.2">
      <c r="L203" s="31"/>
      <c r="N203" s="31"/>
    </row>
    <row r="205" spans="1:14" ht="18.75" x14ac:dyDescent="0.3">
      <c r="B205" s="28"/>
    </row>
    <row r="206" spans="1:14" s="4" customFormat="1" ht="18.75" x14ac:dyDescent="0.3">
      <c r="A206" s="1"/>
      <c r="B206" s="29"/>
      <c r="C206" s="1"/>
      <c r="I206" s="5"/>
      <c r="J206" s="1"/>
      <c r="K206" s="2"/>
      <c r="L206" s="2"/>
      <c r="M206" s="2"/>
      <c r="N206" s="2"/>
    </row>
    <row r="207" spans="1:14" s="4" customFormat="1" ht="18.75" x14ac:dyDescent="0.3">
      <c r="A207" s="6"/>
      <c r="B207" s="29"/>
      <c r="C207" s="1"/>
      <c r="I207" s="5"/>
      <c r="J207" s="1"/>
      <c r="K207" s="2"/>
      <c r="L207" s="2"/>
      <c r="M207" s="2"/>
      <c r="N207" s="2"/>
    </row>
    <row r="208" spans="1:14" s="4" customFormat="1" ht="18.75" x14ac:dyDescent="0.3">
      <c r="A208" s="1"/>
      <c r="B208" s="29"/>
      <c r="C208" s="1"/>
      <c r="I208" s="5"/>
      <c r="J208" s="1"/>
      <c r="K208" s="2"/>
      <c r="L208" s="2"/>
      <c r="M208" s="2"/>
      <c r="N208" s="2"/>
    </row>
    <row r="210" spans="4:9" x14ac:dyDescent="0.2">
      <c r="D210" s="1"/>
      <c r="E210" s="1"/>
      <c r="F210" s="1"/>
      <c r="G210" s="1"/>
      <c r="H210" s="1"/>
      <c r="I210" s="1"/>
    </row>
    <row r="211" spans="4:9" x14ac:dyDescent="0.2">
      <c r="D211" s="1"/>
      <c r="E211" s="1"/>
      <c r="F211" s="1"/>
      <c r="G211" s="1"/>
      <c r="H211" s="1"/>
      <c r="I211" s="1"/>
    </row>
  </sheetData>
  <mergeCells count="2">
    <mergeCell ref="A2:N2"/>
    <mergeCell ref="K1:N1"/>
  </mergeCells>
  <conditionalFormatting sqref="F6:F13 F15:F196">
    <cfRule type="cellIs" dxfId="3" priority="3" stopIfTrue="1" operator="greaterThan">
      <formula>0.1</formula>
    </cfRule>
    <cfRule type="expression" dxfId="2" priority="4">
      <formula>"&lt;=0,1"</formula>
    </cfRule>
  </conditionalFormatting>
  <conditionalFormatting sqref="F14">
    <cfRule type="cellIs" dxfId="1" priority="1" stopIfTrue="1" operator="greaterThan">
      <formula>0.1</formula>
    </cfRule>
    <cfRule type="expression" dxfId="0" priority="2">
      <formula>"&lt;=0,1"</formula>
    </cfRule>
  </conditionalFormatting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изменениями размера на 2021 </vt:lpstr>
      <vt:lpstr>'С изменениями размера на 2021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Ярослав Эдуардович</dc:creator>
  <cp:lastModifiedBy>Рыженкова Елена Николаевна</cp:lastModifiedBy>
  <cp:lastPrinted>2021-10-18T09:31:26Z</cp:lastPrinted>
  <dcterms:created xsi:type="dcterms:W3CDTF">2015-02-05T09:07:11Z</dcterms:created>
  <dcterms:modified xsi:type="dcterms:W3CDTF">2021-10-18T09:31:39Z</dcterms:modified>
</cp:coreProperties>
</file>