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Аренда" sheetId="1" r:id="rId1"/>
  </sheets>
  <definedNames>
    <definedName name="_xlnm.Print_Area" localSheetId="0">Аренда!$A$1:$M$24</definedName>
  </definedName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F24" i="1"/>
  <c r="C24" i="1"/>
  <c r="M24" i="1" s="1"/>
  <c r="M23" i="1"/>
  <c r="G23" i="1"/>
  <c r="E23" i="1"/>
  <c r="O23" i="1" s="1"/>
  <c r="P23" i="1" s="1"/>
  <c r="Q23" i="1" s="1"/>
  <c r="M22" i="1"/>
  <c r="G22" i="1"/>
  <c r="E22" i="1"/>
  <c r="O22" i="1" s="1"/>
  <c r="P22" i="1" s="1"/>
  <c r="Q22" i="1" s="1"/>
  <c r="M21" i="1"/>
  <c r="G21" i="1"/>
  <c r="E21" i="1"/>
  <c r="O21" i="1" s="1"/>
  <c r="P21" i="1" s="1"/>
  <c r="Q21" i="1" s="1"/>
  <c r="M20" i="1"/>
  <c r="G20" i="1"/>
  <c r="E20" i="1"/>
  <c r="O20" i="1" s="1"/>
  <c r="P20" i="1" s="1"/>
  <c r="Q20" i="1" s="1"/>
  <c r="M19" i="1"/>
  <c r="G19" i="1"/>
  <c r="E19" i="1"/>
  <c r="O19" i="1" s="1"/>
  <c r="P19" i="1" s="1"/>
  <c r="Q19" i="1" s="1"/>
  <c r="M18" i="1"/>
  <c r="G18" i="1"/>
  <c r="E18" i="1"/>
  <c r="O18" i="1" s="1"/>
  <c r="P18" i="1" s="1"/>
  <c r="Q18" i="1" s="1"/>
  <c r="M17" i="1"/>
  <c r="G17" i="1"/>
  <c r="E17" i="1"/>
  <c r="O17" i="1" s="1"/>
  <c r="P17" i="1" s="1"/>
  <c r="Q17" i="1" s="1"/>
  <c r="M16" i="1"/>
  <c r="G16" i="1"/>
  <c r="E16" i="1"/>
  <c r="O16" i="1" s="1"/>
  <c r="P16" i="1" s="1"/>
  <c r="Q16" i="1" s="1"/>
  <c r="M15" i="1"/>
  <c r="G15" i="1"/>
  <c r="E15" i="1"/>
  <c r="O15" i="1" s="1"/>
  <c r="P15" i="1" s="1"/>
  <c r="Q15" i="1" s="1"/>
  <c r="M14" i="1"/>
  <c r="G14" i="1"/>
  <c r="E14" i="1"/>
  <c r="O14" i="1" s="1"/>
  <c r="P14" i="1" s="1"/>
  <c r="Q14" i="1" s="1"/>
  <c r="M13" i="1"/>
  <c r="G13" i="1"/>
  <c r="E13" i="1"/>
  <c r="O13" i="1" s="1"/>
  <c r="P13" i="1" s="1"/>
  <c r="Q13" i="1" s="1"/>
  <c r="M12" i="1"/>
  <c r="G12" i="1"/>
  <c r="E12" i="1"/>
  <c r="O12" i="1" s="1"/>
  <c r="P12" i="1" s="1"/>
  <c r="Q12" i="1" s="1"/>
  <c r="M11" i="1"/>
  <c r="G11" i="1"/>
  <c r="E11" i="1"/>
  <c r="O11" i="1" s="1"/>
  <c r="P11" i="1" s="1"/>
  <c r="Q11" i="1" s="1"/>
  <c r="M10" i="1"/>
  <c r="G10" i="1"/>
  <c r="E10" i="1"/>
  <c r="O10" i="1" s="1"/>
  <c r="P10" i="1" s="1"/>
  <c r="Q10" i="1" s="1"/>
  <c r="M9" i="1"/>
  <c r="G9" i="1"/>
  <c r="E9" i="1"/>
  <c r="O9" i="1" s="1"/>
  <c r="P9" i="1" s="1"/>
  <c r="Q9" i="1" s="1"/>
  <c r="M8" i="1"/>
  <c r="G8" i="1"/>
  <c r="E8" i="1"/>
  <c r="O8" i="1" s="1"/>
  <c r="P8" i="1" s="1"/>
  <c r="Q8" i="1" s="1"/>
  <c r="M7" i="1"/>
  <c r="G7" i="1"/>
  <c r="E7" i="1"/>
  <c r="O7" i="1" s="1"/>
  <c r="P7" i="1" s="1"/>
  <c r="Q7" i="1" s="1"/>
  <c r="O6" i="1"/>
  <c r="M6" i="1"/>
  <c r="G6" i="1"/>
  <c r="G24" i="1" s="1"/>
  <c r="G25" i="1" s="1"/>
  <c r="E6" i="1"/>
  <c r="E24" i="1" s="1"/>
  <c r="E25" i="1" s="1"/>
  <c r="O24" i="1" l="1"/>
  <c r="H8" i="1"/>
  <c r="H11" i="1"/>
  <c r="H13" i="1"/>
  <c r="H20" i="1"/>
  <c r="H22" i="1"/>
  <c r="P6" i="1"/>
  <c r="H7" i="1"/>
  <c r="H9" i="1"/>
  <c r="H12" i="1"/>
  <c r="H14" i="1"/>
  <c r="H21" i="1"/>
  <c r="H24" i="1" l="1"/>
  <c r="P24" i="1"/>
  <c r="Q6" i="1"/>
  <c r="Q24" i="1" s="1"/>
</calcChain>
</file>

<file path=xl/comments1.xml><?xml version="1.0" encoding="utf-8"?>
<comments xmlns="http://schemas.openxmlformats.org/spreadsheetml/2006/main">
  <authors>
    <author>Юлия Васильевна ЕГОРОВА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Юлия Васильевна ЕГОРОВА:</t>
        </r>
        <r>
          <rPr>
            <sz val="9"/>
            <color indexed="81"/>
            <rFont val="Tahoma"/>
            <family val="2"/>
            <charset val="204"/>
          </rPr>
          <t xml:space="preserve">
до уточнения</t>
        </r>
      </text>
    </comment>
  </commentList>
</comments>
</file>

<file path=xl/sharedStrings.xml><?xml version="1.0" encoding="utf-8"?>
<sst xmlns="http://schemas.openxmlformats.org/spreadsheetml/2006/main" count="34" uniqueCount="34">
  <si>
    <t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на 2022 год</t>
  </si>
  <si>
    <t>№ п/п</t>
  </si>
  <si>
    <t>Наименование муниципальных районов и городского поселения</t>
  </si>
  <si>
    <t>Планируемое количество детей-сирот и детей, оставшихся без попечения  родителей, имеющих право на аренду жилого помещения на 2022 г</t>
  </si>
  <si>
    <t>В месяц, тыс.руб.</t>
  </si>
  <si>
    <t>Потребность в средствах на 2022 год, тыс.руб.</t>
  </si>
  <si>
    <t>Утверждено в областном законе на 2021-2023гг, тыс.руб.</t>
  </si>
  <si>
    <t>4 % к 2021г</t>
  </si>
  <si>
    <t>Численность КЦ</t>
  </si>
  <si>
    <t>в проект бюджета на 2022-2023гг</t>
  </si>
  <si>
    <t>Количество детей-сирот и детей, оставшихся без попечения  родителей, имеющих право на аренду жилого помещения</t>
  </si>
  <si>
    <t>на 2021</t>
  </si>
  <si>
    <t>Динамика</t>
  </si>
  <si>
    <t>в АЦК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</si>
  <si>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</si>
  <si>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</si>
  <si>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</si>
  <si>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</si>
  <si>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</si>
  <si>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</si>
  <si>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</si>
  <si>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</si>
  <si>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</si>
  <si>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</si>
  <si>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</si>
  <si>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</si>
  <si>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</si>
  <si>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</si>
  <si>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</si>
  <si>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</si>
  <si>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</si>
  <si>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</si>
  <si>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</si>
  <si>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Приложение 33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</si>
</sst>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0.0"/>
    <numFmt numFmtId="166" formatCode="0.0%"/>
    <numFmt numFmtId="167" formatCode="_(* #,##0.00_);_(* \(#,##0.00\);_(* \-??_);_(@_)"/>
    <numFmt numFmtId="168" formatCode="[Blue]\+#,##0.00;[Red]\-#,##0.00;&quot;-&quot;"/>
    <numFmt numFmtId="169" formatCode="00"/>
    <numFmt numFmtId="170" formatCode="_(* #,##0.00_);_(* \(#,##0.00\);_(* &quot;-&quot;??_);_(@_)"/>
    <numFmt numFmtId="171" formatCode="#,##0.00;[Red]\-#,##0.00;&quot;-&quot;"/>
    <numFmt numFmtId="172" formatCode="#,##0;[Red]\-#,##0;&quot;-&quot;"/>
    <numFmt numFmtId="173" formatCode="_-* #,##0.00_р_._-;\-* #,##0.00_р_._-;_-* \-??_р_._-;_-@_-"/>
  </numFmts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family val="2"/>
      <charset val="204"/>
    </font>
    <font>
      <b/>
      <sz val="9"/>
      <color theme="0"/>
      <name val="Arial Cyr"/>
      <charset val="204"/>
    </font>
    <font>
      <sz val="9"/>
      <color theme="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10">
    <xf numFmtId="0" fontId="0" fillId="0" borderId="0"/>
    <xf numFmtId="167" fontId="9" fillId="0" borderId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8" fillId="0" borderId="15">
      <alignment horizontal="left" indent="1"/>
    </xf>
    <xf numFmtId="0" fontId="19" fillId="0" borderId="16">
      <alignment horizontal="left" indent="1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166" fontId="22" fillId="0" borderId="0" applyFont="0" applyFill="0" applyBorder="0" applyProtection="0">
      <alignment horizontal="right" vertical="center" indent="1"/>
    </xf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Border="0" applyProtection="0"/>
    <xf numFmtId="9" fontId="9" fillId="0" borderId="0" applyBorder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68" fontId="23" fillId="2" borderId="0" applyFont="0" applyFill="0" applyBorder="0" applyAlignment="0" applyProtection="0">
      <alignment horizontal="right" indent="1"/>
    </xf>
    <xf numFmtId="0" fontId="24" fillId="0" borderId="0" applyFill="0" applyBorder="0">
      <alignment horizontal="center" vertical="center" wrapText="1"/>
    </xf>
    <xf numFmtId="169" fontId="25" fillId="3" borderId="0">
      <alignment horizontal="right" vertical="center" indent="1"/>
    </xf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Border="0" applyProtection="0"/>
    <xf numFmtId="167" fontId="9" fillId="0" borderId="0" applyFill="0" applyBorder="0" applyAlignment="0" applyProtection="0"/>
    <xf numFmtId="171" fontId="22" fillId="0" borderId="0" applyFont="0" applyFill="0" applyBorder="0" applyProtection="0">
      <alignment horizontal="right" vertical="center" indent="1"/>
    </xf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72" fontId="22" fillId="0" borderId="0" applyFont="0" applyFill="0" applyBorder="0" applyProtection="0">
      <alignment horizontal="right" vertical="center" indent="1"/>
    </xf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Border="0" applyProtection="0"/>
    <xf numFmtId="167" fontId="9" fillId="0" borderId="0" applyBorder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Border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ill="0" applyBorder="0" applyAlignment="0" applyProtection="0"/>
    <xf numFmtId="173" fontId="8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73" fontId="8" fillId="0" borderId="0" applyFill="0" applyBorder="0" applyAlignment="0" applyProtection="0"/>
    <xf numFmtId="167" fontId="9" fillId="0" borderId="0" applyBorder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" fontId="5" fillId="0" borderId="12" xfId="0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right"/>
    </xf>
    <xf numFmtId="164" fontId="9" fillId="0" borderId="8" xfId="0" applyNumberFormat="1" applyFont="1" applyFill="1" applyBorder="1" applyAlignment="1" applyProtection="1"/>
    <xf numFmtId="164" fontId="9" fillId="0" borderId="8" xfId="0" applyNumberFormat="1" applyFont="1" applyFill="1" applyBorder="1" applyAlignment="1" applyProtection="1">
      <alignment horizontal="center"/>
    </xf>
    <xf numFmtId="165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center" vertical="center"/>
    </xf>
    <xf numFmtId="164" fontId="11" fillId="0" borderId="8" xfId="0" applyNumberFormat="1" applyFont="1" applyFill="1" applyBorder="1"/>
    <xf numFmtId="164" fontId="11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13" xfId="0" applyNumberFormat="1" applyFont="1" applyFill="1" applyBorder="1" applyAlignment="1" applyProtection="1"/>
    <xf numFmtId="164" fontId="11" fillId="0" borderId="14" xfId="0" applyNumberFormat="1" applyFont="1" applyFill="1" applyBorder="1" applyAlignment="1" applyProtection="1"/>
    <xf numFmtId="164" fontId="11" fillId="0" borderId="12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166" fontId="13" fillId="0" borderId="0" xfId="2" applyNumberFormat="1" applyFont="1" applyFill="1" applyBorder="1" applyAlignment="1">
      <alignment wrapText="1"/>
    </xf>
    <xf numFmtId="166" fontId="14" fillId="0" borderId="0" xfId="0" applyNumberFormat="1" applyFont="1" applyFill="1" applyBorder="1" applyAlignment="1" applyProtection="1"/>
    <xf numFmtId="167" fontId="9" fillId="0" borderId="0" xfId="1" applyFill="1" applyBorder="1" applyAlignment="1" applyProtection="1"/>
    <xf numFmtId="164" fontId="14" fillId="0" borderId="0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410">
    <cellStyle name="Excel Built-in Normal" xfId="3"/>
    <cellStyle name="Заголовок 1 2" xfId="4"/>
    <cellStyle name="Заголовок 2 2" xfId="5"/>
    <cellStyle name="Обычный" xfId="0" builtinId="0"/>
    <cellStyle name="Обычный 10" xfId="6"/>
    <cellStyle name="Обычный 10 2" xfId="7"/>
    <cellStyle name="Обычный 10 2 2" xfId="8"/>
    <cellStyle name="Обычный 10 2 2 2" xfId="9"/>
    <cellStyle name="Обычный 10 2 3" xfId="10"/>
    <cellStyle name="Обычный 10 3" xfId="11"/>
    <cellStyle name="Обычный 10 3 2" xfId="12"/>
    <cellStyle name="Обычный 11" xfId="13"/>
    <cellStyle name="Обычный 11 2" xfId="14"/>
    <cellStyle name="Обычный 12" xfId="15"/>
    <cellStyle name="Обычный 12 2" xfId="16"/>
    <cellStyle name="Обычный 13" xfId="17"/>
    <cellStyle name="Обычный 13 2" xfId="18"/>
    <cellStyle name="Обычный 14" xfId="19"/>
    <cellStyle name="Обычный 14 2" xfId="20"/>
    <cellStyle name="Обычный 15" xfId="21"/>
    <cellStyle name="Обычный 15 2" xfId="22"/>
    <cellStyle name="Обычный 16" xfId="23"/>
    <cellStyle name="Обычный 16 2" xfId="24"/>
    <cellStyle name="Обычный 17" xfId="25"/>
    <cellStyle name="Обычный 17 2" xfId="26"/>
    <cellStyle name="Обычный 18" xfId="27"/>
    <cellStyle name="Обычный 18 2" xfId="28"/>
    <cellStyle name="Обычный 19" xfId="29"/>
    <cellStyle name="Обычный 19 2" xfId="30"/>
    <cellStyle name="Обычный 2" xfId="31"/>
    <cellStyle name="Обычный 2 2" xfId="32"/>
    <cellStyle name="Обычный 2 2 2" xfId="33"/>
    <cellStyle name="Обычный 2 2 2 2" xfId="34"/>
    <cellStyle name="Обычный 2 2 3" xfId="35"/>
    <cellStyle name="Обычный 2 2 3 2" xfId="36"/>
    <cellStyle name="Обычный 2 2 4" xfId="37"/>
    <cellStyle name="Обычный 2 3" xfId="38"/>
    <cellStyle name="Обычный 2 3 2" xfId="39"/>
    <cellStyle name="Обычный 2 4" xfId="40"/>
    <cellStyle name="Обычный 2 4 2" xfId="41"/>
    <cellStyle name="Обычный 2 5" xfId="42"/>
    <cellStyle name="Обычный 2_Расчет норматива" xfId="43"/>
    <cellStyle name="Обычный 20" xfId="44"/>
    <cellStyle name="Обычный 20 2" xfId="45"/>
    <cellStyle name="Обычный 21" xfId="46"/>
    <cellStyle name="Обычный 22" xfId="47"/>
    <cellStyle name="Обычный 23" xfId="48"/>
    <cellStyle name="Обычный 24" xfId="49"/>
    <cellStyle name="Обычный 25" xfId="50"/>
    <cellStyle name="Обычный 26" xfId="51"/>
    <cellStyle name="Обычный 27" xfId="52"/>
    <cellStyle name="Обычный 3" xfId="53"/>
    <cellStyle name="Обычный 3 2" xfId="54"/>
    <cellStyle name="Обычный 3 2 2" xfId="55"/>
    <cellStyle name="Обычный 3 3" xfId="56"/>
    <cellStyle name="Обычный 3 3 2" xfId="57"/>
    <cellStyle name="Обычный 3 4" xfId="58"/>
    <cellStyle name="Обычный 4" xfId="59"/>
    <cellStyle name="Обычный 4 2" xfId="60"/>
    <cellStyle name="Обычный 4 2 2" xfId="61"/>
    <cellStyle name="Обычный 4 3" xfId="62"/>
    <cellStyle name="Обычный 5" xfId="63"/>
    <cellStyle name="Обычный 5 2" xfId="64"/>
    <cellStyle name="Обычный 5 2 2" xfId="65"/>
    <cellStyle name="Обычный 5 3" xfId="66"/>
    <cellStyle name="Обычный 5 4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8 2 2" xfId="78"/>
    <cellStyle name="Обычный 8 2 2 2" xfId="79"/>
    <cellStyle name="Обычный 8 2 3" xfId="80"/>
    <cellStyle name="Обычный 8 3" xfId="81"/>
    <cellStyle name="Обычный 8 3 2" xfId="82"/>
    <cellStyle name="Обычный 9" xfId="83"/>
    <cellStyle name="Обычный 9 2" xfId="84"/>
    <cellStyle name="Обычный 9 2 2" xfId="85"/>
    <cellStyle name="Обычный 9 2 2 2" xfId="86"/>
    <cellStyle name="Обычный 9 2 3" xfId="87"/>
    <cellStyle name="Обычный 9 3" xfId="88"/>
    <cellStyle name="Обычный 9 3 2" xfId="89"/>
    <cellStyle name="Процентный" xfId="2" builtinId="5"/>
    <cellStyle name="Процентный 10" xfId="90"/>
    <cellStyle name="Процентный 10 2" xfId="91"/>
    <cellStyle name="Процентный 11" xfId="92"/>
    <cellStyle name="Процентный 11 2" xfId="93"/>
    <cellStyle name="Процентный 12" xfId="94"/>
    <cellStyle name="Процентный 13" xfId="95"/>
    <cellStyle name="Процентный 14" xfId="96"/>
    <cellStyle name="Процентный 15" xfId="97"/>
    <cellStyle name="Процентный 2" xfId="98"/>
    <cellStyle name="Процентный 2 10" xfId="99"/>
    <cellStyle name="Процентный 2 11" xfId="100"/>
    <cellStyle name="Процентный 2 2" xfId="101"/>
    <cellStyle name="Процентный 2 2 2" xfId="102"/>
    <cellStyle name="Процентный 2 2 2 2" xfId="103"/>
    <cellStyle name="Процентный 2 2 3" xfId="104"/>
    <cellStyle name="Процентный 2 2_Школы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9" xfId="117"/>
    <cellStyle name="Процентный 2_Школы" xfId="118"/>
    <cellStyle name="Процентный 3" xfId="119"/>
    <cellStyle name="Процентный 3 10" xfId="120"/>
    <cellStyle name="Процентный 3 11" xfId="121"/>
    <cellStyle name="Процентный 3 2" xfId="122"/>
    <cellStyle name="Процентный 3 2 10" xfId="123"/>
    <cellStyle name="Процентный 3 2 2" xfId="124"/>
    <cellStyle name="Процентный 3 2 2 2" xfId="125"/>
    <cellStyle name="Процентный 3 2 2 2 2" xfId="126"/>
    <cellStyle name="Процентный 3 2 2 3" xfId="127"/>
    <cellStyle name="Процентный 3 2 2_Школы" xfId="128"/>
    <cellStyle name="Процентный 3 2 3" xfId="129"/>
    <cellStyle name="Процентный 3 2 3 2" xfId="130"/>
    <cellStyle name="Процентный 3 2 4" xfId="131"/>
    <cellStyle name="Процентный 3 2 4 2" xfId="132"/>
    <cellStyle name="Процентный 3 2 5" xfId="133"/>
    <cellStyle name="Процентный 3 2 5 2" xfId="134"/>
    <cellStyle name="Процентный 3 2 6" xfId="135"/>
    <cellStyle name="Процентный 3 2 6 2" xfId="136"/>
    <cellStyle name="Процентный 3 2 7" xfId="137"/>
    <cellStyle name="Процентный 3 2 8" xfId="138"/>
    <cellStyle name="Процентный 3 2 9" xfId="139"/>
    <cellStyle name="Процентный 3 2_Школы" xfId="140"/>
    <cellStyle name="Процентный 3 3" xfId="141"/>
    <cellStyle name="Процентный 3 3 10" xfId="142"/>
    <cellStyle name="Процентный 3 3 2" xfId="143"/>
    <cellStyle name="Процентный 3 3 2 2" xfId="144"/>
    <cellStyle name="Процентный 3 3 2 2 2" xfId="145"/>
    <cellStyle name="Процентный 3 3 2 3" xfId="146"/>
    <cellStyle name="Процентный 3 3 2_Школы" xfId="147"/>
    <cellStyle name="Процентный 3 3 3" xfId="148"/>
    <cellStyle name="Процентный 3 3 3 2" xfId="149"/>
    <cellStyle name="Процентный 3 3 4" xfId="150"/>
    <cellStyle name="Процентный 3 3 4 2" xfId="151"/>
    <cellStyle name="Процентный 3 3 5" xfId="152"/>
    <cellStyle name="Процентный 3 3 5 2" xfId="153"/>
    <cellStyle name="Процентный 3 3 6" xfId="154"/>
    <cellStyle name="Процентный 3 3 6 2" xfId="155"/>
    <cellStyle name="Процентный 3 3 7" xfId="156"/>
    <cellStyle name="Процентный 3 3 8" xfId="157"/>
    <cellStyle name="Процентный 3 3 9" xfId="158"/>
    <cellStyle name="Процентный 3 3_Школы" xfId="159"/>
    <cellStyle name="Процентный 3 4" xfId="160"/>
    <cellStyle name="Процентный 3 4 10" xfId="161"/>
    <cellStyle name="Процентный 3 4 2" xfId="162"/>
    <cellStyle name="Процентный 3 4 2 2" xfId="163"/>
    <cellStyle name="Процентный 3 4 2 2 2" xfId="164"/>
    <cellStyle name="Процентный 3 4 2 3" xfId="165"/>
    <cellStyle name="Процентный 3 4 2_Школы" xfId="166"/>
    <cellStyle name="Процентный 3 4 3" xfId="167"/>
    <cellStyle name="Процентный 3 4 3 2" xfId="168"/>
    <cellStyle name="Процентный 3 4 4" xfId="169"/>
    <cellStyle name="Процентный 3 4 5" xfId="170"/>
    <cellStyle name="Процентный 3 4 6" xfId="171"/>
    <cellStyle name="Процентный 3 4 7" xfId="172"/>
    <cellStyle name="Процентный 3 4 8" xfId="173"/>
    <cellStyle name="Процентный 3 4 9" xfId="174"/>
    <cellStyle name="Процентный 3 4_Школы" xfId="175"/>
    <cellStyle name="Процентный 3 5" xfId="176"/>
    <cellStyle name="Процентный 3 5 2" xfId="177"/>
    <cellStyle name="Процентный 3 5 2 2" xfId="178"/>
    <cellStyle name="Процентный 3 5 3" xfId="179"/>
    <cellStyle name="Процентный 3 5_Школы" xfId="180"/>
    <cellStyle name="Процентный 3 6" xfId="181"/>
    <cellStyle name="Процентный 3 6 2" xfId="182"/>
    <cellStyle name="Процентный 3 7" xfId="183"/>
    <cellStyle name="Процентный 3 7 2" xfId="184"/>
    <cellStyle name="Процентный 3 8" xfId="185"/>
    <cellStyle name="Процентный 3 8 2" xfId="186"/>
    <cellStyle name="Процентный 3 9" xfId="187"/>
    <cellStyle name="Процентный 3 9 2" xfId="188"/>
    <cellStyle name="Процентный 3_Школы" xfId="189"/>
    <cellStyle name="Процентный 4" xfId="190"/>
    <cellStyle name="Процентный 4 10" xfId="191"/>
    <cellStyle name="Процентный 4 2" xfId="192"/>
    <cellStyle name="Процентный 4 2 2" xfId="193"/>
    <cellStyle name="Процентный 4 2 2 2" xfId="194"/>
    <cellStyle name="Процентный 4 2 3" xfId="195"/>
    <cellStyle name="Процентный 4 2_Школы" xfId="196"/>
    <cellStyle name="Процентный 4 3" xfId="197"/>
    <cellStyle name="Процентный 4 3 2" xfId="198"/>
    <cellStyle name="Процентный 4 4" xfId="199"/>
    <cellStyle name="Процентный 4 4 2" xfId="200"/>
    <cellStyle name="Процентный 4 5" xfId="201"/>
    <cellStyle name="Процентный 4 5 2" xfId="202"/>
    <cellStyle name="Процентный 4 6" xfId="203"/>
    <cellStyle name="Процентный 4 6 2" xfId="204"/>
    <cellStyle name="Процентный 4 7" xfId="205"/>
    <cellStyle name="Процентный 4 8" xfId="206"/>
    <cellStyle name="Процентный 4 9" xfId="207"/>
    <cellStyle name="Процентный 4_Школы" xfId="208"/>
    <cellStyle name="Процентный 5" xfId="209"/>
    <cellStyle name="Процентный 5 2" xfId="210"/>
    <cellStyle name="Процентный 5 2 2" xfId="211"/>
    <cellStyle name="Процентный 5 3" xfId="212"/>
    <cellStyle name="Процентный 5_Школы" xfId="213"/>
    <cellStyle name="Процентный 6" xfId="214"/>
    <cellStyle name="Процентный 6 2" xfId="215"/>
    <cellStyle name="Процентный 6 2 2" xfId="216"/>
    <cellStyle name="Процентный 6 3" xfId="217"/>
    <cellStyle name="Процентный 7" xfId="218"/>
    <cellStyle name="Процентный 7 2" xfId="219"/>
    <cellStyle name="Процентный 8" xfId="220"/>
    <cellStyle name="Процентный 8 2" xfId="221"/>
    <cellStyle name="Процентный 9" xfId="222"/>
    <cellStyle name="Процентный 9 2" xfId="223"/>
    <cellStyle name="Таб: +|-" xfId="224"/>
    <cellStyle name="Таб: Графа" xfId="225"/>
    <cellStyle name="Таб: Номер" xfId="226"/>
    <cellStyle name="Финансовый" xfId="1" builtinId="3"/>
    <cellStyle name="Финансовый 10" xfId="227"/>
    <cellStyle name="Финансовый 10 2" xfId="228"/>
    <cellStyle name="Финансовый 11" xfId="229"/>
    <cellStyle name="Финансовый 11 2" xfId="230"/>
    <cellStyle name="Финансовый 12" xfId="231"/>
    <cellStyle name="Финансовый 12 2" xfId="232"/>
    <cellStyle name="Финансовый 13" xfId="233"/>
    <cellStyle name="Финансовый 14" xfId="234"/>
    <cellStyle name="Финансовый 15" xfId="235"/>
    <cellStyle name="Финансовый 16" xfId="236"/>
    <cellStyle name="Финансовый 17" xfId="237"/>
    <cellStyle name="Финансовый 2" xfId="238"/>
    <cellStyle name="Финансовый 2 10" xfId="239"/>
    <cellStyle name="Финансовый 2 11" xfId="240"/>
    <cellStyle name="Финансовый 2 12" xfId="241"/>
    <cellStyle name="Финансовый 2 2" xfId="242"/>
    <cellStyle name="Финансовый 2 2 10" xfId="243"/>
    <cellStyle name="Финансовый 2 2 11" xfId="244"/>
    <cellStyle name="Финансовый 2 2 2" xfId="245"/>
    <cellStyle name="Финансовый 2 2 2 2" xfId="246"/>
    <cellStyle name="Финансовый 2 2 2 2 2" xfId="247"/>
    <cellStyle name="Финансовый 2 2 2 3" xfId="248"/>
    <cellStyle name="Финансовый 2 2 2_Школы" xfId="249"/>
    <cellStyle name="Финансовый 2 2 3" xfId="250"/>
    <cellStyle name="Финансовый 2 2 3 2" xfId="251"/>
    <cellStyle name="Финансовый 2 2 4" xfId="252"/>
    <cellStyle name="Финансовый 2 2 4 2" xfId="253"/>
    <cellStyle name="Финансовый 2 2 5" xfId="254"/>
    <cellStyle name="Финансовый 2 2 5 2" xfId="255"/>
    <cellStyle name="Финансовый 2 2 6" xfId="256"/>
    <cellStyle name="Финансовый 2 2 6 2" xfId="257"/>
    <cellStyle name="Финансовый 2 2 7" xfId="258"/>
    <cellStyle name="Финансовый 2 2 8" xfId="259"/>
    <cellStyle name="Финансовый 2 2 9" xfId="260"/>
    <cellStyle name="Финансовый 2 2_Школы" xfId="261"/>
    <cellStyle name="Финансовый 2 3" xfId="262"/>
    <cellStyle name="Финансовый 2 3 2" xfId="263"/>
    <cellStyle name="Финансовый 2 3 2 2" xfId="264"/>
    <cellStyle name="Финансовый 2 3 3" xfId="265"/>
    <cellStyle name="Финансовый 2 3_Школы" xfId="266"/>
    <cellStyle name="Финансовый 2 4" xfId="267"/>
    <cellStyle name="Финансовый 2 4 2" xfId="268"/>
    <cellStyle name="Финансовый 2 5" xfId="269"/>
    <cellStyle name="Финансовый 2 5 2" xfId="270"/>
    <cellStyle name="Финансовый 2 6" xfId="271"/>
    <cellStyle name="Финансовый 2 6 2" xfId="272"/>
    <cellStyle name="Финансовый 2 7" xfId="273"/>
    <cellStyle name="Финансовый 2 7 2" xfId="274"/>
    <cellStyle name="Финансовый 2 8" xfId="275"/>
    <cellStyle name="Финансовый 2 8 2" xfId="276"/>
    <cellStyle name="Финансовый 2 9" xfId="277"/>
    <cellStyle name="Финансовый 2_Школы" xfId="278"/>
    <cellStyle name="Финансовый 3" xfId="279"/>
    <cellStyle name="Финансовый 3 10" xfId="280"/>
    <cellStyle name="Финансовый 3 11" xfId="281"/>
    <cellStyle name="Финансовый 3 2" xfId="282"/>
    <cellStyle name="Финансовый 3 2 2" xfId="283"/>
    <cellStyle name="Финансовый 3 2 2 2" xfId="284"/>
    <cellStyle name="Финансовый 3 2 3" xfId="285"/>
    <cellStyle name="Финансовый 3 2_Школы" xfId="286"/>
    <cellStyle name="Финансовый 3 3" xfId="287"/>
    <cellStyle name="Финансовый 3 3 2" xfId="288"/>
    <cellStyle name="Финансовый 3 4" xfId="289"/>
    <cellStyle name="Финансовый 3 4 2" xfId="290"/>
    <cellStyle name="Финансовый 3 5" xfId="291"/>
    <cellStyle name="Финансовый 3 5 2" xfId="292"/>
    <cellStyle name="Финансовый 3 6" xfId="293"/>
    <cellStyle name="Финансовый 3 6 2" xfId="294"/>
    <cellStyle name="Финансовый 3 7" xfId="295"/>
    <cellStyle name="Финансовый 3 8" xfId="296"/>
    <cellStyle name="Финансовый 3 9" xfId="297"/>
    <cellStyle name="Финансовый 3_Школы" xfId="298"/>
    <cellStyle name="Финансовый 4" xfId="299"/>
    <cellStyle name="Финансовый 4 10" xfId="300"/>
    <cellStyle name="Финансовый 4 11" xfId="301"/>
    <cellStyle name="Финансовый 4 2" xfId="302"/>
    <cellStyle name="Финансовый 4 2 10" xfId="303"/>
    <cellStyle name="Финансовый 4 2 2" xfId="304"/>
    <cellStyle name="Финансовый 4 2 2 2" xfId="305"/>
    <cellStyle name="Финансовый 4 2 2 2 2" xfId="306"/>
    <cellStyle name="Финансовый 4 2 2 3" xfId="307"/>
    <cellStyle name="Финансовый 4 2 2_Школы" xfId="308"/>
    <cellStyle name="Финансовый 4 2 3" xfId="309"/>
    <cellStyle name="Финансовый 4 2 3 2" xfId="310"/>
    <cellStyle name="Финансовый 4 2 4" xfId="311"/>
    <cellStyle name="Финансовый 4 2 4 2" xfId="312"/>
    <cellStyle name="Финансовый 4 2 5" xfId="313"/>
    <cellStyle name="Финансовый 4 2 5 2" xfId="314"/>
    <cellStyle name="Финансовый 4 2 6" xfId="315"/>
    <cellStyle name="Финансовый 4 2 6 2" xfId="316"/>
    <cellStyle name="Финансовый 4 2 7" xfId="317"/>
    <cellStyle name="Финансовый 4 2 8" xfId="318"/>
    <cellStyle name="Финансовый 4 2 9" xfId="319"/>
    <cellStyle name="Финансовый 4 2_Школы" xfId="320"/>
    <cellStyle name="Финансовый 4 3" xfId="321"/>
    <cellStyle name="Финансовый 4 3 10" xfId="322"/>
    <cellStyle name="Финансовый 4 3 2" xfId="323"/>
    <cellStyle name="Финансовый 4 3 2 2" xfId="324"/>
    <cellStyle name="Финансовый 4 3 2 2 2" xfId="325"/>
    <cellStyle name="Финансовый 4 3 2 3" xfId="326"/>
    <cellStyle name="Финансовый 4 3 2_Школы" xfId="327"/>
    <cellStyle name="Финансовый 4 3 3" xfId="328"/>
    <cellStyle name="Финансовый 4 3 3 2" xfId="329"/>
    <cellStyle name="Финансовый 4 3 4" xfId="330"/>
    <cellStyle name="Финансовый 4 3 4 2" xfId="331"/>
    <cellStyle name="Финансовый 4 3 5" xfId="332"/>
    <cellStyle name="Финансовый 4 3 5 2" xfId="333"/>
    <cellStyle name="Финансовый 4 3 6" xfId="334"/>
    <cellStyle name="Финансовый 4 3 6 2" xfId="335"/>
    <cellStyle name="Финансовый 4 3 7" xfId="336"/>
    <cellStyle name="Финансовый 4 3 8" xfId="337"/>
    <cellStyle name="Финансовый 4 3 9" xfId="338"/>
    <cellStyle name="Финансовый 4 3_Школы" xfId="339"/>
    <cellStyle name="Финансовый 4 4" xfId="340"/>
    <cellStyle name="Финансовый 4 4 10" xfId="341"/>
    <cellStyle name="Финансовый 4 4 2" xfId="342"/>
    <cellStyle name="Финансовый 4 4 2 2" xfId="343"/>
    <cellStyle name="Финансовый 4 4 2 2 2" xfId="344"/>
    <cellStyle name="Финансовый 4 4 2 3" xfId="345"/>
    <cellStyle name="Финансовый 4 4 2_Школы" xfId="346"/>
    <cellStyle name="Финансовый 4 4 3" xfId="347"/>
    <cellStyle name="Финансовый 4 4 3 2" xfId="348"/>
    <cellStyle name="Финансовый 4 4 4" xfId="349"/>
    <cellStyle name="Финансовый 4 4 4 2" xfId="350"/>
    <cellStyle name="Финансовый 4 4 5" xfId="351"/>
    <cellStyle name="Финансовый 4 4 6" xfId="352"/>
    <cellStyle name="Финансовый 4 4 7" xfId="353"/>
    <cellStyle name="Финансовый 4 4 8" xfId="354"/>
    <cellStyle name="Финансовый 4 4 9" xfId="355"/>
    <cellStyle name="Финансовый 4 4_Школы" xfId="356"/>
    <cellStyle name="Финансовый 4 5" xfId="357"/>
    <cellStyle name="Финансовый 4 5 2" xfId="358"/>
    <cellStyle name="Финансовый 4 5 2 2" xfId="359"/>
    <cellStyle name="Финансовый 4 5 3" xfId="360"/>
    <cellStyle name="Финансовый 4 5_Школы" xfId="361"/>
    <cellStyle name="Финансовый 4 6" xfId="362"/>
    <cellStyle name="Финансовый 4 6 2" xfId="363"/>
    <cellStyle name="Финансовый 4 7" xfId="364"/>
    <cellStyle name="Финансовый 4 7 2" xfId="365"/>
    <cellStyle name="Финансовый 4 8" xfId="366"/>
    <cellStyle name="Финансовый 4 8 2" xfId="367"/>
    <cellStyle name="Финансовый 4 9" xfId="368"/>
    <cellStyle name="Финансовый 4 9 2" xfId="369"/>
    <cellStyle name="Финансовый 4_Школы" xfId="370"/>
    <cellStyle name="Финансовый 5" xfId="371"/>
    <cellStyle name="Финансовый 5 10" xfId="372"/>
    <cellStyle name="Финансовый 5 11" xfId="373"/>
    <cellStyle name="Финансовый 5 2" xfId="374"/>
    <cellStyle name="Финансовый 5 2 2" xfId="375"/>
    <cellStyle name="Финансовый 5 2 2 2" xfId="376"/>
    <cellStyle name="Финансовый 5 2 3" xfId="377"/>
    <cellStyle name="Финансовый 5 2_Школы" xfId="378"/>
    <cellStyle name="Финансовый 5 3" xfId="379"/>
    <cellStyle name="Финансовый 5 3 2" xfId="380"/>
    <cellStyle name="Финансовый 5 4" xfId="381"/>
    <cellStyle name="Финансовый 5 4 2" xfId="382"/>
    <cellStyle name="Финансовый 5 5" xfId="383"/>
    <cellStyle name="Финансовый 5 5 2" xfId="384"/>
    <cellStyle name="Финансовый 5 6" xfId="385"/>
    <cellStyle name="Финансовый 5 6 2" xfId="386"/>
    <cellStyle name="Финансовый 5 7" xfId="387"/>
    <cellStyle name="Финансовый 5 7 2" xfId="388"/>
    <cellStyle name="Финансовый 5 8" xfId="389"/>
    <cellStyle name="Финансовый 5 9" xfId="390"/>
    <cellStyle name="Финансовый 5_Школы" xfId="391"/>
    <cellStyle name="Финансовый 6" xfId="392"/>
    <cellStyle name="Финансовый 6 2" xfId="393"/>
    <cellStyle name="Финансовый 6 2 2" xfId="394"/>
    <cellStyle name="Финансовый 6 3" xfId="395"/>
    <cellStyle name="Финансовый 6 4" xfId="396"/>
    <cellStyle name="Финансовый 6_Школы" xfId="397"/>
    <cellStyle name="Финансовый 7" xfId="398"/>
    <cellStyle name="Финансовый 7 2" xfId="399"/>
    <cellStyle name="Финансовый 7 2 2" xfId="400"/>
    <cellStyle name="Финансовый 7 3" xfId="401"/>
    <cellStyle name="Финансовый 7 3 2" xfId="402"/>
    <cellStyle name="Финансовый 7 4" xfId="403"/>
    <cellStyle name="Финансовый 7 4 2" xfId="404"/>
    <cellStyle name="Финансовый 7 5" xfId="405"/>
    <cellStyle name="Финансовый 8" xfId="406"/>
    <cellStyle name="Финансовый 8 2" xfId="407"/>
    <cellStyle name="Финансовый 9" xfId="408"/>
    <cellStyle name="Финансовый 9 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="90" zoomScaleNormal="80" zoomScaleSheetLayoutView="90" workbookViewId="0">
      <pane xSplit="2" ySplit="5" topLeftCell="C6" activePane="bottomRight" state="frozen"/>
      <selection activeCell="D26" sqref="D26"/>
      <selection pane="topRight" activeCell="D26" sqref="D26"/>
      <selection pane="bottomLeft" activeCell="D26" sqref="D26"/>
      <selection pane="bottomRight" activeCell="U2" sqref="U2"/>
    </sheetView>
  </sheetViews>
  <sheetFormatPr defaultColWidth="9.140625" defaultRowHeight="12.75" x14ac:dyDescent="0.2"/>
  <cols>
    <col min="1" max="1" width="4.5703125" style="1" customWidth="1"/>
    <col min="2" max="2" width="17" style="2" customWidth="1"/>
    <col min="3" max="3" width="23.7109375" style="2" customWidth="1"/>
    <col min="4" max="4" width="14.28515625" style="2" customWidth="1"/>
    <col min="5" max="5" width="11.42578125" style="2" hidden="1" customWidth="1"/>
    <col min="6" max="7" width="11.28515625" style="2" hidden="1" customWidth="1"/>
    <col min="8" max="8" width="11.28515625" style="2" customWidth="1"/>
    <col min="9" max="9" width="10" style="2" bestFit="1" customWidth="1"/>
    <col min="10" max="11" width="10.140625" style="2" customWidth="1"/>
    <col min="12" max="12" width="12.42578125" style="2" hidden="1" customWidth="1"/>
    <col min="13" max="13" width="10.140625" style="2" hidden="1" customWidth="1"/>
    <col min="14" max="14" width="0" style="2" hidden="1" customWidth="1"/>
    <col min="15" max="17" width="11.28515625" style="2" hidden="1" customWidth="1"/>
    <col min="18" max="16384" width="9.140625" style="2"/>
  </cols>
  <sheetData>
    <row r="1" spans="1:18" ht="25.5" customHeight="1" x14ac:dyDescent="0.2">
      <c r="K1" s="3" t="s">
        <v>33</v>
      </c>
    </row>
    <row r="2" spans="1:18" ht="92.25" customHeight="1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8" x14ac:dyDescent="0.2">
      <c r="A3" s="2"/>
    </row>
    <row r="4" spans="1:18" s="4" customFormat="1" x14ac:dyDescent="0.2">
      <c r="A4" s="47" t="s">
        <v>1</v>
      </c>
      <c r="B4" s="47" t="s">
        <v>2</v>
      </c>
      <c r="C4" s="47" t="s">
        <v>3</v>
      </c>
      <c r="D4" s="47" t="s">
        <v>4</v>
      </c>
      <c r="E4" s="48" t="s">
        <v>5</v>
      </c>
      <c r="F4" s="49" t="s">
        <v>6</v>
      </c>
      <c r="G4" s="51" t="s">
        <v>7</v>
      </c>
      <c r="H4" s="53" t="s">
        <v>8</v>
      </c>
      <c r="I4" s="55" t="s">
        <v>9</v>
      </c>
      <c r="J4" s="56"/>
      <c r="K4" s="57"/>
      <c r="L4" s="42" t="s">
        <v>10</v>
      </c>
      <c r="M4" s="42"/>
    </row>
    <row r="5" spans="1:18" s="8" customFormat="1" x14ac:dyDescent="0.2">
      <c r="A5" s="47"/>
      <c r="B5" s="47"/>
      <c r="C5" s="47"/>
      <c r="D5" s="47"/>
      <c r="E5" s="48"/>
      <c r="F5" s="50"/>
      <c r="G5" s="52"/>
      <c r="H5" s="54"/>
      <c r="I5" s="5">
        <v>2022</v>
      </c>
      <c r="J5" s="6">
        <v>2023</v>
      </c>
      <c r="K5" s="6">
        <v>2024</v>
      </c>
      <c r="L5" s="7" t="s">
        <v>11</v>
      </c>
      <c r="M5" s="7" t="s">
        <v>12</v>
      </c>
      <c r="O5" s="43" t="s">
        <v>13</v>
      </c>
      <c r="P5" s="44"/>
      <c r="Q5" s="45"/>
      <c r="R5" s="9"/>
    </row>
    <row r="6" spans="1:18" x14ac:dyDescent="0.2">
      <c r="A6" s="10">
        <v>1</v>
      </c>
      <c r="B6" s="11" t="s">
        <v>14</v>
      </c>
      <c r="C6" s="12">
        <v>0</v>
      </c>
      <c r="D6" s="13">
        <v>0</v>
      </c>
      <c r="E6" s="14">
        <f t="shared" ref="E6:E19" si="0">ROUND(D6*12,1)</f>
        <v>0</v>
      </c>
      <c r="F6" s="15">
        <v>72</v>
      </c>
      <c r="G6" s="16">
        <f t="shared" ref="G6:G23" si="1">ROUND(F6*1.04,1)</f>
        <v>74.900000000000006</v>
      </c>
      <c r="H6" s="17">
        <v>0</v>
      </c>
      <c r="I6" s="18">
        <v>0</v>
      </c>
      <c r="J6" s="18">
        <v>0</v>
      </c>
      <c r="K6" s="18">
        <v>0</v>
      </c>
      <c r="L6" s="19">
        <v>1</v>
      </c>
      <c r="M6" s="19">
        <f t="shared" ref="M6:M24" si="2">C6-L6</f>
        <v>-1</v>
      </c>
      <c r="O6" s="20">
        <f t="shared" ref="O6:O23" si="3">E6*1000</f>
        <v>0</v>
      </c>
      <c r="P6" s="20">
        <f>O6</f>
        <v>0</v>
      </c>
      <c r="Q6" s="20">
        <f>P6</f>
        <v>0</v>
      </c>
      <c r="R6" s="20"/>
    </row>
    <row r="7" spans="1:18" x14ac:dyDescent="0.2">
      <c r="A7" s="10">
        <v>2</v>
      </c>
      <c r="B7" s="11" t="s">
        <v>15</v>
      </c>
      <c r="C7" s="12">
        <v>1</v>
      </c>
      <c r="D7" s="13">
        <v>6</v>
      </c>
      <c r="E7" s="14">
        <f t="shared" si="0"/>
        <v>72</v>
      </c>
      <c r="F7" s="15">
        <v>72</v>
      </c>
      <c r="G7" s="16">
        <f t="shared" si="1"/>
        <v>74.900000000000006</v>
      </c>
      <c r="H7" s="17">
        <f>I7/(E7/C7)</f>
        <v>0.33611111111111108</v>
      </c>
      <c r="I7" s="18">
        <v>24.2</v>
      </c>
      <c r="J7" s="18">
        <v>24.2</v>
      </c>
      <c r="K7" s="18">
        <v>24.2</v>
      </c>
      <c r="L7" s="19">
        <v>1</v>
      </c>
      <c r="M7" s="19">
        <f t="shared" si="2"/>
        <v>0</v>
      </c>
      <c r="O7" s="20">
        <f t="shared" si="3"/>
        <v>72000</v>
      </c>
      <c r="P7" s="20">
        <f t="shared" ref="P7:Q22" si="4">O7</f>
        <v>72000</v>
      </c>
      <c r="Q7" s="20">
        <f t="shared" si="4"/>
        <v>72000</v>
      </c>
      <c r="R7" s="20"/>
    </row>
    <row r="8" spans="1:18" x14ac:dyDescent="0.2">
      <c r="A8" s="10">
        <v>3</v>
      </c>
      <c r="B8" s="11" t="s">
        <v>16</v>
      </c>
      <c r="C8" s="12">
        <v>1</v>
      </c>
      <c r="D8" s="13">
        <v>15</v>
      </c>
      <c r="E8" s="14">
        <f t="shared" si="0"/>
        <v>180</v>
      </c>
      <c r="F8" s="15">
        <v>0</v>
      </c>
      <c r="G8" s="16">
        <f t="shared" si="1"/>
        <v>0</v>
      </c>
      <c r="H8" s="17">
        <f t="shared" ref="H8:H22" si="5">I8/(E8/C8)</f>
        <v>0.33611111111111114</v>
      </c>
      <c r="I8" s="18">
        <v>60.5</v>
      </c>
      <c r="J8" s="18">
        <v>60.5</v>
      </c>
      <c r="K8" s="18">
        <v>60.5</v>
      </c>
      <c r="L8" s="19">
        <v>0</v>
      </c>
      <c r="M8" s="19">
        <f t="shared" si="2"/>
        <v>1</v>
      </c>
      <c r="O8" s="20">
        <f t="shared" si="3"/>
        <v>180000</v>
      </c>
      <c r="P8" s="20">
        <f t="shared" si="4"/>
        <v>180000</v>
      </c>
      <c r="Q8" s="20">
        <f t="shared" si="4"/>
        <v>180000</v>
      </c>
      <c r="R8" s="20"/>
    </row>
    <row r="9" spans="1:18" x14ac:dyDescent="0.2">
      <c r="A9" s="10">
        <v>4</v>
      </c>
      <c r="B9" s="11" t="s">
        <v>17</v>
      </c>
      <c r="C9" s="12">
        <v>10</v>
      </c>
      <c r="D9" s="13">
        <v>150</v>
      </c>
      <c r="E9" s="14">
        <f>ROUND(D9*12,1)</f>
        <v>1800</v>
      </c>
      <c r="F9" s="15">
        <v>900</v>
      </c>
      <c r="G9" s="16">
        <f t="shared" si="1"/>
        <v>936</v>
      </c>
      <c r="H9" s="17">
        <f t="shared" si="5"/>
        <v>3.358888888888889</v>
      </c>
      <c r="I9" s="18">
        <v>604.6</v>
      </c>
      <c r="J9" s="18">
        <v>604.6</v>
      </c>
      <c r="K9" s="18">
        <v>604.6</v>
      </c>
      <c r="L9" s="19">
        <v>5</v>
      </c>
      <c r="M9" s="19">
        <f t="shared" si="2"/>
        <v>5</v>
      </c>
      <c r="O9" s="20">
        <f t="shared" si="3"/>
        <v>1800000</v>
      </c>
      <c r="P9" s="20">
        <f t="shared" si="4"/>
        <v>1800000</v>
      </c>
      <c r="Q9" s="20">
        <f t="shared" si="4"/>
        <v>1800000</v>
      </c>
      <c r="R9" s="20"/>
    </row>
    <row r="10" spans="1:18" x14ac:dyDescent="0.2">
      <c r="A10" s="10">
        <v>5</v>
      </c>
      <c r="B10" s="11" t="s">
        <v>18</v>
      </c>
      <c r="C10" s="12">
        <v>0</v>
      </c>
      <c r="D10" s="13">
        <v>0</v>
      </c>
      <c r="E10" s="14">
        <f t="shared" si="0"/>
        <v>0</v>
      </c>
      <c r="F10" s="15">
        <v>0</v>
      </c>
      <c r="G10" s="16">
        <f t="shared" si="1"/>
        <v>0</v>
      </c>
      <c r="H10" s="17">
        <v>0</v>
      </c>
      <c r="I10" s="18">
        <v>0</v>
      </c>
      <c r="J10" s="18">
        <v>0</v>
      </c>
      <c r="K10" s="18">
        <v>0</v>
      </c>
      <c r="L10" s="19">
        <v>0</v>
      </c>
      <c r="M10" s="19">
        <f t="shared" si="2"/>
        <v>0</v>
      </c>
      <c r="O10" s="20">
        <f t="shared" si="3"/>
        <v>0</v>
      </c>
      <c r="P10" s="20">
        <f t="shared" si="4"/>
        <v>0</v>
      </c>
      <c r="Q10" s="20">
        <f t="shared" si="4"/>
        <v>0</v>
      </c>
      <c r="R10" s="20"/>
    </row>
    <row r="11" spans="1:18" x14ac:dyDescent="0.2">
      <c r="A11" s="10">
        <v>6</v>
      </c>
      <c r="B11" s="11" t="s">
        <v>19</v>
      </c>
      <c r="C11" s="12">
        <v>3</v>
      </c>
      <c r="D11" s="13">
        <v>40</v>
      </c>
      <c r="E11" s="14">
        <f t="shared" si="0"/>
        <v>480</v>
      </c>
      <c r="F11" s="15">
        <v>300</v>
      </c>
      <c r="G11" s="16">
        <f t="shared" si="1"/>
        <v>312</v>
      </c>
      <c r="H11" s="17">
        <f t="shared" si="5"/>
        <v>1.0074999999999998</v>
      </c>
      <c r="I11" s="18">
        <v>161.19999999999999</v>
      </c>
      <c r="J11" s="18">
        <v>161.19999999999999</v>
      </c>
      <c r="K11" s="18">
        <v>161.19999999999999</v>
      </c>
      <c r="L11" s="19">
        <v>2</v>
      </c>
      <c r="M11" s="19">
        <f t="shared" si="2"/>
        <v>1</v>
      </c>
      <c r="O11" s="20">
        <f t="shared" si="3"/>
        <v>480000</v>
      </c>
      <c r="P11" s="20">
        <f t="shared" si="4"/>
        <v>480000</v>
      </c>
      <c r="Q11" s="20">
        <f t="shared" si="4"/>
        <v>480000</v>
      </c>
      <c r="R11" s="20"/>
    </row>
    <row r="12" spans="1:18" x14ac:dyDescent="0.2">
      <c r="A12" s="10">
        <v>7</v>
      </c>
      <c r="B12" s="11" t="s">
        <v>20</v>
      </c>
      <c r="C12" s="12">
        <v>3</v>
      </c>
      <c r="D12" s="13">
        <v>45</v>
      </c>
      <c r="E12" s="14">
        <f>ROUND(D12*12,1)</f>
        <v>540</v>
      </c>
      <c r="F12" s="15">
        <v>0</v>
      </c>
      <c r="G12" s="16">
        <f t="shared" si="1"/>
        <v>0</v>
      </c>
      <c r="H12" s="17">
        <f t="shared" si="5"/>
        <v>1.0077777777777779</v>
      </c>
      <c r="I12" s="18">
        <v>181.4</v>
      </c>
      <c r="J12" s="18">
        <v>181.4</v>
      </c>
      <c r="K12" s="18">
        <v>181.4</v>
      </c>
      <c r="L12" s="19">
        <v>0</v>
      </c>
      <c r="M12" s="19">
        <f t="shared" si="2"/>
        <v>3</v>
      </c>
      <c r="O12" s="20">
        <f t="shared" si="3"/>
        <v>540000</v>
      </c>
      <c r="P12" s="20">
        <f t="shared" si="4"/>
        <v>540000</v>
      </c>
      <c r="Q12" s="20">
        <f t="shared" si="4"/>
        <v>540000</v>
      </c>
      <c r="R12" s="20"/>
    </row>
    <row r="13" spans="1:18" x14ac:dyDescent="0.2">
      <c r="A13" s="10">
        <v>8</v>
      </c>
      <c r="B13" s="11" t="s">
        <v>21</v>
      </c>
      <c r="C13" s="12">
        <v>5</v>
      </c>
      <c r="D13" s="13">
        <v>75</v>
      </c>
      <c r="E13" s="14">
        <f>ROUND(D13*12,1)</f>
        <v>900</v>
      </c>
      <c r="F13" s="15">
        <v>180</v>
      </c>
      <c r="G13" s="16">
        <f t="shared" si="1"/>
        <v>187.2</v>
      </c>
      <c r="H13" s="17">
        <f t="shared" si="5"/>
        <v>1.6794444444444445</v>
      </c>
      <c r="I13" s="18">
        <v>302.3</v>
      </c>
      <c r="J13" s="18">
        <v>302.3</v>
      </c>
      <c r="K13" s="18">
        <v>302.3</v>
      </c>
      <c r="L13" s="19">
        <v>1</v>
      </c>
      <c r="M13" s="19">
        <f t="shared" si="2"/>
        <v>4</v>
      </c>
      <c r="O13" s="20">
        <f t="shared" si="3"/>
        <v>900000</v>
      </c>
      <c r="P13" s="20">
        <f t="shared" si="4"/>
        <v>900000</v>
      </c>
      <c r="Q13" s="20">
        <f t="shared" si="4"/>
        <v>900000</v>
      </c>
      <c r="R13" s="20"/>
    </row>
    <row r="14" spans="1:18" x14ac:dyDescent="0.2">
      <c r="A14" s="10">
        <v>9</v>
      </c>
      <c r="B14" s="11" t="s">
        <v>22</v>
      </c>
      <c r="C14" s="12">
        <v>3</v>
      </c>
      <c r="D14" s="13">
        <v>45</v>
      </c>
      <c r="E14" s="14">
        <f t="shared" si="0"/>
        <v>540</v>
      </c>
      <c r="F14" s="15">
        <v>180</v>
      </c>
      <c r="G14" s="16">
        <f t="shared" si="1"/>
        <v>187.2</v>
      </c>
      <c r="H14" s="17">
        <f t="shared" si="5"/>
        <v>1.0077777777777779</v>
      </c>
      <c r="I14" s="18">
        <v>181.4</v>
      </c>
      <c r="J14" s="18">
        <v>181.4</v>
      </c>
      <c r="K14" s="18">
        <v>181.4</v>
      </c>
      <c r="L14" s="19">
        <v>1</v>
      </c>
      <c r="M14" s="19">
        <f t="shared" si="2"/>
        <v>2</v>
      </c>
      <c r="O14" s="20">
        <f t="shared" si="3"/>
        <v>540000</v>
      </c>
      <c r="P14" s="20">
        <f t="shared" si="4"/>
        <v>540000</v>
      </c>
      <c r="Q14" s="20">
        <f t="shared" si="4"/>
        <v>540000</v>
      </c>
      <c r="R14" s="20"/>
    </row>
    <row r="15" spans="1:18" x14ac:dyDescent="0.2">
      <c r="A15" s="10">
        <v>10</v>
      </c>
      <c r="B15" s="11" t="s">
        <v>23</v>
      </c>
      <c r="C15" s="12">
        <v>0</v>
      </c>
      <c r="D15" s="13">
        <v>0</v>
      </c>
      <c r="E15" s="14">
        <f t="shared" si="0"/>
        <v>0</v>
      </c>
      <c r="F15" s="15">
        <v>0</v>
      </c>
      <c r="G15" s="16">
        <f t="shared" si="1"/>
        <v>0</v>
      </c>
      <c r="H15" s="17">
        <v>0</v>
      </c>
      <c r="I15" s="18">
        <v>0</v>
      </c>
      <c r="J15" s="18">
        <v>0</v>
      </c>
      <c r="K15" s="18">
        <v>0</v>
      </c>
      <c r="L15" s="19">
        <v>0</v>
      </c>
      <c r="M15" s="19">
        <f t="shared" si="2"/>
        <v>0</v>
      </c>
      <c r="O15" s="20">
        <f t="shared" si="3"/>
        <v>0</v>
      </c>
      <c r="P15" s="20">
        <f t="shared" si="4"/>
        <v>0</v>
      </c>
      <c r="Q15" s="20">
        <f t="shared" si="4"/>
        <v>0</v>
      </c>
      <c r="R15" s="20"/>
    </row>
    <row r="16" spans="1:18" x14ac:dyDescent="0.2">
      <c r="A16" s="10">
        <v>11</v>
      </c>
      <c r="B16" s="11" t="s">
        <v>24</v>
      </c>
      <c r="C16" s="12">
        <v>0</v>
      </c>
      <c r="D16" s="13">
        <v>0</v>
      </c>
      <c r="E16" s="14">
        <f t="shared" si="0"/>
        <v>0</v>
      </c>
      <c r="F16" s="15">
        <v>0</v>
      </c>
      <c r="G16" s="16">
        <f t="shared" si="1"/>
        <v>0</v>
      </c>
      <c r="H16" s="17">
        <v>0</v>
      </c>
      <c r="I16" s="18">
        <v>0</v>
      </c>
      <c r="J16" s="18">
        <v>0</v>
      </c>
      <c r="K16" s="18">
        <v>0</v>
      </c>
      <c r="L16" s="19">
        <v>0</v>
      </c>
      <c r="M16" s="19">
        <f t="shared" si="2"/>
        <v>0</v>
      </c>
      <c r="O16" s="20">
        <f t="shared" si="3"/>
        <v>0</v>
      </c>
      <c r="P16" s="20">
        <f t="shared" si="4"/>
        <v>0</v>
      </c>
      <c r="Q16" s="20">
        <f t="shared" si="4"/>
        <v>0</v>
      </c>
      <c r="R16" s="20"/>
    </row>
    <row r="17" spans="1:18" x14ac:dyDescent="0.2">
      <c r="A17" s="10">
        <v>12</v>
      </c>
      <c r="B17" s="11" t="s">
        <v>25</v>
      </c>
      <c r="C17" s="12">
        <v>0</v>
      </c>
      <c r="D17" s="13">
        <v>0</v>
      </c>
      <c r="E17" s="14">
        <f t="shared" si="0"/>
        <v>0</v>
      </c>
      <c r="F17" s="15">
        <v>0</v>
      </c>
      <c r="G17" s="16">
        <f t="shared" si="1"/>
        <v>0</v>
      </c>
      <c r="H17" s="17">
        <v>0</v>
      </c>
      <c r="I17" s="18">
        <v>0</v>
      </c>
      <c r="J17" s="18">
        <v>0</v>
      </c>
      <c r="K17" s="18">
        <v>0</v>
      </c>
      <c r="L17" s="19">
        <v>0</v>
      </c>
      <c r="M17" s="19">
        <f t="shared" si="2"/>
        <v>0</v>
      </c>
      <c r="O17" s="20">
        <f t="shared" si="3"/>
        <v>0</v>
      </c>
      <c r="P17" s="20">
        <f t="shared" si="4"/>
        <v>0</v>
      </c>
      <c r="Q17" s="20">
        <f t="shared" si="4"/>
        <v>0</v>
      </c>
      <c r="R17" s="20"/>
    </row>
    <row r="18" spans="1:18" x14ac:dyDescent="0.2">
      <c r="A18" s="10">
        <v>13</v>
      </c>
      <c r="B18" s="11" t="s">
        <v>26</v>
      </c>
      <c r="C18" s="12">
        <v>0</v>
      </c>
      <c r="D18" s="13">
        <v>0</v>
      </c>
      <c r="E18" s="14">
        <f t="shared" si="0"/>
        <v>0</v>
      </c>
      <c r="F18" s="15">
        <v>0</v>
      </c>
      <c r="G18" s="16">
        <f t="shared" si="1"/>
        <v>0</v>
      </c>
      <c r="H18" s="17">
        <v>0</v>
      </c>
      <c r="I18" s="18">
        <v>0</v>
      </c>
      <c r="J18" s="18">
        <v>0</v>
      </c>
      <c r="K18" s="18">
        <v>0</v>
      </c>
      <c r="L18" s="19">
        <v>0</v>
      </c>
      <c r="M18" s="19">
        <f t="shared" si="2"/>
        <v>0</v>
      </c>
      <c r="O18" s="20">
        <f t="shared" si="3"/>
        <v>0</v>
      </c>
      <c r="P18" s="20">
        <f t="shared" si="4"/>
        <v>0</v>
      </c>
      <c r="Q18" s="20">
        <f t="shared" si="4"/>
        <v>0</v>
      </c>
      <c r="R18" s="20"/>
    </row>
    <row r="19" spans="1:18" ht="15.75" x14ac:dyDescent="0.25">
      <c r="A19" s="10">
        <v>14</v>
      </c>
      <c r="B19" s="11" t="s">
        <v>27</v>
      </c>
      <c r="C19" s="21">
        <v>0</v>
      </c>
      <c r="D19" s="22">
        <v>0</v>
      </c>
      <c r="E19" s="14">
        <f t="shared" si="0"/>
        <v>0</v>
      </c>
      <c r="F19" s="15">
        <v>0</v>
      </c>
      <c r="G19" s="16">
        <f t="shared" si="1"/>
        <v>0</v>
      </c>
      <c r="H19" s="17">
        <v>0</v>
      </c>
      <c r="I19" s="18">
        <v>0</v>
      </c>
      <c r="J19" s="18">
        <v>0</v>
      </c>
      <c r="K19" s="18">
        <v>0</v>
      </c>
      <c r="L19" s="19">
        <v>0</v>
      </c>
      <c r="M19" s="19">
        <f t="shared" si="2"/>
        <v>0</v>
      </c>
      <c r="O19" s="20">
        <f t="shared" si="3"/>
        <v>0</v>
      </c>
      <c r="P19" s="20">
        <f t="shared" si="4"/>
        <v>0</v>
      </c>
      <c r="Q19" s="20">
        <f t="shared" si="4"/>
        <v>0</v>
      </c>
      <c r="R19" s="20"/>
    </row>
    <row r="20" spans="1:18" x14ac:dyDescent="0.2">
      <c r="A20" s="10">
        <v>15</v>
      </c>
      <c r="B20" s="11" t="s">
        <v>28</v>
      </c>
      <c r="C20" s="12">
        <v>2</v>
      </c>
      <c r="D20" s="13">
        <v>15</v>
      </c>
      <c r="E20" s="14">
        <f>ROUND(D20*12,1)</f>
        <v>180</v>
      </c>
      <c r="F20" s="15">
        <v>0</v>
      </c>
      <c r="G20" s="16">
        <f t="shared" si="1"/>
        <v>0</v>
      </c>
      <c r="H20" s="17">
        <f t="shared" si="5"/>
        <v>0.67222222222222228</v>
      </c>
      <c r="I20" s="18">
        <v>60.5</v>
      </c>
      <c r="J20" s="18">
        <v>60.5</v>
      </c>
      <c r="K20" s="18">
        <v>60.5</v>
      </c>
      <c r="L20" s="19">
        <v>0</v>
      </c>
      <c r="M20" s="19">
        <f t="shared" si="2"/>
        <v>2</v>
      </c>
      <c r="O20" s="20">
        <f t="shared" si="3"/>
        <v>180000</v>
      </c>
      <c r="P20" s="20">
        <f t="shared" si="4"/>
        <v>180000</v>
      </c>
      <c r="Q20" s="20">
        <f t="shared" si="4"/>
        <v>180000</v>
      </c>
      <c r="R20" s="20"/>
    </row>
    <row r="21" spans="1:18" x14ac:dyDescent="0.2">
      <c r="A21" s="10">
        <v>16</v>
      </c>
      <c r="B21" s="11" t="s">
        <v>29</v>
      </c>
      <c r="C21" s="12">
        <v>14</v>
      </c>
      <c r="D21" s="13">
        <v>210</v>
      </c>
      <c r="E21" s="14">
        <f>ROUND(D21*12,1)</f>
        <v>2520</v>
      </c>
      <c r="F21" s="15">
        <v>540</v>
      </c>
      <c r="G21" s="16">
        <f t="shared" si="1"/>
        <v>561.6</v>
      </c>
      <c r="H21" s="17">
        <f t="shared" si="5"/>
        <v>4.7027777777777775</v>
      </c>
      <c r="I21" s="18">
        <v>846.5</v>
      </c>
      <c r="J21" s="18">
        <v>846.5</v>
      </c>
      <c r="K21" s="18">
        <v>846.5</v>
      </c>
      <c r="L21" s="19">
        <v>3</v>
      </c>
      <c r="M21" s="19">
        <f t="shared" si="2"/>
        <v>11</v>
      </c>
      <c r="O21" s="20">
        <f t="shared" si="3"/>
        <v>2520000</v>
      </c>
      <c r="P21" s="20">
        <f t="shared" si="4"/>
        <v>2520000</v>
      </c>
      <c r="Q21" s="20">
        <f t="shared" si="4"/>
        <v>2520000</v>
      </c>
      <c r="R21" s="20"/>
    </row>
    <row r="22" spans="1:18" x14ac:dyDescent="0.2">
      <c r="A22" s="10">
        <v>17</v>
      </c>
      <c r="B22" s="11" t="s">
        <v>30</v>
      </c>
      <c r="C22" s="12">
        <v>3</v>
      </c>
      <c r="D22" s="13">
        <v>45</v>
      </c>
      <c r="E22" s="14">
        <f>ROUND(D22*12,1)</f>
        <v>540</v>
      </c>
      <c r="F22" s="15">
        <v>360</v>
      </c>
      <c r="G22" s="16">
        <f t="shared" si="1"/>
        <v>374.4</v>
      </c>
      <c r="H22" s="17">
        <f t="shared" si="5"/>
        <v>1.0077777777777779</v>
      </c>
      <c r="I22" s="18">
        <v>181.4</v>
      </c>
      <c r="J22" s="18">
        <v>181.4</v>
      </c>
      <c r="K22" s="18">
        <v>181.4</v>
      </c>
      <c r="L22" s="19">
        <v>2</v>
      </c>
      <c r="M22" s="19">
        <f t="shared" si="2"/>
        <v>1</v>
      </c>
      <c r="O22" s="20">
        <f t="shared" si="3"/>
        <v>540000</v>
      </c>
      <c r="P22" s="20">
        <f t="shared" si="4"/>
        <v>540000</v>
      </c>
      <c r="Q22" s="20">
        <f t="shared" si="4"/>
        <v>540000</v>
      </c>
      <c r="R22" s="20"/>
    </row>
    <row r="23" spans="1:18" x14ac:dyDescent="0.2">
      <c r="A23" s="10">
        <v>18</v>
      </c>
      <c r="B23" s="11" t="s">
        <v>31</v>
      </c>
      <c r="C23" s="12">
        <v>0</v>
      </c>
      <c r="D23" s="13">
        <v>0</v>
      </c>
      <c r="E23" s="14">
        <f>ROUND(D23*12,1)</f>
        <v>0</v>
      </c>
      <c r="F23" s="15">
        <v>0</v>
      </c>
      <c r="G23" s="16">
        <f t="shared" si="1"/>
        <v>0</v>
      </c>
      <c r="H23" s="17">
        <v>0</v>
      </c>
      <c r="I23" s="18">
        <v>0</v>
      </c>
      <c r="J23" s="18">
        <v>0</v>
      </c>
      <c r="K23" s="18">
        <v>0</v>
      </c>
      <c r="L23" s="19">
        <v>0</v>
      </c>
      <c r="M23" s="19">
        <f t="shared" si="2"/>
        <v>0</v>
      </c>
      <c r="O23" s="20">
        <f t="shared" si="3"/>
        <v>0</v>
      </c>
      <c r="P23" s="20">
        <f t="shared" ref="P23:Q23" si="6">O23</f>
        <v>0</v>
      </c>
      <c r="Q23" s="20">
        <f t="shared" si="6"/>
        <v>0</v>
      </c>
      <c r="R23" s="20"/>
    </row>
    <row r="24" spans="1:18" s="32" customFormat="1" x14ac:dyDescent="0.2">
      <c r="A24" s="23"/>
      <c r="B24" s="24" t="s">
        <v>32</v>
      </c>
      <c r="C24" s="25">
        <f>SUM(C6:C23)</f>
        <v>45</v>
      </c>
      <c r="D24" s="26"/>
      <c r="E24" s="27">
        <f t="shared" ref="E24:L24" si="7">SUM(E6:E23)</f>
        <v>7752</v>
      </c>
      <c r="F24" s="28">
        <f t="shared" si="7"/>
        <v>2604</v>
      </c>
      <c r="G24" s="28">
        <f t="shared" si="7"/>
        <v>2708.2000000000003</v>
      </c>
      <c r="H24" s="29">
        <f>SUM(H6:H23)</f>
        <v>15.116388888888888</v>
      </c>
      <c r="I24" s="28">
        <f>SUM(I6:I23)</f>
        <v>2604.0000000000005</v>
      </c>
      <c r="J24" s="28">
        <f>SUM(J6:J23)</f>
        <v>2604.0000000000005</v>
      </c>
      <c r="K24" s="28">
        <f>SUM(K6:K23)</f>
        <v>2604.0000000000005</v>
      </c>
      <c r="L24" s="30">
        <f t="shared" si="7"/>
        <v>16</v>
      </c>
      <c r="M24" s="31">
        <f t="shared" si="2"/>
        <v>29</v>
      </c>
      <c r="O24" s="33">
        <f>SUM(O6:O23)</f>
        <v>7752000</v>
      </c>
      <c r="P24" s="34">
        <f t="shared" ref="P24:Q24" si="8">SUM(P6:P23)</f>
        <v>7752000</v>
      </c>
      <c r="Q24" s="35">
        <f t="shared" si="8"/>
        <v>7752000</v>
      </c>
      <c r="R24" s="20"/>
    </row>
    <row r="25" spans="1:18" s="37" customFormat="1" x14ac:dyDescent="0.2">
      <c r="A25" s="36"/>
      <c r="E25" s="38">
        <f>E24/F24-100%</f>
        <v>1.9769585253456223</v>
      </c>
      <c r="F25" s="39"/>
      <c r="G25" s="38">
        <f>G24/F24-100%</f>
        <v>4.0015360983103099E-2</v>
      </c>
      <c r="H25" s="38"/>
      <c r="I25" s="40">
        <v>2604</v>
      </c>
      <c r="O25" s="41"/>
      <c r="P25" s="41"/>
      <c r="Q25" s="41"/>
      <c r="R25" s="41"/>
    </row>
    <row r="26" spans="1:18" s="37" customFormat="1" x14ac:dyDescent="0.2">
      <c r="A26" s="36">
        <v>1</v>
      </c>
      <c r="B26" s="37">
        <v>2</v>
      </c>
      <c r="C26" s="37">
        <v>3</v>
      </c>
      <c r="D26" s="36">
        <v>4</v>
      </c>
      <c r="E26" s="36">
        <v>5</v>
      </c>
      <c r="F26" s="37">
        <v>6</v>
      </c>
      <c r="G26" s="37">
        <v>7</v>
      </c>
      <c r="I26" s="36"/>
      <c r="L26" s="36"/>
      <c r="O26" s="41"/>
      <c r="P26" s="41"/>
      <c r="Q26" s="41"/>
      <c r="R26" s="41"/>
    </row>
  </sheetData>
  <sheetProtection selectLockedCells="1" selectUnlockedCells="1"/>
  <mergeCells count="12">
    <mergeCell ref="L4:M4"/>
    <mergeCell ref="O5:Q5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Аренда</vt:lpstr>
      <vt:lpstr>Аренда!Область_печати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2021-08-31T13:05:53Z</cp:lastPrinted>
  <dcterms:created xsi:type="dcterms:W3CDTF">2021-08-18T13:49:52Z</dcterms:created>
  <dcterms:modified xsi:type="dcterms:W3CDTF">2021-08-31T13:11:49Z</dcterms:modified>
</cp:coreProperties>
</file>