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одержание" sheetId="1" r:id="rId1"/>
  </sheets>
  <definedNames>
    <definedName name="_xlnm.Print_Area" localSheetId="0">Содержание!$A$1:$V$29</definedName>
  </definedNames>
  <calcPr calcId="145621"/>
</workbook>
</file>

<file path=xl/calcChain.xml><?xml version="1.0" encoding="utf-8"?>
<calcChain xmlns="http://schemas.openxmlformats.org/spreadsheetml/2006/main">
  <c r="U25" i="1" l="1"/>
  <c r="P25" i="1"/>
  <c r="I25" i="1"/>
  <c r="H25" i="1"/>
  <c r="F25" i="1"/>
  <c r="E25" i="1"/>
  <c r="Q24" i="1"/>
  <c r="L24" i="1"/>
  <c r="N24" i="1" s="1"/>
  <c r="K24" i="1"/>
  <c r="J24" i="1" s="1"/>
  <c r="V24" i="1" s="1"/>
  <c r="G24" i="1"/>
  <c r="D24" i="1"/>
  <c r="Q23" i="1"/>
  <c r="L23" i="1"/>
  <c r="N23" i="1" s="1"/>
  <c r="K23" i="1"/>
  <c r="J23" i="1" s="1"/>
  <c r="V23" i="1" s="1"/>
  <c r="G23" i="1"/>
  <c r="D23" i="1"/>
  <c r="Q22" i="1"/>
  <c r="L22" i="1"/>
  <c r="N22" i="1" s="1"/>
  <c r="K22" i="1"/>
  <c r="J22" i="1" s="1"/>
  <c r="V22" i="1" s="1"/>
  <c r="G22" i="1"/>
  <c r="D22" i="1"/>
  <c r="Q21" i="1"/>
  <c r="L21" i="1"/>
  <c r="N21" i="1" s="1"/>
  <c r="K21" i="1"/>
  <c r="J21" i="1" s="1"/>
  <c r="V21" i="1" s="1"/>
  <c r="G21" i="1"/>
  <c r="D21" i="1"/>
  <c r="Q20" i="1"/>
  <c r="L20" i="1"/>
  <c r="N20" i="1" s="1"/>
  <c r="K20" i="1"/>
  <c r="J20" i="1" s="1"/>
  <c r="V20" i="1" s="1"/>
  <c r="G20" i="1"/>
  <c r="D20" i="1"/>
  <c r="Q19" i="1"/>
  <c r="L19" i="1"/>
  <c r="N19" i="1" s="1"/>
  <c r="K19" i="1"/>
  <c r="J19" i="1" s="1"/>
  <c r="V19" i="1" s="1"/>
  <c r="G19" i="1"/>
  <c r="D19" i="1"/>
  <c r="Q18" i="1"/>
  <c r="L18" i="1"/>
  <c r="N18" i="1" s="1"/>
  <c r="K18" i="1"/>
  <c r="J18" i="1" s="1"/>
  <c r="V18" i="1" s="1"/>
  <c r="G18" i="1"/>
  <c r="D18" i="1"/>
  <c r="Q17" i="1"/>
  <c r="L17" i="1"/>
  <c r="N17" i="1" s="1"/>
  <c r="K17" i="1"/>
  <c r="J17" i="1" s="1"/>
  <c r="V17" i="1" s="1"/>
  <c r="G17" i="1"/>
  <c r="D17" i="1"/>
  <c r="Q16" i="1"/>
  <c r="L16" i="1"/>
  <c r="N16" i="1" s="1"/>
  <c r="K16" i="1"/>
  <c r="J16" i="1" s="1"/>
  <c r="V16" i="1" s="1"/>
  <c r="G16" i="1"/>
  <c r="D16" i="1"/>
  <c r="Q15" i="1"/>
  <c r="L15" i="1"/>
  <c r="N15" i="1" s="1"/>
  <c r="K15" i="1"/>
  <c r="J15" i="1" s="1"/>
  <c r="V15" i="1" s="1"/>
  <c r="G15" i="1"/>
  <c r="D15" i="1"/>
  <c r="Q14" i="1"/>
  <c r="L14" i="1"/>
  <c r="N14" i="1" s="1"/>
  <c r="K14" i="1"/>
  <c r="J14" i="1" s="1"/>
  <c r="V14" i="1" s="1"/>
  <c r="G14" i="1"/>
  <c r="D14" i="1"/>
  <c r="Q13" i="1"/>
  <c r="L13" i="1"/>
  <c r="N13" i="1" s="1"/>
  <c r="K13" i="1"/>
  <c r="J13" i="1" s="1"/>
  <c r="V13" i="1" s="1"/>
  <c r="G13" i="1"/>
  <c r="D13" i="1"/>
  <c r="Q12" i="1"/>
  <c r="L12" i="1"/>
  <c r="N12" i="1" s="1"/>
  <c r="K12" i="1"/>
  <c r="J12" i="1" s="1"/>
  <c r="V12" i="1" s="1"/>
  <c r="G12" i="1"/>
  <c r="D12" i="1"/>
  <c r="Q11" i="1"/>
  <c r="L11" i="1"/>
  <c r="N11" i="1" s="1"/>
  <c r="K11" i="1"/>
  <c r="J11" i="1" s="1"/>
  <c r="V11" i="1" s="1"/>
  <c r="G11" i="1"/>
  <c r="D11" i="1"/>
  <c r="Q10" i="1"/>
  <c r="L10" i="1"/>
  <c r="N10" i="1" s="1"/>
  <c r="K10" i="1"/>
  <c r="J10" i="1" s="1"/>
  <c r="V10" i="1" s="1"/>
  <c r="G10" i="1"/>
  <c r="D10" i="1"/>
  <c r="Q9" i="1"/>
  <c r="L9" i="1"/>
  <c r="N9" i="1" s="1"/>
  <c r="K9" i="1"/>
  <c r="J9" i="1" s="1"/>
  <c r="V9" i="1" s="1"/>
  <c r="G9" i="1"/>
  <c r="D9" i="1"/>
  <c r="Q8" i="1"/>
  <c r="L8" i="1"/>
  <c r="N8" i="1" s="1"/>
  <c r="K8" i="1"/>
  <c r="J8" i="1" s="1"/>
  <c r="V8" i="1" s="1"/>
  <c r="G8" i="1"/>
  <c r="D8" i="1"/>
  <c r="Q7" i="1"/>
  <c r="Q25" i="1" s="1"/>
  <c r="Q26" i="1" s="1"/>
  <c r="L7" i="1"/>
  <c r="L25" i="1" s="1"/>
  <c r="K7" i="1"/>
  <c r="J7" i="1" s="1"/>
  <c r="G7" i="1"/>
  <c r="G25" i="1" s="1"/>
  <c r="D7" i="1"/>
  <c r="D25" i="1" s="1"/>
  <c r="J25" i="1" l="1"/>
  <c r="V7" i="1"/>
  <c r="V25" i="1" s="1"/>
  <c r="M8" i="1"/>
  <c r="O8" i="1" s="1"/>
  <c r="M9" i="1"/>
  <c r="O9" i="1" s="1"/>
  <c r="M10" i="1"/>
  <c r="O10" i="1" s="1"/>
  <c r="M12" i="1"/>
  <c r="O12" i="1" s="1"/>
  <c r="M14" i="1"/>
  <c r="O14" i="1" s="1"/>
  <c r="M16" i="1"/>
  <c r="O16" i="1" s="1"/>
  <c r="M18" i="1"/>
  <c r="O18" i="1" s="1"/>
  <c r="M20" i="1"/>
  <c r="O20" i="1" s="1"/>
  <c r="M22" i="1"/>
  <c r="O22" i="1" s="1"/>
  <c r="M24" i="1"/>
  <c r="O24" i="1" s="1"/>
  <c r="K25" i="1"/>
  <c r="M7" i="1"/>
  <c r="N7" i="1"/>
  <c r="N25" i="1" s="1"/>
  <c r="M11" i="1"/>
  <c r="O11" i="1" s="1"/>
  <c r="M13" i="1"/>
  <c r="O13" i="1" s="1"/>
  <c r="M15" i="1"/>
  <c r="O15" i="1" s="1"/>
  <c r="M17" i="1"/>
  <c r="O17" i="1" s="1"/>
  <c r="M19" i="1"/>
  <c r="O19" i="1" s="1"/>
  <c r="M21" i="1"/>
  <c r="O21" i="1" s="1"/>
  <c r="M23" i="1"/>
  <c r="O23" i="1" s="1"/>
  <c r="X21" i="1" l="1"/>
  <c r="Y21" i="1" s="1"/>
  <c r="Z21" i="1" s="1"/>
  <c r="R21" i="1"/>
  <c r="S21" i="1" s="1"/>
  <c r="T21" i="1" s="1"/>
  <c r="X23" i="1"/>
  <c r="Y23" i="1" s="1"/>
  <c r="Z23" i="1" s="1"/>
  <c r="R23" i="1"/>
  <c r="S23" i="1" s="1"/>
  <c r="T23" i="1" s="1"/>
  <c r="X19" i="1"/>
  <c r="Y19" i="1" s="1"/>
  <c r="Z19" i="1" s="1"/>
  <c r="R19" i="1"/>
  <c r="S19" i="1" s="1"/>
  <c r="T19" i="1" s="1"/>
  <c r="X15" i="1"/>
  <c r="Y15" i="1" s="1"/>
  <c r="Z15" i="1" s="1"/>
  <c r="R15" i="1"/>
  <c r="S15" i="1" s="1"/>
  <c r="T15" i="1" s="1"/>
  <c r="X11" i="1"/>
  <c r="Y11" i="1" s="1"/>
  <c r="Z11" i="1" s="1"/>
  <c r="R11" i="1"/>
  <c r="S11" i="1" s="1"/>
  <c r="T11" i="1" s="1"/>
  <c r="M25" i="1"/>
  <c r="O7" i="1"/>
  <c r="X24" i="1"/>
  <c r="Y24" i="1" s="1"/>
  <c r="Z24" i="1" s="1"/>
  <c r="R24" i="1"/>
  <c r="S24" i="1" s="1"/>
  <c r="T24" i="1" s="1"/>
  <c r="X20" i="1"/>
  <c r="Y20" i="1" s="1"/>
  <c r="Z20" i="1" s="1"/>
  <c r="R20" i="1"/>
  <c r="S20" i="1" s="1"/>
  <c r="T20" i="1" s="1"/>
  <c r="X16" i="1"/>
  <c r="Y16" i="1" s="1"/>
  <c r="Z16" i="1" s="1"/>
  <c r="R16" i="1"/>
  <c r="S16" i="1" s="1"/>
  <c r="T16" i="1" s="1"/>
  <c r="X12" i="1"/>
  <c r="Y12" i="1" s="1"/>
  <c r="Z12" i="1" s="1"/>
  <c r="R12" i="1"/>
  <c r="S12" i="1" s="1"/>
  <c r="T12" i="1" s="1"/>
  <c r="X9" i="1"/>
  <c r="Y9" i="1" s="1"/>
  <c r="Z9" i="1" s="1"/>
  <c r="R9" i="1"/>
  <c r="S9" i="1" s="1"/>
  <c r="T9" i="1" s="1"/>
  <c r="X17" i="1"/>
  <c r="Y17" i="1" s="1"/>
  <c r="Z17" i="1" s="1"/>
  <c r="R17" i="1"/>
  <c r="S17" i="1" s="1"/>
  <c r="T17" i="1" s="1"/>
  <c r="X13" i="1"/>
  <c r="Y13" i="1" s="1"/>
  <c r="Z13" i="1" s="1"/>
  <c r="R13" i="1"/>
  <c r="S13" i="1" s="1"/>
  <c r="T13" i="1" s="1"/>
  <c r="X22" i="1"/>
  <c r="Y22" i="1" s="1"/>
  <c r="Z22" i="1" s="1"/>
  <c r="R22" i="1"/>
  <c r="S22" i="1" s="1"/>
  <c r="T22" i="1" s="1"/>
  <c r="X18" i="1"/>
  <c r="Y18" i="1" s="1"/>
  <c r="Z18" i="1" s="1"/>
  <c r="R18" i="1"/>
  <c r="S18" i="1" s="1"/>
  <c r="T18" i="1" s="1"/>
  <c r="X14" i="1"/>
  <c r="Y14" i="1" s="1"/>
  <c r="Z14" i="1" s="1"/>
  <c r="R14" i="1"/>
  <c r="S14" i="1" s="1"/>
  <c r="T14" i="1" s="1"/>
  <c r="X10" i="1"/>
  <c r="Y10" i="1" s="1"/>
  <c r="Z10" i="1" s="1"/>
  <c r="R10" i="1"/>
  <c r="S10" i="1" s="1"/>
  <c r="T10" i="1" s="1"/>
  <c r="X8" i="1"/>
  <c r="Y8" i="1" s="1"/>
  <c r="Z8" i="1" s="1"/>
  <c r="R8" i="1"/>
  <c r="S8" i="1" s="1"/>
  <c r="T8" i="1" s="1"/>
  <c r="R7" i="1" l="1"/>
  <c r="O25" i="1"/>
  <c r="O26" i="1" s="1"/>
  <c r="X7" i="1"/>
  <c r="X25" i="1" l="1"/>
  <c r="Y7" i="1"/>
  <c r="R25" i="1"/>
  <c r="S7" i="1"/>
  <c r="S25" i="1" l="1"/>
  <c r="T7" i="1"/>
  <c r="T25" i="1" s="1"/>
  <c r="Y25" i="1"/>
  <c r="Z7" i="1"/>
  <c r="Z25" i="1" s="1"/>
</calcChain>
</file>

<file path=xl/comments1.xml><?xml version="1.0" encoding="utf-8"?>
<comments xmlns="http://schemas.openxmlformats.org/spreadsheetml/2006/main">
  <authors>
    <author>Юлия Васильевна ЕГОРОВА</author>
  </authors>
  <commentLis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>Юлия Васильевна ЕГОРОВА:</t>
        </r>
        <r>
          <rPr>
            <sz val="9"/>
            <color indexed="81"/>
            <rFont val="Tahoma"/>
            <family val="2"/>
            <charset val="204"/>
          </rPr>
          <t xml:space="preserve">
МР - 29 890 700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Юлия Васильевна ЕГОРОВА:</t>
        </r>
        <r>
          <rPr>
            <sz val="9"/>
            <color indexed="81"/>
            <rFont val="Tahoma"/>
            <family val="2"/>
            <charset val="204"/>
          </rPr>
          <t xml:space="preserve">
МР = 25040,5</t>
        </r>
      </text>
    </comment>
  </commentList>
</comments>
</file>

<file path=xl/sharedStrings.xml><?xml version="1.0" encoding="utf-8"?>
<sst xmlns="http://schemas.openxmlformats.org/spreadsheetml/2006/main" count="50" uniqueCount="39">
  <si>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и(или) среднего общего образования на 2022 год</t>
  </si>
  <si>
    <t>№</t>
  </si>
  <si>
    <t>Наименование муниципального образования</t>
  </si>
  <si>
    <t xml:space="preserve">Прогнозируемое число опекаемых детей, получающее пособие </t>
  </si>
  <si>
    <t>Прогнозируемое  число приемных детей, получающих пособие</t>
  </si>
  <si>
    <t xml:space="preserve">ИТОГО число опекаемых и приемных детей  </t>
  </si>
  <si>
    <t>Субвенция, тыс. руб.</t>
  </si>
  <si>
    <t>Потребность в средствах на 2022 год, тыс.руб.</t>
  </si>
  <si>
    <t>Утверждено в областном законе на 2021-2023 гг</t>
  </si>
  <si>
    <t>4 % к 2021г</t>
  </si>
  <si>
    <t>в проект бюджета на 2022-2024 гг, тыс.руб.</t>
  </si>
  <si>
    <t>Численность всего на 2020 год</t>
  </si>
  <si>
    <t>Динамика численности</t>
  </si>
  <si>
    <t>ВСЕГО</t>
  </si>
  <si>
    <t>в том числе</t>
  </si>
  <si>
    <t>до 6 лет</t>
  </si>
  <si>
    <t>&gt; 6 лет</t>
  </si>
  <si>
    <t>в АЦК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</si>
  <si>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</si>
  <si>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</si>
  <si>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</si>
  <si>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</si>
  <si>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</si>
  <si>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</si>
  <si>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</si>
  <si>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</si>
  <si>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</si>
  <si>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</si>
  <si>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</si>
  <si>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</si>
  <si>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</si>
  <si>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</si>
  <si>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</si>
  <si>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</si>
  <si>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</si>
  <si>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</si>
  <si>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ИТОГО</t>
  </si>
  <si>
    <t>Размер опекунского пособия на 2022 год, тыс. руб.</t>
  </si>
  <si>
    <t>Приложение 30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</si>
</sst>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(* #,##0.0_);_(* \(#,##0.0\);_(* \-??_);_(@_)"/>
    <numFmt numFmtId="165" formatCode="_(* #,##0.00_);_(* \(#,##0.00\);_(* \-??_);_(@_)"/>
    <numFmt numFmtId="166" formatCode="#,##0.0"/>
    <numFmt numFmtId="167" formatCode="0.0%"/>
    <numFmt numFmtId="168" formatCode="0.000"/>
    <numFmt numFmtId="169" formatCode="[Blue]\+#,##0.00;[Red]\-#,##0.00;&quot;-&quot;"/>
    <numFmt numFmtId="170" formatCode="00"/>
    <numFmt numFmtId="171" formatCode="_(* #,##0.00_);_(* \(#,##0.00\);_(* &quot;-&quot;??_);_(@_)"/>
    <numFmt numFmtId="172" formatCode="#,##0.00;[Red]\-#,##0.00;&quot;-&quot;"/>
    <numFmt numFmtId="173" formatCode="#,##0;[Red]\-#,##0;&quot;-&quot;"/>
    <numFmt numFmtId="174" formatCode="_-* #,##0.00_р_._-;\-* #,##0.00_р_._-;_-* \-??_р_._-;_-@_-"/>
  </numFmts>
  <fonts count="3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8"/>
      <name val="Arial Cyr"/>
      <family val="2"/>
      <charset val="204"/>
    </font>
    <font>
      <sz val="8"/>
      <color indexed="22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indexed="10"/>
      <name val="Arial Cyr"/>
      <charset val="204"/>
    </font>
    <font>
      <b/>
      <sz val="9"/>
      <name val="Arial Cyr"/>
      <charset val="204"/>
    </font>
    <font>
      <sz val="9"/>
      <color indexed="9"/>
      <name val="Arial"/>
      <family val="2"/>
      <charset val="204"/>
    </font>
    <font>
      <b/>
      <sz val="8"/>
      <color theme="0"/>
      <name val="Arial Cyr"/>
      <charset val="204"/>
    </font>
    <font>
      <b/>
      <sz val="8"/>
      <color indexed="10"/>
      <name val="Arial Cyr"/>
      <charset val="204"/>
    </font>
    <font>
      <sz val="8"/>
      <color theme="0"/>
      <name val="Arial Cyr"/>
      <charset val="204"/>
    </font>
    <font>
      <sz val="9"/>
      <color theme="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10">
    <xf numFmtId="0" fontId="0" fillId="0" borderId="0"/>
    <xf numFmtId="165" fontId="12" fillId="0" borderId="0" applyFill="0" applyBorder="0" applyAlignment="0" applyProtection="0"/>
    <xf numFmtId="9" fontId="12" fillId="0" borderId="0" applyFont="0" applyFill="0" applyBorder="0" applyAlignment="0" applyProtection="0"/>
    <xf numFmtId="0" fontId="26" fillId="0" borderId="0"/>
    <xf numFmtId="0" fontId="27" fillId="0" borderId="19">
      <alignment horizontal="left" indent="1"/>
    </xf>
    <xf numFmtId="0" fontId="28" fillId="0" borderId="20">
      <alignment horizontal="left" indent="1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167" fontId="31" fillId="0" borderId="0" applyFont="0" applyFill="0" applyBorder="0" applyProtection="0">
      <alignment horizontal="right" vertical="center" indent="1"/>
    </xf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Border="0" applyProtection="0"/>
    <xf numFmtId="9" fontId="12" fillId="0" borderId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169" fontId="32" fillId="2" borderId="0" applyFont="0" applyFill="0" applyBorder="0" applyAlignment="0" applyProtection="0">
      <alignment horizontal="right" indent="1"/>
    </xf>
    <xf numFmtId="0" fontId="33" fillId="0" borderId="0" applyFill="0" applyBorder="0">
      <alignment horizontal="center" vertical="center" wrapText="1"/>
    </xf>
    <xf numFmtId="170" fontId="34" fillId="3" borderId="0">
      <alignment horizontal="right" vertical="center" indent="1"/>
    </xf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Border="0" applyProtection="0"/>
    <xf numFmtId="165" fontId="12" fillId="0" borderId="0" applyFill="0" applyBorder="0" applyAlignment="0" applyProtection="0"/>
    <xf numFmtId="172" fontId="31" fillId="0" borderId="0" applyFont="0" applyFill="0" applyBorder="0" applyProtection="0">
      <alignment horizontal="right" vertical="center" indent="1"/>
    </xf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73" fontId="31" fillId="0" borderId="0" applyFont="0" applyFill="0" applyBorder="0" applyProtection="0">
      <alignment horizontal="right" vertical="center" indent="1"/>
    </xf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Border="0" applyProtection="0"/>
    <xf numFmtId="165" fontId="12" fillId="0" borderId="0" applyBorder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Border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ill="0" applyBorder="0" applyAlignment="0" applyProtection="0"/>
    <xf numFmtId="174" fontId="10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74" fontId="10" fillId="0" borderId="0" applyFill="0" applyBorder="0" applyAlignment="0" applyProtection="0"/>
    <xf numFmtId="165" fontId="12" fillId="0" borderId="0" applyBorder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</cellStyleXfs>
  <cellXfs count="68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 wrapText="1"/>
    </xf>
    <xf numFmtId="165" fontId="12" fillId="0" borderId="2" xfId="1" applyFont="1" applyFill="1" applyBorder="1" applyAlignment="1">
      <alignment horizontal="right" vertical="center" wrapText="1"/>
    </xf>
    <xf numFmtId="166" fontId="12" fillId="0" borderId="7" xfId="0" applyNumberFormat="1" applyFont="1" applyFill="1" applyBorder="1" applyAlignment="1" applyProtection="1"/>
    <xf numFmtId="0" fontId="11" fillId="0" borderId="7" xfId="0" applyFont="1" applyFill="1" applyBorder="1" applyAlignment="1">
      <alignment horizontal="right"/>
    </xf>
    <xf numFmtId="0" fontId="11" fillId="0" borderId="7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165" fontId="13" fillId="0" borderId="2" xfId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>
      <alignment horizontal="right" wrapText="1"/>
    </xf>
    <xf numFmtId="165" fontId="16" fillId="0" borderId="2" xfId="1" applyFont="1" applyFill="1" applyBorder="1" applyAlignment="1">
      <alignment horizontal="right" wrapText="1"/>
    </xf>
    <xf numFmtId="165" fontId="16" fillId="0" borderId="2" xfId="0" applyNumberFormat="1" applyFont="1" applyFill="1" applyBorder="1" applyAlignment="1">
      <alignment horizontal="right" vertical="center" wrapText="1"/>
    </xf>
    <xf numFmtId="164" fontId="15" fillId="0" borderId="7" xfId="0" applyNumberFormat="1" applyFont="1" applyFill="1" applyBorder="1" applyAlignment="1">
      <alignment horizontal="right" wrapText="1"/>
    </xf>
    <xf numFmtId="0" fontId="15" fillId="0" borderId="0" xfId="0" applyNumberFormat="1" applyFont="1" applyFill="1" applyBorder="1" applyAlignment="1" applyProtection="1"/>
    <xf numFmtId="166" fontId="15" fillId="0" borderId="16" xfId="0" applyNumberFormat="1" applyFont="1" applyFill="1" applyBorder="1" applyAlignment="1" applyProtection="1"/>
    <xf numFmtId="166" fontId="15" fillId="0" borderId="17" xfId="0" applyNumberFormat="1" applyFont="1" applyFill="1" applyBorder="1" applyAlignment="1" applyProtection="1"/>
    <xf numFmtId="166" fontId="15" fillId="0" borderId="1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 wrapText="1"/>
    </xf>
    <xf numFmtId="167" fontId="18" fillId="0" borderId="0" xfId="2" applyNumberFormat="1" applyFont="1" applyFill="1" applyBorder="1" applyAlignment="1">
      <alignment wrapText="1"/>
    </xf>
    <xf numFmtId="167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/>
    <xf numFmtId="166" fontId="23" fillId="0" borderId="0" xfId="0" applyNumberFormat="1" applyFont="1" applyFill="1" applyBorder="1" applyAlignment="1" applyProtection="1"/>
    <xf numFmtId="1" fontId="3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168" fontId="3" fillId="0" borderId="7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</cellXfs>
  <cellStyles count="410">
    <cellStyle name="Excel Built-in Normal" xfId="3"/>
    <cellStyle name="Заголовок 1 2" xfId="4"/>
    <cellStyle name="Заголовок 2 2" xfId="5"/>
    <cellStyle name="Обычный" xfId="0" builtinId="0"/>
    <cellStyle name="Обычный 10" xfId="6"/>
    <cellStyle name="Обычный 10 2" xfId="7"/>
    <cellStyle name="Обычный 10 2 2" xfId="8"/>
    <cellStyle name="Обычный 10 2 2 2" xfId="9"/>
    <cellStyle name="Обычный 10 2 3" xfId="10"/>
    <cellStyle name="Обычный 10 3" xfId="11"/>
    <cellStyle name="Обычный 10 3 2" xfId="12"/>
    <cellStyle name="Обычный 11" xfId="13"/>
    <cellStyle name="Обычный 11 2" xfId="14"/>
    <cellStyle name="Обычный 12" xfId="15"/>
    <cellStyle name="Обычный 12 2" xfId="16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2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" xfId="1" builtinId="3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233"/>
    <cellStyle name="Финансовый 14" xfId="234"/>
    <cellStyle name="Финансовый 15" xfId="235"/>
    <cellStyle name="Финансовый 16" xfId="236"/>
    <cellStyle name="Финансовый 17" xfId="237"/>
    <cellStyle name="Финансовый 2" xfId="238"/>
    <cellStyle name="Финансовый 2 10" xfId="239"/>
    <cellStyle name="Финансовый 2 11" xfId="240"/>
    <cellStyle name="Финансовый 2 12" xfId="241"/>
    <cellStyle name="Финансовый 2 2" xfId="242"/>
    <cellStyle name="Финансовый 2 2 10" xfId="243"/>
    <cellStyle name="Финансовый 2 2 11" xfId="244"/>
    <cellStyle name="Финансовый 2 2 2" xfId="245"/>
    <cellStyle name="Финансовый 2 2 2 2" xfId="246"/>
    <cellStyle name="Финансовый 2 2 2 2 2" xfId="247"/>
    <cellStyle name="Финансовый 2 2 2 3" xfId="248"/>
    <cellStyle name="Финансовый 2 2 2_Школы" xfId="249"/>
    <cellStyle name="Финансовый 2 2 3" xfId="250"/>
    <cellStyle name="Финансовый 2 2 3 2" xfId="251"/>
    <cellStyle name="Финансовый 2 2 4" xfId="252"/>
    <cellStyle name="Финансовый 2 2 4 2" xfId="253"/>
    <cellStyle name="Финансовый 2 2 5" xfId="254"/>
    <cellStyle name="Финансовый 2 2 5 2" xfId="255"/>
    <cellStyle name="Финансовый 2 2 6" xfId="256"/>
    <cellStyle name="Финансовый 2 2 6 2" xfId="257"/>
    <cellStyle name="Финансовый 2 2 7" xfId="258"/>
    <cellStyle name="Финансовый 2 2 8" xfId="259"/>
    <cellStyle name="Финансовый 2 2 9" xfId="260"/>
    <cellStyle name="Финансовый 2 2_Школы" xfId="261"/>
    <cellStyle name="Финансовый 2 3" xfId="262"/>
    <cellStyle name="Финансовый 2 3 2" xfId="263"/>
    <cellStyle name="Финансовый 2 3 2 2" xfId="264"/>
    <cellStyle name="Финансовый 2 3 3" xfId="265"/>
    <cellStyle name="Финансовый 2 3_Школы" xfId="266"/>
    <cellStyle name="Финансовый 2 4" xfId="267"/>
    <cellStyle name="Финансовый 2 4 2" xfId="268"/>
    <cellStyle name="Финансовый 2 5" xfId="269"/>
    <cellStyle name="Финансовый 2 5 2" xfId="270"/>
    <cellStyle name="Финансовый 2 6" xfId="271"/>
    <cellStyle name="Финансовый 2 6 2" xfId="272"/>
    <cellStyle name="Финансовый 2 7" xfId="273"/>
    <cellStyle name="Финансовый 2 7 2" xfId="274"/>
    <cellStyle name="Финансовый 2 8" xfId="275"/>
    <cellStyle name="Финансовый 2 8 2" xfId="276"/>
    <cellStyle name="Финансовый 2 9" xfId="277"/>
    <cellStyle name="Финансовый 2_Школы" xfId="278"/>
    <cellStyle name="Финансовый 3" xfId="279"/>
    <cellStyle name="Финансовый 3 10" xfId="280"/>
    <cellStyle name="Финансовый 3 11" xfId="281"/>
    <cellStyle name="Финансовый 3 2" xfId="282"/>
    <cellStyle name="Финансовый 3 2 2" xfId="283"/>
    <cellStyle name="Финансовый 3 2 2 2" xfId="284"/>
    <cellStyle name="Финансовый 3 2 3" xfId="285"/>
    <cellStyle name="Финансовый 3 2_Школы" xfId="286"/>
    <cellStyle name="Финансовый 3 3" xfId="287"/>
    <cellStyle name="Финансовый 3 3 2" xfId="288"/>
    <cellStyle name="Финансовый 3 4" xfId="289"/>
    <cellStyle name="Финансовый 3 4 2" xfId="290"/>
    <cellStyle name="Финансовый 3 5" xfId="291"/>
    <cellStyle name="Финансовый 3 5 2" xfId="292"/>
    <cellStyle name="Финансовый 3 6" xfId="293"/>
    <cellStyle name="Финансовый 3 6 2" xfId="294"/>
    <cellStyle name="Финансовый 3 7" xfId="295"/>
    <cellStyle name="Финансовый 3 8" xfId="296"/>
    <cellStyle name="Финансовый 3 9" xfId="297"/>
    <cellStyle name="Финансовый 3_Школы" xfId="298"/>
    <cellStyle name="Финансовый 4" xfId="299"/>
    <cellStyle name="Финансовый 4 10" xfId="300"/>
    <cellStyle name="Финансовый 4 11" xfId="301"/>
    <cellStyle name="Финансовый 4 2" xfId="302"/>
    <cellStyle name="Финансовый 4 2 10" xfId="303"/>
    <cellStyle name="Финансовый 4 2 2" xfId="304"/>
    <cellStyle name="Финансовый 4 2 2 2" xfId="305"/>
    <cellStyle name="Финансовый 4 2 2 2 2" xfId="306"/>
    <cellStyle name="Финансовый 4 2 2 3" xfId="307"/>
    <cellStyle name="Финансовый 4 2 2_Школы" xfId="308"/>
    <cellStyle name="Финансовый 4 2 3" xfId="309"/>
    <cellStyle name="Финансовый 4 2 3 2" xfId="310"/>
    <cellStyle name="Финансовый 4 2 4" xfId="311"/>
    <cellStyle name="Финансовый 4 2 4 2" xfId="312"/>
    <cellStyle name="Финансовый 4 2 5" xfId="313"/>
    <cellStyle name="Финансовый 4 2 5 2" xfId="314"/>
    <cellStyle name="Финансовый 4 2 6" xfId="315"/>
    <cellStyle name="Финансовый 4 2 6 2" xfId="316"/>
    <cellStyle name="Финансовый 4 2 7" xfId="317"/>
    <cellStyle name="Финансовый 4 2 8" xfId="318"/>
    <cellStyle name="Финансовый 4 2 9" xfId="319"/>
    <cellStyle name="Финансовый 4 2_Школы" xfId="320"/>
    <cellStyle name="Финансовый 4 3" xfId="321"/>
    <cellStyle name="Финансовый 4 3 10" xfId="322"/>
    <cellStyle name="Финансовый 4 3 2" xfId="323"/>
    <cellStyle name="Финансовый 4 3 2 2" xfId="324"/>
    <cellStyle name="Финансовый 4 3 2 2 2" xfId="325"/>
    <cellStyle name="Финансовый 4 3 2 3" xfId="326"/>
    <cellStyle name="Финансовый 4 3 2_Школы" xfId="327"/>
    <cellStyle name="Финансовый 4 3 3" xfId="328"/>
    <cellStyle name="Финансовый 4 3 3 2" xfId="329"/>
    <cellStyle name="Финансовый 4 3 4" xfId="330"/>
    <cellStyle name="Финансовый 4 3 4 2" xfId="331"/>
    <cellStyle name="Финансовый 4 3 5" xfId="332"/>
    <cellStyle name="Финансовый 4 3 5 2" xfId="333"/>
    <cellStyle name="Финансовый 4 3 6" xfId="334"/>
    <cellStyle name="Финансовый 4 3 6 2" xfId="335"/>
    <cellStyle name="Финансовый 4 3 7" xfId="336"/>
    <cellStyle name="Финансовый 4 3 8" xfId="337"/>
    <cellStyle name="Финансовый 4 3 9" xfId="338"/>
    <cellStyle name="Финансовый 4 3_Школы" xfId="339"/>
    <cellStyle name="Финансовый 4 4" xfId="340"/>
    <cellStyle name="Финансовый 4 4 10" xfId="341"/>
    <cellStyle name="Финансовый 4 4 2" xfId="342"/>
    <cellStyle name="Финансовый 4 4 2 2" xfId="343"/>
    <cellStyle name="Финансовый 4 4 2 2 2" xfId="344"/>
    <cellStyle name="Финансовый 4 4 2 3" xfId="345"/>
    <cellStyle name="Финансовый 4 4 2_Школы" xfId="346"/>
    <cellStyle name="Финансовый 4 4 3" xfId="347"/>
    <cellStyle name="Финансовый 4 4 3 2" xfId="348"/>
    <cellStyle name="Финансовый 4 4 4" xfId="349"/>
    <cellStyle name="Финансовый 4 4 4 2" xfId="350"/>
    <cellStyle name="Финансовый 4 4 5" xfId="351"/>
    <cellStyle name="Финансовый 4 4 6" xfId="352"/>
    <cellStyle name="Финансовый 4 4 7" xfId="353"/>
    <cellStyle name="Финансовый 4 4 8" xfId="354"/>
    <cellStyle name="Финансовый 4 4 9" xfId="355"/>
    <cellStyle name="Финансовый 4 4_Школы" xfId="356"/>
    <cellStyle name="Финансовый 4 5" xfId="357"/>
    <cellStyle name="Финансовый 4 5 2" xfId="358"/>
    <cellStyle name="Финансовый 4 5 2 2" xfId="359"/>
    <cellStyle name="Финансовый 4 5 3" xfId="360"/>
    <cellStyle name="Финансовый 4 5_Школы" xfId="361"/>
    <cellStyle name="Финансовый 4 6" xfId="362"/>
    <cellStyle name="Финансовый 4 6 2" xfId="363"/>
    <cellStyle name="Финансовый 4 7" xfId="364"/>
    <cellStyle name="Финансовый 4 7 2" xfId="365"/>
    <cellStyle name="Финансовый 4 8" xfId="366"/>
    <cellStyle name="Финансовый 4 8 2" xfId="367"/>
    <cellStyle name="Финансовый 4 9" xfId="368"/>
    <cellStyle name="Финансовый 4 9 2" xfId="369"/>
    <cellStyle name="Финансовый 4_Школы" xfId="370"/>
    <cellStyle name="Финансовый 5" xfId="371"/>
    <cellStyle name="Финансовый 5 10" xfId="372"/>
    <cellStyle name="Финансовый 5 11" xfId="373"/>
    <cellStyle name="Финансовый 5 2" xfId="374"/>
    <cellStyle name="Финансовый 5 2 2" xfId="375"/>
    <cellStyle name="Финансовый 5 2 2 2" xfId="376"/>
    <cellStyle name="Финансовый 5 2 3" xfId="377"/>
    <cellStyle name="Финансовый 5 2_Школы" xfId="378"/>
    <cellStyle name="Финансовый 5 3" xfId="379"/>
    <cellStyle name="Финансовый 5 3 2" xfId="380"/>
    <cellStyle name="Финансовый 5 4" xfId="381"/>
    <cellStyle name="Финансовый 5 4 2" xfId="382"/>
    <cellStyle name="Финансовый 5 5" xfId="383"/>
    <cellStyle name="Финансовый 5 5 2" xfId="384"/>
    <cellStyle name="Финансовый 5 6" xfId="385"/>
    <cellStyle name="Финансовый 5 6 2" xfId="386"/>
    <cellStyle name="Финансовый 5 7" xfId="387"/>
    <cellStyle name="Финансовый 5 7 2" xfId="388"/>
    <cellStyle name="Финансовый 5 8" xfId="389"/>
    <cellStyle name="Финансовый 5 9" xfId="390"/>
    <cellStyle name="Финансовый 5_Школы" xfId="391"/>
    <cellStyle name="Финансовый 6" xfId="392"/>
    <cellStyle name="Финансовый 6 2" xfId="393"/>
    <cellStyle name="Финансовый 6 2 2" xfId="394"/>
    <cellStyle name="Финансовый 6 3" xfId="395"/>
    <cellStyle name="Финансовый 6 4" xfId="396"/>
    <cellStyle name="Финансовый 6_Школы" xfId="397"/>
    <cellStyle name="Финансовый 7" xfId="398"/>
    <cellStyle name="Финансовый 7 2" xfId="399"/>
    <cellStyle name="Финансовый 7 2 2" xfId="400"/>
    <cellStyle name="Финансовый 7 3" xfId="401"/>
    <cellStyle name="Финансовый 7 3 2" xfId="402"/>
    <cellStyle name="Финансовый 7 4" xfId="403"/>
    <cellStyle name="Финансовый 7 4 2" xfId="404"/>
    <cellStyle name="Финансовый 7 5" xfId="405"/>
    <cellStyle name="Финансовый 8" xfId="406"/>
    <cellStyle name="Финансовый 8 2" xfId="407"/>
    <cellStyle name="Финансовый 9" xfId="408"/>
    <cellStyle name="Финансовый 9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48"/>
  <sheetViews>
    <sheetView tabSelected="1" view="pageBreakPreview" zoomScale="90" zoomScaleNormal="85" zoomScaleSheetLayoutView="90" workbookViewId="0">
      <pane xSplit="4" ySplit="6" topLeftCell="E7" activePane="bottomRight" state="frozen"/>
      <selection activeCell="D26" sqref="D26"/>
      <selection pane="topRight" activeCell="D26" sqref="D26"/>
      <selection pane="bottomLeft" activeCell="D26" sqref="D26"/>
      <selection pane="bottomRight" activeCell="M6" sqref="M6"/>
    </sheetView>
  </sheetViews>
  <sheetFormatPr defaultColWidth="9.140625" defaultRowHeight="11.25" x14ac:dyDescent="0.2"/>
  <cols>
    <col min="1" max="1" width="1.85546875" style="1" customWidth="1"/>
    <col min="2" max="2" width="3.85546875" style="1" customWidth="1"/>
    <col min="3" max="3" width="17.42578125" style="1" customWidth="1"/>
    <col min="4" max="4" width="7.85546875" style="3" customWidth="1"/>
    <col min="5" max="5" width="6.5703125" style="1" customWidth="1"/>
    <col min="6" max="6" width="7.5703125" style="1" customWidth="1"/>
    <col min="7" max="7" width="8.140625" style="1" customWidth="1"/>
    <col min="8" max="8" width="6.28515625" style="1" customWidth="1"/>
    <col min="9" max="9" width="7.42578125" style="1" customWidth="1"/>
    <col min="10" max="10" width="8" style="1" customWidth="1"/>
    <col min="11" max="11" width="6.7109375" style="1" customWidth="1"/>
    <col min="12" max="12" width="6.140625" style="1" customWidth="1"/>
    <col min="13" max="13" width="13.42578125" style="1" bestFit="1" customWidth="1"/>
    <col min="14" max="14" width="14.7109375" style="1" bestFit="1" customWidth="1"/>
    <col min="15" max="15" width="12.7109375" style="1" customWidth="1"/>
    <col min="16" max="16" width="12.7109375" style="1" hidden="1" customWidth="1"/>
    <col min="17" max="17" width="11.5703125" style="1" hidden="1" customWidth="1"/>
    <col min="18" max="20" width="11.5703125" style="1" customWidth="1"/>
    <col min="21" max="21" width="13.42578125" style="1" hidden="1" customWidth="1"/>
    <col min="22" max="22" width="9.140625" style="1" hidden="1" customWidth="1"/>
    <col min="23" max="23" width="0" style="1" hidden="1" customWidth="1"/>
    <col min="24" max="26" width="12.85546875" style="1" hidden="1" customWidth="1"/>
    <col min="27" max="16384" width="9.140625" style="1"/>
  </cols>
  <sheetData>
    <row r="1" spans="2:27" x14ac:dyDescent="0.2">
      <c r="T1" s="44" t="s">
        <v>38</v>
      </c>
    </row>
    <row r="2" spans="2:27" ht="69.75" customHeight="1" x14ac:dyDescent="0.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2:27" x14ac:dyDescent="0.2">
      <c r="C3" s="2"/>
    </row>
    <row r="4" spans="2:27" s="4" customFormat="1" ht="33" customHeight="1" x14ac:dyDescent="0.2">
      <c r="B4" s="46" t="s">
        <v>1</v>
      </c>
      <c r="C4" s="46" t="s">
        <v>2</v>
      </c>
      <c r="D4" s="47" t="s">
        <v>3</v>
      </c>
      <c r="E4" s="47"/>
      <c r="F4" s="47"/>
      <c r="G4" s="47" t="s">
        <v>4</v>
      </c>
      <c r="H4" s="47"/>
      <c r="I4" s="47"/>
      <c r="J4" s="47" t="s">
        <v>5</v>
      </c>
      <c r="K4" s="47"/>
      <c r="L4" s="47"/>
      <c r="M4" s="47" t="s">
        <v>6</v>
      </c>
      <c r="N4" s="47"/>
      <c r="O4" s="48" t="s">
        <v>7</v>
      </c>
      <c r="P4" s="55" t="s">
        <v>8</v>
      </c>
      <c r="Q4" s="58" t="s">
        <v>9</v>
      </c>
      <c r="R4" s="61" t="s">
        <v>10</v>
      </c>
      <c r="S4" s="62"/>
      <c r="T4" s="63"/>
      <c r="U4" s="67" t="s">
        <v>11</v>
      </c>
      <c r="V4" s="67" t="s">
        <v>12</v>
      </c>
    </row>
    <row r="5" spans="2:27" s="4" customFormat="1" ht="12.75" customHeight="1" x14ac:dyDescent="0.2">
      <c r="B5" s="46"/>
      <c r="C5" s="46"/>
      <c r="D5" s="50" t="s">
        <v>13</v>
      </c>
      <c r="E5" s="49" t="s">
        <v>14</v>
      </c>
      <c r="F5" s="49"/>
      <c r="G5" s="50" t="s">
        <v>13</v>
      </c>
      <c r="H5" s="49" t="s">
        <v>14</v>
      </c>
      <c r="I5" s="49"/>
      <c r="J5" s="50" t="s">
        <v>13</v>
      </c>
      <c r="K5" s="49" t="s">
        <v>14</v>
      </c>
      <c r="L5" s="49"/>
      <c r="M5" s="49" t="s">
        <v>14</v>
      </c>
      <c r="N5" s="49"/>
      <c r="O5" s="48"/>
      <c r="P5" s="56"/>
      <c r="Q5" s="59"/>
      <c r="R5" s="64"/>
      <c r="S5" s="65"/>
      <c r="T5" s="66"/>
      <c r="U5" s="67"/>
      <c r="V5" s="67"/>
    </row>
    <row r="6" spans="2:27" s="4" customFormat="1" ht="25.15" customHeight="1" x14ac:dyDescent="0.2">
      <c r="B6" s="46"/>
      <c r="C6" s="46"/>
      <c r="D6" s="50"/>
      <c r="E6" s="5" t="s">
        <v>15</v>
      </c>
      <c r="F6" s="5" t="s">
        <v>16</v>
      </c>
      <c r="G6" s="50"/>
      <c r="H6" s="5" t="s">
        <v>15</v>
      </c>
      <c r="I6" s="5" t="s">
        <v>16</v>
      </c>
      <c r="J6" s="50"/>
      <c r="K6" s="5" t="s">
        <v>15</v>
      </c>
      <c r="L6" s="5" t="s">
        <v>16</v>
      </c>
      <c r="M6" s="5" t="s">
        <v>15</v>
      </c>
      <c r="N6" s="5" t="s">
        <v>16</v>
      </c>
      <c r="O6" s="48"/>
      <c r="P6" s="57"/>
      <c r="Q6" s="60"/>
      <c r="R6" s="6">
        <v>2022</v>
      </c>
      <c r="S6" s="7">
        <v>2023</v>
      </c>
      <c r="T6" s="7">
        <v>2024</v>
      </c>
      <c r="U6" s="67"/>
      <c r="V6" s="67"/>
      <c r="X6" s="51" t="s">
        <v>17</v>
      </c>
      <c r="Y6" s="52"/>
      <c r="Z6" s="53"/>
      <c r="AA6" s="8"/>
    </row>
    <row r="7" spans="2:27" s="16" customFormat="1" ht="12" customHeight="1" x14ac:dyDescent="0.2">
      <c r="B7" s="9">
        <v>1</v>
      </c>
      <c r="C7" s="9" t="s">
        <v>18</v>
      </c>
      <c r="D7" s="10">
        <f>E7+F7</f>
        <v>52</v>
      </c>
      <c r="E7" s="10">
        <v>2</v>
      </c>
      <c r="F7" s="10">
        <v>50</v>
      </c>
      <c r="G7" s="10">
        <f>H7+I7</f>
        <v>73</v>
      </c>
      <c r="H7" s="10">
        <v>8</v>
      </c>
      <c r="I7" s="10">
        <v>65</v>
      </c>
      <c r="J7" s="10">
        <f>K7+L7</f>
        <v>125</v>
      </c>
      <c r="K7" s="10">
        <f>E7+H7</f>
        <v>10</v>
      </c>
      <c r="L7" s="10">
        <f>F7+I7</f>
        <v>115</v>
      </c>
      <c r="M7" s="11">
        <f t="shared" ref="M7:M24" si="0">ROUND(K7*$M$28*12,1)</f>
        <v>1150200</v>
      </c>
      <c r="N7" s="11">
        <f t="shared" ref="N7:N24" si="1">ROUND(L7*$N$28*12,1)</f>
        <v>17277600</v>
      </c>
      <c r="O7" s="12">
        <f t="shared" ref="O7:O24" si="2">ROUND((M7+N7)/1000,1)</f>
        <v>18427.8</v>
      </c>
      <c r="P7" s="12">
        <v>21071</v>
      </c>
      <c r="Q7" s="13">
        <f t="shared" ref="Q7:Q24" si="3">ROUND(P7*1.04,1)</f>
        <v>21913.8</v>
      </c>
      <c r="R7" s="13">
        <f t="shared" ref="R7:R24" si="4">O7</f>
        <v>18427.8</v>
      </c>
      <c r="S7" s="13">
        <f>R7</f>
        <v>18427.8</v>
      </c>
      <c r="T7" s="13">
        <f>S7</f>
        <v>18427.8</v>
      </c>
      <c r="U7" s="14">
        <v>142</v>
      </c>
      <c r="V7" s="15">
        <f t="shared" ref="V7:V24" si="5">J7-U7</f>
        <v>-17</v>
      </c>
      <c r="X7" s="17">
        <f t="shared" ref="X7:X24" si="6">O7*1000</f>
        <v>18427800</v>
      </c>
      <c r="Y7" s="17">
        <f>X7</f>
        <v>18427800</v>
      </c>
      <c r="Z7" s="17">
        <f>Y7</f>
        <v>18427800</v>
      </c>
      <c r="AA7" s="17"/>
    </row>
    <row r="8" spans="2:27" s="16" customFormat="1" ht="12" customHeight="1" x14ac:dyDescent="0.2">
      <c r="B8" s="9">
        <v>2</v>
      </c>
      <c r="C8" s="9" t="s">
        <v>19</v>
      </c>
      <c r="D8" s="10">
        <f t="shared" ref="D8:D24" si="7">E8+F8</f>
        <v>83</v>
      </c>
      <c r="E8" s="10">
        <v>8</v>
      </c>
      <c r="F8" s="10">
        <v>75</v>
      </c>
      <c r="G8" s="10">
        <f t="shared" ref="G8:G24" si="8">H8+I8</f>
        <v>51</v>
      </c>
      <c r="H8" s="10">
        <v>6</v>
      </c>
      <c r="I8" s="10">
        <v>45</v>
      </c>
      <c r="J8" s="10">
        <f t="shared" ref="J8:J24" si="9">K8+L8</f>
        <v>134</v>
      </c>
      <c r="K8" s="10">
        <f t="shared" ref="K8:L24" si="10">E8+H8</f>
        <v>14</v>
      </c>
      <c r="L8" s="10">
        <f t="shared" si="10"/>
        <v>120</v>
      </c>
      <c r="M8" s="11">
        <f t="shared" si="0"/>
        <v>1610280</v>
      </c>
      <c r="N8" s="11">
        <f t="shared" si="1"/>
        <v>18028800</v>
      </c>
      <c r="O8" s="12">
        <f t="shared" si="2"/>
        <v>19639.099999999999</v>
      </c>
      <c r="P8" s="12">
        <v>22193.200000000001</v>
      </c>
      <c r="Q8" s="13">
        <f t="shared" si="3"/>
        <v>23080.9</v>
      </c>
      <c r="R8" s="13">
        <f t="shared" si="4"/>
        <v>19639.099999999999</v>
      </c>
      <c r="S8" s="13">
        <f t="shared" ref="S8:T23" si="11">R8</f>
        <v>19639.099999999999</v>
      </c>
      <c r="T8" s="13">
        <f t="shared" si="11"/>
        <v>19639.099999999999</v>
      </c>
      <c r="U8" s="16">
        <v>170</v>
      </c>
      <c r="V8" s="15">
        <f t="shared" si="5"/>
        <v>-36</v>
      </c>
      <c r="X8" s="17">
        <f t="shared" si="6"/>
        <v>19639100</v>
      </c>
      <c r="Y8" s="17">
        <f t="shared" ref="Y8:Z23" si="12">X8</f>
        <v>19639100</v>
      </c>
      <c r="Z8" s="17">
        <f t="shared" si="12"/>
        <v>19639100</v>
      </c>
      <c r="AA8" s="17"/>
    </row>
    <row r="9" spans="2:27" s="16" customFormat="1" ht="12.75" x14ac:dyDescent="0.2">
      <c r="B9" s="9">
        <v>3</v>
      </c>
      <c r="C9" s="9" t="s">
        <v>20</v>
      </c>
      <c r="D9" s="10">
        <f t="shared" si="7"/>
        <v>137</v>
      </c>
      <c r="E9" s="10">
        <v>9</v>
      </c>
      <c r="F9" s="10">
        <v>128</v>
      </c>
      <c r="G9" s="10">
        <f t="shared" si="8"/>
        <v>65</v>
      </c>
      <c r="H9" s="10">
        <v>4</v>
      </c>
      <c r="I9" s="10">
        <v>61</v>
      </c>
      <c r="J9" s="10">
        <f t="shared" si="9"/>
        <v>202</v>
      </c>
      <c r="K9" s="10">
        <f t="shared" si="10"/>
        <v>13</v>
      </c>
      <c r="L9" s="10">
        <f t="shared" si="10"/>
        <v>189</v>
      </c>
      <c r="M9" s="11">
        <f t="shared" si="0"/>
        <v>1495260</v>
      </c>
      <c r="N9" s="11">
        <f t="shared" si="1"/>
        <v>28395360</v>
      </c>
      <c r="O9" s="12">
        <f t="shared" si="2"/>
        <v>29890.6</v>
      </c>
      <c r="P9" s="12">
        <v>30085.4</v>
      </c>
      <c r="Q9" s="13">
        <f t="shared" si="3"/>
        <v>31288.799999999999</v>
      </c>
      <c r="R9" s="13">
        <f t="shared" si="4"/>
        <v>29890.6</v>
      </c>
      <c r="S9" s="13">
        <f t="shared" si="11"/>
        <v>29890.6</v>
      </c>
      <c r="T9" s="13">
        <f t="shared" si="11"/>
        <v>29890.6</v>
      </c>
      <c r="U9" s="14">
        <v>247</v>
      </c>
      <c r="V9" s="15">
        <f t="shared" si="5"/>
        <v>-45</v>
      </c>
      <c r="X9" s="17">
        <f t="shared" si="6"/>
        <v>29890600</v>
      </c>
      <c r="Y9" s="17">
        <f t="shared" si="12"/>
        <v>29890600</v>
      </c>
      <c r="Z9" s="17">
        <f t="shared" si="12"/>
        <v>29890600</v>
      </c>
      <c r="AA9" s="17"/>
    </row>
    <row r="10" spans="2:27" s="16" customFormat="1" ht="12" customHeight="1" x14ac:dyDescent="0.2">
      <c r="B10" s="9">
        <v>4</v>
      </c>
      <c r="C10" s="9" t="s">
        <v>21</v>
      </c>
      <c r="D10" s="10">
        <f t="shared" si="7"/>
        <v>276</v>
      </c>
      <c r="E10" s="10">
        <v>74</v>
      </c>
      <c r="F10" s="10">
        <v>202</v>
      </c>
      <c r="G10" s="10">
        <f t="shared" si="8"/>
        <v>255</v>
      </c>
      <c r="H10" s="10">
        <v>65</v>
      </c>
      <c r="I10" s="10">
        <v>190</v>
      </c>
      <c r="J10" s="10">
        <f t="shared" si="9"/>
        <v>531</v>
      </c>
      <c r="K10" s="10">
        <f t="shared" si="10"/>
        <v>139</v>
      </c>
      <c r="L10" s="10">
        <f t="shared" si="10"/>
        <v>392</v>
      </c>
      <c r="M10" s="11">
        <f t="shared" si="0"/>
        <v>15987780</v>
      </c>
      <c r="N10" s="11">
        <f t="shared" si="1"/>
        <v>58894080</v>
      </c>
      <c r="O10" s="12">
        <f t="shared" si="2"/>
        <v>74881.899999999994</v>
      </c>
      <c r="P10" s="12">
        <v>78710.5</v>
      </c>
      <c r="Q10" s="13">
        <f t="shared" si="3"/>
        <v>81858.899999999994</v>
      </c>
      <c r="R10" s="13">
        <f t="shared" si="4"/>
        <v>74881.899999999994</v>
      </c>
      <c r="S10" s="13">
        <f t="shared" si="11"/>
        <v>74881.899999999994</v>
      </c>
      <c r="T10" s="13">
        <f t="shared" si="11"/>
        <v>74881.899999999994</v>
      </c>
      <c r="U10" s="14">
        <v>435</v>
      </c>
      <c r="V10" s="15">
        <f t="shared" si="5"/>
        <v>96</v>
      </c>
      <c r="X10" s="17">
        <f t="shared" si="6"/>
        <v>74881900</v>
      </c>
      <c r="Y10" s="17">
        <f t="shared" si="12"/>
        <v>74881900</v>
      </c>
      <c r="Z10" s="17">
        <f t="shared" si="12"/>
        <v>74881900</v>
      </c>
      <c r="AA10" s="17"/>
    </row>
    <row r="11" spans="2:27" s="16" customFormat="1" ht="12.75" x14ac:dyDescent="0.2">
      <c r="B11" s="9">
        <v>5</v>
      </c>
      <c r="C11" s="9" t="s">
        <v>22</v>
      </c>
      <c r="D11" s="10">
        <f t="shared" si="7"/>
        <v>230</v>
      </c>
      <c r="E11" s="10">
        <v>15</v>
      </c>
      <c r="F11" s="10">
        <v>215</v>
      </c>
      <c r="G11" s="10">
        <f t="shared" si="8"/>
        <v>110</v>
      </c>
      <c r="H11" s="10">
        <v>11</v>
      </c>
      <c r="I11" s="10">
        <v>99</v>
      </c>
      <c r="J11" s="10">
        <f t="shared" si="9"/>
        <v>340</v>
      </c>
      <c r="K11" s="10">
        <f t="shared" si="10"/>
        <v>26</v>
      </c>
      <c r="L11" s="10">
        <f>F11+I11</f>
        <v>314</v>
      </c>
      <c r="M11" s="11">
        <f t="shared" si="0"/>
        <v>2990520</v>
      </c>
      <c r="N11" s="11">
        <f t="shared" si="1"/>
        <v>47175360</v>
      </c>
      <c r="O11" s="18">
        <f t="shared" si="2"/>
        <v>50165.9</v>
      </c>
      <c r="P11" s="12">
        <v>50926.400000000001</v>
      </c>
      <c r="Q11" s="13">
        <f t="shared" si="3"/>
        <v>52963.5</v>
      </c>
      <c r="R11" s="13">
        <f t="shared" si="4"/>
        <v>50165.9</v>
      </c>
      <c r="S11" s="13">
        <f t="shared" si="11"/>
        <v>50165.9</v>
      </c>
      <c r="T11" s="13">
        <f t="shared" si="11"/>
        <v>50165.9</v>
      </c>
      <c r="U11" s="14">
        <v>346</v>
      </c>
      <c r="V11" s="15">
        <f t="shared" si="5"/>
        <v>-6</v>
      </c>
      <c r="X11" s="17">
        <f t="shared" si="6"/>
        <v>50165900</v>
      </c>
      <c r="Y11" s="17">
        <f t="shared" si="12"/>
        <v>50165900</v>
      </c>
      <c r="Z11" s="17">
        <f t="shared" si="12"/>
        <v>50165900</v>
      </c>
      <c r="AA11" s="17"/>
    </row>
    <row r="12" spans="2:27" s="16" customFormat="1" ht="12.75" x14ac:dyDescent="0.2">
      <c r="B12" s="9">
        <v>6</v>
      </c>
      <c r="C12" s="9" t="s">
        <v>23</v>
      </c>
      <c r="D12" s="10">
        <f t="shared" si="7"/>
        <v>335</v>
      </c>
      <c r="E12" s="10">
        <v>7</v>
      </c>
      <c r="F12" s="10">
        <v>328</v>
      </c>
      <c r="G12" s="10">
        <f t="shared" si="8"/>
        <v>210</v>
      </c>
      <c r="H12" s="10">
        <v>10</v>
      </c>
      <c r="I12" s="10">
        <v>200</v>
      </c>
      <c r="J12" s="10">
        <f t="shared" si="9"/>
        <v>545</v>
      </c>
      <c r="K12" s="10">
        <f t="shared" si="10"/>
        <v>17</v>
      </c>
      <c r="L12" s="10">
        <f t="shared" si="10"/>
        <v>528</v>
      </c>
      <c r="M12" s="11">
        <f t="shared" si="0"/>
        <v>1955340</v>
      </c>
      <c r="N12" s="11">
        <f t="shared" si="1"/>
        <v>79326720</v>
      </c>
      <c r="O12" s="12">
        <f t="shared" si="2"/>
        <v>81282.100000000006</v>
      </c>
      <c r="P12" s="12">
        <v>81399.3</v>
      </c>
      <c r="Q12" s="13">
        <f t="shared" si="3"/>
        <v>84655.3</v>
      </c>
      <c r="R12" s="13">
        <f t="shared" si="4"/>
        <v>81282.100000000006</v>
      </c>
      <c r="S12" s="13">
        <f t="shared" si="11"/>
        <v>81282.100000000006</v>
      </c>
      <c r="T12" s="13">
        <f t="shared" si="11"/>
        <v>81282.100000000006</v>
      </c>
      <c r="U12" s="14">
        <v>520</v>
      </c>
      <c r="V12" s="15">
        <f t="shared" si="5"/>
        <v>25</v>
      </c>
      <c r="X12" s="17">
        <f t="shared" si="6"/>
        <v>81282100</v>
      </c>
      <c r="Y12" s="17">
        <f t="shared" si="12"/>
        <v>81282100</v>
      </c>
      <c r="Z12" s="17">
        <f t="shared" si="12"/>
        <v>81282100</v>
      </c>
      <c r="AA12" s="17"/>
    </row>
    <row r="13" spans="2:27" s="16" customFormat="1" ht="12" customHeight="1" x14ac:dyDescent="0.2">
      <c r="B13" s="9">
        <v>7</v>
      </c>
      <c r="C13" s="9" t="s">
        <v>24</v>
      </c>
      <c r="D13" s="10">
        <f t="shared" si="7"/>
        <v>100</v>
      </c>
      <c r="E13" s="10">
        <v>7</v>
      </c>
      <c r="F13" s="10">
        <v>93</v>
      </c>
      <c r="G13" s="10">
        <f t="shared" si="8"/>
        <v>40</v>
      </c>
      <c r="H13" s="10">
        <v>4</v>
      </c>
      <c r="I13" s="10">
        <v>36</v>
      </c>
      <c r="J13" s="10">
        <f t="shared" si="9"/>
        <v>140</v>
      </c>
      <c r="K13" s="10">
        <f t="shared" si="10"/>
        <v>11</v>
      </c>
      <c r="L13" s="10">
        <f t="shared" si="10"/>
        <v>129</v>
      </c>
      <c r="M13" s="11">
        <f t="shared" si="0"/>
        <v>1265220</v>
      </c>
      <c r="N13" s="11">
        <f t="shared" si="1"/>
        <v>19380960</v>
      </c>
      <c r="O13" s="12">
        <f t="shared" si="2"/>
        <v>20646.2</v>
      </c>
      <c r="P13" s="12">
        <v>23270.7</v>
      </c>
      <c r="Q13" s="13">
        <f t="shared" si="3"/>
        <v>24201.5</v>
      </c>
      <c r="R13" s="13">
        <f t="shared" si="4"/>
        <v>20646.2</v>
      </c>
      <c r="S13" s="13">
        <f t="shared" si="11"/>
        <v>20646.2</v>
      </c>
      <c r="T13" s="13">
        <f t="shared" si="11"/>
        <v>20646.2</v>
      </c>
      <c r="U13" s="14">
        <v>158</v>
      </c>
      <c r="V13" s="15">
        <f t="shared" si="5"/>
        <v>-18</v>
      </c>
      <c r="X13" s="17">
        <f t="shared" si="6"/>
        <v>20646200</v>
      </c>
      <c r="Y13" s="17">
        <f t="shared" si="12"/>
        <v>20646200</v>
      </c>
      <c r="Z13" s="17">
        <f t="shared" si="12"/>
        <v>20646200</v>
      </c>
      <c r="AA13" s="17"/>
    </row>
    <row r="14" spans="2:27" s="16" customFormat="1" ht="12.75" x14ac:dyDescent="0.2">
      <c r="B14" s="9">
        <v>8</v>
      </c>
      <c r="C14" s="9" t="s">
        <v>25</v>
      </c>
      <c r="D14" s="10">
        <f t="shared" si="7"/>
        <v>97</v>
      </c>
      <c r="E14" s="10">
        <v>7</v>
      </c>
      <c r="F14" s="10">
        <v>90</v>
      </c>
      <c r="G14" s="10">
        <f t="shared" si="8"/>
        <v>63</v>
      </c>
      <c r="H14" s="10">
        <v>7</v>
      </c>
      <c r="I14" s="10">
        <v>56</v>
      </c>
      <c r="J14" s="10">
        <f t="shared" si="9"/>
        <v>160</v>
      </c>
      <c r="K14" s="10">
        <f t="shared" si="10"/>
        <v>14</v>
      </c>
      <c r="L14" s="10">
        <f t="shared" si="10"/>
        <v>146</v>
      </c>
      <c r="M14" s="11">
        <f t="shared" si="0"/>
        <v>1610280</v>
      </c>
      <c r="N14" s="11">
        <f t="shared" si="1"/>
        <v>21935040</v>
      </c>
      <c r="O14" s="12">
        <f t="shared" si="2"/>
        <v>23545.3</v>
      </c>
      <c r="P14" s="12">
        <v>24977.3</v>
      </c>
      <c r="Q14" s="13">
        <f t="shared" si="3"/>
        <v>25976.400000000001</v>
      </c>
      <c r="R14" s="13">
        <f t="shared" si="4"/>
        <v>23545.3</v>
      </c>
      <c r="S14" s="13">
        <f t="shared" si="11"/>
        <v>23545.3</v>
      </c>
      <c r="T14" s="13">
        <f t="shared" si="11"/>
        <v>23545.3</v>
      </c>
      <c r="U14" s="14">
        <v>170</v>
      </c>
      <c r="V14" s="15">
        <f t="shared" si="5"/>
        <v>-10</v>
      </c>
      <c r="X14" s="17">
        <f t="shared" si="6"/>
        <v>23545300</v>
      </c>
      <c r="Y14" s="17">
        <f t="shared" si="12"/>
        <v>23545300</v>
      </c>
      <c r="Z14" s="17">
        <f t="shared" si="12"/>
        <v>23545300</v>
      </c>
      <c r="AA14" s="17"/>
    </row>
    <row r="15" spans="2:27" s="16" customFormat="1" ht="12.75" x14ac:dyDescent="0.2">
      <c r="B15" s="9">
        <v>9</v>
      </c>
      <c r="C15" s="9" t="s">
        <v>26</v>
      </c>
      <c r="D15" s="10">
        <f t="shared" si="7"/>
        <v>140</v>
      </c>
      <c r="E15" s="10">
        <v>20</v>
      </c>
      <c r="F15" s="10">
        <v>120</v>
      </c>
      <c r="G15" s="10">
        <f t="shared" si="8"/>
        <v>33</v>
      </c>
      <c r="H15" s="10">
        <v>7</v>
      </c>
      <c r="I15" s="10">
        <v>26</v>
      </c>
      <c r="J15" s="10">
        <f t="shared" si="9"/>
        <v>173</v>
      </c>
      <c r="K15" s="10">
        <f t="shared" si="10"/>
        <v>27</v>
      </c>
      <c r="L15" s="10">
        <f t="shared" si="10"/>
        <v>146</v>
      </c>
      <c r="M15" s="11">
        <f t="shared" si="0"/>
        <v>3105540</v>
      </c>
      <c r="N15" s="11">
        <f t="shared" si="1"/>
        <v>21935040</v>
      </c>
      <c r="O15" s="12">
        <f t="shared" si="2"/>
        <v>25040.6</v>
      </c>
      <c r="P15" s="12">
        <v>25747.200000000001</v>
      </c>
      <c r="Q15" s="13">
        <f t="shared" si="3"/>
        <v>26777.1</v>
      </c>
      <c r="R15" s="13">
        <f t="shared" si="4"/>
        <v>25040.6</v>
      </c>
      <c r="S15" s="13">
        <f t="shared" si="11"/>
        <v>25040.6</v>
      </c>
      <c r="T15" s="13">
        <f t="shared" si="11"/>
        <v>25040.6</v>
      </c>
      <c r="U15" s="14">
        <v>171</v>
      </c>
      <c r="V15" s="15">
        <f t="shared" si="5"/>
        <v>2</v>
      </c>
      <c r="X15" s="17">
        <f t="shared" si="6"/>
        <v>25040600</v>
      </c>
      <c r="Y15" s="17">
        <f t="shared" si="12"/>
        <v>25040600</v>
      </c>
      <c r="Z15" s="17">
        <f t="shared" si="12"/>
        <v>25040600</v>
      </c>
      <c r="AA15" s="17"/>
    </row>
    <row r="16" spans="2:27" s="16" customFormat="1" ht="12" customHeight="1" x14ac:dyDescent="0.2">
      <c r="B16" s="9">
        <v>10</v>
      </c>
      <c r="C16" s="9" t="s">
        <v>27</v>
      </c>
      <c r="D16" s="10">
        <f t="shared" si="7"/>
        <v>28</v>
      </c>
      <c r="E16" s="10">
        <v>3</v>
      </c>
      <c r="F16" s="10">
        <v>25</v>
      </c>
      <c r="G16" s="10">
        <f t="shared" si="8"/>
        <v>63</v>
      </c>
      <c r="H16" s="10">
        <v>6</v>
      </c>
      <c r="I16" s="10">
        <v>57</v>
      </c>
      <c r="J16" s="10">
        <f t="shared" si="9"/>
        <v>91</v>
      </c>
      <c r="K16" s="10">
        <f t="shared" si="10"/>
        <v>9</v>
      </c>
      <c r="L16" s="10">
        <f t="shared" si="10"/>
        <v>82</v>
      </c>
      <c r="M16" s="11">
        <f t="shared" si="0"/>
        <v>1035180</v>
      </c>
      <c r="N16" s="11">
        <f t="shared" si="1"/>
        <v>12319680</v>
      </c>
      <c r="O16" s="19">
        <f t="shared" si="2"/>
        <v>13354.9</v>
      </c>
      <c r="P16" s="12">
        <v>13075.3</v>
      </c>
      <c r="Q16" s="13">
        <f t="shared" si="3"/>
        <v>13598.3</v>
      </c>
      <c r="R16" s="13">
        <f t="shared" si="4"/>
        <v>13354.9</v>
      </c>
      <c r="S16" s="13">
        <f t="shared" si="11"/>
        <v>13354.9</v>
      </c>
      <c r="T16" s="13">
        <f t="shared" si="11"/>
        <v>13354.9</v>
      </c>
      <c r="U16" s="14">
        <v>106</v>
      </c>
      <c r="V16" s="15">
        <f t="shared" si="5"/>
        <v>-15</v>
      </c>
      <c r="X16" s="17">
        <f t="shared" si="6"/>
        <v>13354900</v>
      </c>
      <c r="Y16" s="17">
        <f t="shared" si="12"/>
        <v>13354900</v>
      </c>
      <c r="Z16" s="17">
        <f t="shared" si="12"/>
        <v>13354900</v>
      </c>
      <c r="AA16" s="17"/>
    </row>
    <row r="17" spans="2:27" s="16" customFormat="1" ht="12" customHeight="1" x14ac:dyDescent="0.2">
      <c r="B17" s="9">
        <v>11</v>
      </c>
      <c r="C17" s="9" t="s">
        <v>28</v>
      </c>
      <c r="D17" s="10">
        <f t="shared" si="7"/>
        <v>117</v>
      </c>
      <c r="E17" s="10">
        <v>6</v>
      </c>
      <c r="F17" s="10">
        <v>111</v>
      </c>
      <c r="G17" s="10">
        <f t="shared" si="8"/>
        <v>58</v>
      </c>
      <c r="H17" s="10">
        <v>5</v>
      </c>
      <c r="I17" s="10">
        <v>53</v>
      </c>
      <c r="J17" s="10">
        <f t="shared" si="9"/>
        <v>175</v>
      </c>
      <c r="K17" s="10">
        <f t="shared" si="10"/>
        <v>11</v>
      </c>
      <c r="L17" s="10">
        <f t="shared" si="10"/>
        <v>164</v>
      </c>
      <c r="M17" s="11">
        <f t="shared" si="0"/>
        <v>1265220</v>
      </c>
      <c r="N17" s="11">
        <f t="shared" si="1"/>
        <v>24639360</v>
      </c>
      <c r="O17" s="12">
        <f t="shared" si="2"/>
        <v>25904.6</v>
      </c>
      <c r="P17" s="12">
        <v>27707.5</v>
      </c>
      <c r="Q17" s="13">
        <f t="shared" si="3"/>
        <v>28815.8</v>
      </c>
      <c r="R17" s="13">
        <f t="shared" si="4"/>
        <v>25904.6</v>
      </c>
      <c r="S17" s="13">
        <f t="shared" si="11"/>
        <v>25904.6</v>
      </c>
      <c r="T17" s="13">
        <f t="shared" si="11"/>
        <v>25904.6</v>
      </c>
      <c r="U17" s="14">
        <v>185</v>
      </c>
      <c r="V17" s="15">
        <f t="shared" si="5"/>
        <v>-10</v>
      </c>
      <c r="X17" s="17">
        <f t="shared" si="6"/>
        <v>25904600</v>
      </c>
      <c r="Y17" s="17">
        <f t="shared" si="12"/>
        <v>25904600</v>
      </c>
      <c r="Z17" s="17">
        <f t="shared" si="12"/>
        <v>25904600</v>
      </c>
      <c r="AA17" s="17"/>
    </row>
    <row r="18" spans="2:27" s="16" customFormat="1" ht="12.75" x14ac:dyDescent="0.2">
      <c r="B18" s="9">
        <v>12</v>
      </c>
      <c r="C18" s="9" t="s">
        <v>29</v>
      </c>
      <c r="D18" s="10">
        <f t="shared" si="7"/>
        <v>120</v>
      </c>
      <c r="E18" s="10">
        <v>108</v>
      </c>
      <c r="F18" s="10">
        <v>12</v>
      </c>
      <c r="G18" s="10">
        <f t="shared" si="8"/>
        <v>126</v>
      </c>
      <c r="H18" s="10">
        <v>114</v>
      </c>
      <c r="I18" s="10">
        <v>12</v>
      </c>
      <c r="J18" s="10">
        <f t="shared" si="9"/>
        <v>246</v>
      </c>
      <c r="K18" s="10">
        <f t="shared" si="10"/>
        <v>222</v>
      </c>
      <c r="L18" s="10">
        <f t="shared" si="10"/>
        <v>24</v>
      </c>
      <c r="M18" s="11">
        <f t="shared" si="0"/>
        <v>25534440</v>
      </c>
      <c r="N18" s="11">
        <f t="shared" si="1"/>
        <v>3605760</v>
      </c>
      <c r="O18" s="12">
        <f t="shared" si="2"/>
        <v>29140.2</v>
      </c>
      <c r="P18" s="12">
        <v>36008.1</v>
      </c>
      <c r="Q18" s="13">
        <f t="shared" si="3"/>
        <v>37448.400000000001</v>
      </c>
      <c r="R18" s="13">
        <f t="shared" si="4"/>
        <v>29140.2</v>
      </c>
      <c r="S18" s="13">
        <f t="shared" si="11"/>
        <v>29140.2</v>
      </c>
      <c r="T18" s="13">
        <f t="shared" si="11"/>
        <v>29140.2</v>
      </c>
      <c r="U18" s="14">
        <v>234</v>
      </c>
      <c r="V18" s="15">
        <f t="shared" si="5"/>
        <v>12</v>
      </c>
      <c r="X18" s="17">
        <f t="shared" si="6"/>
        <v>29140200</v>
      </c>
      <c r="Y18" s="17">
        <f t="shared" si="12"/>
        <v>29140200</v>
      </c>
      <c r="Z18" s="17">
        <f t="shared" si="12"/>
        <v>29140200</v>
      </c>
      <c r="AA18" s="17"/>
    </row>
    <row r="19" spans="2:27" s="16" customFormat="1" ht="12" customHeight="1" x14ac:dyDescent="0.2">
      <c r="B19" s="9">
        <v>13</v>
      </c>
      <c r="C19" s="9" t="s">
        <v>30</v>
      </c>
      <c r="D19" s="10">
        <f t="shared" si="7"/>
        <v>80</v>
      </c>
      <c r="E19" s="10">
        <v>8</v>
      </c>
      <c r="F19" s="10">
        <v>72</v>
      </c>
      <c r="G19" s="10">
        <f t="shared" si="8"/>
        <v>59</v>
      </c>
      <c r="H19" s="10">
        <v>13</v>
      </c>
      <c r="I19" s="10">
        <v>46</v>
      </c>
      <c r="J19" s="10">
        <f t="shared" si="9"/>
        <v>139</v>
      </c>
      <c r="K19" s="10">
        <f t="shared" si="10"/>
        <v>21</v>
      </c>
      <c r="L19" s="10">
        <f t="shared" si="10"/>
        <v>118</v>
      </c>
      <c r="M19" s="11">
        <f t="shared" si="0"/>
        <v>2415420</v>
      </c>
      <c r="N19" s="11">
        <f t="shared" si="1"/>
        <v>17728320</v>
      </c>
      <c r="O19" s="12">
        <f t="shared" si="2"/>
        <v>20143.7</v>
      </c>
      <c r="P19" s="12">
        <v>19578</v>
      </c>
      <c r="Q19" s="13">
        <f t="shared" si="3"/>
        <v>20361.099999999999</v>
      </c>
      <c r="R19" s="13">
        <f t="shared" si="4"/>
        <v>20143.7</v>
      </c>
      <c r="S19" s="13">
        <f t="shared" si="11"/>
        <v>20143.7</v>
      </c>
      <c r="T19" s="13">
        <f t="shared" si="11"/>
        <v>20143.7</v>
      </c>
      <c r="U19" s="14">
        <v>137</v>
      </c>
      <c r="V19" s="15">
        <f t="shared" si="5"/>
        <v>2</v>
      </c>
      <c r="X19" s="17">
        <f t="shared" si="6"/>
        <v>20143700</v>
      </c>
      <c r="Y19" s="17">
        <f t="shared" si="12"/>
        <v>20143700</v>
      </c>
      <c r="Z19" s="17">
        <f t="shared" si="12"/>
        <v>20143700</v>
      </c>
      <c r="AA19" s="17"/>
    </row>
    <row r="20" spans="2:27" s="16" customFormat="1" ht="12.75" x14ac:dyDescent="0.2">
      <c r="B20" s="9">
        <v>14</v>
      </c>
      <c r="C20" s="9" t="s">
        <v>31</v>
      </c>
      <c r="D20" s="10">
        <f t="shared" si="7"/>
        <v>101</v>
      </c>
      <c r="E20" s="10">
        <v>2</v>
      </c>
      <c r="F20" s="10">
        <v>99</v>
      </c>
      <c r="G20" s="10">
        <f t="shared" si="8"/>
        <v>37</v>
      </c>
      <c r="H20" s="10">
        <v>1</v>
      </c>
      <c r="I20" s="10">
        <v>36</v>
      </c>
      <c r="J20" s="10">
        <f t="shared" si="9"/>
        <v>138</v>
      </c>
      <c r="K20" s="10">
        <f t="shared" si="10"/>
        <v>3</v>
      </c>
      <c r="L20" s="10">
        <f t="shared" si="10"/>
        <v>135</v>
      </c>
      <c r="M20" s="11">
        <f t="shared" si="0"/>
        <v>345060</v>
      </c>
      <c r="N20" s="11">
        <f t="shared" si="1"/>
        <v>20282400</v>
      </c>
      <c r="O20" s="12">
        <f t="shared" si="2"/>
        <v>20627.5</v>
      </c>
      <c r="P20" s="12">
        <v>22484.3</v>
      </c>
      <c r="Q20" s="13">
        <f t="shared" si="3"/>
        <v>23383.7</v>
      </c>
      <c r="R20" s="13">
        <f t="shared" si="4"/>
        <v>20627.5</v>
      </c>
      <c r="S20" s="13">
        <f t="shared" si="11"/>
        <v>20627.5</v>
      </c>
      <c r="T20" s="13">
        <f t="shared" si="11"/>
        <v>20627.5</v>
      </c>
      <c r="U20" s="20">
        <v>176</v>
      </c>
      <c r="V20" s="15">
        <f t="shared" si="5"/>
        <v>-38</v>
      </c>
      <c r="X20" s="17">
        <f t="shared" si="6"/>
        <v>20627500</v>
      </c>
      <c r="Y20" s="17">
        <f t="shared" si="12"/>
        <v>20627500</v>
      </c>
      <c r="Z20" s="17">
        <f t="shared" si="12"/>
        <v>20627500</v>
      </c>
      <c r="AA20" s="17"/>
    </row>
    <row r="21" spans="2:27" s="16" customFormat="1" ht="12.75" x14ac:dyDescent="0.2">
      <c r="B21" s="9">
        <v>15</v>
      </c>
      <c r="C21" s="9" t="s">
        <v>32</v>
      </c>
      <c r="D21" s="10">
        <f t="shared" si="7"/>
        <v>70</v>
      </c>
      <c r="E21" s="10">
        <v>2</v>
      </c>
      <c r="F21" s="10">
        <v>68</v>
      </c>
      <c r="G21" s="10">
        <f t="shared" si="8"/>
        <v>52</v>
      </c>
      <c r="H21" s="10">
        <v>5</v>
      </c>
      <c r="I21" s="10">
        <v>47</v>
      </c>
      <c r="J21" s="10">
        <f t="shared" si="9"/>
        <v>122</v>
      </c>
      <c r="K21" s="10">
        <f t="shared" si="10"/>
        <v>7</v>
      </c>
      <c r="L21" s="10">
        <f t="shared" si="10"/>
        <v>115</v>
      </c>
      <c r="M21" s="11">
        <f t="shared" si="0"/>
        <v>805140</v>
      </c>
      <c r="N21" s="11">
        <f t="shared" si="1"/>
        <v>17277600</v>
      </c>
      <c r="O21" s="12">
        <f t="shared" si="2"/>
        <v>18082.7</v>
      </c>
      <c r="P21" s="12">
        <v>18683.7</v>
      </c>
      <c r="Q21" s="13">
        <f t="shared" si="3"/>
        <v>19431</v>
      </c>
      <c r="R21" s="13">
        <f t="shared" si="4"/>
        <v>18082.7</v>
      </c>
      <c r="S21" s="13">
        <f t="shared" si="11"/>
        <v>18082.7</v>
      </c>
      <c r="T21" s="13">
        <f t="shared" si="11"/>
        <v>18082.7</v>
      </c>
      <c r="U21" s="14">
        <v>136</v>
      </c>
      <c r="V21" s="15">
        <f t="shared" si="5"/>
        <v>-14</v>
      </c>
      <c r="X21" s="17">
        <f t="shared" si="6"/>
        <v>18082700</v>
      </c>
      <c r="Y21" s="17">
        <f t="shared" si="12"/>
        <v>18082700</v>
      </c>
      <c r="Z21" s="17">
        <f t="shared" si="12"/>
        <v>18082700</v>
      </c>
      <c r="AA21" s="17"/>
    </row>
    <row r="22" spans="2:27" s="16" customFormat="1" ht="12.75" x14ac:dyDescent="0.2">
      <c r="B22" s="9">
        <v>16</v>
      </c>
      <c r="C22" s="9" t="s">
        <v>33</v>
      </c>
      <c r="D22" s="10">
        <f t="shared" si="7"/>
        <v>125</v>
      </c>
      <c r="E22" s="10">
        <v>6</v>
      </c>
      <c r="F22" s="10">
        <v>119</v>
      </c>
      <c r="G22" s="10">
        <f t="shared" si="8"/>
        <v>72</v>
      </c>
      <c r="H22" s="10">
        <v>8</v>
      </c>
      <c r="I22" s="10">
        <v>64</v>
      </c>
      <c r="J22" s="10">
        <f t="shared" si="9"/>
        <v>197</v>
      </c>
      <c r="K22" s="10">
        <f t="shared" si="10"/>
        <v>14</v>
      </c>
      <c r="L22" s="10">
        <f t="shared" si="10"/>
        <v>183</v>
      </c>
      <c r="M22" s="11">
        <f t="shared" si="0"/>
        <v>1610280</v>
      </c>
      <c r="N22" s="11">
        <f t="shared" si="1"/>
        <v>27493920</v>
      </c>
      <c r="O22" s="12">
        <f t="shared" si="2"/>
        <v>29104.2</v>
      </c>
      <c r="P22" s="12">
        <v>29254.400000000001</v>
      </c>
      <c r="Q22" s="13">
        <f t="shared" si="3"/>
        <v>30424.6</v>
      </c>
      <c r="R22" s="13">
        <f t="shared" si="4"/>
        <v>29104.2</v>
      </c>
      <c r="S22" s="13">
        <f t="shared" si="11"/>
        <v>29104.2</v>
      </c>
      <c r="T22" s="13">
        <f t="shared" si="11"/>
        <v>29104.2</v>
      </c>
      <c r="U22" s="14">
        <v>200</v>
      </c>
      <c r="V22" s="15">
        <f t="shared" si="5"/>
        <v>-3</v>
      </c>
      <c r="X22" s="17">
        <f t="shared" si="6"/>
        <v>29104200</v>
      </c>
      <c r="Y22" s="17">
        <f t="shared" si="12"/>
        <v>29104200</v>
      </c>
      <c r="Z22" s="17">
        <f t="shared" si="12"/>
        <v>29104200</v>
      </c>
      <c r="AA22" s="17"/>
    </row>
    <row r="23" spans="2:27" s="16" customFormat="1" ht="12.75" x14ac:dyDescent="0.2">
      <c r="B23" s="9">
        <v>17</v>
      </c>
      <c r="C23" s="9" t="s">
        <v>34</v>
      </c>
      <c r="D23" s="10">
        <f t="shared" si="7"/>
        <v>183</v>
      </c>
      <c r="E23" s="10">
        <v>13</v>
      </c>
      <c r="F23" s="10">
        <v>170</v>
      </c>
      <c r="G23" s="10">
        <f t="shared" si="8"/>
        <v>66</v>
      </c>
      <c r="H23" s="10">
        <v>4</v>
      </c>
      <c r="I23" s="10">
        <v>62</v>
      </c>
      <c r="J23" s="10">
        <f t="shared" si="9"/>
        <v>249</v>
      </c>
      <c r="K23" s="10">
        <f t="shared" si="10"/>
        <v>17</v>
      </c>
      <c r="L23" s="10">
        <f t="shared" si="10"/>
        <v>232</v>
      </c>
      <c r="M23" s="11">
        <f t="shared" si="0"/>
        <v>1955340</v>
      </c>
      <c r="N23" s="11">
        <f t="shared" si="1"/>
        <v>34855680</v>
      </c>
      <c r="O23" s="12">
        <f t="shared" si="2"/>
        <v>36811</v>
      </c>
      <c r="P23" s="12">
        <v>38534.1</v>
      </c>
      <c r="Q23" s="13">
        <f t="shared" si="3"/>
        <v>40075.5</v>
      </c>
      <c r="R23" s="13">
        <f t="shared" si="4"/>
        <v>36811</v>
      </c>
      <c r="S23" s="13">
        <f t="shared" si="11"/>
        <v>36811</v>
      </c>
      <c r="T23" s="13">
        <f t="shared" si="11"/>
        <v>36811</v>
      </c>
      <c r="U23" s="14">
        <v>262</v>
      </c>
      <c r="V23" s="15">
        <f t="shared" si="5"/>
        <v>-13</v>
      </c>
      <c r="X23" s="17">
        <f t="shared" si="6"/>
        <v>36811000</v>
      </c>
      <c r="Y23" s="17">
        <f t="shared" si="12"/>
        <v>36811000</v>
      </c>
      <c r="Z23" s="17">
        <f t="shared" si="12"/>
        <v>36811000</v>
      </c>
      <c r="AA23" s="17"/>
    </row>
    <row r="24" spans="2:27" s="16" customFormat="1" ht="12" customHeight="1" x14ac:dyDescent="0.2">
      <c r="B24" s="9">
        <v>18</v>
      </c>
      <c r="C24" s="9" t="s">
        <v>35</v>
      </c>
      <c r="D24" s="10">
        <f t="shared" si="7"/>
        <v>47</v>
      </c>
      <c r="E24" s="10">
        <v>3</v>
      </c>
      <c r="F24" s="10">
        <v>44</v>
      </c>
      <c r="G24" s="10">
        <f t="shared" si="8"/>
        <v>30</v>
      </c>
      <c r="H24" s="10">
        <v>4</v>
      </c>
      <c r="I24" s="10">
        <v>26</v>
      </c>
      <c r="J24" s="10">
        <f t="shared" si="9"/>
        <v>77</v>
      </c>
      <c r="K24" s="10">
        <f t="shared" si="10"/>
        <v>7</v>
      </c>
      <c r="L24" s="10">
        <f t="shared" si="10"/>
        <v>70</v>
      </c>
      <c r="M24" s="11">
        <f t="shared" si="0"/>
        <v>805140</v>
      </c>
      <c r="N24" s="11">
        <f t="shared" si="1"/>
        <v>10516800</v>
      </c>
      <c r="O24" s="12">
        <f t="shared" si="2"/>
        <v>11321.9</v>
      </c>
      <c r="P24" s="12">
        <v>12488.6</v>
      </c>
      <c r="Q24" s="13">
        <f t="shared" si="3"/>
        <v>12988.1</v>
      </c>
      <c r="R24" s="13">
        <f t="shared" si="4"/>
        <v>11321.9</v>
      </c>
      <c r="S24" s="13">
        <f t="shared" ref="S24:T24" si="13">R24</f>
        <v>11321.9</v>
      </c>
      <c r="T24" s="13">
        <f t="shared" si="13"/>
        <v>11321.9</v>
      </c>
      <c r="U24" s="14">
        <v>87</v>
      </c>
      <c r="V24" s="15">
        <f t="shared" si="5"/>
        <v>-10</v>
      </c>
      <c r="X24" s="17">
        <f t="shared" si="6"/>
        <v>11321900</v>
      </c>
      <c r="Y24" s="17">
        <f t="shared" ref="Y24:Z24" si="14">X24</f>
        <v>11321900</v>
      </c>
      <c r="Z24" s="17">
        <f t="shared" si="14"/>
        <v>11321900</v>
      </c>
      <c r="AA24" s="17"/>
    </row>
    <row r="25" spans="2:27" s="27" customFormat="1" ht="12" customHeight="1" x14ac:dyDescent="0.2">
      <c r="B25" s="21"/>
      <c r="C25" s="22" t="s">
        <v>36</v>
      </c>
      <c r="D25" s="22">
        <f t="shared" ref="D25:N25" si="15">SUM(D7:D24)</f>
        <v>2321</v>
      </c>
      <c r="E25" s="22">
        <f t="shared" si="15"/>
        <v>300</v>
      </c>
      <c r="F25" s="22">
        <f t="shared" si="15"/>
        <v>2021</v>
      </c>
      <c r="G25" s="22">
        <f t="shared" si="15"/>
        <v>1463</v>
      </c>
      <c r="H25" s="22">
        <f t="shared" si="15"/>
        <v>282</v>
      </c>
      <c r="I25" s="22">
        <f t="shared" si="15"/>
        <v>1181</v>
      </c>
      <c r="J25" s="22">
        <f t="shared" si="15"/>
        <v>3784</v>
      </c>
      <c r="K25" s="22">
        <f t="shared" si="15"/>
        <v>582</v>
      </c>
      <c r="L25" s="22">
        <f t="shared" si="15"/>
        <v>3202</v>
      </c>
      <c r="M25" s="23">
        <f t="shared" si="15"/>
        <v>66941640</v>
      </c>
      <c r="N25" s="23">
        <f t="shared" si="15"/>
        <v>481068480</v>
      </c>
      <c r="O25" s="24">
        <f t="shared" ref="O25:V25" si="16">SUM(O7:O24)</f>
        <v>548010.20000000007</v>
      </c>
      <c r="P25" s="25">
        <f t="shared" si="16"/>
        <v>576194.99999999988</v>
      </c>
      <c r="Q25" s="25">
        <f t="shared" si="16"/>
        <v>599242.69999999995</v>
      </c>
      <c r="R25" s="25">
        <f t="shared" si="16"/>
        <v>548010.20000000007</v>
      </c>
      <c r="S25" s="25">
        <f t="shared" si="16"/>
        <v>548010.20000000007</v>
      </c>
      <c r="T25" s="25">
        <f t="shared" si="16"/>
        <v>548010.20000000007</v>
      </c>
      <c r="U25" s="26">
        <f t="shared" si="16"/>
        <v>3882</v>
      </c>
      <c r="V25" s="26">
        <f t="shared" si="16"/>
        <v>-98</v>
      </c>
      <c r="X25" s="28">
        <f>SUM(X7:X24)</f>
        <v>548010200</v>
      </c>
      <c r="Y25" s="29">
        <f t="shared" ref="Y25:Z25" si="17">SUM(Y7:Y24)</f>
        <v>548010200</v>
      </c>
      <c r="Z25" s="30">
        <f t="shared" si="17"/>
        <v>548010200</v>
      </c>
      <c r="AA25" s="17"/>
    </row>
    <row r="26" spans="2:27" s="35" customFormat="1" ht="13.15" hidden="1" customHeight="1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>
        <f>O25/P25-100%</f>
        <v>-4.8915384548633423E-2</v>
      </c>
      <c r="P26" s="33"/>
      <c r="Q26" s="32">
        <f>Q25/P25-100%</f>
        <v>3.9999826447643771E-2</v>
      </c>
      <c r="R26" s="32"/>
      <c r="S26" s="32"/>
      <c r="T26" s="32"/>
      <c r="U26" s="34"/>
      <c r="V26" s="34"/>
      <c r="X26" s="36"/>
      <c r="Y26" s="8"/>
      <c r="Z26" s="8"/>
      <c r="AA26" s="36"/>
    </row>
    <row r="27" spans="2:27" s="34" customFormat="1" ht="13.15" hidden="1" customHeight="1" x14ac:dyDescent="0.2">
      <c r="B27" s="37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10</v>
      </c>
      <c r="L27" s="37">
        <v>11</v>
      </c>
      <c r="M27" s="37">
        <v>12</v>
      </c>
      <c r="N27" s="37">
        <v>13</v>
      </c>
      <c r="O27" s="37">
        <v>14</v>
      </c>
      <c r="P27" s="37"/>
      <c r="Q27" s="37"/>
      <c r="R27" s="37"/>
      <c r="S27" s="37"/>
      <c r="T27" s="37"/>
      <c r="U27" s="37"/>
      <c r="V27" s="37"/>
      <c r="X27" s="38"/>
      <c r="Y27" s="39"/>
      <c r="Z27" s="39"/>
      <c r="AA27" s="38"/>
    </row>
    <row r="28" spans="2:27" hidden="1" x14ac:dyDescent="0.2">
      <c r="G28" s="3"/>
      <c r="M28" s="40">
        <v>9585</v>
      </c>
      <c r="N28" s="40">
        <v>12520</v>
      </c>
      <c r="O28" s="41"/>
      <c r="P28" s="42">
        <v>1</v>
      </c>
      <c r="Q28" s="42"/>
      <c r="R28" s="42"/>
      <c r="S28" s="42"/>
      <c r="T28" s="42"/>
      <c r="U28" s="42"/>
      <c r="V28" s="42"/>
    </row>
    <row r="29" spans="2:27" ht="24" hidden="1" customHeight="1" x14ac:dyDescent="0.2">
      <c r="M29" s="54" t="s">
        <v>37</v>
      </c>
      <c r="N29" s="54"/>
      <c r="O29" s="41"/>
    </row>
    <row r="48" spans="7:10" x14ac:dyDescent="0.2">
      <c r="G48" s="43"/>
      <c r="J48" s="43"/>
    </row>
  </sheetData>
  <sheetProtection selectLockedCells="1" selectUnlockedCells="1"/>
  <mergeCells count="22">
    <mergeCell ref="X6:Z6"/>
    <mergeCell ref="M29:N29"/>
    <mergeCell ref="P4:P6"/>
    <mergeCell ref="Q4:Q6"/>
    <mergeCell ref="R4:T5"/>
    <mergeCell ref="U4:U6"/>
    <mergeCell ref="V4:V6"/>
    <mergeCell ref="B4:B6"/>
    <mergeCell ref="C4:C6"/>
    <mergeCell ref="D4:F4"/>
    <mergeCell ref="G4:I4"/>
    <mergeCell ref="J4:L4"/>
    <mergeCell ref="M4:N4"/>
    <mergeCell ref="O4:O6"/>
    <mergeCell ref="K5:L5"/>
    <mergeCell ref="M5:N5"/>
    <mergeCell ref="D5:D6"/>
    <mergeCell ref="E5:F5"/>
    <mergeCell ref="G5:G6"/>
    <mergeCell ref="H5:I5"/>
    <mergeCell ref="J5:J6"/>
    <mergeCell ref="B2:T2"/>
  </mergeCells>
  <pageMargins left="0.25" right="0.25" top="0.75" bottom="0.75" header="0.3" footer="0.3"/>
  <pageSetup paperSize="9" scale="89" firstPageNumber="0" fitToHeight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Содержание</vt:lpstr>
      <vt:lpstr>Содержание!Область_печати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2021-08-31T07:35:17Z</cp:lastPrinted>
  <dcterms:created xsi:type="dcterms:W3CDTF">2021-08-18T14:32:23Z</dcterms:created>
  <dcterms:modified xsi:type="dcterms:W3CDTF">2021-08-31T07:37:40Z</dcterms:modified>
</cp:coreProperties>
</file>