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одготовка" sheetId="1" r:id="rId1"/>
  </sheets>
  <definedNames>
    <definedName name="_xlnm.Print_Area" localSheetId="0">Подготовка!$A$1:$J$23</definedName>
  </definedNames>
  <calcPr calcId="145621"/>
</workbook>
</file>

<file path=xl/calcChain.xml><?xml version="1.0" encoding="utf-8"?>
<calcChain xmlns="http://schemas.openxmlformats.org/spreadsheetml/2006/main">
  <c r="F30" i="1" l="1"/>
  <c r="E30" i="1"/>
  <c r="G30" i="1" s="1"/>
  <c r="C28" i="1" s="1"/>
  <c r="C33" i="1" s="1"/>
  <c r="Q23" i="1"/>
  <c r="N23" i="1"/>
  <c r="M23" i="1"/>
  <c r="J23" i="1"/>
  <c r="I23" i="1"/>
  <c r="G23" i="1"/>
  <c r="G24" i="1" s="1"/>
  <c r="F23" i="1"/>
  <c r="C23" i="1"/>
  <c r="R22" i="1"/>
  <c r="G22" i="1"/>
  <c r="R21" i="1"/>
  <c r="G21" i="1"/>
  <c r="R20" i="1"/>
  <c r="G20" i="1"/>
  <c r="R19" i="1"/>
  <c r="G19" i="1"/>
  <c r="R18" i="1"/>
  <c r="G18" i="1"/>
  <c r="R17" i="1"/>
  <c r="G17" i="1"/>
  <c r="R16" i="1"/>
  <c r="G16" i="1"/>
  <c r="R15" i="1"/>
  <c r="G15" i="1"/>
  <c r="R14" i="1"/>
  <c r="G14" i="1"/>
  <c r="R13" i="1"/>
  <c r="G13" i="1"/>
  <c r="R12" i="1"/>
  <c r="G12" i="1"/>
  <c r="R11" i="1"/>
  <c r="G11" i="1"/>
  <c r="R10" i="1"/>
  <c r="G10" i="1"/>
  <c r="R9" i="1"/>
  <c r="G9" i="1"/>
  <c r="R8" i="1"/>
  <c r="G8" i="1"/>
  <c r="R7" i="1"/>
  <c r="G7" i="1"/>
  <c r="R6" i="1"/>
  <c r="G6" i="1"/>
  <c r="R5" i="1"/>
  <c r="R23" i="1" s="1"/>
  <c r="G5" i="1"/>
  <c r="D22" i="1" l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L6" i="1" l="1"/>
  <c r="H6" i="1"/>
  <c r="L5" i="1"/>
  <c r="E23" i="1"/>
  <c r="E24" i="1" s="1"/>
  <c r="H5" i="1"/>
  <c r="L7" i="1"/>
  <c r="H7" i="1"/>
  <c r="L9" i="1"/>
  <c r="H9" i="1"/>
  <c r="L11" i="1"/>
  <c r="H11" i="1"/>
  <c r="L13" i="1"/>
  <c r="H13" i="1"/>
  <c r="L15" i="1"/>
  <c r="H15" i="1"/>
  <c r="L17" i="1"/>
  <c r="H17" i="1"/>
  <c r="L19" i="1"/>
  <c r="H19" i="1"/>
  <c r="L21" i="1"/>
  <c r="H21" i="1"/>
  <c r="L8" i="1"/>
  <c r="H8" i="1"/>
  <c r="L10" i="1"/>
  <c r="H10" i="1"/>
  <c r="L12" i="1"/>
  <c r="H12" i="1"/>
  <c r="L14" i="1"/>
  <c r="H14" i="1"/>
  <c r="L16" i="1"/>
  <c r="H16" i="1"/>
  <c r="L18" i="1"/>
  <c r="H18" i="1"/>
  <c r="L20" i="1"/>
  <c r="H20" i="1"/>
  <c r="L22" i="1"/>
  <c r="H22" i="1"/>
  <c r="H23" i="1" l="1"/>
  <c r="L23" i="1"/>
</calcChain>
</file>

<file path=xl/sharedStrings.xml><?xml version="1.0" encoding="utf-8"?>
<sst xmlns="http://schemas.openxmlformats.org/spreadsheetml/2006/main" count="42" uniqueCount="42">
  <si>
    <t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родителей, по программе и в порядке, которые утверждаются исполнительным органом государственной власти Ленинградской области на 2022 год</t>
  </si>
  <si>
    <t>в проект бюджета на 2022-2023гг</t>
  </si>
  <si>
    <t>№ п/п</t>
  </si>
  <si>
    <t>Наименование муниципальных районов и городского поселения</t>
  </si>
  <si>
    <t>Количество  граждан, выразивших желание стать опекунами или попечителями несовершеннолетних граждан на 2022 год</t>
  </si>
  <si>
    <t>Стоимость курсов по подготовке граждан,  выразивших  желание  стать
опекунами или попечителями несовершеннолетних  граждан, тыс.руб. (Z)</t>
  </si>
  <si>
    <t>Потребность в средствах на 2022 год, руб.</t>
  </si>
  <si>
    <t>Утверждено в областном законе на 2021-2023 гг, тыс.руб.</t>
  </si>
  <si>
    <t>4 % к 2021г</t>
  </si>
  <si>
    <t>в АЦК</t>
  </si>
  <si>
    <t>Количество граждан, выразивших желание стать опекунами или попечителями несовершеннолетних граждан на 2021 год</t>
  </si>
  <si>
    <t>изменения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</si>
  <si>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</si>
  <si>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</si>
  <si>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</si>
  <si>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</si>
  <si>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</si>
  <si>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</si>
  <si>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</si>
  <si>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</si>
  <si>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</si>
  <si>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</si>
  <si>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</si>
  <si>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</si>
  <si>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</si>
  <si>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</si>
  <si>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</si>
  <si>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</si>
  <si>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</si>
  <si>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</si>
  <si>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</si>
  <si>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Расчет стоимости курсов</t>
  </si>
  <si>
    <t>Z = R x 0,05 x 80 x E x 1,1</t>
  </si>
  <si>
    <t>расчетная величина с 01.01.2022, R</t>
  </si>
  <si>
    <t>с 01.01.2022</t>
  </si>
  <si>
    <t>с 01.09.2022</t>
  </si>
  <si>
    <t xml:space="preserve"> коэффициент начислений на фонд оплаты труда, E</t>
  </si>
  <si>
    <t>коэффициент для определения стоимости 1 часа программы</t>
  </si>
  <si>
    <t>количество часов  в  программе подготовки   граждан, выразивших желание стать опекунами или попечителями несовершеннолетних граждан</t>
  </si>
  <si>
    <t>коэффициент, учитывающий прочие накладные расходы для обучения на курсах повышения квалификации</t>
  </si>
  <si>
    <t>Планируемая стоимость курсов с 01.01.2020 руб.</t>
  </si>
  <si>
    <t>приложение 29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</si>
</sst>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0.0%"/>
    <numFmt numFmtId="166" formatCode="[Blue]\+#,##0.00;[Red]\-#,##0.00;&quot;-&quot;"/>
    <numFmt numFmtId="167" formatCode="00"/>
    <numFmt numFmtId="168" formatCode="_(* #,##0.00_);_(* \(#,##0.00\);_(* \-??_);_(@_)"/>
    <numFmt numFmtId="169" formatCode="_(* #,##0.00_);_(* \(#,##0.00\);_(* &quot;-&quot;??_);_(@_)"/>
    <numFmt numFmtId="170" formatCode="#,##0.00;[Red]\-#,##0.00;&quot;-&quot;"/>
    <numFmt numFmtId="171" formatCode="#,##0;[Red]\-#,##0;&quot;-&quot;"/>
    <numFmt numFmtId="172" formatCode="_-* #,##0.00_р_._-;\-* #,##0.00_р_._-;_-* \-??_р_._-;_-@_-"/>
  </numFmts>
  <fonts count="3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color indexed="9"/>
      <name val="Arial"/>
      <family val="2"/>
      <charset val="204"/>
    </font>
    <font>
      <sz val="10"/>
      <color rgb="FF7030A0"/>
      <name val="Arial Cyr"/>
      <charset val="204"/>
    </font>
    <font>
      <sz val="9"/>
      <color rgb="FF7030A0"/>
      <name val="Arial"/>
      <family val="2"/>
      <charset val="204"/>
    </font>
    <font>
      <sz val="10"/>
      <color theme="0"/>
      <name val="Arial Cyr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1"/>
      <color rgb="FFFF0000"/>
      <name val="Arial Cyr"/>
      <family val="2"/>
      <charset val="204"/>
    </font>
    <font>
      <sz val="9"/>
      <color theme="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9">
    <xf numFmtId="0" fontId="0" fillId="0" borderId="0"/>
    <xf numFmtId="9" fontId="11" fillId="0" borderId="0" applyFont="0" applyFill="0" applyBorder="0" applyAlignment="0" applyProtection="0"/>
    <xf numFmtId="0" fontId="22" fillId="0" borderId="0"/>
    <xf numFmtId="0" fontId="23" fillId="0" borderId="10">
      <alignment horizontal="left" indent="1"/>
    </xf>
    <xf numFmtId="0" fontId="24" fillId="0" borderId="11">
      <alignment horizontal="left" inden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165" fontId="27" fillId="0" borderId="0" applyFont="0" applyFill="0" applyBorder="0" applyProtection="0">
      <alignment horizontal="right" vertical="center" indent="1"/>
    </xf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Border="0" applyProtection="0"/>
    <xf numFmtId="9" fontId="11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66" fontId="28" fillId="2" borderId="0" applyFont="0" applyFill="0" applyBorder="0" applyAlignment="0" applyProtection="0">
      <alignment horizontal="right" indent="1"/>
    </xf>
    <xf numFmtId="0" fontId="29" fillId="0" borderId="0" applyFill="0" applyBorder="0">
      <alignment horizontal="center" vertical="center" wrapText="1"/>
    </xf>
    <xf numFmtId="167" fontId="30" fillId="3" borderId="0">
      <alignment horizontal="right" vertical="center" indent="1"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Border="0" applyProtection="0"/>
    <xf numFmtId="168" fontId="11" fillId="0" borderId="0" applyFill="0" applyBorder="0" applyAlignment="0" applyProtection="0"/>
    <xf numFmtId="170" fontId="27" fillId="0" borderId="0" applyFont="0" applyFill="0" applyBorder="0" applyProtection="0">
      <alignment horizontal="right" vertical="center" indent="1"/>
    </xf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71" fontId="27" fillId="0" borderId="0" applyFont="0" applyFill="0" applyBorder="0" applyProtection="0">
      <alignment horizontal="right" vertical="center" indent="1"/>
    </xf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Border="0" applyProtection="0"/>
    <xf numFmtId="168" fontId="11" fillId="0" borderId="0" applyBorder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Border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ill="0" applyBorder="0" applyAlignment="0" applyProtection="0"/>
    <xf numFmtId="172" fontId="12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72" fontId="12" fillId="0" borderId="0" applyFill="0" applyBorder="0" applyAlignment="0" applyProtection="0"/>
    <xf numFmtId="168" fontId="11" fillId="0" borderId="0" applyBorder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</cellStyleXfs>
  <cellXfs count="57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0" fillId="0" borderId="0" xfId="0" applyFill="1" applyBorder="1" applyAlignment="1">
      <alignment horizont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wrapText="1"/>
    </xf>
    <xf numFmtId="164" fontId="11" fillId="0" borderId="6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 wrapText="1"/>
    </xf>
    <xf numFmtId="164" fontId="12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164" fontId="3" fillId="0" borderId="5" xfId="0" applyNumberFormat="1" applyFont="1" applyFill="1" applyBorder="1" applyAlignment="1">
      <alignment horizontal="right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/>
    </xf>
    <xf numFmtId="164" fontId="13" fillId="0" borderId="5" xfId="0" applyNumberFormat="1" applyFont="1" applyFill="1" applyBorder="1" applyAlignment="1" applyProtection="1">
      <alignment horizontal="right"/>
    </xf>
    <xf numFmtId="164" fontId="13" fillId="0" borderId="7" xfId="0" applyNumberFormat="1" applyFont="1" applyFill="1" applyBorder="1" applyAlignment="1" applyProtection="1"/>
    <xf numFmtId="164" fontId="13" fillId="0" borderId="8" xfId="0" applyNumberFormat="1" applyFont="1" applyFill="1" applyBorder="1" applyAlignment="1" applyProtection="1"/>
    <xf numFmtId="164" fontId="13" fillId="0" borderId="9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/>
    </xf>
    <xf numFmtId="165" fontId="8" fillId="0" borderId="0" xfId="1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</cellXfs>
  <cellStyles count="409">
    <cellStyle name="Excel Built-in Normal" xfId="2"/>
    <cellStyle name="Заголовок 1 2" xfId="3"/>
    <cellStyle name="Заголовок 2 2" xfId="4"/>
    <cellStyle name="Обычный" xfId="0" builtinId="0"/>
    <cellStyle name="Обычный 10" xfId="5"/>
    <cellStyle name="Обычный 10 2" xfId="6"/>
    <cellStyle name="Обычный 10 2 2" xfId="7"/>
    <cellStyle name="Обычный 10 2 2 2" xfId="8"/>
    <cellStyle name="Обычный 10 2 3" xfId="9"/>
    <cellStyle name="Обычный 10 3" xfId="10"/>
    <cellStyle name="Обычный 10 3 2" xfId="11"/>
    <cellStyle name="Обычный 11" xfId="12"/>
    <cellStyle name="Обычный 11 2" xfId="13"/>
    <cellStyle name="Обычный 12" xfId="14"/>
    <cellStyle name="Обычный 12 2" xfId="15"/>
    <cellStyle name="Обычный 13" xfId="16"/>
    <cellStyle name="Обычный 13 2" xfId="17"/>
    <cellStyle name="Обычный 14" xfId="18"/>
    <cellStyle name="Обычный 14 2" xfId="1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8 2" xfId="27"/>
    <cellStyle name="Обычный 19" xfId="28"/>
    <cellStyle name="Обычный 19 2" xfId="29"/>
    <cellStyle name="Обычный 2" xfId="30"/>
    <cellStyle name="Обычный 2 2" xfId="31"/>
    <cellStyle name="Обычный 2 2 2" xfId="32"/>
    <cellStyle name="Обычный 2 2 2 2" xfId="33"/>
    <cellStyle name="Обычный 2 2 3" xfId="34"/>
    <cellStyle name="Обычный 2 2 3 2" xfId="35"/>
    <cellStyle name="Обычный 2 2 4" xfId="36"/>
    <cellStyle name="Обычный 2 3" xfId="37"/>
    <cellStyle name="Обычный 2 3 2" xfId="38"/>
    <cellStyle name="Обычный 2 4" xfId="39"/>
    <cellStyle name="Обычный 2 4 2" xfId="40"/>
    <cellStyle name="Обычный 2 5" xfId="41"/>
    <cellStyle name="Обычный 2_Расчет норматива" xfId="42"/>
    <cellStyle name="Обычный 20" xfId="43"/>
    <cellStyle name="Обычный 20 2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3" xfId="52"/>
    <cellStyle name="Обычный 3 2" xfId="53"/>
    <cellStyle name="Обычный 3 2 2" xfId="54"/>
    <cellStyle name="Обычный 3 3" xfId="55"/>
    <cellStyle name="Обычный 3 3 2" xfId="56"/>
    <cellStyle name="Обычный 3 4" xfId="57"/>
    <cellStyle name="Обычный 4" xfId="58"/>
    <cellStyle name="Обычный 4 2" xfId="59"/>
    <cellStyle name="Обычный 4 2 2" xfId="60"/>
    <cellStyle name="Обычный 4 3" xfId="61"/>
    <cellStyle name="Обычный 5" xfId="62"/>
    <cellStyle name="Обычный 5 2" xfId="63"/>
    <cellStyle name="Обычный 5 2 2" xfId="64"/>
    <cellStyle name="Обычный 5 3" xfId="65"/>
    <cellStyle name="Обычный 5 4" xfId="66"/>
    <cellStyle name="Обычный 6" xfId="67"/>
    <cellStyle name="Обычный 6 2" xfId="68"/>
    <cellStyle name="Обычный 6 2 2" xfId="69"/>
    <cellStyle name="Обычный 6 3" xfId="70"/>
    <cellStyle name="Обычный 7" xfId="71"/>
    <cellStyle name="Обычный 7 2" xfId="72"/>
    <cellStyle name="Обычный 7 2 2" xfId="73"/>
    <cellStyle name="Обычный 7 3" xfId="74"/>
    <cellStyle name="Обычный 8" xfId="75"/>
    <cellStyle name="Обычный 8 2" xfId="76"/>
    <cellStyle name="Обычный 8 2 2" xfId="77"/>
    <cellStyle name="Обычный 8 2 2 2" xfId="78"/>
    <cellStyle name="Обычный 8 2 3" xfId="79"/>
    <cellStyle name="Обычный 8 3" xfId="80"/>
    <cellStyle name="Обычный 8 3 2" xfId="81"/>
    <cellStyle name="Обычный 9" xfId="82"/>
    <cellStyle name="Обычный 9 2" xfId="83"/>
    <cellStyle name="Обычный 9 2 2" xfId="84"/>
    <cellStyle name="Обычный 9 2 2 2" xfId="85"/>
    <cellStyle name="Обычный 9 2 3" xfId="86"/>
    <cellStyle name="Обычный 9 3" xfId="87"/>
    <cellStyle name="Обычный 9 3 2" xfId="88"/>
    <cellStyle name="Процентный" xfId="1" builtinId="5"/>
    <cellStyle name="Процентный 10" xfId="89"/>
    <cellStyle name="Процентный 10 2" xfId="90"/>
    <cellStyle name="Процентный 11" xfId="91"/>
    <cellStyle name="Процентный 11 2" xfId="92"/>
    <cellStyle name="Процентный 12" xfId="93"/>
    <cellStyle name="Процентный 13" xfId="94"/>
    <cellStyle name="Процентный 14" xfId="95"/>
    <cellStyle name="Процентный 15" xfId="96"/>
    <cellStyle name="Процентный 2" xfId="97"/>
    <cellStyle name="Процентный 2 10" xfId="98"/>
    <cellStyle name="Процентный 2 11" xfId="99"/>
    <cellStyle name="Процентный 2 2" xfId="100"/>
    <cellStyle name="Процентный 2 2 2" xfId="101"/>
    <cellStyle name="Процентный 2 2 2 2" xfId="102"/>
    <cellStyle name="Процентный 2 2 3" xfId="103"/>
    <cellStyle name="Процентный 2 2_Школы" xfId="104"/>
    <cellStyle name="Процентный 2 3" xfId="105"/>
    <cellStyle name="Процентный 2 3 2" xfId="106"/>
    <cellStyle name="Процентный 2 4" xfId="107"/>
    <cellStyle name="Процентный 2 4 2" xfId="108"/>
    <cellStyle name="Процентный 2 5" xfId="109"/>
    <cellStyle name="Процентный 2 5 2" xfId="110"/>
    <cellStyle name="Процентный 2 6" xfId="111"/>
    <cellStyle name="Процентный 2 6 2" xfId="112"/>
    <cellStyle name="Процентный 2 7" xfId="113"/>
    <cellStyle name="Процентный 2 7 2" xfId="114"/>
    <cellStyle name="Процентный 2 8" xfId="115"/>
    <cellStyle name="Процентный 2 9" xfId="116"/>
    <cellStyle name="Процентный 2_Школы" xfId="117"/>
    <cellStyle name="Процентный 3" xfId="118"/>
    <cellStyle name="Процентный 3 10" xfId="119"/>
    <cellStyle name="Процентный 3 11" xfId="120"/>
    <cellStyle name="Процентный 3 2" xfId="121"/>
    <cellStyle name="Процентный 3 2 10" xfId="122"/>
    <cellStyle name="Процентный 3 2 2" xfId="123"/>
    <cellStyle name="Процентный 3 2 2 2" xfId="124"/>
    <cellStyle name="Процентный 3 2 2 2 2" xfId="125"/>
    <cellStyle name="Процентный 3 2 2 3" xfId="126"/>
    <cellStyle name="Процентный 3 2 2_Школы" xfId="127"/>
    <cellStyle name="Процентный 3 2 3" xfId="128"/>
    <cellStyle name="Процентный 3 2 3 2" xfId="129"/>
    <cellStyle name="Процентный 3 2 4" xfId="130"/>
    <cellStyle name="Процентный 3 2 4 2" xfId="131"/>
    <cellStyle name="Процентный 3 2 5" xfId="132"/>
    <cellStyle name="Процентный 3 2 5 2" xfId="133"/>
    <cellStyle name="Процентный 3 2 6" xfId="134"/>
    <cellStyle name="Процентный 3 2 6 2" xfId="135"/>
    <cellStyle name="Процентный 3 2 7" xfId="136"/>
    <cellStyle name="Процентный 3 2 8" xfId="137"/>
    <cellStyle name="Процентный 3 2 9" xfId="138"/>
    <cellStyle name="Процентный 3 2_Школы" xfId="139"/>
    <cellStyle name="Процентный 3 3" xfId="140"/>
    <cellStyle name="Процентный 3 3 10" xfId="141"/>
    <cellStyle name="Процентный 3 3 2" xfId="142"/>
    <cellStyle name="Процентный 3 3 2 2" xfId="143"/>
    <cellStyle name="Процентный 3 3 2 2 2" xfId="144"/>
    <cellStyle name="Процентный 3 3 2 3" xfId="145"/>
    <cellStyle name="Процентный 3 3 2_Школы" xfId="146"/>
    <cellStyle name="Процентный 3 3 3" xfId="147"/>
    <cellStyle name="Процентный 3 3 3 2" xfId="148"/>
    <cellStyle name="Процентный 3 3 4" xfId="149"/>
    <cellStyle name="Процентный 3 3 4 2" xfId="150"/>
    <cellStyle name="Процентный 3 3 5" xfId="151"/>
    <cellStyle name="Процентный 3 3 5 2" xfId="152"/>
    <cellStyle name="Процентный 3 3 6" xfId="153"/>
    <cellStyle name="Процентный 3 3 6 2" xfId="154"/>
    <cellStyle name="Процентный 3 3 7" xfId="155"/>
    <cellStyle name="Процентный 3 3 8" xfId="156"/>
    <cellStyle name="Процентный 3 3 9" xfId="157"/>
    <cellStyle name="Процентный 3 3_Школы" xfId="158"/>
    <cellStyle name="Процентный 3 4" xfId="159"/>
    <cellStyle name="Процентный 3 4 10" xfId="160"/>
    <cellStyle name="Процентный 3 4 2" xfId="161"/>
    <cellStyle name="Процентный 3 4 2 2" xfId="162"/>
    <cellStyle name="Процентный 3 4 2 2 2" xfId="163"/>
    <cellStyle name="Процентный 3 4 2 3" xfId="164"/>
    <cellStyle name="Процентный 3 4 2_Школы" xfId="165"/>
    <cellStyle name="Процентный 3 4 3" xfId="166"/>
    <cellStyle name="Процентный 3 4 3 2" xfId="167"/>
    <cellStyle name="Процентный 3 4 4" xfId="168"/>
    <cellStyle name="Процентный 3 4 5" xfId="169"/>
    <cellStyle name="Процентный 3 4 6" xfId="170"/>
    <cellStyle name="Процентный 3 4 7" xfId="171"/>
    <cellStyle name="Процентный 3 4 8" xfId="172"/>
    <cellStyle name="Процентный 3 4 9" xfId="173"/>
    <cellStyle name="Процентный 3 4_Школы" xfId="174"/>
    <cellStyle name="Процентный 3 5" xfId="175"/>
    <cellStyle name="Процентный 3 5 2" xfId="176"/>
    <cellStyle name="Процентный 3 5 2 2" xfId="177"/>
    <cellStyle name="Процентный 3 5 3" xfId="178"/>
    <cellStyle name="Процентный 3 5_Школы" xfId="179"/>
    <cellStyle name="Процентный 3 6" xfId="180"/>
    <cellStyle name="Процентный 3 6 2" xfId="181"/>
    <cellStyle name="Процентный 3 7" xfId="182"/>
    <cellStyle name="Процентный 3 7 2" xfId="183"/>
    <cellStyle name="Процентный 3 8" xfId="184"/>
    <cellStyle name="Процентный 3 8 2" xfId="185"/>
    <cellStyle name="Процентный 3 9" xfId="186"/>
    <cellStyle name="Процентный 3 9 2" xfId="187"/>
    <cellStyle name="Процентный 3_Школы" xfId="188"/>
    <cellStyle name="Процентный 4" xfId="189"/>
    <cellStyle name="Процентный 4 10" xfId="190"/>
    <cellStyle name="Процентный 4 2" xfId="191"/>
    <cellStyle name="Процентный 4 2 2" xfId="192"/>
    <cellStyle name="Процентный 4 2 2 2" xfId="193"/>
    <cellStyle name="Процентный 4 2 3" xfId="194"/>
    <cellStyle name="Процентный 4 2_Школы" xfId="195"/>
    <cellStyle name="Процентный 4 3" xfId="196"/>
    <cellStyle name="Процентный 4 3 2" xfId="197"/>
    <cellStyle name="Процентный 4 4" xfId="198"/>
    <cellStyle name="Процентный 4 4 2" xfId="199"/>
    <cellStyle name="Процентный 4 5" xfId="200"/>
    <cellStyle name="Процентный 4 5 2" xfId="201"/>
    <cellStyle name="Процентный 4 6" xfId="202"/>
    <cellStyle name="Процентный 4 6 2" xfId="203"/>
    <cellStyle name="Процентный 4 7" xfId="204"/>
    <cellStyle name="Процентный 4 8" xfId="205"/>
    <cellStyle name="Процентный 4 9" xfId="206"/>
    <cellStyle name="Процентный 4_Школы" xfId="207"/>
    <cellStyle name="Процентный 5" xfId="208"/>
    <cellStyle name="Процентный 5 2" xfId="209"/>
    <cellStyle name="Процентный 5 2 2" xfId="210"/>
    <cellStyle name="Процентный 5 3" xfId="211"/>
    <cellStyle name="Процентный 5_Школы" xfId="212"/>
    <cellStyle name="Процентный 6" xfId="213"/>
    <cellStyle name="Процентный 6 2" xfId="214"/>
    <cellStyle name="Процентный 6 2 2" xfId="215"/>
    <cellStyle name="Процентный 6 3" xfId="216"/>
    <cellStyle name="Процентный 7" xfId="217"/>
    <cellStyle name="Процентный 7 2" xfId="218"/>
    <cellStyle name="Процентный 8" xfId="219"/>
    <cellStyle name="Процентный 8 2" xfId="220"/>
    <cellStyle name="Процентный 9" xfId="221"/>
    <cellStyle name="Процентный 9 2" xfId="222"/>
    <cellStyle name="Таб: +|-" xfId="223"/>
    <cellStyle name="Таб: Графа" xfId="224"/>
    <cellStyle name="Таб: Номер" xfId="225"/>
    <cellStyle name="Финансовый 10" xfId="226"/>
    <cellStyle name="Финансовый 10 2" xfId="227"/>
    <cellStyle name="Финансовый 11" xfId="228"/>
    <cellStyle name="Финансовый 11 2" xfId="229"/>
    <cellStyle name="Финансовый 12" xfId="230"/>
    <cellStyle name="Финансовый 12 2" xfId="231"/>
    <cellStyle name="Финансовый 13" xfId="232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238"/>
    <cellStyle name="Финансовый 2 11" xfId="239"/>
    <cellStyle name="Финансовый 2 12" xfId="240"/>
    <cellStyle name="Финансовый 2 2" xfId="241"/>
    <cellStyle name="Финансовый 2 2 10" xfId="242"/>
    <cellStyle name="Финансовый 2 2 11" xfId="243"/>
    <cellStyle name="Финансовый 2 2 2" xfId="244"/>
    <cellStyle name="Финансовый 2 2 2 2" xfId="245"/>
    <cellStyle name="Финансовый 2 2 2 2 2" xfId="246"/>
    <cellStyle name="Финансовый 2 2 2 3" xfId="247"/>
    <cellStyle name="Финансовый 2 2 2_Школы" xfId="248"/>
    <cellStyle name="Финансовый 2 2 3" xfId="249"/>
    <cellStyle name="Финансовый 2 2 3 2" xfId="250"/>
    <cellStyle name="Финансовый 2 2 4" xfId="251"/>
    <cellStyle name="Финансовый 2 2 4 2" xfId="252"/>
    <cellStyle name="Финансовый 2 2 5" xfId="253"/>
    <cellStyle name="Финансовый 2 2 5 2" xfId="254"/>
    <cellStyle name="Финансовый 2 2 6" xfId="255"/>
    <cellStyle name="Финансовый 2 2 6 2" xfId="256"/>
    <cellStyle name="Финансовый 2 2 7" xfId="257"/>
    <cellStyle name="Финансовый 2 2 8" xfId="258"/>
    <cellStyle name="Финансовый 2 2 9" xfId="259"/>
    <cellStyle name="Финансовый 2 2_Школы" xfId="260"/>
    <cellStyle name="Финансовый 2 3" xfId="261"/>
    <cellStyle name="Финансовый 2 3 2" xfId="262"/>
    <cellStyle name="Финансовый 2 3 2 2" xfId="263"/>
    <cellStyle name="Финансовый 2 3 3" xfId="264"/>
    <cellStyle name="Финансовый 2 3_Школы" xfId="265"/>
    <cellStyle name="Финансовый 2 4" xfId="266"/>
    <cellStyle name="Финансовый 2 4 2" xfId="267"/>
    <cellStyle name="Финансовый 2 5" xfId="268"/>
    <cellStyle name="Финансовый 2 5 2" xfId="269"/>
    <cellStyle name="Финансовый 2 6" xfId="270"/>
    <cellStyle name="Финансовый 2 6 2" xfId="271"/>
    <cellStyle name="Финансовый 2 7" xfId="272"/>
    <cellStyle name="Финансовый 2 7 2" xfId="273"/>
    <cellStyle name="Финансовый 2 8" xfId="274"/>
    <cellStyle name="Финансовый 2 8 2" xfId="275"/>
    <cellStyle name="Финансовый 2 9" xfId="276"/>
    <cellStyle name="Финансовый 2_Школы" xfId="277"/>
    <cellStyle name="Финансовый 3" xfId="278"/>
    <cellStyle name="Финансовый 3 10" xfId="279"/>
    <cellStyle name="Финансовый 3 11" xfId="280"/>
    <cellStyle name="Финансовый 3 2" xfId="281"/>
    <cellStyle name="Финансовый 3 2 2" xfId="282"/>
    <cellStyle name="Финансовый 3 2 2 2" xfId="283"/>
    <cellStyle name="Финансовый 3 2 3" xfId="284"/>
    <cellStyle name="Финансовый 3 2_Школы" xfId="285"/>
    <cellStyle name="Финансовый 3 3" xfId="286"/>
    <cellStyle name="Финансовый 3 3 2" xfId="287"/>
    <cellStyle name="Финансовый 3 4" xfId="288"/>
    <cellStyle name="Финансовый 3 4 2" xfId="289"/>
    <cellStyle name="Финансовый 3 5" xfId="290"/>
    <cellStyle name="Финансовый 3 5 2" xfId="291"/>
    <cellStyle name="Финансовый 3 6" xfId="292"/>
    <cellStyle name="Финансовый 3 6 2" xfId="293"/>
    <cellStyle name="Финансовый 3 7" xfId="294"/>
    <cellStyle name="Финансовый 3 8" xfId="295"/>
    <cellStyle name="Финансовый 3 9" xfId="296"/>
    <cellStyle name="Финансовый 3_Школы" xfId="297"/>
    <cellStyle name="Финансовый 4" xfId="298"/>
    <cellStyle name="Финансовый 4 10" xfId="299"/>
    <cellStyle name="Финансовый 4 11" xfId="300"/>
    <cellStyle name="Финансовый 4 2" xfId="301"/>
    <cellStyle name="Финансовый 4 2 10" xfId="302"/>
    <cellStyle name="Финансовый 4 2 2" xfId="303"/>
    <cellStyle name="Финансовый 4 2 2 2" xfId="304"/>
    <cellStyle name="Финансовый 4 2 2 2 2" xfId="305"/>
    <cellStyle name="Финансовый 4 2 2 3" xfId="306"/>
    <cellStyle name="Финансовый 4 2 2_Школы" xfId="307"/>
    <cellStyle name="Финансовый 4 2 3" xfId="308"/>
    <cellStyle name="Финансовый 4 2 3 2" xfId="309"/>
    <cellStyle name="Финансовый 4 2 4" xfId="310"/>
    <cellStyle name="Финансовый 4 2 4 2" xfId="311"/>
    <cellStyle name="Финансовый 4 2 5" xfId="312"/>
    <cellStyle name="Финансовый 4 2 5 2" xfId="313"/>
    <cellStyle name="Финансовый 4 2 6" xfId="314"/>
    <cellStyle name="Финансовый 4 2 6 2" xfId="315"/>
    <cellStyle name="Финансовый 4 2 7" xfId="316"/>
    <cellStyle name="Финансовый 4 2 8" xfId="317"/>
    <cellStyle name="Финансовый 4 2 9" xfId="318"/>
    <cellStyle name="Финансовый 4 2_Школы" xfId="319"/>
    <cellStyle name="Финансовый 4 3" xfId="320"/>
    <cellStyle name="Финансовый 4 3 10" xfId="321"/>
    <cellStyle name="Финансовый 4 3 2" xfId="322"/>
    <cellStyle name="Финансовый 4 3 2 2" xfId="323"/>
    <cellStyle name="Финансовый 4 3 2 2 2" xfId="324"/>
    <cellStyle name="Финансовый 4 3 2 3" xfId="325"/>
    <cellStyle name="Финансовый 4 3 2_Школы" xfId="326"/>
    <cellStyle name="Финансовый 4 3 3" xfId="327"/>
    <cellStyle name="Финансовый 4 3 3 2" xfId="328"/>
    <cellStyle name="Финансовый 4 3 4" xfId="329"/>
    <cellStyle name="Финансовый 4 3 4 2" xfId="330"/>
    <cellStyle name="Финансовый 4 3 5" xfId="331"/>
    <cellStyle name="Финансовый 4 3 5 2" xfId="332"/>
    <cellStyle name="Финансовый 4 3 6" xfId="333"/>
    <cellStyle name="Финансовый 4 3 6 2" xfId="334"/>
    <cellStyle name="Финансовый 4 3 7" xfId="335"/>
    <cellStyle name="Финансовый 4 3 8" xfId="336"/>
    <cellStyle name="Финансовый 4 3 9" xfId="337"/>
    <cellStyle name="Финансовый 4 3_Школы" xfId="338"/>
    <cellStyle name="Финансовый 4 4" xfId="339"/>
    <cellStyle name="Финансовый 4 4 10" xfId="340"/>
    <cellStyle name="Финансовый 4 4 2" xfId="341"/>
    <cellStyle name="Финансовый 4 4 2 2" xfId="342"/>
    <cellStyle name="Финансовый 4 4 2 2 2" xfId="343"/>
    <cellStyle name="Финансовый 4 4 2 3" xfId="344"/>
    <cellStyle name="Финансовый 4 4 2_Школы" xfId="345"/>
    <cellStyle name="Финансовый 4 4 3" xfId="346"/>
    <cellStyle name="Финансовый 4 4 3 2" xfId="347"/>
    <cellStyle name="Финансовый 4 4 4" xfId="348"/>
    <cellStyle name="Финансовый 4 4 4 2" xfId="349"/>
    <cellStyle name="Финансовый 4 4 5" xfId="350"/>
    <cellStyle name="Финансовый 4 4 6" xfId="351"/>
    <cellStyle name="Финансовый 4 4 7" xfId="352"/>
    <cellStyle name="Финансовый 4 4 8" xfId="353"/>
    <cellStyle name="Финансовый 4 4 9" xfId="354"/>
    <cellStyle name="Финансовый 4 4_Школы" xfId="355"/>
    <cellStyle name="Финансовый 4 5" xfId="356"/>
    <cellStyle name="Финансовый 4 5 2" xfId="357"/>
    <cellStyle name="Финансовый 4 5 2 2" xfId="358"/>
    <cellStyle name="Финансовый 4 5 3" xfId="359"/>
    <cellStyle name="Финансовый 4 5_Школы" xfId="360"/>
    <cellStyle name="Финансовый 4 6" xfId="361"/>
    <cellStyle name="Финансовый 4 6 2" xfId="362"/>
    <cellStyle name="Финансовый 4 7" xfId="363"/>
    <cellStyle name="Финансовый 4 7 2" xfId="364"/>
    <cellStyle name="Финансовый 4 8" xfId="365"/>
    <cellStyle name="Финансовый 4 8 2" xfId="366"/>
    <cellStyle name="Финансовый 4 9" xfId="367"/>
    <cellStyle name="Финансовый 4 9 2" xfId="368"/>
    <cellStyle name="Финансовый 4_Школы" xfId="369"/>
    <cellStyle name="Финансовый 5" xfId="370"/>
    <cellStyle name="Финансовый 5 10" xfId="371"/>
    <cellStyle name="Финансовый 5 11" xfId="372"/>
    <cellStyle name="Финансовый 5 2" xfId="373"/>
    <cellStyle name="Финансовый 5 2 2" xfId="374"/>
    <cellStyle name="Финансовый 5 2 2 2" xfId="375"/>
    <cellStyle name="Финансовый 5 2 3" xfId="376"/>
    <cellStyle name="Финансовый 5 2_Школы" xfId="377"/>
    <cellStyle name="Финансовый 5 3" xfId="378"/>
    <cellStyle name="Финансовый 5 3 2" xfId="379"/>
    <cellStyle name="Финансовый 5 4" xfId="380"/>
    <cellStyle name="Финансовый 5 4 2" xfId="381"/>
    <cellStyle name="Финансовый 5 5" xfId="382"/>
    <cellStyle name="Финансовый 5 5 2" xfId="383"/>
    <cellStyle name="Финансовый 5 6" xfId="384"/>
    <cellStyle name="Финансовый 5 6 2" xfId="385"/>
    <cellStyle name="Финансовый 5 7" xfId="386"/>
    <cellStyle name="Финансовый 5 7 2" xfId="387"/>
    <cellStyle name="Финансовый 5 8" xfId="388"/>
    <cellStyle name="Финансовый 5 9" xfId="389"/>
    <cellStyle name="Финансовый 5_Школы" xfId="390"/>
    <cellStyle name="Финансовый 6" xfId="391"/>
    <cellStyle name="Финансовый 6 2" xfId="392"/>
    <cellStyle name="Финансовый 6 2 2" xfId="393"/>
    <cellStyle name="Финансовый 6 3" xfId="394"/>
    <cellStyle name="Финансовый 6 4" xfId="395"/>
    <cellStyle name="Финансовый 6_Школы" xfId="396"/>
    <cellStyle name="Финансовый 7" xfId="397"/>
    <cellStyle name="Финансовый 7 2" xfId="398"/>
    <cellStyle name="Финансовый 7 2 2" xfId="399"/>
    <cellStyle name="Финансовый 7 3" xfId="400"/>
    <cellStyle name="Финансовый 7 3 2" xfId="401"/>
    <cellStyle name="Финансовый 7 4" xfId="402"/>
    <cellStyle name="Финансовый 7 4 2" xfId="403"/>
    <cellStyle name="Финансовый 7 5" xfId="404"/>
    <cellStyle name="Финансовый 8" xfId="405"/>
    <cellStyle name="Финансовый 8 2" xfId="406"/>
    <cellStyle name="Финансовый 9" xfId="407"/>
    <cellStyle name="Финансовый 9 2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3"/>
  <sheetViews>
    <sheetView tabSelected="1" view="pageBreakPreview" zoomScale="90" zoomScaleNormal="100" zoomScaleSheetLayoutView="90" workbookViewId="0">
      <pane xSplit="2" ySplit="4" topLeftCell="C5" activePane="bottomRight" state="frozen"/>
      <selection activeCell="D26" sqref="D26"/>
      <selection pane="topRight" activeCell="D26" sqref="D26"/>
      <selection pane="bottomLeft" activeCell="D26" sqref="D26"/>
      <selection pane="bottomRight" activeCell="A2" sqref="A2:J2"/>
    </sheetView>
  </sheetViews>
  <sheetFormatPr defaultColWidth="9.140625" defaultRowHeight="12.75" x14ac:dyDescent="0.2"/>
  <cols>
    <col min="1" max="1" width="4.42578125" style="2" customWidth="1"/>
    <col min="2" max="2" width="23.7109375" style="1" customWidth="1"/>
    <col min="3" max="3" width="13" style="1" customWidth="1"/>
    <col min="4" max="4" width="19" style="1" customWidth="1"/>
    <col min="5" max="5" width="14.140625" style="1" customWidth="1"/>
    <col min="6" max="7" width="12.5703125" style="1" hidden="1" customWidth="1"/>
    <col min="8" max="8" width="9.7109375" style="1" customWidth="1"/>
    <col min="9" max="10" width="9.140625" style="1" customWidth="1"/>
    <col min="11" max="16" width="12.5703125" style="1" hidden="1" customWidth="1"/>
    <col min="17" max="17" width="15.28515625" style="1" hidden="1" customWidth="1"/>
    <col min="18" max="18" width="0" style="1" hidden="1" customWidth="1"/>
    <col min="19" max="16384" width="9.140625" style="1"/>
  </cols>
  <sheetData>
    <row r="1" spans="1:18" x14ac:dyDescent="0.2">
      <c r="J1" s="49" t="s">
        <v>41</v>
      </c>
    </row>
    <row r="2" spans="1:18" ht="108" customHeight="1" x14ac:dyDescent="0.2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8" ht="19.5" customHeight="1" x14ac:dyDescent="0.2">
      <c r="B3" s="3"/>
      <c r="E3" s="4">
        <v>1000</v>
      </c>
      <c r="H3" s="51" t="s">
        <v>1</v>
      </c>
      <c r="I3" s="52"/>
      <c r="J3" s="53"/>
    </row>
    <row r="4" spans="1:18" ht="90" customHeight="1" x14ac:dyDescent="0.2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10" t="s">
        <v>8</v>
      </c>
      <c r="H4" s="11">
        <v>2022</v>
      </c>
      <c r="I4" s="11">
        <v>2023</v>
      </c>
      <c r="J4" s="11">
        <v>2024</v>
      </c>
      <c r="K4" s="12"/>
      <c r="L4" s="54" t="s">
        <v>9</v>
      </c>
      <c r="M4" s="55"/>
      <c r="N4" s="56"/>
      <c r="O4" s="13"/>
      <c r="P4" s="14"/>
      <c r="Q4" s="15" t="s">
        <v>10</v>
      </c>
      <c r="R4" s="15" t="s">
        <v>11</v>
      </c>
    </row>
    <row r="5" spans="1:18" x14ac:dyDescent="0.2">
      <c r="A5" s="16">
        <v>1</v>
      </c>
      <c r="B5" s="16" t="s">
        <v>12</v>
      </c>
      <c r="C5" s="17">
        <v>20</v>
      </c>
      <c r="D5" s="18">
        <f t="shared" ref="D5:D22" si="0">$C$33/1000</f>
        <v>59.24</v>
      </c>
      <c r="E5" s="19">
        <f t="shared" ref="E5:E22" si="1">ROUND(C5*D5*$E$3,-2)</f>
        <v>1184800</v>
      </c>
      <c r="F5" s="19">
        <v>1154.2</v>
      </c>
      <c r="G5" s="20">
        <f>ROUND(F5*1.04,1)</f>
        <v>1200.4000000000001</v>
      </c>
      <c r="H5" s="20">
        <f t="shared" ref="H5:H22" si="2">E5/1000</f>
        <v>1184.8</v>
      </c>
      <c r="I5" s="20">
        <v>1184.8</v>
      </c>
      <c r="J5" s="20">
        <v>1184.8</v>
      </c>
      <c r="K5" s="21"/>
      <c r="L5" s="22">
        <f t="shared" ref="L5:L22" si="3">E5</f>
        <v>1184800</v>
      </c>
      <c r="M5" s="22"/>
      <c r="N5" s="22"/>
      <c r="O5" s="22"/>
      <c r="P5" s="22"/>
      <c r="Q5" s="23">
        <v>20</v>
      </c>
      <c r="R5" s="23">
        <f t="shared" ref="R5:R22" si="4">C5-Q5</f>
        <v>0</v>
      </c>
    </row>
    <row r="6" spans="1:18" x14ac:dyDescent="0.2">
      <c r="A6" s="16">
        <v>2</v>
      </c>
      <c r="B6" s="16" t="s">
        <v>13</v>
      </c>
      <c r="C6" s="17">
        <v>18</v>
      </c>
      <c r="D6" s="18">
        <f t="shared" si="0"/>
        <v>59.24</v>
      </c>
      <c r="E6" s="19">
        <f t="shared" si="1"/>
        <v>1066300</v>
      </c>
      <c r="F6" s="19">
        <v>1038.8</v>
      </c>
      <c r="G6" s="20">
        <f t="shared" ref="G6:G22" si="5">ROUND(F6*1.04,1)</f>
        <v>1080.4000000000001</v>
      </c>
      <c r="H6" s="20">
        <f t="shared" si="2"/>
        <v>1066.3</v>
      </c>
      <c r="I6" s="20">
        <v>1066.3</v>
      </c>
      <c r="J6" s="20">
        <v>1066.3</v>
      </c>
      <c r="K6" s="21"/>
      <c r="L6" s="22">
        <f t="shared" si="3"/>
        <v>1066300</v>
      </c>
      <c r="M6" s="22"/>
      <c r="N6" s="22"/>
      <c r="O6" s="22"/>
      <c r="P6" s="22"/>
      <c r="Q6" s="23">
        <v>18</v>
      </c>
      <c r="R6" s="23">
        <f t="shared" si="4"/>
        <v>0</v>
      </c>
    </row>
    <row r="7" spans="1:18" x14ac:dyDescent="0.2">
      <c r="A7" s="16">
        <v>3</v>
      </c>
      <c r="B7" s="16" t="s">
        <v>14</v>
      </c>
      <c r="C7" s="17">
        <v>20</v>
      </c>
      <c r="D7" s="18">
        <f t="shared" si="0"/>
        <v>59.24</v>
      </c>
      <c r="E7" s="19">
        <f t="shared" si="1"/>
        <v>1184800</v>
      </c>
      <c r="F7" s="19">
        <v>1731.3</v>
      </c>
      <c r="G7" s="20">
        <f t="shared" si="5"/>
        <v>1800.6</v>
      </c>
      <c r="H7" s="20">
        <f t="shared" si="2"/>
        <v>1184.8</v>
      </c>
      <c r="I7" s="20">
        <v>1777.2</v>
      </c>
      <c r="J7" s="20">
        <v>1777.2</v>
      </c>
      <c r="K7" s="21"/>
      <c r="L7" s="22">
        <f t="shared" si="3"/>
        <v>1184800</v>
      </c>
      <c r="M7" s="22"/>
      <c r="N7" s="22"/>
      <c r="O7" s="22"/>
      <c r="P7" s="22"/>
      <c r="Q7" s="23">
        <v>30</v>
      </c>
      <c r="R7" s="23">
        <f t="shared" si="4"/>
        <v>-10</v>
      </c>
    </row>
    <row r="8" spans="1:18" x14ac:dyDescent="0.2">
      <c r="A8" s="16">
        <v>4</v>
      </c>
      <c r="B8" s="16" t="s">
        <v>15</v>
      </c>
      <c r="C8" s="17">
        <v>120</v>
      </c>
      <c r="D8" s="18">
        <f t="shared" si="0"/>
        <v>59.24</v>
      </c>
      <c r="E8" s="19">
        <f t="shared" si="1"/>
        <v>7108800</v>
      </c>
      <c r="F8" s="19">
        <v>6925.2</v>
      </c>
      <c r="G8" s="20">
        <f t="shared" si="5"/>
        <v>7202.2</v>
      </c>
      <c r="H8" s="20">
        <f t="shared" si="2"/>
        <v>7108.8</v>
      </c>
      <c r="I8" s="20">
        <v>7108.8</v>
      </c>
      <c r="J8" s="20">
        <v>7108.8</v>
      </c>
      <c r="K8" s="21"/>
      <c r="L8" s="22">
        <f t="shared" si="3"/>
        <v>7108800</v>
      </c>
      <c r="M8" s="22"/>
      <c r="N8" s="22"/>
      <c r="O8" s="22"/>
      <c r="P8" s="22"/>
      <c r="Q8" s="23">
        <v>120</v>
      </c>
      <c r="R8" s="23">
        <f t="shared" si="4"/>
        <v>0</v>
      </c>
    </row>
    <row r="9" spans="1:18" x14ac:dyDescent="0.2">
      <c r="A9" s="16">
        <v>5</v>
      </c>
      <c r="B9" s="16" t="s">
        <v>16</v>
      </c>
      <c r="C9" s="17">
        <v>25</v>
      </c>
      <c r="D9" s="18">
        <f t="shared" si="0"/>
        <v>59.24</v>
      </c>
      <c r="E9" s="19">
        <f t="shared" si="1"/>
        <v>1481000</v>
      </c>
      <c r="F9" s="19">
        <v>1442.8</v>
      </c>
      <c r="G9" s="20">
        <f t="shared" si="5"/>
        <v>1500.5</v>
      </c>
      <c r="H9" s="20">
        <f t="shared" si="2"/>
        <v>1481</v>
      </c>
      <c r="I9" s="20">
        <v>1481</v>
      </c>
      <c r="J9" s="20">
        <v>1481</v>
      </c>
      <c r="K9" s="21"/>
      <c r="L9" s="22">
        <f t="shared" si="3"/>
        <v>1481000</v>
      </c>
      <c r="M9" s="22"/>
      <c r="N9" s="22"/>
      <c r="O9" s="22"/>
      <c r="P9" s="22"/>
      <c r="Q9" s="23">
        <v>25</v>
      </c>
      <c r="R9" s="23">
        <f t="shared" si="4"/>
        <v>0</v>
      </c>
    </row>
    <row r="10" spans="1:18" x14ac:dyDescent="0.2">
      <c r="A10" s="16">
        <v>6</v>
      </c>
      <c r="B10" s="16" t="s">
        <v>17</v>
      </c>
      <c r="C10" s="17">
        <v>80</v>
      </c>
      <c r="D10" s="18">
        <f t="shared" si="0"/>
        <v>59.24</v>
      </c>
      <c r="E10" s="19">
        <f t="shared" si="1"/>
        <v>4739200</v>
      </c>
      <c r="F10" s="19">
        <v>4616.8</v>
      </c>
      <c r="G10" s="20">
        <f t="shared" si="5"/>
        <v>4801.5</v>
      </c>
      <c r="H10" s="20">
        <f t="shared" si="2"/>
        <v>4739.2</v>
      </c>
      <c r="I10" s="20">
        <v>4739.2</v>
      </c>
      <c r="J10" s="20">
        <v>4739.2</v>
      </c>
      <c r="K10" s="21"/>
      <c r="L10" s="22">
        <f t="shared" si="3"/>
        <v>4739200</v>
      </c>
      <c r="M10" s="22"/>
      <c r="N10" s="22"/>
      <c r="O10" s="22"/>
      <c r="P10" s="22"/>
      <c r="Q10" s="23">
        <v>80</v>
      </c>
      <c r="R10" s="23">
        <f t="shared" si="4"/>
        <v>0</v>
      </c>
    </row>
    <row r="11" spans="1:18" x14ac:dyDescent="0.2">
      <c r="A11" s="16">
        <v>7</v>
      </c>
      <c r="B11" s="16" t="s">
        <v>18</v>
      </c>
      <c r="C11" s="17">
        <v>20</v>
      </c>
      <c r="D11" s="18">
        <f t="shared" si="0"/>
        <v>59.24</v>
      </c>
      <c r="E11" s="19">
        <f t="shared" si="1"/>
        <v>1184800</v>
      </c>
      <c r="F11" s="19">
        <v>1154.2</v>
      </c>
      <c r="G11" s="20">
        <f t="shared" si="5"/>
        <v>1200.4000000000001</v>
      </c>
      <c r="H11" s="20">
        <f t="shared" si="2"/>
        <v>1184.8</v>
      </c>
      <c r="I11" s="20">
        <v>1184.8</v>
      </c>
      <c r="J11" s="20">
        <v>1184.8</v>
      </c>
      <c r="K11" s="21"/>
      <c r="L11" s="22">
        <f t="shared" si="3"/>
        <v>1184800</v>
      </c>
      <c r="M11" s="22"/>
      <c r="N11" s="22"/>
      <c r="O11" s="22"/>
      <c r="P11" s="22"/>
      <c r="Q11" s="23">
        <v>20</v>
      </c>
      <c r="R11" s="23">
        <f t="shared" si="4"/>
        <v>0</v>
      </c>
    </row>
    <row r="12" spans="1:18" x14ac:dyDescent="0.2">
      <c r="A12" s="16">
        <v>8</v>
      </c>
      <c r="B12" s="16" t="s">
        <v>19</v>
      </c>
      <c r="C12" s="17">
        <v>30</v>
      </c>
      <c r="D12" s="18">
        <f t="shared" si="0"/>
        <v>59.24</v>
      </c>
      <c r="E12" s="19">
        <f t="shared" si="1"/>
        <v>1777200</v>
      </c>
      <c r="F12" s="19">
        <v>1731.3</v>
      </c>
      <c r="G12" s="20">
        <f t="shared" si="5"/>
        <v>1800.6</v>
      </c>
      <c r="H12" s="20">
        <f t="shared" si="2"/>
        <v>1777.2</v>
      </c>
      <c r="I12" s="20">
        <v>1777.2</v>
      </c>
      <c r="J12" s="20">
        <v>1777.2</v>
      </c>
      <c r="K12" s="21"/>
      <c r="L12" s="22">
        <f t="shared" si="3"/>
        <v>1777200</v>
      </c>
      <c r="M12" s="22"/>
      <c r="N12" s="22"/>
      <c r="O12" s="22"/>
      <c r="P12" s="22"/>
      <c r="Q12" s="23">
        <v>30</v>
      </c>
      <c r="R12" s="23">
        <f t="shared" si="4"/>
        <v>0</v>
      </c>
    </row>
    <row r="13" spans="1:18" x14ac:dyDescent="0.2">
      <c r="A13" s="16">
        <v>9</v>
      </c>
      <c r="B13" s="16" t="s">
        <v>20</v>
      </c>
      <c r="C13" s="17">
        <v>15</v>
      </c>
      <c r="D13" s="18">
        <f t="shared" si="0"/>
        <v>59.24</v>
      </c>
      <c r="E13" s="19">
        <f t="shared" si="1"/>
        <v>888600</v>
      </c>
      <c r="F13" s="19">
        <v>865.7</v>
      </c>
      <c r="G13" s="20">
        <f t="shared" si="5"/>
        <v>900.3</v>
      </c>
      <c r="H13" s="20">
        <f t="shared" si="2"/>
        <v>888.6</v>
      </c>
      <c r="I13" s="20">
        <v>888.6</v>
      </c>
      <c r="J13" s="20">
        <v>888.6</v>
      </c>
      <c r="K13" s="21"/>
      <c r="L13" s="22">
        <f t="shared" si="3"/>
        <v>888600</v>
      </c>
      <c r="M13" s="22"/>
      <c r="N13" s="22"/>
      <c r="O13" s="22"/>
      <c r="P13" s="22"/>
      <c r="Q13" s="23">
        <v>15</v>
      </c>
      <c r="R13" s="23">
        <f t="shared" si="4"/>
        <v>0</v>
      </c>
    </row>
    <row r="14" spans="1:18" ht="12" customHeight="1" x14ac:dyDescent="0.2">
      <c r="A14" s="16">
        <v>10</v>
      </c>
      <c r="B14" s="16" t="s">
        <v>21</v>
      </c>
      <c r="C14" s="17">
        <v>10</v>
      </c>
      <c r="D14" s="18">
        <f t="shared" si="0"/>
        <v>59.24</v>
      </c>
      <c r="E14" s="24">
        <f t="shared" si="1"/>
        <v>592400</v>
      </c>
      <c r="F14" s="19">
        <v>577.1</v>
      </c>
      <c r="G14" s="20">
        <f t="shared" si="5"/>
        <v>600.20000000000005</v>
      </c>
      <c r="H14" s="20">
        <f t="shared" si="2"/>
        <v>592.4</v>
      </c>
      <c r="I14" s="20">
        <v>592.4</v>
      </c>
      <c r="J14" s="20">
        <v>592.4</v>
      </c>
      <c r="K14" s="21"/>
      <c r="L14" s="22">
        <f t="shared" si="3"/>
        <v>592400</v>
      </c>
      <c r="M14" s="22"/>
      <c r="N14" s="22"/>
      <c r="O14" s="22"/>
      <c r="P14" s="22"/>
      <c r="Q14" s="23">
        <v>10</v>
      </c>
      <c r="R14" s="23">
        <f t="shared" si="4"/>
        <v>0</v>
      </c>
    </row>
    <row r="15" spans="1:18" x14ac:dyDescent="0.2">
      <c r="A15" s="16">
        <v>11</v>
      </c>
      <c r="B15" s="16" t="s">
        <v>22</v>
      </c>
      <c r="C15" s="17">
        <v>25</v>
      </c>
      <c r="D15" s="18">
        <f t="shared" si="0"/>
        <v>59.24</v>
      </c>
      <c r="E15" s="19">
        <f t="shared" si="1"/>
        <v>1481000</v>
      </c>
      <c r="F15" s="19">
        <v>1442.8</v>
      </c>
      <c r="G15" s="20">
        <f t="shared" si="5"/>
        <v>1500.5</v>
      </c>
      <c r="H15" s="20">
        <f t="shared" si="2"/>
        <v>1481</v>
      </c>
      <c r="I15" s="20">
        <v>1481</v>
      </c>
      <c r="J15" s="20">
        <v>1481</v>
      </c>
      <c r="K15" s="21"/>
      <c r="L15" s="22">
        <f t="shared" si="3"/>
        <v>1481000</v>
      </c>
      <c r="M15" s="22"/>
      <c r="N15" s="22"/>
      <c r="O15" s="22"/>
      <c r="P15" s="22"/>
      <c r="Q15" s="23">
        <v>25</v>
      </c>
      <c r="R15" s="23">
        <f t="shared" si="4"/>
        <v>0</v>
      </c>
    </row>
    <row r="16" spans="1:18" x14ac:dyDescent="0.2">
      <c r="A16" s="16">
        <v>12</v>
      </c>
      <c r="B16" s="16" t="s">
        <v>23</v>
      </c>
      <c r="C16" s="17">
        <v>30</v>
      </c>
      <c r="D16" s="18">
        <f t="shared" si="0"/>
        <v>59.24</v>
      </c>
      <c r="E16" s="19">
        <f t="shared" si="1"/>
        <v>1777200</v>
      </c>
      <c r="F16" s="19">
        <v>1731.3</v>
      </c>
      <c r="G16" s="20">
        <f t="shared" si="5"/>
        <v>1800.6</v>
      </c>
      <c r="H16" s="20">
        <f t="shared" si="2"/>
        <v>1777.2</v>
      </c>
      <c r="I16" s="20">
        <v>1777.2</v>
      </c>
      <c r="J16" s="20">
        <v>1777.2</v>
      </c>
      <c r="K16" s="21"/>
      <c r="L16" s="22">
        <f t="shared" si="3"/>
        <v>1777200</v>
      </c>
      <c r="M16" s="22"/>
      <c r="N16" s="22"/>
      <c r="O16" s="22"/>
      <c r="P16" s="22"/>
      <c r="Q16" s="23">
        <v>30</v>
      </c>
      <c r="R16" s="23">
        <f t="shared" si="4"/>
        <v>0</v>
      </c>
    </row>
    <row r="17" spans="1:18" x14ac:dyDescent="0.2">
      <c r="A17" s="16">
        <v>13</v>
      </c>
      <c r="B17" s="16" t="s">
        <v>24</v>
      </c>
      <c r="C17" s="17">
        <v>20</v>
      </c>
      <c r="D17" s="18">
        <f t="shared" si="0"/>
        <v>59.24</v>
      </c>
      <c r="E17" s="19">
        <f t="shared" si="1"/>
        <v>1184800</v>
      </c>
      <c r="F17" s="19">
        <v>1154.2</v>
      </c>
      <c r="G17" s="20">
        <f t="shared" si="5"/>
        <v>1200.4000000000001</v>
      </c>
      <c r="H17" s="20">
        <f t="shared" si="2"/>
        <v>1184.8</v>
      </c>
      <c r="I17" s="20">
        <v>1184.8</v>
      </c>
      <c r="J17" s="20">
        <v>1184.8</v>
      </c>
      <c r="K17" s="21"/>
      <c r="L17" s="22">
        <f t="shared" si="3"/>
        <v>1184800</v>
      </c>
      <c r="M17" s="22"/>
      <c r="N17" s="22"/>
      <c r="O17" s="22"/>
      <c r="P17" s="22"/>
      <c r="Q17" s="23">
        <v>20</v>
      </c>
      <c r="R17" s="23">
        <f t="shared" si="4"/>
        <v>0</v>
      </c>
    </row>
    <row r="18" spans="1:18" x14ac:dyDescent="0.2">
      <c r="A18" s="16">
        <v>14</v>
      </c>
      <c r="B18" s="16" t="s">
        <v>25</v>
      </c>
      <c r="C18" s="17">
        <v>34</v>
      </c>
      <c r="D18" s="18">
        <f t="shared" si="0"/>
        <v>59.24</v>
      </c>
      <c r="E18" s="19">
        <f t="shared" si="1"/>
        <v>2014200</v>
      </c>
      <c r="F18" s="19">
        <v>1962.1</v>
      </c>
      <c r="G18" s="20">
        <f t="shared" si="5"/>
        <v>2040.6</v>
      </c>
      <c r="H18" s="20">
        <f t="shared" si="2"/>
        <v>2014.2</v>
      </c>
      <c r="I18" s="20">
        <v>2014.2</v>
      </c>
      <c r="J18" s="20">
        <v>2014.2</v>
      </c>
      <c r="K18" s="21"/>
      <c r="L18" s="22">
        <f t="shared" si="3"/>
        <v>2014200</v>
      </c>
      <c r="M18" s="22"/>
      <c r="N18" s="22"/>
      <c r="O18" s="22"/>
      <c r="P18" s="22"/>
      <c r="Q18" s="23">
        <v>34</v>
      </c>
      <c r="R18" s="23">
        <f t="shared" si="4"/>
        <v>0</v>
      </c>
    </row>
    <row r="19" spans="1:18" x14ac:dyDescent="0.2">
      <c r="A19" s="16">
        <v>15</v>
      </c>
      <c r="B19" s="16" t="s">
        <v>26</v>
      </c>
      <c r="C19" s="17">
        <v>10</v>
      </c>
      <c r="D19" s="18">
        <f t="shared" si="0"/>
        <v>59.24</v>
      </c>
      <c r="E19" s="19">
        <f t="shared" si="1"/>
        <v>592400</v>
      </c>
      <c r="F19" s="19">
        <v>577.1</v>
      </c>
      <c r="G19" s="20">
        <f t="shared" si="5"/>
        <v>600.20000000000005</v>
      </c>
      <c r="H19" s="20">
        <f t="shared" si="2"/>
        <v>592.4</v>
      </c>
      <c r="I19" s="20">
        <v>592.4</v>
      </c>
      <c r="J19" s="20">
        <v>592.4</v>
      </c>
      <c r="K19" s="21"/>
      <c r="L19" s="22">
        <f t="shared" si="3"/>
        <v>592400</v>
      </c>
      <c r="M19" s="22"/>
      <c r="N19" s="22"/>
      <c r="O19" s="22"/>
      <c r="P19" s="22"/>
      <c r="Q19" s="23">
        <v>10</v>
      </c>
      <c r="R19" s="23">
        <f t="shared" si="4"/>
        <v>0</v>
      </c>
    </row>
    <row r="20" spans="1:18" x14ac:dyDescent="0.2">
      <c r="A20" s="16">
        <v>16</v>
      </c>
      <c r="B20" s="16" t="s">
        <v>27</v>
      </c>
      <c r="C20" s="17">
        <v>30</v>
      </c>
      <c r="D20" s="18">
        <f t="shared" si="0"/>
        <v>59.24</v>
      </c>
      <c r="E20" s="19">
        <f t="shared" si="1"/>
        <v>1777200</v>
      </c>
      <c r="F20" s="19">
        <v>1731.3</v>
      </c>
      <c r="G20" s="20">
        <f t="shared" si="5"/>
        <v>1800.6</v>
      </c>
      <c r="H20" s="20">
        <f t="shared" si="2"/>
        <v>1777.2</v>
      </c>
      <c r="I20" s="20">
        <v>1777.2</v>
      </c>
      <c r="J20" s="20">
        <v>1777.2</v>
      </c>
      <c r="K20" s="21"/>
      <c r="L20" s="22">
        <f t="shared" si="3"/>
        <v>1777200</v>
      </c>
      <c r="M20" s="22"/>
      <c r="N20" s="22"/>
      <c r="O20" s="22"/>
      <c r="P20" s="22"/>
      <c r="Q20" s="23">
        <v>30</v>
      </c>
      <c r="R20" s="23">
        <f t="shared" si="4"/>
        <v>0</v>
      </c>
    </row>
    <row r="21" spans="1:18" x14ac:dyDescent="0.2">
      <c r="A21" s="16">
        <v>17</v>
      </c>
      <c r="B21" s="16" t="s">
        <v>28</v>
      </c>
      <c r="C21" s="17">
        <v>40</v>
      </c>
      <c r="D21" s="18">
        <f t="shared" si="0"/>
        <v>59.24</v>
      </c>
      <c r="E21" s="19">
        <f t="shared" si="1"/>
        <v>2369600</v>
      </c>
      <c r="F21" s="19">
        <v>2885.5</v>
      </c>
      <c r="G21" s="20">
        <f t="shared" si="5"/>
        <v>3000.9</v>
      </c>
      <c r="H21" s="20">
        <f t="shared" si="2"/>
        <v>2369.6</v>
      </c>
      <c r="I21" s="20">
        <v>2962</v>
      </c>
      <c r="J21" s="20">
        <v>2962</v>
      </c>
      <c r="K21" s="21"/>
      <c r="L21" s="22">
        <f t="shared" si="3"/>
        <v>2369600</v>
      </c>
      <c r="M21" s="22"/>
      <c r="N21" s="22"/>
      <c r="O21" s="22"/>
      <c r="P21" s="22"/>
      <c r="Q21" s="23">
        <v>50</v>
      </c>
      <c r="R21" s="23">
        <f t="shared" si="4"/>
        <v>-10</v>
      </c>
    </row>
    <row r="22" spans="1:18" x14ac:dyDescent="0.2">
      <c r="A22" s="16">
        <v>18</v>
      </c>
      <c r="B22" s="16" t="s">
        <v>29</v>
      </c>
      <c r="C22" s="17">
        <v>20</v>
      </c>
      <c r="D22" s="18">
        <f t="shared" si="0"/>
        <v>59.24</v>
      </c>
      <c r="E22" s="19">
        <f t="shared" si="1"/>
        <v>1184800</v>
      </c>
      <c r="F22" s="19">
        <v>1154.2</v>
      </c>
      <c r="G22" s="20">
        <f t="shared" si="5"/>
        <v>1200.4000000000001</v>
      </c>
      <c r="H22" s="20">
        <f t="shared" si="2"/>
        <v>1184.8</v>
      </c>
      <c r="I22" s="20">
        <v>1184.8</v>
      </c>
      <c r="J22" s="20">
        <v>1184.8</v>
      </c>
      <c r="K22" s="21"/>
      <c r="L22" s="22">
        <f t="shared" si="3"/>
        <v>1184800</v>
      </c>
      <c r="M22" s="22"/>
      <c r="N22" s="22"/>
      <c r="O22" s="22"/>
      <c r="P22" s="22"/>
      <c r="Q22" s="23">
        <v>20</v>
      </c>
      <c r="R22" s="23">
        <f t="shared" si="4"/>
        <v>0</v>
      </c>
    </row>
    <row r="23" spans="1:18" x14ac:dyDescent="0.2">
      <c r="A23" s="25"/>
      <c r="B23" s="25" t="s">
        <v>30</v>
      </c>
      <c r="C23" s="26">
        <f>SUM(C5:C22)</f>
        <v>567</v>
      </c>
      <c r="D23" s="26"/>
      <c r="E23" s="27">
        <f t="shared" ref="E23:J23" si="6">SUM(E5:E22)</f>
        <v>33589100</v>
      </c>
      <c r="F23" s="27">
        <f t="shared" si="6"/>
        <v>33875.899999999994</v>
      </c>
      <c r="G23" s="27">
        <f t="shared" si="6"/>
        <v>35231.299999999996</v>
      </c>
      <c r="H23" s="27">
        <f t="shared" si="6"/>
        <v>33589.100000000006</v>
      </c>
      <c r="I23" s="27">
        <f t="shared" si="6"/>
        <v>34773.900000000009</v>
      </c>
      <c r="J23" s="27">
        <f t="shared" si="6"/>
        <v>34773.900000000009</v>
      </c>
      <c r="K23" s="21"/>
      <c r="L23" s="28">
        <f>SUM(L5:L22)</f>
        <v>33589100</v>
      </c>
      <c r="M23" s="29">
        <f t="shared" ref="M23:N23" si="7">SUM(M5:M22)</f>
        <v>0</v>
      </c>
      <c r="N23" s="30">
        <f t="shared" si="7"/>
        <v>0</v>
      </c>
      <c r="O23" s="22"/>
      <c r="P23" s="22"/>
      <c r="Q23" s="23">
        <f>SUM(Q5:Q22)</f>
        <v>587</v>
      </c>
      <c r="R23" s="23">
        <f>SUM(R5:R22)</f>
        <v>-20</v>
      </c>
    </row>
    <row r="24" spans="1:18" hidden="1" x14ac:dyDescent="0.2">
      <c r="A24" s="31"/>
      <c r="B24" s="31"/>
      <c r="C24" s="31"/>
      <c r="D24" s="31"/>
      <c r="E24" s="32">
        <f>E23/1000/F23-100%</f>
        <v>-8.4661957320689707E-3</v>
      </c>
      <c r="F24" s="33"/>
      <c r="G24" s="32">
        <f>G23/F23-100%</f>
        <v>4.0010745101975109E-2</v>
      </c>
      <c r="H24" s="32"/>
      <c r="I24" s="32"/>
      <c r="J24" s="32"/>
      <c r="L24" s="34"/>
      <c r="M24" s="35"/>
      <c r="N24" s="35"/>
      <c r="O24" s="34"/>
      <c r="P24" s="34"/>
    </row>
    <row r="25" spans="1:18" s="38" customFormat="1" hidden="1" x14ac:dyDescent="0.2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10</v>
      </c>
      <c r="I25" s="36">
        <v>11</v>
      </c>
      <c r="J25" s="36">
        <v>12</v>
      </c>
      <c r="K25" s="36"/>
      <c r="L25" s="37"/>
      <c r="M25" s="35"/>
      <c r="N25" s="35"/>
      <c r="O25" s="37"/>
      <c r="P25" s="37"/>
    </row>
    <row r="26" spans="1:18" hidden="1" x14ac:dyDescent="0.2">
      <c r="A26" s="31"/>
      <c r="B26" s="39"/>
      <c r="C26" s="39"/>
      <c r="D26" s="39"/>
      <c r="E26" s="39"/>
    </row>
    <row r="27" spans="1:18" s="43" customFormat="1" hidden="1" x14ac:dyDescent="0.2">
      <c r="A27" s="40"/>
      <c r="B27" s="1" t="s">
        <v>31</v>
      </c>
      <c r="C27" s="1" t="s">
        <v>32</v>
      </c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s="43" customFormat="1" ht="22.5" hidden="1" x14ac:dyDescent="0.2">
      <c r="A28" s="40"/>
      <c r="B28" s="44" t="s">
        <v>33</v>
      </c>
      <c r="C28" s="45">
        <f>G30</f>
        <v>10340</v>
      </c>
      <c r="D28" s="2"/>
      <c r="E28" s="46" t="s">
        <v>34</v>
      </c>
      <c r="F28" s="46" t="s">
        <v>35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8" s="43" customFormat="1" ht="22.5" hidden="1" x14ac:dyDescent="0.2">
      <c r="A29" s="40"/>
      <c r="B29" s="44" t="s">
        <v>36</v>
      </c>
      <c r="C29" s="3">
        <v>1.302</v>
      </c>
      <c r="D29" s="2"/>
      <c r="E29" s="47">
        <v>10340</v>
      </c>
      <c r="F29" s="47">
        <v>10340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s="43" customFormat="1" ht="33.75" hidden="1" x14ac:dyDescent="0.2">
      <c r="A30" s="40"/>
      <c r="B30" s="44" t="s">
        <v>37</v>
      </c>
      <c r="C30" s="3">
        <v>0.05</v>
      </c>
      <c r="D30" s="1"/>
      <c r="E30" s="1">
        <f>E29*8</f>
        <v>82720</v>
      </c>
      <c r="F30" s="43">
        <f>F29*4</f>
        <v>41360</v>
      </c>
      <c r="G30" s="47">
        <f>SUM(E30:F30)/12</f>
        <v>10340</v>
      </c>
    </row>
    <row r="31" spans="1:18" ht="60" hidden="1" customHeight="1" x14ac:dyDescent="0.2">
      <c r="B31" s="44" t="s">
        <v>38</v>
      </c>
      <c r="C31" s="3">
        <v>80</v>
      </c>
    </row>
    <row r="32" spans="1:18" ht="45" hidden="1" x14ac:dyDescent="0.2">
      <c r="B32" s="44" t="s">
        <v>39</v>
      </c>
      <c r="C32" s="3">
        <v>1.1000000000000001</v>
      </c>
    </row>
    <row r="33" spans="2:3" ht="22.5" hidden="1" x14ac:dyDescent="0.2">
      <c r="B33" s="44" t="s">
        <v>40</v>
      </c>
      <c r="C33" s="48">
        <f>ROUND(C28*C29*C30*C31*C32,-1)</f>
        <v>59240</v>
      </c>
    </row>
  </sheetData>
  <sheetProtection selectLockedCells="1" selectUnlockedCells="1"/>
  <mergeCells count="3">
    <mergeCell ref="H3:J3"/>
    <mergeCell ref="L4:N4"/>
    <mergeCell ref="A2:J2"/>
  </mergeCells>
  <pageMargins left="0.39027777777777778" right="0.2" top="0.55972222222222223" bottom="0.170138888888888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Подготовка</vt:lpstr>
      <vt:lpstr>Подготовка!Область_печати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2021-08-31T07:34:53Z</cp:lastPrinted>
  <dcterms:created xsi:type="dcterms:W3CDTF">2021-08-18T14:35:30Z</dcterms:created>
  <dcterms:modified xsi:type="dcterms:W3CDTF">2021-08-31T07:34:56Z</dcterms:modified>
</cp:coreProperties>
</file>