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Вознаграждение " sheetId="1" r:id="rId1"/>
  </sheets>
  <definedNames>
    <definedName name="_xlnm.Print_Area" localSheetId="0">'Вознаграждение '!$A$1:$W$27</definedName>
  </definedNames>
  <calcPr calcId="145621"/>
</workbook>
</file>

<file path=xl/calcChain.xml><?xml version="1.0" encoding="utf-8"?>
<calcChain xmlns="http://schemas.openxmlformats.org/spreadsheetml/2006/main">
  <c r="X24" i="1" l="1"/>
  <c r="S24" i="1"/>
  <c r="M24" i="1"/>
  <c r="L24" i="1"/>
  <c r="K24" i="1"/>
  <c r="AN25" i="1" s="1"/>
  <c r="J24" i="1"/>
  <c r="AM25" i="1" s="1"/>
  <c r="I24" i="1"/>
  <c r="AL25" i="1" s="1"/>
  <c r="H24" i="1"/>
  <c r="AK25" i="1" s="1"/>
  <c r="G24" i="1"/>
  <c r="AJ25" i="1" s="1"/>
  <c r="F24" i="1"/>
  <c r="AI25" i="1" s="1"/>
  <c r="E24" i="1"/>
  <c r="AH25" i="1" s="1"/>
  <c r="D24" i="1"/>
  <c r="AG25" i="1" s="1"/>
  <c r="AP23" i="1"/>
  <c r="AF23" i="1"/>
  <c r="T23" i="1"/>
  <c r="P23" i="1"/>
  <c r="N23" i="1"/>
  <c r="C23" i="1"/>
  <c r="Y23" i="1" s="1"/>
  <c r="AP22" i="1"/>
  <c r="AF22" i="1"/>
  <c r="T22" i="1"/>
  <c r="Q22" i="1"/>
  <c r="P22" i="1"/>
  <c r="R22" i="1" s="1"/>
  <c r="U22" i="1" s="1"/>
  <c r="N22" i="1"/>
  <c r="C22" i="1"/>
  <c r="Y22" i="1" s="1"/>
  <c r="AP21" i="1"/>
  <c r="AF21" i="1"/>
  <c r="T21" i="1"/>
  <c r="P21" i="1"/>
  <c r="N21" i="1"/>
  <c r="C21" i="1"/>
  <c r="Y21" i="1" s="1"/>
  <c r="AP20" i="1"/>
  <c r="AF20" i="1"/>
  <c r="Y20" i="1"/>
  <c r="T20" i="1"/>
  <c r="Q20" i="1"/>
  <c r="P20" i="1"/>
  <c r="R20" i="1" s="1"/>
  <c r="U20" i="1" s="1"/>
  <c r="N20" i="1"/>
  <c r="C20" i="1"/>
  <c r="AP19" i="1"/>
  <c r="AF19" i="1"/>
  <c r="T19" i="1"/>
  <c r="P19" i="1"/>
  <c r="N19" i="1"/>
  <c r="C19" i="1"/>
  <c r="Y19" i="1" s="1"/>
  <c r="AP18" i="1"/>
  <c r="AF18" i="1"/>
  <c r="Y18" i="1"/>
  <c r="T18" i="1"/>
  <c r="Q18" i="1"/>
  <c r="P18" i="1"/>
  <c r="R18" i="1" s="1"/>
  <c r="U18" i="1" s="1"/>
  <c r="N18" i="1"/>
  <c r="C18" i="1"/>
  <c r="AP17" i="1"/>
  <c r="AF17" i="1"/>
  <c r="T17" i="1"/>
  <c r="P17" i="1"/>
  <c r="N17" i="1"/>
  <c r="C17" i="1"/>
  <c r="Y17" i="1" s="1"/>
  <c r="AP16" i="1"/>
  <c r="AF16" i="1"/>
  <c r="Y16" i="1"/>
  <c r="T16" i="1"/>
  <c r="Q16" i="1"/>
  <c r="P16" i="1"/>
  <c r="R16" i="1" s="1"/>
  <c r="U16" i="1" s="1"/>
  <c r="N16" i="1"/>
  <c r="C16" i="1"/>
  <c r="AP15" i="1"/>
  <c r="AF15" i="1"/>
  <c r="T15" i="1"/>
  <c r="P15" i="1"/>
  <c r="N15" i="1"/>
  <c r="C15" i="1"/>
  <c r="Y15" i="1" s="1"/>
  <c r="AP14" i="1"/>
  <c r="AF14" i="1"/>
  <c r="Y14" i="1"/>
  <c r="T14" i="1"/>
  <c r="Q14" i="1"/>
  <c r="P14" i="1"/>
  <c r="R14" i="1" s="1"/>
  <c r="U14" i="1" s="1"/>
  <c r="N14" i="1"/>
  <c r="C14" i="1"/>
  <c r="AP13" i="1"/>
  <c r="AF13" i="1"/>
  <c r="T13" i="1"/>
  <c r="P13" i="1"/>
  <c r="N13" i="1"/>
  <c r="C13" i="1"/>
  <c r="Y13" i="1" s="1"/>
  <c r="AP12" i="1"/>
  <c r="AF12" i="1"/>
  <c r="Y12" i="1"/>
  <c r="T12" i="1"/>
  <c r="Q12" i="1"/>
  <c r="P12" i="1"/>
  <c r="R12" i="1" s="1"/>
  <c r="U12" i="1" s="1"/>
  <c r="N12" i="1"/>
  <c r="C12" i="1"/>
  <c r="AP11" i="1"/>
  <c r="AF11" i="1"/>
  <c r="T11" i="1"/>
  <c r="P11" i="1"/>
  <c r="N11" i="1"/>
  <c r="C11" i="1"/>
  <c r="Y11" i="1" s="1"/>
  <c r="AP10" i="1"/>
  <c r="AF10" i="1"/>
  <c r="Y10" i="1"/>
  <c r="T10" i="1"/>
  <c r="Q10" i="1"/>
  <c r="P10" i="1"/>
  <c r="R10" i="1" s="1"/>
  <c r="U10" i="1" s="1"/>
  <c r="N10" i="1"/>
  <c r="C10" i="1"/>
  <c r="AP9" i="1"/>
  <c r="AF9" i="1"/>
  <c r="T9" i="1"/>
  <c r="R9" i="1"/>
  <c r="U9" i="1" s="1"/>
  <c r="P9" i="1"/>
  <c r="Q9" i="1" s="1"/>
  <c r="N9" i="1"/>
  <c r="C9" i="1"/>
  <c r="Y9" i="1" s="1"/>
  <c r="AP8" i="1"/>
  <c r="AF8" i="1"/>
  <c r="T8" i="1"/>
  <c r="P8" i="1"/>
  <c r="Q8" i="1" s="1"/>
  <c r="N8" i="1"/>
  <c r="C8" i="1"/>
  <c r="Y8" i="1" s="1"/>
  <c r="AP7" i="1"/>
  <c r="AF7" i="1"/>
  <c r="Y7" i="1"/>
  <c r="T7" i="1"/>
  <c r="Q7" i="1"/>
  <c r="P7" i="1"/>
  <c r="R7" i="1" s="1"/>
  <c r="U7" i="1" s="1"/>
  <c r="N7" i="1"/>
  <c r="C7" i="1"/>
  <c r="AP6" i="1"/>
  <c r="AP24" i="1" s="1"/>
  <c r="AF6" i="1"/>
  <c r="T6" i="1"/>
  <c r="P6" i="1"/>
  <c r="P24" i="1" s="1"/>
  <c r="N6" i="1"/>
  <c r="C6" i="1"/>
  <c r="C24" i="1" s="1"/>
  <c r="V9" i="1" l="1"/>
  <c r="W9" i="1" s="1"/>
  <c r="AA9" i="1"/>
  <c r="AB9" i="1" s="1"/>
  <c r="AC9" i="1" s="1"/>
  <c r="AA7" i="1"/>
  <c r="AB7" i="1" s="1"/>
  <c r="AC7" i="1" s="1"/>
  <c r="V7" i="1"/>
  <c r="W7" i="1" s="1"/>
  <c r="R6" i="1"/>
  <c r="R8" i="1"/>
  <c r="U8" i="1" s="1"/>
  <c r="N24" i="1"/>
  <c r="Q6" i="1"/>
  <c r="T24" i="1"/>
  <c r="T25" i="1" s="1"/>
  <c r="Y6" i="1"/>
  <c r="Y24" i="1" s="1"/>
  <c r="AF24" i="1"/>
  <c r="AF25" i="1"/>
  <c r="V10" i="1"/>
  <c r="W10" i="1" s="1"/>
  <c r="AA10" i="1"/>
  <c r="AB10" i="1" s="1"/>
  <c r="AC10" i="1" s="1"/>
  <c r="V12" i="1"/>
  <c r="W12" i="1" s="1"/>
  <c r="AA12" i="1"/>
  <c r="AB12" i="1" s="1"/>
  <c r="AC12" i="1" s="1"/>
  <c r="R13" i="1"/>
  <c r="U13" i="1" s="1"/>
  <c r="V14" i="1"/>
  <c r="W14" i="1" s="1"/>
  <c r="AA14" i="1"/>
  <c r="AB14" i="1" s="1"/>
  <c r="AC14" i="1" s="1"/>
  <c r="V16" i="1"/>
  <c r="W16" i="1" s="1"/>
  <c r="AA16" i="1"/>
  <c r="AB16" i="1" s="1"/>
  <c r="AC16" i="1" s="1"/>
  <c r="R17" i="1"/>
  <c r="U17" i="1" s="1"/>
  <c r="V18" i="1"/>
  <c r="W18" i="1" s="1"/>
  <c r="AA18" i="1"/>
  <c r="AB18" i="1" s="1"/>
  <c r="AC18" i="1" s="1"/>
  <c r="V20" i="1"/>
  <c r="W20" i="1" s="1"/>
  <c r="AA20" i="1"/>
  <c r="AB20" i="1" s="1"/>
  <c r="AC20" i="1" s="1"/>
  <c r="R21" i="1"/>
  <c r="U21" i="1" s="1"/>
  <c r="V22" i="1"/>
  <c r="W22" i="1" s="1"/>
  <c r="AA22" i="1"/>
  <c r="AB22" i="1" s="1"/>
  <c r="AC22" i="1" s="1"/>
  <c r="AP25" i="1"/>
  <c r="Q11" i="1"/>
  <c r="R11" i="1" s="1"/>
  <c r="U11" i="1" s="1"/>
  <c r="Q13" i="1"/>
  <c r="Q15" i="1"/>
  <c r="R15" i="1" s="1"/>
  <c r="U15" i="1" s="1"/>
  <c r="Q17" i="1"/>
  <c r="Q19" i="1"/>
  <c r="R19" i="1" s="1"/>
  <c r="U19" i="1" s="1"/>
  <c r="Q21" i="1"/>
  <c r="Q23" i="1"/>
  <c r="R23" i="1" s="1"/>
  <c r="U23" i="1" s="1"/>
  <c r="AO25" i="1"/>
  <c r="AA23" i="1" l="1"/>
  <c r="AB23" i="1" s="1"/>
  <c r="AC23" i="1" s="1"/>
  <c r="V23" i="1"/>
  <c r="W23" i="1" s="1"/>
  <c r="AA19" i="1"/>
  <c r="AB19" i="1" s="1"/>
  <c r="AC19" i="1" s="1"/>
  <c r="V19" i="1"/>
  <c r="W19" i="1" s="1"/>
  <c r="AA11" i="1"/>
  <c r="AB11" i="1" s="1"/>
  <c r="AC11" i="1" s="1"/>
  <c r="V11" i="1"/>
  <c r="W11" i="1" s="1"/>
  <c r="AA15" i="1"/>
  <c r="AB15" i="1" s="1"/>
  <c r="AC15" i="1" s="1"/>
  <c r="V15" i="1"/>
  <c r="W15" i="1" s="1"/>
  <c r="AA21" i="1"/>
  <c r="AB21" i="1" s="1"/>
  <c r="AC21" i="1" s="1"/>
  <c r="V21" i="1"/>
  <c r="W21" i="1" s="1"/>
  <c r="AA17" i="1"/>
  <c r="AB17" i="1" s="1"/>
  <c r="AC17" i="1" s="1"/>
  <c r="V17" i="1"/>
  <c r="W17" i="1" s="1"/>
  <c r="Q24" i="1"/>
  <c r="AA8" i="1"/>
  <c r="AB8" i="1" s="1"/>
  <c r="AC8" i="1" s="1"/>
  <c r="V8" i="1"/>
  <c r="W8" i="1" s="1"/>
  <c r="AA13" i="1"/>
  <c r="AB13" i="1" s="1"/>
  <c r="AC13" i="1" s="1"/>
  <c r="V13" i="1"/>
  <c r="W13" i="1" s="1"/>
  <c r="R24" i="1"/>
  <c r="R25" i="1" s="1"/>
  <c r="U6" i="1"/>
  <c r="U24" i="1" l="1"/>
  <c r="V6" i="1"/>
  <c r="AA6" i="1"/>
  <c r="V24" i="1" l="1"/>
  <c r="W6" i="1"/>
  <c r="W24" i="1" s="1"/>
  <c r="AA24" i="1"/>
  <c r="AB6" i="1"/>
  <c r="AB24" i="1" l="1"/>
  <c r="AC6" i="1"/>
  <c r="AC24" i="1" s="1"/>
</calcChain>
</file>

<file path=xl/comments1.xml><?xml version="1.0" encoding="utf-8"?>
<comments xmlns="http://schemas.openxmlformats.org/spreadsheetml/2006/main">
  <authors>
    <author>Егорова Юлия Васильевна</author>
  </authors>
  <commentList>
    <comment ref="O4" authorId="0">
      <text>
        <r>
          <rPr>
            <b/>
            <sz val="9"/>
            <color indexed="81"/>
            <rFont val="Tahoma"/>
            <family val="2"/>
            <charset val="204"/>
          </rPr>
          <t>Егорова Юлия Васильевна:</t>
        </r>
        <r>
          <rPr>
            <sz val="9"/>
            <color indexed="81"/>
            <rFont val="Tahoma"/>
            <family val="2"/>
            <charset val="204"/>
          </rPr>
          <t xml:space="preserve">
для трудоспособного населения</t>
        </r>
      </text>
    </comment>
  </commentList>
</comments>
</file>

<file path=xl/sharedStrings.xml><?xml version="1.0" encoding="utf-8"?>
<sst xmlns="http://schemas.openxmlformats.org/spreadsheetml/2006/main" count="46" uniqueCount="42">
  <si>
    <t>Расчет объема субвенций бюджетам муниципальных образований на осуществление отдельного государственного полномочия Ленинградской области на вознаграждение, причитающееся приемному родителю, на 2022 год</t>
  </si>
  <si>
    <t>уточненные на июнь 2020</t>
  </si>
  <si>
    <t>№№</t>
  </si>
  <si>
    <t>Наименование МО</t>
  </si>
  <si>
    <t>Количество приемных семей (с учетом ранее созданных)</t>
  </si>
  <si>
    <t>из них с разбивкой по количеству приемных детей в семье</t>
  </si>
  <si>
    <t>в том числе количество детей-инвалидов пр.категорий</t>
  </si>
  <si>
    <t>Количество детей в приемных семьях (без учета родных детей) -всего</t>
  </si>
  <si>
    <t>Размер прожиточного минимума</t>
  </si>
  <si>
    <t>Потребность в месяц, тыс. руб.</t>
  </si>
  <si>
    <t>Начисления (27,1%)</t>
  </si>
  <si>
    <t>Потребность в средствах на 2022 год, тыс.руб.</t>
  </si>
  <si>
    <t>Утверждено в областном законе на 2021 год</t>
  </si>
  <si>
    <t>4 % к 2021г</t>
  </si>
  <si>
    <t>в проект бюджета на 2022-2024 гг, тыс.руб.</t>
  </si>
  <si>
    <t>Количество приемных семей (с учетом ранее созданных) в 2021 году</t>
  </si>
  <si>
    <t>Динамика численности</t>
  </si>
  <si>
    <t>Было на 2021 год</t>
  </si>
  <si>
    <t>на 1 квартал 2021 года</t>
  </si>
  <si>
    <t>ФОТ</t>
  </si>
  <si>
    <t>в АЦК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</si>
  <si>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</si>
  <si>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</si>
  <si>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</si>
  <si>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</si>
  <si>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</si>
  <si>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</si>
  <si>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</si>
  <si>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</si>
  <si>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</si>
  <si>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</si>
  <si>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</si>
  <si>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</si>
  <si>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</si>
  <si>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</si>
  <si>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</si>
  <si>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</si>
  <si>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</si>
  <si>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>Сосновоборский</t>
  </si>
  <si>
    <t>ВСЕГО</t>
  </si>
  <si>
    <t>Планируемый размер вознаграждения, причитающееся приемному родителю, тыс. руб.</t>
  </si>
  <si>
    <t>приложение 28 к пояснительной записке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</si>
</sst>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(* #,##0.00_);_(* \(#,##0.00\);_(* \-??_);_(@_)"/>
    <numFmt numFmtId="165" formatCode="#,##0.0"/>
    <numFmt numFmtId="166" formatCode="_-* #,##0.0_р_._-;\-* #,##0.0_р_._-;_-* \-?_р_._-;_-@_-"/>
    <numFmt numFmtId="167" formatCode="_(* #,##0.0_);_(* \(#,##0.0\);_(* \-??_);_(@_)"/>
    <numFmt numFmtId="168" formatCode="0.0%"/>
    <numFmt numFmtId="169" formatCode="_-* #,##0.0\ _₽_-;\-* #,##0.0\ _₽_-;_-* \-?\ _₽_-;_-@_-"/>
    <numFmt numFmtId="170" formatCode="[Blue]\+#,##0.00;[Red]\-#,##0.00;&quot;-&quot;"/>
    <numFmt numFmtId="171" formatCode="00"/>
    <numFmt numFmtId="172" formatCode="_(* #,##0.00_);_(* \(#,##0.00\);_(* &quot;-&quot;??_);_(@_)"/>
    <numFmt numFmtId="173" formatCode="#,##0.00;[Red]\-#,##0.00;&quot;-&quot;"/>
    <numFmt numFmtId="174" formatCode="#,##0;[Red]\-#,##0;&quot;-&quot;"/>
    <numFmt numFmtId="175" formatCode="_-* #,##0.00_р_._-;\-* #,##0.00_р_._-;_-* \-??_р_._-;_-@_-"/>
  </numFmts>
  <fonts count="34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i/>
      <sz val="9"/>
      <name val="Arial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color indexed="9"/>
      <name val="Arial Cyr"/>
      <charset val="204"/>
    </font>
    <font>
      <b/>
      <sz val="10"/>
      <name val="Arial Cyr"/>
      <charset val="204"/>
    </font>
    <font>
      <sz val="9"/>
      <color indexed="9"/>
      <name val="Arial Cyr"/>
      <charset val="204"/>
    </font>
    <font>
      <sz val="9"/>
      <color indexed="9"/>
      <name val="Arial"/>
      <family val="2"/>
      <charset val="204"/>
    </font>
    <font>
      <sz val="9"/>
      <color indexed="10"/>
      <name val="Arial Cyr"/>
      <charset val="204"/>
    </font>
    <font>
      <sz val="9"/>
      <color theme="0"/>
      <name val="Arial Cyr"/>
      <charset val="204"/>
    </font>
    <font>
      <sz val="9"/>
      <color theme="0"/>
      <name val="Arial"/>
      <family val="2"/>
      <charset val="204"/>
    </font>
    <font>
      <b/>
      <sz val="9"/>
      <color indexed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Calibri"/>
      <family val="2"/>
      <charset val="1"/>
    </font>
    <font>
      <b/>
      <sz val="10"/>
      <color rgb="FFC00000"/>
      <name val="Calibri"/>
      <family val="2"/>
      <charset val="204"/>
      <scheme val="minor"/>
    </font>
    <font>
      <sz val="8"/>
      <color rgb="FFC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sz val="6"/>
      <name val="Calibri"/>
      <family val="2"/>
      <charset val="204"/>
      <scheme val="minor"/>
    </font>
    <font>
      <b/>
      <sz val="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ck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409">
    <xf numFmtId="0" fontId="0" fillId="0" borderId="0"/>
    <xf numFmtId="9" fontId="11" fillId="0" borderId="0" applyFont="0" applyFill="0" applyBorder="0" applyAlignment="0" applyProtection="0"/>
    <xf numFmtId="0" fontId="11" fillId="0" borderId="0"/>
    <xf numFmtId="0" fontId="25" fillId="0" borderId="0"/>
    <xf numFmtId="0" fontId="26" fillId="0" borderId="13">
      <alignment horizontal="left" indent="1"/>
    </xf>
    <xf numFmtId="0" fontId="27" fillId="0" borderId="14">
      <alignment horizontal="left" indent="1"/>
    </xf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168" fontId="30" fillId="0" borderId="0" applyFont="0" applyFill="0" applyBorder="0" applyProtection="0">
      <alignment horizontal="right" vertical="center" indent="1"/>
    </xf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Border="0" applyProtection="0"/>
    <xf numFmtId="9" fontId="11" fillId="0" borderId="0" applyBorder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170" fontId="31" fillId="2" borderId="0" applyFont="0" applyFill="0" applyBorder="0" applyAlignment="0" applyProtection="0">
      <alignment horizontal="right" indent="1"/>
    </xf>
    <xf numFmtId="0" fontId="32" fillId="0" borderId="0" applyFill="0" applyBorder="0">
      <alignment horizontal="center" vertical="center" wrapText="1"/>
    </xf>
    <xf numFmtId="171" fontId="33" fillId="3" borderId="0">
      <alignment horizontal="right" vertical="center" indent="1"/>
    </xf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4" fontId="11" fillId="0" borderId="0" applyBorder="0" applyProtection="0"/>
    <xf numFmtId="164" fontId="11" fillId="0" borderId="0" applyFill="0" applyBorder="0" applyAlignment="0" applyProtection="0"/>
    <xf numFmtId="173" fontId="30" fillId="0" borderId="0" applyFont="0" applyFill="0" applyBorder="0" applyProtection="0">
      <alignment horizontal="right" vertical="center" indent="1"/>
    </xf>
    <xf numFmtId="172" fontId="11" fillId="0" borderId="0" applyFont="0" applyFill="0" applyBorder="0" applyAlignment="0" applyProtection="0"/>
    <xf numFmtId="164" fontId="11" fillId="0" borderId="0" applyFill="0" applyBorder="0" applyAlignment="0" applyProtection="0"/>
    <xf numFmtId="172" fontId="11" fillId="0" borderId="0" applyFont="0" applyFill="0" applyBorder="0" applyAlignment="0" applyProtection="0"/>
    <xf numFmtId="164" fontId="11" fillId="0" borderId="0" applyFill="0" applyBorder="0" applyAlignment="0" applyProtection="0"/>
    <xf numFmtId="174" fontId="30" fillId="0" borderId="0" applyFont="0" applyFill="0" applyBorder="0" applyProtection="0">
      <alignment horizontal="right" vertical="center" indent="1"/>
    </xf>
    <xf numFmtId="164" fontId="11" fillId="0" borderId="0" applyFill="0" applyBorder="0" applyAlignment="0" applyProtection="0"/>
    <xf numFmtId="172" fontId="11" fillId="0" borderId="0" applyFont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Border="0" applyProtection="0"/>
    <xf numFmtId="164" fontId="11" fillId="0" borderId="0" applyBorder="0" applyProtection="0"/>
    <xf numFmtId="172" fontId="11" fillId="0" borderId="0" applyFont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Border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72" fontId="11" fillId="0" borderId="0" applyFont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72" fontId="11" fillId="0" borderId="0" applyFont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4" fontId="11" fillId="0" borderId="0" applyFill="0" applyBorder="0" applyAlignment="0" applyProtection="0"/>
    <xf numFmtId="175" fontId="13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75" fontId="13" fillId="0" borderId="0" applyFill="0" applyBorder="0" applyAlignment="0" applyProtection="0"/>
    <xf numFmtId="164" fontId="11" fillId="0" borderId="0" applyBorder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</cellStyleXfs>
  <cellXfs count="78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10" fillId="0" borderId="1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0" fillId="0" borderId="0" xfId="0" applyFill="1" applyBorder="1" applyAlignment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3" fillId="0" borderId="1" xfId="0" applyNumberFormat="1" applyFont="1" applyFill="1" applyBorder="1" applyAlignment="1" applyProtection="1">
      <alignment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164" fontId="14" fillId="0" borderId="1" xfId="0" applyNumberFormat="1" applyFont="1" applyFill="1" applyBorder="1" applyAlignment="1">
      <alignment horizontal="right" vertical="center"/>
    </xf>
    <xf numFmtId="164" fontId="13" fillId="0" borderId="1" xfId="0" applyNumberFormat="1" applyFont="1" applyFill="1" applyBorder="1" applyAlignment="1">
      <alignment horizontal="right" vertical="center"/>
    </xf>
    <xf numFmtId="165" fontId="13" fillId="0" borderId="1" xfId="0" applyNumberFormat="1" applyFont="1" applyFill="1" applyBorder="1" applyAlignment="1">
      <alignment horizontal="right" vertical="center"/>
    </xf>
    <xf numFmtId="165" fontId="14" fillId="0" borderId="1" xfId="0" applyNumberFormat="1" applyFont="1" applyFill="1" applyBorder="1" applyAlignment="1" applyProtection="1">
      <alignment horizontal="right" vertical="center"/>
    </xf>
    <xf numFmtId="165" fontId="11" fillId="0" borderId="11" xfId="0" applyNumberFormat="1" applyFont="1" applyFill="1" applyBorder="1" applyAlignment="1" applyProtection="1"/>
    <xf numFmtId="166" fontId="14" fillId="0" borderId="1" xfId="0" applyNumberFormat="1" applyFont="1" applyFill="1" applyBorder="1" applyAlignment="1" applyProtection="1">
      <alignment horizontal="right" vertical="center"/>
    </xf>
    <xf numFmtId="1" fontId="14" fillId="0" borderId="1" xfId="0" applyNumberFormat="1" applyFont="1" applyFill="1" applyBorder="1" applyAlignment="1" applyProtection="1">
      <alignment horizontal="right" vertical="center"/>
    </xf>
    <xf numFmtId="1" fontId="14" fillId="0" borderId="0" xfId="0" applyNumberFormat="1" applyFont="1" applyFill="1" applyBorder="1" applyAlignment="1" applyProtection="1">
      <alignment horizontal="right" vertical="center"/>
    </xf>
    <xf numFmtId="165" fontId="13" fillId="0" borderId="0" xfId="0" applyNumberFormat="1" applyFont="1" applyFill="1" applyBorder="1" applyAlignment="1" applyProtection="1"/>
    <xf numFmtId="1" fontId="14" fillId="0" borderId="1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/>
    <xf numFmtId="1" fontId="14" fillId="0" borderId="0" xfId="0" applyNumberFormat="1" applyFont="1" applyFill="1" applyBorder="1" applyAlignment="1" applyProtection="1"/>
    <xf numFmtId="1" fontId="13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 applyProtection="1">
      <alignment horizontal="center" vertical="center"/>
    </xf>
    <xf numFmtId="2" fontId="14" fillId="0" borderId="1" xfId="0" applyNumberFormat="1" applyFont="1" applyFill="1" applyBorder="1" applyAlignment="1" applyProtection="1">
      <alignment horizontal="right" vertical="center"/>
    </xf>
    <xf numFmtId="2" fontId="13" fillId="0" borderId="1" xfId="0" applyNumberFormat="1" applyFont="1" applyFill="1" applyBorder="1" applyAlignment="1" applyProtection="1">
      <alignment horizontal="right" vertical="center"/>
    </xf>
    <xf numFmtId="0" fontId="15" fillId="0" borderId="1" xfId="0" applyNumberFormat="1" applyFont="1" applyFill="1" applyBorder="1" applyAlignment="1" applyProtection="1">
      <alignment horizontal="center"/>
    </xf>
    <xf numFmtId="0" fontId="16" fillId="0" borderId="1" xfId="0" applyNumberFormat="1" applyFont="1" applyFill="1" applyBorder="1" applyAlignment="1" applyProtection="1">
      <alignment horizontal="right" wrapText="1"/>
    </xf>
    <xf numFmtId="0" fontId="16" fillId="0" borderId="1" xfId="0" applyNumberFormat="1" applyFont="1" applyFill="1" applyBorder="1" applyAlignment="1" applyProtection="1">
      <alignment horizontal="center" wrapText="1"/>
    </xf>
    <xf numFmtId="0" fontId="15" fillId="0" borderId="1" xfId="0" applyNumberFormat="1" applyFont="1" applyFill="1" applyBorder="1" applyAlignment="1" applyProtection="1">
      <alignment wrapText="1"/>
    </xf>
    <xf numFmtId="0" fontId="16" fillId="0" borderId="1" xfId="0" applyNumberFormat="1" applyFont="1" applyFill="1" applyBorder="1" applyAlignment="1" applyProtection="1">
      <alignment wrapText="1"/>
    </xf>
    <xf numFmtId="165" fontId="16" fillId="0" borderId="1" xfId="0" applyNumberFormat="1" applyFont="1" applyFill="1" applyBorder="1" applyAlignment="1">
      <alignment wrapText="1"/>
    </xf>
    <xf numFmtId="167" fontId="16" fillId="0" borderId="1" xfId="0" applyNumberFormat="1" applyFont="1" applyFill="1" applyBorder="1" applyAlignment="1">
      <alignment wrapText="1"/>
    </xf>
    <xf numFmtId="1" fontId="16" fillId="0" borderId="1" xfId="0" applyNumberFormat="1" applyFont="1" applyFill="1" applyBorder="1" applyAlignment="1">
      <alignment wrapText="1"/>
    </xf>
    <xf numFmtId="1" fontId="16" fillId="0" borderId="0" xfId="0" applyNumberFormat="1" applyFont="1" applyFill="1" applyBorder="1" applyAlignment="1">
      <alignment wrapText="1"/>
    </xf>
    <xf numFmtId="165" fontId="16" fillId="0" borderId="8" xfId="0" applyNumberFormat="1" applyFont="1" applyFill="1" applyBorder="1" applyAlignment="1" applyProtection="1"/>
    <xf numFmtId="165" fontId="16" fillId="0" borderId="9" xfId="0" applyNumberFormat="1" applyFont="1" applyFill="1" applyBorder="1" applyAlignment="1" applyProtection="1"/>
    <xf numFmtId="165" fontId="16" fillId="0" borderId="10" xfId="0" applyNumberFormat="1" applyFont="1" applyFill="1" applyBorder="1" applyAlignment="1" applyProtection="1"/>
    <xf numFmtId="165" fontId="16" fillId="0" borderId="0" xfId="0" applyNumberFormat="1" applyFont="1" applyFill="1" applyBorder="1" applyAlignment="1" applyProtection="1"/>
    <xf numFmtId="1" fontId="11" fillId="0" borderId="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168" fontId="6" fillId="0" borderId="0" xfId="1" applyNumberFormat="1" applyFont="1" applyFill="1" applyBorder="1" applyAlignment="1">
      <alignment wrapText="1"/>
    </xf>
    <xf numFmtId="168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165" fontId="21" fillId="0" borderId="0" xfId="0" applyNumberFormat="1" applyFont="1" applyFill="1" applyBorder="1" applyAlignment="1" applyProtection="1"/>
    <xf numFmtId="1" fontId="2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169" fontId="2" fillId="0" borderId="0" xfId="0" applyNumberFormat="1" applyFont="1" applyFill="1" applyBorder="1" applyAlignment="1" applyProtection="1"/>
    <xf numFmtId="0" fontId="10" fillId="0" borderId="1" xfId="0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2" fillId="0" borderId="12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</cellXfs>
  <cellStyles count="409">
    <cellStyle name="Excel Built-in Normal" xfId="3"/>
    <cellStyle name="Заголовок 1 2" xfId="4"/>
    <cellStyle name="Заголовок 2 2" xfId="5"/>
    <cellStyle name="Обычный" xfId="0" builtinId="0"/>
    <cellStyle name="Обычный 10" xfId="6"/>
    <cellStyle name="Обычный 10 2" xfId="7"/>
    <cellStyle name="Обычный 10 2 2" xfId="8"/>
    <cellStyle name="Обычный 10 2 2 2" xfId="9"/>
    <cellStyle name="Обычный 10 2 3" xfId="10"/>
    <cellStyle name="Обычный 10 3" xfId="11"/>
    <cellStyle name="Обычный 10 3 2" xfId="12"/>
    <cellStyle name="Обычный 11" xfId="13"/>
    <cellStyle name="Обычный 11 2" xfId="14"/>
    <cellStyle name="Обычный 12" xfId="15"/>
    <cellStyle name="Обычный 12 2" xfId="16"/>
    <cellStyle name="Обычный 13" xfId="17"/>
    <cellStyle name="Обычный 13 2" xfId="18"/>
    <cellStyle name="Обычный 14" xfId="19"/>
    <cellStyle name="Обычный 14 2" xfId="20"/>
    <cellStyle name="Обычный 15" xfId="21"/>
    <cellStyle name="Обычный 15 2" xfId="22"/>
    <cellStyle name="Обычный 16" xfId="23"/>
    <cellStyle name="Обычный 16 2" xfId="24"/>
    <cellStyle name="Обычный 17" xfId="2"/>
    <cellStyle name="Обычный 17 2" xfId="25"/>
    <cellStyle name="Обычный 18" xfId="26"/>
    <cellStyle name="Обычный 18 2" xfId="27"/>
    <cellStyle name="Обычный 19" xfId="28"/>
    <cellStyle name="Обычный 19 2" xfId="29"/>
    <cellStyle name="Обычный 2" xfId="30"/>
    <cellStyle name="Обычный 2 2" xfId="31"/>
    <cellStyle name="Обычный 2 2 2" xfId="32"/>
    <cellStyle name="Обычный 2 2 2 2" xfId="33"/>
    <cellStyle name="Обычный 2 2 3" xfId="34"/>
    <cellStyle name="Обычный 2 2 3 2" xfId="35"/>
    <cellStyle name="Обычный 2 2 4" xfId="36"/>
    <cellStyle name="Обычный 2 3" xfId="37"/>
    <cellStyle name="Обычный 2 3 2" xfId="38"/>
    <cellStyle name="Обычный 2 4" xfId="39"/>
    <cellStyle name="Обычный 2 4 2" xfId="40"/>
    <cellStyle name="Обычный 2 5" xfId="41"/>
    <cellStyle name="Обычный 2_Расчет норматива" xfId="42"/>
    <cellStyle name="Обычный 20" xfId="43"/>
    <cellStyle name="Обычный 20 2" xfId="44"/>
    <cellStyle name="Обычный 21" xfId="45"/>
    <cellStyle name="Обычный 2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3" xfId="52"/>
    <cellStyle name="Обычный 3 2" xfId="53"/>
    <cellStyle name="Обычный 3 2 2" xfId="54"/>
    <cellStyle name="Обычный 3 3" xfId="55"/>
    <cellStyle name="Обычный 3 3 2" xfId="56"/>
    <cellStyle name="Обычный 3 4" xfId="57"/>
    <cellStyle name="Обычный 4" xfId="58"/>
    <cellStyle name="Обычный 4 2" xfId="59"/>
    <cellStyle name="Обычный 4 2 2" xfId="60"/>
    <cellStyle name="Обычный 4 3" xfId="61"/>
    <cellStyle name="Обычный 5" xfId="62"/>
    <cellStyle name="Обычный 5 2" xfId="63"/>
    <cellStyle name="Обычный 5 2 2" xfId="64"/>
    <cellStyle name="Обычный 5 3" xfId="65"/>
    <cellStyle name="Обычный 5 4" xfId="66"/>
    <cellStyle name="Обычный 6" xfId="67"/>
    <cellStyle name="Обычный 6 2" xfId="68"/>
    <cellStyle name="Обычный 6 2 2" xfId="69"/>
    <cellStyle name="Обычный 6 3" xfId="70"/>
    <cellStyle name="Обычный 7" xfId="71"/>
    <cellStyle name="Обычный 7 2" xfId="72"/>
    <cellStyle name="Обычный 7 2 2" xfId="73"/>
    <cellStyle name="Обычный 7 3" xfId="74"/>
    <cellStyle name="Обычный 8" xfId="75"/>
    <cellStyle name="Обычный 8 2" xfId="76"/>
    <cellStyle name="Обычный 8 2 2" xfId="77"/>
    <cellStyle name="Обычный 8 2 2 2" xfId="78"/>
    <cellStyle name="Обычный 8 2 3" xfId="79"/>
    <cellStyle name="Обычный 8 3" xfId="80"/>
    <cellStyle name="Обычный 8 3 2" xfId="81"/>
    <cellStyle name="Обычный 9" xfId="82"/>
    <cellStyle name="Обычный 9 2" xfId="83"/>
    <cellStyle name="Обычный 9 2 2" xfId="84"/>
    <cellStyle name="Обычный 9 2 2 2" xfId="85"/>
    <cellStyle name="Обычный 9 2 3" xfId="86"/>
    <cellStyle name="Обычный 9 3" xfId="87"/>
    <cellStyle name="Обычный 9 3 2" xfId="88"/>
    <cellStyle name="Процентный" xfId="1" builtinId="5"/>
    <cellStyle name="Процентный 10" xfId="89"/>
    <cellStyle name="Процентный 10 2" xfId="90"/>
    <cellStyle name="Процентный 11" xfId="91"/>
    <cellStyle name="Процентный 11 2" xfId="92"/>
    <cellStyle name="Процентный 12" xfId="93"/>
    <cellStyle name="Процентный 13" xfId="94"/>
    <cellStyle name="Процентный 14" xfId="95"/>
    <cellStyle name="Процентный 15" xfId="96"/>
    <cellStyle name="Процентный 2" xfId="97"/>
    <cellStyle name="Процентный 2 10" xfId="98"/>
    <cellStyle name="Процентный 2 11" xfId="99"/>
    <cellStyle name="Процентный 2 2" xfId="100"/>
    <cellStyle name="Процентный 2 2 2" xfId="101"/>
    <cellStyle name="Процентный 2 2 2 2" xfId="102"/>
    <cellStyle name="Процентный 2 2 3" xfId="103"/>
    <cellStyle name="Процентный 2 2_Школы" xfId="104"/>
    <cellStyle name="Процентный 2 3" xfId="105"/>
    <cellStyle name="Процентный 2 3 2" xfId="106"/>
    <cellStyle name="Процентный 2 4" xfId="107"/>
    <cellStyle name="Процентный 2 4 2" xfId="108"/>
    <cellStyle name="Процентный 2 5" xfId="109"/>
    <cellStyle name="Процентный 2 5 2" xfId="110"/>
    <cellStyle name="Процентный 2 6" xfId="111"/>
    <cellStyle name="Процентный 2 6 2" xfId="112"/>
    <cellStyle name="Процентный 2 7" xfId="113"/>
    <cellStyle name="Процентный 2 7 2" xfId="114"/>
    <cellStyle name="Процентный 2 8" xfId="115"/>
    <cellStyle name="Процентный 2 9" xfId="116"/>
    <cellStyle name="Процентный 2_Школы" xfId="117"/>
    <cellStyle name="Процентный 3" xfId="118"/>
    <cellStyle name="Процентный 3 10" xfId="119"/>
    <cellStyle name="Процентный 3 11" xfId="120"/>
    <cellStyle name="Процентный 3 2" xfId="121"/>
    <cellStyle name="Процентный 3 2 10" xfId="122"/>
    <cellStyle name="Процентный 3 2 2" xfId="123"/>
    <cellStyle name="Процентный 3 2 2 2" xfId="124"/>
    <cellStyle name="Процентный 3 2 2 2 2" xfId="125"/>
    <cellStyle name="Процентный 3 2 2 3" xfId="126"/>
    <cellStyle name="Процентный 3 2 2_Школы" xfId="127"/>
    <cellStyle name="Процентный 3 2 3" xfId="128"/>
    <cellStyle name="Процентный 3 2 3 2" xfId="129"/>
    <cellStyle name="Процентный 3 2 4" xfId="130"/>
    <cellStyle name="Процентный 3 2 4 2" xfId="131"/>
    <cellStyle name="Процентный 3 2 5" xfId="132"/>
    <cellStyle name="Процентный 3 2 5 2" xfId="133"/>
    <cellStyle name="Процентный 3 2 6" xfId="134"/>
    <cellStyle name="Процентный 3 2 6 2" xfId="135"/>
    <cellStyle name="Процентный 3 2 7" xfId="136"/>
    <cellStyle name="Процентный 3 2 8" xfId="137"/>
    <cellStyle name="Процентный 3 2 9" xfId="138"/>
    <cellStyle name="Процентный 3 2_Школы" xfId="139"/>
    <cellStyle name="Процентный 3 3" xfId="140"/>
    <cellStyle name="Процентный 3 3 10" xfId="141"/>
    <cellStyle name="Процентный 3 3 2" xfId="142"/>
    <cellStyle name="Процентный 3 3 2 2" xfId="143"/>
    <cellStyle name="Процентный 3 3 2 2 2" xfId="144"/>
    <cellStyle name="Процентный 3 3 2 3" xfId="145"/>
    <cellStyle name="Процентный 3 3 2_Школы" xfId="146"/>
    <cellStyle name="Процентный 3 3 3" xfId="147"/>
    <cellStyle name="Процентный 3 3 3 2" xfId="148"/>
    <cellStyle name="Процентный 3 3 4" xfId="149"/>
    <cellStyle name="Процентный 3 3 4 2" xfId="150"/>
    <cellStyle name="Процентный 3 3 5" xfId="151"/>
    <cellStyle name="Процентный 3 3 5 2" xfId="152"/>
    <cellStyle name="Процентный 3 3 6" xfId="153"/>
    <cellStyle name="Процентный 3 3 6 2" xfId="154"/>
    <cellStyle name="Процентный 3 3 7" xfId="155"/>
    <cellStyle name="Процентный 3 3 8" xfId="156"/>
    <cellStyle name="Процентный 3 3 9" xfId="157"/>
    <cellStyle name="Процентный 3 3_Школы" xfId="158"/>
    <cellStyle name="Процентный 3 4" xfId="159"/>
    <cellStyle name="Процентный 3 4 10" xfId="160"/>
    <cellStyle name="Процентный 3 4 2" xfId="161"/>
    <cellStyle name="Процентный 3 4 2 2" xfId="162"/>
    <cellStyle name="Процентный 3 4 2 2 2" xfId="163"/>
    <cellStyle name="Процентный 3 4 2 3" xfId="164"/>
    <cellStyle name="Процентный 3 4 2_Школы" xfId="165"/>
    <cellStyle name="Процентный 3 4 3" xfId="166"/>
    <cellStyle name="Процентный 3 4 3 2" xfId="167"/>
    <cellStyle name="Процентный 3 4 4" xfId="168"/>
    <cellStyle name="Процентный 3 4 5" xfId="169"/>
    <cellStyle name="Процентный 3 4 6" xfId="170"/>
    <cellStyle name="Процентный 3 4 7" xfId="171"/>
    <cellStyle name="Процентный 3 4 8" xfId="172"/>
    <cellStyle name="Процентный 3 4 9" xfId="173"/>
    <cellStyle name="Процентный 3 4_Школы" xfId="174"/>
    <cellStyle name="Процентный 3 5" xfId="175"/>
    <cellStyle name="Процентный 3 5 2" xfId="176"/>
    <cellStyle name="Процентный 3 5 2 2" xfId="177"/>
    <cellStyle name="Процентный 3 5 3" xfId="178"/>
    <cellStyle name="Процентный 3 5_Школы" xfId="179"/>
    <cellStyle name="Процентный 3 6" xfId="180"/>
    <cellStyle name="Процентный 3 6 2" xfId="181"/>
    <cellStyle name="Процентный 3 7" xfId="182"/>
    <cellStyle name="Процентный 3 7 2" xfId="183"/>
    <cellStyle name="Процентный 3 8" xfId="184"/>
    <cellStyle name="Процентный 3 8 2" xfId="185"/>
    <cellStyle name="Процентный 3 9" xfId="186"/>
    <cellStyle name="Процентный 3 9 2" xfId="187"/>
    <cellStyle name="Процентный 3_Школы" xfId="188"/>
    <cellStyle name="Процентный 4" xfId="189"/>
    <cellStyle name="Процентный 4 10" xfId="190"/>
    <cellStyle name="Процентный 4 2" xfId="191"/>
    <cellStyle name="Процентный 4 2 2" xfId="192"/>
    <cellStyle name="Процентный 4 2 2 2" xfId="193"/>
    <cellStyle name="Процентный 4 2 3" xfId="194"/>
    <cellStyle name="Процентный 4 2_Школы" xfId="195"/>
    <cellStyle name="Процентный 4 3" xfId="196"/>
    <cellStyle name="Процентный 4 3 2" xfId="197"/>
    <cellStyle name="Процентный 4 4" xfId="198"/>
    <cellStyle name="Процентный 4 4 2" xfId="199"/>
    <cellStyle name="Процентный 4 5" xfId="200"/>
    <cellStyle name="Процентный 4 5 2" xfId="201"/>
    <cellStyle name="Процентный 4 6" xfId="202"/>
    <cellStyle name="Процентный 4 6 2" xfId="203"/>
    <cellStyle name="Процентный 4 7" xfId="204"/>
    <cellStyle name="Процентный 4 8" xfId="205"/>
    <cellStyle name="Процентный 4 9" xfId="206"/>
    <cellStyle name="Процентный 4_Школы" xfId="207"/>
    <cellStyle name="Процентный 5" xfId="208"/>
    <cellStyle name="Процентный 5 2" xfId="209"/>
    <cellStyle name="Процентный 5 2 2" xfId="210"/>
    <cellStyle name="Процентный 5 3" xfId="211"/>
    <cellStyle name="Процентный 5_Школы" xfId="212"/>
    <cellStyle name="Процентный 6" xfId="213"/>
    <cellStyle name="Процентный 6 2" xfId="214"/>
    <cellStyle name="Процентный 6 2 2" xfId="215"/>
    <cellStyle name="Процентный 6 3" xfId="216"/>
    <cellStyle name="Процентный 7" xfId="217"/>
    <cellStyle name="Процентный 7 2" xfId="218"/>
    <cellStyle name="Процентный 8" xfId="219"/>
    <cellStyle name="Процентный 8 2" xfId="220"/>
    <cellStyle name="Процентный 9" xfId="221"/>
    <cellStyle name="Процентный 9 2" xfId="222"/>
    <cellStyle name="Таб: +|-" xfId="223"/>
    <cellStyle name="Таб: Графа" xfId="224"/>
    <cellStyle name="Таб: Номер" xfId="225"/>
    <cellStyle name="Финансовый 10" xfId="226"/>
    <cellStyle name="Финансовый 10 2" xfId="227"/>
    <cellStyle name="Финансовый 11" xfId="228"/>
    <cellStyle name="Финансовый 11 2" xfId="229"/>
    <cellStyle name="Финансовый 12" xfId="230"/>
    <cellStyle name="Финансовый 12 2" xfId="231"/>
    <cellStyle name="Финансовый 13" xfId="232"/>
    <cellStyle name="Финансовый 14" xfId="233"/>
    <cellStyle name="Финансовый 15" xfId="234"/>
    <cellStyle name="Финансовый 16" xfId="235"/>
    <cellStyle name="Финансовый 17" xfId="236"/>
    <cellStyle name="Финансовый 2" xfId="237"/>
    <cellStyle name="Финансовый 2 10" xfId="238"/>
    <cellStyle name="Финансовый 2 11" xfId="239"/>
    <cellStyle name="Финансовый 2 12" xfId="240"/>
    <cellStyle name="Финансовый 2 2" xfId="241"/>
    <cellStyle name="Финансовый 2 2 10" xfId="242"/>
    <cellStyle name="Финансовый 2 2 11" xfId="243"/>
    <cellStyle name="Финансовый 2 2 2" xfId="244"/>
    <cellStyle name="Финансовый 2 2 2 2" xfId="245"/>
    <cellStyle name="Финансовый 2 2 2 2 2" xfId="246"/>
    <cellStyle name="Финансовый 2 2 2 3" xfId="247"/>
    <cellStyle name="Финансовый 2 2 2_Школы" xfId="248"/>
    <cellStyle name="Финансовый 2 2 3" xfId="249"/>
    <cellStyle name="Финансовый 2 2 3 2" xfId="250"/>
    <cellStyle name="Финансовый 2 2 4" xfId="251"/>
    <cellStyle name="Финансовый 2 2 4 2" xfId="252"/>
    <cellStyle name="Финансовый 2 2 5" xfId="253"/>
    <cellStyle name="Финансовый 2 2 5 2" xfId="254"/>
    <cellStyle name="Финансовый 2 2 6" xfId="255"/>
    <cellStyle name="Финансовый 2 2 6 2" xfId="256"/>
    <cellStyle name="Финансовый 2 2 7" xfId="257"/>
    <cellStyle name="Финансовый 2 2 8" xfId="258"/>
    <cellStyle name="Финансовый 2 2 9" xfId="259"/>
    <cellStyle name="Финансовый 2 2_Школы" xfId="260"/>
    <cellStyle name="Финансовый 2 3" xfId="261"/>
    <cellStyle name="Финансовый 2 3 2" xfId="262"/>
    <cellStyle name="Финансовый 2 3 2 2" xfId="263"/>
    <cellStyle name="Финансовый 2 3 3" xfId="264"/>
    <cellStyle name="Финансовый 2 3_Школы" xfId="265"/>
    <cellStyle name="Финансовый 2 4" xfId="266"/>
    <cellStyle name="Финансовый 2 4 2" xfId="267"/>
    <cellStyle name="Финансовый 2 5" xfId="268"/>
    <cellStyle name="Финансовый 2 5 2" xfId="269"/>
    <cellStyle name="Финансовый 2 6" xfId="270"/>
    <cellStyle name="Финансовый 2 6 2" xfId="271"/>
    <cellStyle name="Финансовый 2 7" xfId="272"/>
    <cellStyle name="Финансовый 2 7 2" xfId="273"/>
    <cellStyle name="Финансовый 2 8" xfId="274"/>
    <cellStyle name="Финансовый 2 8 2" xfId="275"/>
    <cellStyle name="Финансовый 2 9" xfId="276"/>
    <cellStyle name="Финансовый 2_Школы" xfId="277"/>
    <cellStyle name="Финансовый 3" xfId="278"/>
    <cellStyle name="Финансовый 3 10" xfId="279"/>
    <cellStyle name="Финансовый 3 11" xfId="280"/>
    <cellStyle name="Финансовый 3 2" xfId="281"/>
    <cellStyle name="Финансовый 3 2 2" xfId="282"/>
    <cellStyle name="Финансовый 3 2 2 2" xfId="283"/>
    <cellStyle name="Финансовый 3 2 3" xfId="284"/>
    <cellStyle name="Финансовый 3 2_Школы" xfId="285"/>
    <cellStyle name="Финансовый 3 3" xfId="286"/>
    <cellStyle name="Финансовый 3 3 2" xfId="287"/>
    <cellStyle name="Финансовый 3 4" xfId="288"/>
    <cellStyle name="Финансовый 3 4 2" xfId="289"/>
    <cellStyle name="Финансовый 3 5" xfId="290"/>
    <cellStyle name="Финансовый 3 5 2" xfId="291"/>
    <cellStyle name="Финансовый 3 6" xfId="292"/>
    <cellStyle name="Финансовый 3 6 2" xfId="293"/>
    <cellStyle name="Финансовый 3 7" xfId="294"/>
    <cellStyle name="Финансовый 3 8" xfId="295"/>
    <cellStyle name="Финансовый 3 9" xfId="296"/>
    <cellStyle name="Финансовый 3_Школы" xfId="297"/>
    <cellStyle name="Финансовый 4" xfId="298"/>
    <cellStyle name="Финансовый 4 10" xfId="299"/>
    <cellStyle name="Финансовый 4 11" xfId="300"/>
    <cellStyle name="Финансовый 4 2" xfId="301"/>
    <cellStyle name="Финансовый 4 2 10" xfId="302"/>
    <cellStyle name="Финансовый 4 2 2" xfId="303"/>
    <cellStyle name="Финансовый 4 2 2 2" xfId="304"/>
    <cellStyle name="Финансовый 4 2 2 2 2" xfId="305"/>
    <cellStyle name="Финансовый 4 2 2 3" xfId="306"/>
    <cellStyle name="Финансовый 4 2 2_Школы" xfId="307"/>
    <cellStyle name="Финансовый 4 2 3" xfId="308"/>
    <cellStyle name="Финансовый 4 2 3 2" xfId="309"/>
    <cellStyle name="Финансовый 4 2 4" xfId="310"/>
    <cellStyle name="Финансовый 4 2 4 2" xfId="311"/>
    <cellStyle name="Финансовый 4 2 5" xfId="312"/>
    <cellStyle name="Финансовый 4 2 5 2" xfId="313"/>
    <cellStyle name="Финансовый 4 2 6" xfId="314"/>
    <cellStyle name="Финансовый 4 2 6 2" xfId="315"/>
    <cellStyle name="Финансовый 4 2 7" xfId="316"/>
    <cellStyle name="Финансовый 4 2 8" xfId="317"/>
    <cellStyle name="Финансовый 4 2 9" xfId="318"/>
    <cellStyle name="Финансовый 4 2_Школы" xfId="319"/>
    <cellStyle name="Финансовый 4 3" xfId="320"/>
    <cellStyle name="Финансовый 4 3 10" xfId="321"/>
    <cellStyle name="Финансовый 4 3 2" xfId="322"/>
    <cellStyle name="Финансовый 4 3 2 2" xfId="323"/>
    <cellStyle name="Финансовый 4 3 2 2 2" xfId="324"/>
    <cellStyle name="Финансовый 4 3 2 3" xfId="325"/>
    <cellStyle name="Финансовый 4 3 2_Школы" xfId="326"/>
    <cellStyle name="Финансовый 4 3 3" xfId="327"/>
    <cellStyle name="Финансовый 4 3 3 2" xfId="328"/>
    <cellStyle name="Финансовый 4 3 4" xfId="329"/>
    <cellStyle name="Финансовый 4 3 4 2" xfId="330"/>
    <cellStyle name="Финансовый 4 3 5" xfId="331"/>
    <cellStyle name="Финансовый 4 3 5 2" xfId="332"/>
    <cellStyle name="Финансовый 4 3 6" xfId="333"/>
    <cellStyle name="Финансовый 4 3 6 2" xfId="334"/>
    <cellStyle name="Финансовый 4 3 7" xfId="335"/>
    <cellStyle name="Финансовый 4 3 8" xfId="336"/>
    <cellStyle name="Финансовый 4 3 9" xfId="337"/>
    <cellStyle name="Финансовый 4 3_Школы" xfId="338"/>
    <cellStyle name="Финансовый 4 4" xfId="339"/>
    <cellStyle name="Финансовый 4 4 10" xfId="340"/>
    <cellStyle name="Финансовый 4 4 2" xfId="341"/>
    <cellStyle name="Финансовый 4 4 2 2" xfId="342"/>
    <cellStyle name="Финансовый 4 4 2 2 2" xfId="343"/>
    <cellStyle name="Финансовый 4 4 2 3" xfId="344"/>
    <cellStyle name="Финансовый 4 4 2_Школы" xfId="345"/>
    <cellStyle name="Финансовый 4 4 3" xfId="346"/>
    <cellStyle name="Финансовый 4 4 3 2" xfId="347"/>
    <cellStyle name="Финансовый 4 4 4" xfId="348"/>
    <cellStyle name="Финансовый 4 4 4 2" xfId="349"/>
    <cellStyle name="Финансовый 4 4 5" xfId="350"/>
    <cellStyle name="Финансовый 4 4 6" xfId="351"/>
    <cellStyle name="Финансовый 4 4 7" xfId="352"/>
    <cellStyle name="Финансовый 4 4 8" xfId="353"/>
    <cellStyle name="Финансовый 4 4 9" xfId="354"/>
    <cellStyle name="Финансовый 4 4_Школы" xfId="355"/>
    <cellStyle name="Финансовый 4 5" xfId="356"/>
    <cellStyle name="Финансовый 4 5 2" xfId="357"/>
    <cellStyle name="Финансовый 4 5 2 2" xfId="358"/>
    <cellStyle name="Финансовый 4 5 3" xfId="359"/>
    <cellStyle name="Финансовый 4 5_Школы" xfId="360"/>
    <cellStyle name="Финансовый 4 6" xfId="361"/>
    <cellStyle name="Финансовый 4 6 2" xfId="362"/>
    <cellStyle name="Финансовый 4 7" xfId="363"/>
    <cellStyle name="Финансовый 4 7 2" xfId="364"/>
    <cellStyle name="Финансовый 4 8" xfId="365"/>
    <cellStyle name="Финансовый 4 8 2" xfId="366"/>
    <cellStyle name="Финансовый 4 9" xfId="367"/>
    <cellStyle name="Финансовый 4 9 2" xfId="368"/>
    <cellStyle name="Финансовый 4_Школы" xfId="369"/>
    <cellStyle name="Финансовый 5" xfId="370"/>
    <cellStyle name="Финансовый 5 10" xfId="371"/>
    <cellStyle name="Финансовый 5 11" xfId="372"/>
    <cellStyle name="Финансовый 5 2" xfId="373"/>
    <cellStyle name="Финансовый 5 2 2" xfId="374"/>
    <cellStyle name="Финансовый 5 2 2 2" xfId="375"/>
    <cellStyle name="Финансовый 5 2 3" xfId="376"/>
    <cellStyle name="Финансовый 5 2_Школы" xfId="377"/>
    <cellStyle name="Финансовый 5 3" xfId="378"/>
    <cellStyle name="Финансовый 5 3 2" xfId="379"/>
    <cellStyle name="Финансовый 5 4" xfId="380"/>
    <cellStyle name="Финансовый 5 4 2" xfId="381"/>
    <cellStyle name="Финансовый 5 5" xfId="382"/>
    <cellStyle name="Финансовый 5 5 2" xfId="383"/>
    <cellStyle name="Финансовый 5 6" xfId="384"/>
    <cellStyle name="Финансовый 5 6 2" xfId="385"/>
    <cellStyle name="Финансовый 5 7" xfId="386"/>
    <cellStyle name="Финансовый 5 7 2" xfId="387"/>
    <cellStyle name="Финансовый 5 8" xfId="388"/>
    <cellStyle name="Финансовый 5 9" xfId="389"/>
    <cellStyle name="Финансовый 5_Школы" xfId="390"/>
    <cellStyle name="Финансовый 6" xfId="391"/>
    <cellStyle name="Финансовый 6 2" xfId="392"/>
    <cellStyle name="Финансовый 6 2 2" xfId="393"/>
    <cellStyle name="Финансовый 6 3" xfId="394"/>
    <cellStyle name="Финансовый 6 4" xfId="395"/>
    <cellStyle name="Финансовый 6_Школы" xfId="396"/>
    <cellStyle name="Финансовый 7" xfId="397"/>
    <cellStyle name="Финансовый 7 2" xfId="398"/>
    <cellStyle name="Финансовый 7 2 2" xfId="399"/>
    <cellStyle name="Финансовый 7 3" xfId="400"/>
    <cellStyle name="Финансовый 7 3 2" xfId="401"/>
    <cellStyle name="Финансовый 7 4" xfId="402"/>
    <cellStyle name="Финансовый 7 4 2" xfId="403"/>
    <cellStyle name="Финансовый 7 5" xfId="404"/>
    <cellStyle name="Финансовый 8" xfId="405"/>
    <cellStyle name="Финансовый 8 2" xfId="406"/>
    <cellStyle name="Финансовый 9" xfId="407"/>
    <cellStyle name="Финансовый 9 2" xfId="4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27"/>
  <sheetViews>
    <sheetView tabSelected="1" view="pageBreakPreview" zoomScale="90" zoomScaleNormal="85" zoomScaleSheetLayoutView="90" workbookViewId="0">
      <pane xSplit="3" ySplit="5" topLeftCell="D6" activePane="bottomRight" state="frozen"/>
      <selection activeCell="D26" sqref="D26"/>
      <selection pane="topRight" activeCell="D26" sqref="D26"/>
      <selection pane="bottomLeft" activeCell="D26" sqref="D26"/>
      <selection pane="bottomRight" activeCell="W2" sqref="W2"/>
    </sheetView>
  </sheetViews>
  <sheetFormatPr defaultColWidth="9.140625" defaultRowHeight="12" x14ac:dyDescent="0.2"/>
  <cols>
    <col min="1" max="1" width="4.7109375" style="1" customWidth="1"/>
    <col min="2" max="2" width="15.28515625" style="1" customWidth="1"/>
    <col min="3" max="3" width="12.42578125" style="1" customWidth="1"/>
    <col min="4" max="4" width="5.28515625" style="1" customWidth="1"/>
    <col min="5" max="5" width="5.7109375" style="1" customWidth="1"/>
    <col min="6" max="6" width="5.140625" style="1" customWidth="1"/>
    <col min="7" max="7" width="4.7109375" style="1" customWidth="1"/>
    <col min="8" max="9" width="4.5703125" style="1" customWidth="1"/>
    <col min="10" max="10" width="4.7109375" style="1" customWidth="1"/>
    <col min="11" max="11" width="4.28515625" style="1" customWidth="1"/>
    <col min="12" max="12" width="7.140625" style="1" customWidth="1"/>
    <col min="13" max="13" width="10.28515625" style="1" customWidth="1"/>
    <col min="14" max="14" width="15.140625" style="1" customWidth="1"/>
    <col min="15" max="15" width="12.28515625" style="1" customWidth="1"/>
    <col min="16" max="16" width="11.42578125" style="1" customWidth="1"/>
    <col min="17" max="17" width="10.42578125" style="1" customWidth="1"/>
    <col min="18" max="18" width="13.28515625" style="1" customWidth="1"/>
    <col min="19" max="19" width="12" style="1" hidden="1" customWidth="1"/>
    <col min="20" max="20" width="10.28515625" style="1" hidden="1" customWidth="1"/>
    <col min="21" max="23" width="10.28515625" style="1" customWidth="1"/>
    <col min="24" max="24" width="14.140625" style="1" hidden="1" customWidth="1"/>
    <col min="25" max="25" width="10.140625" style="1" hidden="1" customWidth="1"/>
    <col min="26" max="26" width="9.5703125" style="1" hidden="1" customWidth="1"/>
    <col min="27" max="29" width="13.5703125" style="1" hidden="1" customWidth="1"/>
    <col min="30" max="31" width="10.28515625" style="1" hidden="1" customWidth="1"/>
    <col min="32" max="32" width="15.28515625" style="1" hidden="1" customWidth="1"/>
    <col min="33" max="42" width="0" style="1" hidden="1" customWidth="1"/>
    <col min="43" max="16384" width="9.140625" style="1"/>
  </cols>
  <sheetData>
    <row r="1" spans="1:55" x14ac:dyDescent="0.2">
      <c r="W1" s="2" t="s">
        <v>41</v>
      </c>
    </row>
    <row r="2" spans="1:55" ht="28.15" customHeight="1" x14ac:dyDescent="0.2"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AK2" s="1" t="s">
        <v>1</v>
      </c>
    </row>
    <row r="3" spans="1:55" ht="12" customHeight="1" x14ac:dyDescent="0.2">
      <c r="B3" s="3"/>
    </row>
    <row r="4" spans="1:55" s="7" customFormat="1" ht="38.450000000000003" customHeight="1" x14ac:dyDescent="0.2">
      <c r="A4" s="75" t="s">
        <v>2</v>
      </c>
      <c r="B4" s="75" t="s">
        <v>3</v>
      </c>
      <c r="C4" s="73" t="s">
        <v>4</v>
      </c>
      <c r="D4" s="76" t="s">
        <v>5</v>
      </c>
      <c r="E4" s="76"/>
      <c r="F4" s="76"/>
      <c r="G4" s="76"/>
      <c r="H4" s="76"/>
      <c r="I4" s="76"/>
      <c r="J4" s="76"/>
      <c r="K4" s="76"/>
      <c r="L4" s="4"/>
      <c r="M4" s="73" t="s">
        <v>6</v>
      </c>
      <c r="N4" s="73" t="s">
        <v>7</v>
      </c>
      <c r="O4" s="5" t="s">
        <v>8</v>
      </c>
      <c r="P4" s="5" t="s">
        <v>9</v>
      </c>
      <c r="Q4" s="5" t="s">
        <v>10</v>
      </c>
      <c r="R4" s="77" t="s">
        <v>11</v>
      </c>
      <c r="S4" s="67" t="s">
        <v>12</v>
      </c>
      <c r="T4" s="67" t="s">
        <v>13</v>
      </c>
      <c r="U4" s="70" t="s">
        <v>14</v>
      </c>
      <c r="V4" s="71"/>
      <c r="W4" s="72"/>
      <c r="X4" s="73" t="s">
        <v>15</v>
      </c>
      <c r="Y4" s="73" t="s">
        <v>16</v>
      </c>
      <c r="Z4" s="6"/>
      <c r="AF4" s="61" t="s">
        <v>4</v>
      </c>
      <c r="AG4" s="61" t="s">
        <v>5</v>
      </c>
      <c r="AH4" s="61"/>
      <c r="AI4" s="61"/>
      <c r="AJ4" s="61"/>
      <c r="AK4" s="61"/>
      <c r="AL4" s="61"/>
      <c r="AM4" s="61"/>
      <c r="AN4" s="61"/>
      <c r="AO4" s="62" t="s">
        <v>6</v>
      </c>
      <c r="AP4" s="8" t="s">
        <v>7</v>
      </c>
    </row>
    <row r="5" spans="1:55" s="7" customFormat="1" ht="22.5" x14ac:dyDescent="0.2">
      <c r="A5" s="75"/>
      <c r="B5" s="75"/>
      <c r="C5" s="73"/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5" t="s">
        <v>17</v>
      </c>
      <c r="M5" s="73"/>
      <c r="N5" s="73"/>
      <c r="O5" s="9" t="s">
        <v>18</v>
      </c>
      <c r="P5" s="5" t="s">
        <v>19</v>
      </c>
      <c r="Q5" s="5"/>
      <c r="R5" s="77"/>
      <c r="S5" s="68"/>
      <c r="T5" s="69"/>
      <c r="U5" s="10">
        <v>2022</v>
      </c>
      <c r="V5" s="10">
        <v>2023</v>
      </c>
      <c r="W5" s="10">
        <v>2024</v>
      </c>
      <c r="X5" s="73"/>
      <c r="Y5" s="73"/>
      <c r="Z5" s="6"/>
      <c r="AA5" s="63" t="s">
        <v>20</v>
      </c>
      <c r="AB5" s="64"/>
      <c r="AC5" s="65"/>
      <c r="AD5" s="11"/>
      <c r="AE5" s="12"/>
      <c r="AF5" s="61"/>
      <c r="AG5" s="8">
        <v>1</v>
      </c>
      <c r="AH5" s="8">
        <v>2</v>
      </c>
      <c r="AI5" s="8">
        <v>3</v>
      </c>
      <c r="AJ5" s="8">
        <v>4</v>
      </c>
      <c r="AK5" s="8">
        <v>5</v>
      </c>
      <c r="AL5" s="8">
        <v>6</v>
      </c>
      <c r="AM5" s="8">
        <v>7</v>
      </c>
      <c r="AN5" s="8">
        <v>8</v>
      </c>
      <c r="AO5" s="62"/>
      <c r="AP5" s="8"/>
    </row>
    <row r="6" spans="1:55" s="27" customFormat="1" ht="12" customHeight="1" x14ac:dyDescent="0.2">
      <c r="A6" s="13">
        <v>1</v>
      </c>
      <c r="B6" s="14" t="s">
        <v>21</v>
      </c>
      <c r="C6" s="15">
        <f t="shared" ref="C6:C23" si="0">SUM(D6:K6)</f>
        <v>58</v>
      </c>
      <c r="D6" s="15">
        <v>43</v>
      </c>
      <c r="E6" s="15">
        <v>12</v>
      </c>
      <c r="F6" s="15">
        <v>1</v>
      </c>
      <c r="G6" s="15">
        <v>1</v>
      </c>
      <c r="H6" s="15">
        <v>1</v>
      </c>
      <c r="I6" s="15"/>
      <c r="J6" s="15"/>
      <c r="K6" s="15"/>
      <c r="L6" s="15">
        <v>59</v>
      </c>
      <c r="M6" s="15">
        <v>7</v>
      </c>
      <c r="N6" s="16">
        <f t="shared" ref="N6:N23" si="1">D6*$D$5+E6*$E$5+F6*$F$5+G6*$G$5+H6*$H$5+I6*$I$5+J6*$J$5+K6*$K$5</f>
        <v>79</v>
      </c>
      <c r="O6" s="17">
        <v>12231</v>
      </c>
      <c r="P6" s="17">
        <f t="shared" ref="P6:P23" si="2">D6*$D$27+E6*$E$27+F6*$F$27+G6*$G$27+H6*$H$27+I6*$I$27+J6*$J$27+K6*$K$27+M6*O6/1000</f>
        <v>844.61699999999996</v>
      </c>
      <c r="Q6" s="18">
        <f t="shared" ref="Q6:Q23" si="3">P6*0.271</f>
        <v>228.89120700000001</v>
      </c>
      <c r="R6" s="19">
        <f t="shared" ref="R6:R23" si="4">ROUND((P6+Q6)*12,1)</f>
        <v>12882.1</v>
      </c>
      <c r="S6" s="20">
        <v>13046.9</v>
      </c>
      <c r="T6" s="21">
        <f>ROUND(S6*1.04,1)</f>
        <v>13568.8</v>
      </c>
      <c r="U6" s="21">
        <f>R6</f>
        <v>12882.1</v>
      </c>
      <c r="V6" s="21">
        <f>U6</f>
        <v>12882.1</v>
      </c>
      <c r="W6" s="21">
        <f>V6</f>
        <v>12882.1</v>
      </c>
      <c r="X6" s="22"/>
      <c r="Y6" s="23">
        <f t="shared" ref="Y6:Y23" si="5">C6-X6</f>
        <v>58</v>
      </c>
      <c r="Z6" s="24"/>
      <c r="AA6" s="25">
        <f>U6*1000</f>
        <v>12882100</v>
      </c>
      <c r="AB6" s="25">
        <f>AA6</f>
        <v>12882100</v>
      </c>
      <c r="AC6" s="25">
        <f>AB6</f>
        <v>12882100</v>
      </c>
      <c r="AD6" s="25"/>
      <c r="AE6" s="25"/>
      <c r="AF6" s="26">
        <f>SUM(AG6:AN6)</f>
        <v>61</v>
      </c>
      <c r="AG6" s="26">
        <v>45</v>
      </c>
      <c r="AH6" s="26">
        <v>10</v>
      </c>
      <c r="AI6" s="26">
        <v>3</v>
      </c>
      <c r="AJ6" s="26">
        <v>2</v>
      </c>
      <c r="AK6" s="26">
        <v>1</v>
      </c>
      <c r="AL6" s="26"/>
      <c r="AM6" s="26"/>
      <c r="AN6" s="26"/>
      <c r="AO6" s="26">
        <v>11</v>
      </c>
      <c r="AP6" s="16">
        <f t="shared" ref="AP6:AP23" si="6">AG6*$D$5+AH6*$E$5+AI6*$F$5+AJ6*$G$5+AK6*$H$5+AL6*$I$5+AM6*$J$5+AN6*$K$5</f>
        <v>87</v>
      </c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</row>
    <row r="7" spans="1:55" s="27" customFormat="1" ht="12" customHeight="1" x14ac:dyDescent="0.2">
      <c r="A7" s="13">
        <v>2</v>
      </c>
      <c r="B7" s="14" t="s">
        <v>22</v>
      </c>
      <c r="C7" s="15">
        <f>SUM(D7:K7)</f>
        <v>36</v>
      </c>
      <c r="D7" s="15">
        <v>25</v>
      </c>
      <c r="E7" s="15">
        <v>8</v>
      </c>
      <c r="F7" s="15">
        <v>3</v>
      </c>
      <c r="G7" s="15"/>
      <c r="H7" s="15"/>
      <c r="I7" s="15"/>
      <c r="J7" s="15"/>
      <c r="K7" s="15"/>
      <c r="L7" s="15">
        <v>35</v>
      </c>
      <c r="M7" s="15">
        <v>6</v>
      </c>
      <c r="N7" s="16">
        <f>D7*$D$5+E7*$E$5+F7*$F$5+G7*$G$5+H7*$H$5+I7*$I$5+J7*$J$5+K7*$K$5</f>
        <v>50</v>
      </c>
      <c r="O7" s="17">
        <v>12231</v>
      </c>
      <c r="P7" s="17">
        <f>D7*$D$27+E7*$E$27+F7*$F$27+G7*$G$27+H7*$H$27+I7*$I$27+J7*$J$27+K7*$K$27+M7*O7/1000</f>
        <v>547.38599999999997</v>
      </c>
      <c r="Q7" s="18">
        <f t="shared" si="3"/>
        <v>148.34160600000001</v>
      </c>
      <c r="R7" s="19">
        <f t="shared" si="4"/>
        <v>8348.7000000000007</v>
      </c>
      <c r="S7" s="20">
        <v>8334</v>
      </c>
      <c r="T7" s="21">
        <f t="shared" ref="T7:T23" si="7">ROUND(S7*1.04,1)</f>
        <v>8667.4</v>
      </c>
      <c r="U7" s="21">
        <f t="shared" ref="U7:U23" si="8">R7</f>
        <v>8348.7000000000007</v>
      </c>
      <c r="V7" s="21">
        <f t="shared" ref="V7:W22" si="9">U7</f>
        <v>8348.7000000000007</v>
      </c>
      <c r="W7" s="21">
        <f t="shared" si="9"/>
        <v>8348.7000000000007</v>
      </c>
      <c r="X7" s="22"/>
      <c r="Y7" s="23">
        <f t="shared" si="5"/>
        <v>36</v>
      </c>
      <c r="Z7" s="24"/>
      <c r="AA7" s="25">
        <f t="shared" ref="AA7:AA23" si="10">U7*1000</f>
        <v>8348700.0000000009</v>
      </c>
      <c r="AB7" s="25">
        <f t="shared" ref="AB7:AC22" si="11">AA7</f>
        <v>8348700.0000000009</v>
      </c>
      <c r="AC7" s="25">
        <f t="shared" si="11"/>
        <v>8348700.0000000009</v>
      </c>
      <c r="AD7" s="25"/>
      <c r="AE7" s="25"/>
      <c r="AF7" s="26">
        <f t="shared" ref="AF7:AF23" si="12">SUM(AG7:AN7)</f>
        <v>37</v>
      </c>
      <c r="AG7" s="29">
        <v>24</v>
      </c>
      <c r="AH7" s="29">
        <v>10</v>
      </c>
      <c r="AI7" s="29">
        <v>3</v>
      </c>
      <c r="AJ7" s="29"/>
      <c r="AK7" s="29"/>
      <c r="AL7" s="29"/>
      <c r="AM7" s="29"/>
      <c r="AN7" s="29"/>
      <c r="AO7" s="29">
        <v>0</v>
      </c>
      <c r="AP7" s="16">
        <f t="shared" si="6"/>
        <v>53</v>
      </c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</row>
    <row r="8" spans="1:55" s="27" customFormat="1" ht="12" customHeight="1" x14ac:dyDescent="0.2">
      <c r="A8" s="13">
        <v>3</v>
      </c>
      <c r="B8" s="14" t="s">
        <v>23</v>
      </c>
      <c r="C8" s="15">
        <f t="shared" si="0"/>
        <v>50</v>
      </c>
      <c r="D8" s="15">
        <v>39</v>
      </c>
      <c r="E8" s="15">
        <v>8</v>
      </c>
      <c r="F8" s="15">
        <v>2</v>
      </c>
      <c r="G8" s="15">
        <v>1</v>
      </c>
      <c r="H8" s="15"/>
      <c r="I8" s="15"/>
      <c r="J8" s="15"/>
      <c r="K8" s="15"/>
      <c r="L8" s="15">
        <v>57</v>
      </c>
      <c r="M8" s="15">
        <v>22</v>
      </c>
      <c r="N8" s="16">
        <f t="shared" si="1"/>
        <v>65</v>
      </c>
      <c r="O8" s="17">
        <v>12231</v>
      </c>
      <c r="P8" s="17">
        <f t="shared" si="2"/>
        <v>914.08199999999999</v>
      </c>
      <c r="Q8" s="18">
        <f t="shared" si="3"/>
        <v>247.71622200000002</v>
      </c>
      <c r="R8" s="19">
        <f t="shared" si="4"/>
        <v>13941.6</v>
      </c>
      <c r="S8" s="20">
        <v>15854.5</v>
      </c>
      <c r="T8" s="21">
        <f t="shared" si="7"/>
        <v>16488.7</v>
      </c>
      <c r="U8" s="21">
        <f t="shared" si="8"/>
        <v>13941.6</v>
      </c>
      <c r="V8" s="21">
        <f t="shared" si="9"/>
        <v>13941.6</v>
      </c>
      <c r="W8" s="21">
        <f t="shared" si="9"/>
        <v>13941.6</v>
      </c>
      <c r="X8" s="22"/>
      <c r="Y8" s="23">
        <f t="shared" si="5"/>
        <v>50</v>
      </c>
      <c r="Z8" s="24"/>
      <c r="AA8" s="25">
        <f t="shared" si="10"/>
        <v>13941600</v>
      </c>
      <c r="AB8" s="25">
        <f t="shared" si="11"/>
        <v>13941600</v>
      </c>
      <c r="AC8" s="25">
        <f t="shared" si="11"/>
        <v>13941600</v>
      </c>
      <c r="AD8" s="25"/>
      <c r="AE8" s="25"/>
      <c r="AF8" s="26">
        <f t="shared" si="12"/>
        <v>66</v>
      </c>
      <c r="AG8" s="29">
        <v>53</v>
      </c>
      <c r="AH8" s="29">
        <v>8</v>
      </c>
      <c r="AI8" s="29">
        <v>3</v>
      </c>
      <c r="AJ8" s="29">
        <v>1</v>
      </c>
      <c r="AK8" s="29">
        <v>1</v>
      </c>
      <c r="AL8" s="29">
        <v>0</v>
      </c>
      <c r="AM8" s="29">
        <v>0</v>
      </c>
      <c r="AN8" s="29">
        <v>0</v>
      </c>
      <c r="AO8" s="29">
        <v>27</v>
      </c>
      <c r="AP8" s="16">
        <f t="shared" si="6"/>
        <v>87</v>
      </c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55" s="27" customFormat="1" ht="12" customHeight="1" x14ac:dyDescent="0.2">
      <c r="A9" s="13">
        <v>4</v>
      </c>
      <c r="B9" s="14" t="s">
        <v>24</v>
      </c>
      <c r="C9" s="15">
        <f t="shared" si="0"/>
        <v>190</v>
      </c>
      <c r="D9" s="15">
        <v>140</v>
      </c>
      <c r="E9" s="15">
        <v>36</v>
      </c>
      <c r="F9" s="15">
        <v>9</v>
      </c>
      <c r="G9" s="15">
        <v>3</v>
      </c>
      <c r="H9" s="15">
        <v>1</v>
      </c>
      <c r="I9" s="15"/>
      <c r="J9" s="15">
        <v>1</v>
      </c>
      <c r="K9" s="15"/>
      <c r="L9" s="15">
        <v>182</v>
      </c>
      <c r="M9" s="15">
        <v>100</v>
      </c>
      <c r="N9" s="16">
        <f t="shared" si="1"/>
        <v>263</v>
      </c>
      <c r="O9" s="17">
        <v>12231</v>
      </c>
      <c r="P9" s="17">
        <f t="shared" si="2"/>
        <v>3722.1</v>
      </c>
      <c r="Q9" s="18">
        <f t="shared" si="3"/>
        <v>1008.6891000000001</v>
      </c>
      <c r="R9" s="19">
        <f t="shared" si="4"/>
        <v>56769.5</v>
      </c>
      <c r="S9" s="20">
        <v>55229.3</v>
      </c>
      <c r="T9" s="21">
        <f t="shared" si="7"/>
        <v>57438.5</v>
      </c>
      <c r="U9" s="21">
        <f t="shared" si="8"/>
        <v>56769.5</v>
      </c>
      <c r="V9" s="21">
        <f t="shared" si="9"/>
        <v>56769.5</v>
      </c>
      <c r="W9" s="21">
        <f t="shared" si="9"/>
        <v>56769.5</v>
      </c>
      <c r="X9" s="22"/>
      <c r="Y9" s="23">
        <f t="shared" si="5"/>
        <v>190</v>
      </c>
      <c r="Z9" s="24"/>
      <c r="AA9" s="25">
        <f t="shared" si="10"/>
        <v>56769500</v>
      </c>
      <c r="AB9" s="25">
        <f t="shared" si="11"/>
        <v>56769500</v>
      </c>
      <c r="AC9" s="25">
        <f t="shared" si="11"/>
        <v>56769500</v>
      </c>
      <c r="AD9" s="25"/>
      <c r="AE9" s="25"/>
      <c r="AF9" s="26">
        <f t="shared" si="12"/>
        <v>152</v>
      </c>
      <c r="AG9" s="26">
        <v>117</v>
      </c>
      <c r="AH9" s="26">
        <v>27</v>
      </c>
      <c r="AI9" s="26">
        <v>5</v>
      </c>
      <c r="AJ9" s="26">
        <v>2</v>
      </c>
      <c r="AK9" s="26">
        <v>1</v>
      </c>
      <c r="AL9" s="26"/>
      <c r="AM9" s="26"/>
      <c r="AN9" s="26"/>
      <c r="AO9" s="26">
        <v>82</v>
      </c>
      <c r="AP9" s="16">
        <f t="shared" si="6"/>
        <v>199</v>
      </c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</row>
    <row r="10" spans="1:55" s="27" customFormat="1" ht="12" customHeight="1" x14ac:dyDescent="0.2">
      <c r="A10" s="13">
        <v>5</v>
      </c>
      <c r="B10" s="14" t="s">
        <v>25</v>
      </c>
      <c r="C10" s="15">
        <f t="shared" si="0"/>
        <v>89</v>
      </c>
      <c r="D10" s="15">
        <v>68</v>
      </c>
      <c r="E10" s="15">
        <v>12</v>
      </c>
      <c r="F10" s="15">
        <v>7</v>
      </c>
      <c r="G10" s="15">
        <v>2</v>
      </c>
      <c r="H10" s="15"/>
      <c r="I10" s="15"/>
      <c r="J10" s="15"/>
      <c r="K10" s="15"/>
      <c r="L10" s="15">
        <v>89</v>
      </c>
      <c r="M10" s="15">
        <v>43</v>
      </c>
      <c r="N10" s="16">
        <f t="shared" si="1"/>
        <v>121</v>
      </c>
      <c r="O10" s="17">
        <v>12231</v>
      </c>
      <c r="P10" s="17">
        <f t="shared" si="2"/>
        <v>1689.933</v>
      </c>
      <c r="Q10" s="18">
        <f t="shared" si="3"/>
        <v>457.97184300000004</v>
      </c>
      <c r="R10" s="19">
        <f t="shared" si="4"/>
        <v>25774.9</v>
      </c>
      <c r="S10" s="20">
        <v>25110.9</v>
      </c>
      <c r="T10" s="21">
        <f t="shared" si="7"/>
        <v>26115.3</v>
      </c>
      <c r="U10" s="21">
        <f t="shared" si="8"/>
        <v>25774.9</v>
      </c>
      <c r="V10" s="21">
        <f t="shared" si="9"/>
        <v>25774.9</v>
      </c>
      <c r="W10" s="21">
        <f t="shared" si="9"/>
        <v>25774.9</v>
      </c>
      <c r="X10" s="22"/>
      <c r="Y10" s="23">
        <f t="shared" si="5"/>
        <v>89</v>
      </c>
      <c r="Z10" s="24"/>
      <c r="AA10" s="25">
        <f t="shared" si="10"/>
        <v>25774900</v>
      </c>
      <c r="AB10" s="25">
        <f t="shared" si="11"/>
        <v>25774900</v>
      </c>
      <c r="AC10" s="25">
        <f t="shared" si="11"/>
        <v>25774900</v>
      </c>
      <c r="AD10" s="25"/>
      <c r="AE10" s="25"/>
      <c r="AF10" s="26">
        <f t="shared" si="12"/>
        <v>86</v>
      </c>
      <c r="AG10" s="26">
        <v>65</v>
      </c>
      <c r="AH10" s="26">
        <v>14</v>
      </c>
      <c r="AI10" s="26">
        <v>5</v>
      </c>
      <c r="AJ10" s="26">
        <v>2</v>
      </c>
      <c r="AK10" s="26"/>
      <c r="AL10" s="26"/>
      <c r="AM10" s="26"/>
      <c r="AN10" s="26"/>
      <c r="AO10" s="26">
        <v>26</v>
      </c>
      <c r="AP10" s="16">
        <f t="shared" si="6"/>
        <v>116</v>
      </c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</row>
    <row r="11" spans="1:55" s="27" customFormat="1" ht="12" customHeight="1" x14ac:dyDescent="0.2">
      <c r="A11" s="13">
        <v>6</v>
      </c>
      <c r="B11" s="14" t="s">
        <v>26</v>
      </c>
      <c r="C11" s="15">
        <f>SUM(D11:K11)</f>
        <v>95</v>
      </c>
      <c r="D11" s="15">
        <v>39</v>
      </c>
      <c r="E11" s="15">
        <v>22</v>
      </c>
      <c r="F11" s="15">
        <v>15</v>
      </c>
      <c r="G11" s="15">
        <v>7</v>
      </c>
      <c r="H11" s="15">
        <v>4</v>
      </c>
      <c r="I11" s="15">
        <v>4</v>
      </c>
      <c r="J11" s="15">
        <v>2</v>
      </c>
      <c r="K11" s="15">
        <v>2</v>
      </c>
      <c r="L11" s="15">
        <v>76</v>
      </c>
      <c r="M11" s="15">
        <v>87</v>
      </c>
      <c r="N11" s="16">
        <f t="shared" si="1"/>
        <v>230</v>
      </c>
      <c r="O11" s="17">
        <v>12231</v>
      </c>
      <c r="P11" s="17">
        <f t="shared" si="2"/>
        <v>2609.0969999999998</v>
      </c>
      <c r="Q11" s="18">
        <f t="shared" si="3"/>
        <v>707.06528700000001</v>
      </c>
      <c r="R11" s="19">
        <f t="shared" si="4"/>
        <v>39793.9</v>
      </c>
      <c r="S11" s="20">
        <v>34486.300000000003</v>
      </c>
      <c r="T11" s="21">
        <f t="shared" si="7"/>
        <v>35865.800000000003</v>
      </c>
      <c r="U11" s="21">
        <f t="shared" si="8"/>
        <v>39793.9</v>
      </c>
      <c r="V11" s="21">
        <f t="shared" si="9"/>
        <v>39793.9</v>
      </c>
      <c r="W11" s="21">
        <f t="shared" si="9"/>
        <v>39793.9</v>
      </c>
      <c r="X11" s="22"/>
      <c r="Y11" s="23">
        <f t="shared" si="5"/>
        <v>95</v>
      </c>
      <c r="Z11" s="24"/>
      <c r="AA11" s="25">
        <f t="shared" si="10"/>
        <v>39793900</v>
      </c>
      <c r="AB11" s="25">
        <f t="shared" si="11"/>
        <v>39793900</v>
      </c>
      <c r="AC11" s="25">
        <f t="shared" si="11"/>
        <v>39793900</v>
      </c>
      <c r="AD11" s="25"/>
      <c r="AE11" s="25"/>
      <c r="AF11" s="26">
        <f t="shared" si="12"/>
        <v>65</v>
      </c>
      <c r="AG11" s="26">
        <v>26</v>
      </c>
      <c r="AH11" s="26">
        <v>18</v>
      </c>
      <c r="AI11" s="26">
        <v>8</v>
      </c>
      <c r="AJ11" s="26">
        <v>5</v>
      </c>
      <c r="AK11" s="26">
        <v>3</v>
      </c>
      <c r="AL11" s="26">
        <v>3</v>
      </c>
      <c r="AM11" s="26">
        <v>1</v>
      </c>
      <c r="AN11" s="26">
        <v>1</v>
      </c>
      <c r="AO11" s="26">
        <v>62</v>
      </c>
      <c r="AP11" s="16">
        <f t="shared" si="6"/>
        <v>154</v>
      </c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5" s="27" customFormat="1" ht="12" customHeight="1" x14ac:dyDescent="0.2">
      <c r="A12" s="13">
        <v>7</v>
      </c>
      <c r="B12" s="14" t="s">
        <v>27</v>
      </c>
      <c r="C12" s="15">
        <f t="shared" si="0"/>
        <v>29</v>
      </c>
      <c r="D12" s="15">
        <v>22</v>
      </c>
      <c r="E12" s="15">
        <v>4</v>
      </c>
      <c r="F12" s="15">
        <v>2</v>
      </c>
      <c r="G12" s="15">
        <v>1</v>
      </c>
      <c r="H12" s="15"/>
      <c r="I12" s="15"/>
      <c r="J12" s="15"/>
      <c r="K12" s="15"/>
      <c r="L12" s="15">
        <v>27</v>
      </c>
      <c r="M12" s="15">
        <v>21</v>
      </c>
      <c r="N12" s="16">
        <f t="shared" si="1"/>
        <v>40</v>
      </c>
      <c r="O12" s="17">
        <v>12231</v>
      </c>
      <c r="P12" s="17">
        <f t="shared" si="2"/>
        <v>637.851</v>
      </c>
      <c r="Q12" s="18">
        <f t="shared" si="3"/>
        <v>172.85762100000002</v>
      </c>
      <c r="R12" s="19">
        <f t="shared" si="4"/>
        <v>9728.5</v>
      </c>
      <c r="S12" s="20">
        <v>8205</v>
      </c>
      <c r="T12" s="21">
        <f t="shared" si="7"/>
        <v>8533.2000000000007</v>
      </c>
      <c r="U12" s="21">
        <f t="shared" si="8"/>
        <v>9728.5</v>
      </c>
      <c r="V12" s="21">
        <f t="shared" si="9"/>
        <v>9728.5</v>
      </c>
      <c r="W12" s="21">
        <f t="shared" si="9"/>
        <v>9728.5</v>
      </c>
      <c r="X12" s="22"/>
      <c r="Y12" s="23">
        <f t="shared" si="5"/>
        <v>29</v>
      </c>
      <c r="Z12" s="24"/>
      <c r="AA12" s="25">
        <f t="shared" si="10"/>
        <v>9728500</v>
      </c>
      <c r="AB12" s="25">
        <f t="shared" si="11"/>
        <v>9728500</v>
      </c>
      <c r="AC12" s="25">
        <f t="shared" si="11"/>
        <v>9728500</v>
      </c>
      <c r="AD12" s="25"/>
      <c r="AE12" s="25"/>
      <c r="AF12" s="26">
        <f t="shared" si="12"/>
        <v>25</v>
      </c>
      <c r="AG12" s="26">
        <v>20</v>
      </c>
      <c r="AH12" s="26">
        <v>3</v>
      </c>
      <c r="AI12" s="26">
        <v>2</v>
      </c>
      <c r="AJ12" s="26">
        <v>0</v>
      </c>
      <c r="AK12" s="26"/>
      <c r="AL12" s="26"/>
      <c r="AM12" s="26"/>
      <c r="AN12" s="26"/>
      <c r="AO12" s="26">
        <v>13</v>
      </c>
      <c r="AP12" s="16">
        <f t="shared" si="6"/>
        <v>32</v>
      </c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5" s="27" customFormat="1" ht="12" customHeight="1" x14ac:dyDescent="0.2">
      <c r="A13" s="13">
        <v>8</v>
      </c>
      <c r="B13" s="14" t="s">
        <v>28</v>
      </c>
      <c r="C13" s="15">
        <f t="shared" si="0"/>
        <v>40</v>
      </c>
      <c r="D13" s="15">
        <v>28</v>
      </c>
      <c r="E13" s="15">
        <v>8</v>
      </c>
      <c r="F13" s="15">
        <v>1</v>
      </c>
      <c r="G13" s="15">
        <v>2</v>
      </c>
      <c r="H13" s="15"/>
      <c r="I13" s="15"/>
      <c r="J13" s="15"/>
      <c r="K13" s="15">
        <v>1</v>
      </c>
      <c r="L13" s="15">
        <v>46</v>
      </c>
      <c r="M13" s="15">
        <v>22</v>
      </c>
      <c r="N13" s="16">
        <f t="shared" si="1"/>
        <v>63</v>
      </c>
      <c r="O13" s="17">
        <v>12231</v>
      </c>
      <c r="P13" s="17">
        <f t="shared" si="2"/>
        <v>818.08199999999999</v>
      </c>
      <c r="Q13" s="18">
        <f t="shared" si="3"/>
        <v>221.70022200000002</v>
      </c>
      <c r="R13" s="19">
        <f t="shared" si="4"/>
        <v>12477.4</v>
      </c>
      <c r="S13" s="20">
        <v>12507.9</v>
      </c>
      <c r="T13" s="21">
        <f t="shared" si="7"/>
        <v>13008.2</v>
      </c>
      <c r="U13" s="21">
        <f t="shared" si="8"/>
        <v>12477.4</v>
      </c>
      <c r="V13" s="21">
        <f t="shared" si="9"/>
        <v>12477.4</v>
      </c>
      <c r="W13" s="21">
        <f t="shared" si="9"/>
        <v>12477.4</v>
      </c>
      <c r="X13" s="22"/>
      <c r="Y13" s="23">
        <f t="shared" si="5"/>
        <v>40</v>
      </c>
      <c r="Z13" s="24"/>
      <c r="AA13" s="25">
        <f t="shared" si="10"/>
        <v>12477400</v>
      </c>
      <c r="AB13" s="25">
        <f t="shared" si="11"/>
        <v>12477400</v>
      </c>
      <c r="AC13" s="25">
        <f t="shared" si="11"/>
        <v>12477400</v>
      </c>
      <c r="AD13" s="25"/>
      <c r="AE13" s="25"/>
      <c r="AF13" s="26">
        <f t="shared" si="12"/>
        <v>42</v>
      </c>
      <c r="AG13" s="26">
        <v>35</v>
      </c>
      <c r="AH13" s="26">
        <v>6</v>
      </c>
      <c r="AI13" s="26"/>
      <c r="AJ13" s="26"/>
      <c r="AK13" s="26"/>
      <c r="AL13" s="26">
        <v>1</v>
      </c>
      <c r="AM13" s="26"/>
      <c r="AN13" s="26"/>
      <c r="AO13" s="26">
        <v>2</v>
      </c>
      <c r="AP13" s="16">
        <f t="shared" si="6"/>
        <v>53</v>
      </c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5" s="27" customFormat="1" ht="12" customHeight="1" x14ac:dyDescent="0.2">
      <c r="A14" s="13">
        <v>9</v>
      </c>
      <c r="B14" s="14" t="s">
        <v>29</v>
      </c>
      <c r="C14" s="15">
        <f t="shared" si="0"/>
        <v>26</v>
      </c>
      <c r="D14" s="15">
        <v>20</v>
      </c>
      <c r="E14" s="15">
        <v>5</v>
      </c>
      <c r="F14" s="15">
        <v>1</v>
      </c>
      <c r="G14" s="15"/>
      <c r="H14" s="15"/>
      <c r="I14" s="15"/>
      <c r="J14" s="15"/>
      <c r="K14" s="15"/>
      <c r="L14" s="15">
        <v>25</v>
      </c>
      <c r="M14" s="15">
        <v>3</v>
      </c>
      <c r="N14" s="16">
        <f t="shared" si="1"/>
        <v>33</v>
      </c>
      <c r="O14" s="17">
        <v>12231</v>
      </c>
      <c r="P14" s="17">
        <f t="shared" si="2"/>
        <v>369.69299999999998</v>
      </c>
      <c r="Q14" s="18">
        <f t="shared" si="3"/>
        <v>100.186803</v>
      </c>
      <c r="R14" s="19">
        <f t="shared" si="4"/>
        <v>5638.6</v>
      </c>
      <c r="S14" s="20">
        <v>5447.7</v>
      </c>
      <c r="T14" s="21">
        <f t="shared" si="7"/>
        <v>5665.6</v>
      </c>
      <c r="U14" s="21">
        <f t="shared" si="8"/>
        <v>5638.6</v>
      </c>
      <c r="V14" s="21">
        <f t="shared" si="9"/>
        <v>5638.6</v>
      </c>
      <c r="W14" s="21">
        <f t="shared" si="9"/>
        <v>5638.6</v>
      </c>
      <c r="X14" s="22"/>
      <c r="Y14" s="23">
        <f t="shared" si="5"/>
        <v>26</v>
      </c>
      <c r="Z14" s="24"/>
      <c r="AA14" s="25">
        <f t="shared" si="10"/>
        <v>5638600</v>
      </c>
      <c r="AB14" s="25">
        <f t="shared" si="11"/>
        <v>5638600</v>
      </c>
      <c r="AC14" s="25">
        <f t="shared" si="11"/>
        <v>5638600</v>
      </c>
      <c r="AD14" s="25"/>
      <c r="AE14" s="25"/>
      <c r="AF14" s="26">
        <f t="shared" si="12"/>
        <v>25</v>
      </c>
      <c r="AG14" s="26">
        <v>21</v>
      </c>
      <c r="AH14" s="26">
        <v>3</v>
      </c>
      <c r="AI14" s="26">
        <v>1</v>
      </c>
      <c r="AJ14" s="26"/>
      <c r="AK14" s="26"/>
      <c r="AL14" s="26"/>
      <c r="AM14" s="26"/>
      <c r="AN14" s="26"/>
      <c r="AO14" s="26">
        <v>0</v>
      </c>
      <c r="AP14" s="16">
        <f t="shared" si="6"/>
        <v>30</v>
      </c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5" s="27" customFormat="1" ht="12" customHeight="1" x14ac:dyDescent="0.2">
      <c r="A15" s="13">
        <v>10</v>
      </c>
      <c r="B15" s="14" t="s">
        <v>30</v>
      </c>
      <c r="C15" s="30">
        <f t="shared" si="0"/>
        <v>48</v>
      </c>
      <c r="D15" s="30">
        <v>35</v>
      </c>
      <c r="E15" s="30">
        <v>12</v>
      </c>
      <c r="F15" s="30"/>
      <c r="G15" s="30"/>
      <c r="H15" s="30"/>
      <c r="I15" s="30"/>
      <c r="J15" s="30"/>
      <c r="K15" s="30">
        <v>1</v>
      </c>
      <c r="L15" s="30">
        <v>48</v>
      </c>
      <c r="M15" s="30">
        <v>15</v>
      </c>
      <c r="N15" s="16">
        <f t="shared" si="1"/>
        <v>67</v>
      </c>
      <c r="O15" s="17">
        <v>12231</v>
      </c>
      <c r="P15" s="31">
        <f t="shared" si="2"/>
        <v>816.46500000000003</v>
      </c>
      <c r="Q15" s="32">
        <f t="shared" si="3"/>
        <v>221.26201500000002</v>
      </c>
      <c r="R15" s="19">
        <f t="shared" si="4"/>
        <v>12452.7</v>
      </c>
      <c r="S15" s="20">
        <v>12413.6</v>
      </c>
      <c r="T15" s="21">
        <f t="shared" si="7"/>
        <v>12910.1</v>
      </c>
      <c r="U15" s="21">
        <f t="shared" si="8"/>
        <v>12452.7</v>
      </c>
      <c r="V15" s="21">
        <f t="shared" si="9"/>
        <v>12452.7</v>
      </c>
      <c r="W15" s="21">
        <f t="shared" si="9"/>
        <v>12452.7</v>
      </c>
      <c r="X15" s="22"/>
      <c r="Y15" s="23">
        <f t="shared" si="5"/>
        <v>48</v>
      </c>
      <c r="Z15" s="24"/>
      <c r="AA15" s="25">
        <f t="shared" si="10"/>
        <v>12452700</v>
      </c>
      <c r="AB15" s="25">
        <f t="shared" si="11"/>
        <v>12452700</v>
      </c>
      <c r="AC15" s="25">
        <f t="shared" si="11"/>
        <v>12452700</v>
      </c>
      <c r="AD15" s="25"/>
      <c r="AE15" s="25"/>
      <c r="AF15" s="26">
        <f t="shared" si="12"/>
        <v>33</v>
      </c>
      <c r="AG15" s="26">
        <v>22</v>
      </c>
      <c r="AH15" s="26">
        <v>10</v>
      </c>
      <c r="AI15" s="26"/>
      <c r="AJ15" s="26"/>
      <c r="AK15" s="26"/>
      <c r="AL15" s="26"/>
      <c r="AM15" s="26"/>
      <c r="AN15" s="26">
        <v>1</v>
      </c>
      <c r="AO15" s="26">
        <v>7</v>
      </c>
      <c r="AP15" s="16">
        <f t="shared" si="6"/>
        <v>50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5" s="27" customFormat="1" ht="12" customHeight="1" x14ac:dyDescent="0.2">
      <c r="A16" s="13">
        <v>11</v>
      </c>
      <c r="B16" s="14" t="s">
        <v>31</v>
      </c>
      <c r="C16" s="15">
        <f t="shared" si="0"/>
        <v>37</v>
      </c>
      <c r="D16" s="15">
        <v>22</v>
      </c>
      <c r="E16" s="15">
        <v>10</v>
      </c>
      <c r="F16" s="15">
        <v>4</v>
      </c>
      <c r="G16" s="15">
        <v>1</v>
      </c>
      <c r="H16" s="15"/>
      <c r="I16" s="15"/>
      <c r="J16" s="15"/>
      <c r="K16" s="15"/>
      <c r="L16" s="15">
        <v>31</v>
      </c>
      <c r="M16" s="15">
        <v>10</v>
      </c>
      <c r="N16" s="16">
        <f t="shared" si="1"/>
        <v>58</v>
      </c>
      <c r="O16" s="17">
        <v>12231</v>
      </c>
      <c r="P16" s="17">
        <f t="shared" si="2"/>
        <v>629.30999999999995</v>
      </c>
      <c r="Q16" s="18">
        <f t="shared" si="3"/>
        <v>170.54301000000001</v>
      </c>
      <c r="R16" s="19">
        <f t="shared" si="4"/>
        <v>9598.2000000000007</v>
      </c>
      <c r="S16" s="20">
        <v>7923.1</v>
      </c>
      <c r="T16" s="21">
        <f t="shared" si="7"/>
        <v>8240</v>
      </c>
      <c r="U16" s="21">
        <f t="shared" si="8"/>
        <v>9598.2000000000007</v>
      </c>
      <c r="V16" s="21">
        <f t="shared" si="9"/>
        <v>9598.2000000000007</v>
      </c>
      <c r="W16" s="21">
        <f t="shared" si="9"/>
        <v>9598.2000000000007</v>
      </c>
      <c r="X16" s="22"/>
      <c r="Y16" s="23">
        <f t="shared" si="5"/>
        <v>37</v>
      </c>
      <c r="Z16" s="24"/>
      <c r="AA16" s="25">
        <f t="shared" si="10"/>
        <v>9598200</v>
      </c>
      <c r="AB16" s="25">
        <f t="shared" si="11"/>
        <v>9598200</v>
      </c>
      <c r="AC16" s="25">
        <f t="shared" si="11"/>
        <v>9598200</v>
      </c>
      <c r="AD16" s="25"/>
      <c r="AE16" s="25"/>
      <c r="AF16" s="26">
        <f t="shared" si="12"/>
        <v>23</v>
      </c>
      <c r="AG16" s="26">
        <v>14</v>
      </c>
      <c r="AH16" s="26">
        <v>6</v>
      </c>
      <c r="AI16" s="26">
        <v>2</v>
      </c>
      <c r="AJ16" s="26">
        <v>1</v>
      </c>
      <c r="AK16" s="26"/>
      <c r="AL16" s="26"/>
      <c r="AM16" s="26"/>
      <c r="AN16" s="26"/>
      <c r="AO16" s="26">
        <v>5</v>
      </c>
      <c r="AP16" s="16">
        <f t="shared" si="6"/>
        <v>36</v>
      </c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s="27" customFormat="1" ht="12" customHeight="1" x14ac:dyDescent="0.2">
      <c r="A17" s="13">
        <v>12</v>
      </c>
      <c r="B17" s="14" t="s">
        <v>32</v>
      </c>
      <c r="C17" s="15">
        <f t="shared" si="0"/>
        <v>94</v>
      </c>
      <c r="D17" s="15">
        <v>68</v>
      </c>
      <c r="E17" s="15">
        <v>17</v>
      </c>
      <c r="F17" s="15">
        <v>5</v>
      </c>
      <c r="G17" s="15">
        <v>4</v>
      </c>
      <c r="H17" s="15"/>
      <c r="I17" s="15"/>
      <c r="J17" s="15"/>
      <c r="K17" s="15"/>
      <c r="L17" s="15">
        <v>95</v>
      </c>
      <c r="M17" s="15">
        <v>0</v>
      </c>
      <c r="N17" s="16">
        <f t="shared" si="1"/>
        <v>133</v>
      </c>
      <c r="O17" s="17">
        <v>12231</v>
      </c>
      <c r="P17" s="17">
        <f t="shared" si="2"/>
        <v>1245</v>
      </c>
      <c r="Q17" s="18">
        <f t="shared" si="3"/>
        <v>337.39500000000004</v>
      </c>
      <c r="R17" s="19">
        <f t="shared" si="4"/>
        <v>18988.7</v>
      </c>
      <c r="S17" s="20">
        <v>20228.7</v>
      </c>
      <c r="T17" s="21">
        <f t="shared" si="7"/>
        <v>21037.8</v>
      </c>
      <c r="U17" s="21">
        <f t="shared" si="8"/>
        <v>18988.7</v>
      </c>
      <c r="V17" s="21">
        <f t="shared" si="9"/>
        <v>18988.7</v>
      </c>
      <c r="W17" s="21">
        <f t="shared" si="9"/>
        <v>18988.7</v>
      </c>
      <c r="X17" s="22"/>
      <c r="Y17" s="23">
        <f t="shared" si="5"/>
        <v>94</v>
      </c>
      <c r="Z17" s="24"/>
      <c r="AA17" s="25">
        <f t="shared" si="10"/>
        <v>18988700</v>
      </c>
      <c r="AB17" s="25">
        <f t="shared" si="11"/>
        <v>18988700</v>
      </c>
      <c r="AC17" s="25">
        <f t="shared" si="11"/>
        <v>18988700</v>
      </c>
      <c r="AD17" s="25"/>
      <c r="AE17" s="25"/>
      <c r="AF17" s="26">
        <f t="shared" si="12"/>
        <v>86</v>
      </c>
      <c r="AG17" s="26">
        <v>60</v>
      </c>
      <c r="AH17" s="26">
        <v>21</v>
      </c>
      <c r="AI17" s="26">
        <v>3</v>
      </c>
      <c r="AJ17" s="26">
        <v>1</v>
      </c>
      <c r="AK17" s="26">
        <v>1</v>
      </c>
      <c r="AL17" s="26"/>
      <c r="AM17" s="26"/>
      <c r="AN17" s="26"/>
      <c r="AO17" s="26">
        <v>0</v>
      </c>
      <c r="AP17" s="16">
        <f t="shared" si="6"/>
        <v>120</v>
      </c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54" s="27" customFormat="1" ht="12" customHeight="1" x14ac:dyDescent="0.2">
      <c r="A18" s="13">
        <v>13</v>
      </c>
      <c r="B18" s="14" t="s">
        <v>33</v>
      </c>
      <c r="C18" s="15">
        <f t="shared" si="0"/>
        <v>35</v>
      </c>
      <c r="D18" s="15">
        <v>24</v>
      </c>
      <c r="E18" s="15">
        <v>6</v>
      </c>
      <c r="F18" s="15">
        <v>2</v>
      </c>
      <c r="G18" s="15"/>
      <c r="H18" s="15">
        <v>1</v>
      </c>
      <c r="I18" s="15">
        <v>2</v>
      </c>
      <c r="J18" s="15"/>
      <c r="K18" s="15"/>
      <c r="L18" s="15">
        <v>33</v>
      </c>
      <c r="M18" s="15">
        <v>35</v>
      </c>
      <c r="N18" s="16">
        <f t="shared" si="1"/>
        <v>59</v>
      </c>
      <c r="O18" s="17">
        <v>12231</v>
      </c>
      <c r="P18" s="17">
        <f t="shared" si="2"/>
        <v>920.08500000000004</v>
      </c>
      <c r="Q18" s="18">
        <f t="shared" si="3"/>
        <v>249.34303500000001</v>
      </c>
      <c r="R18" s="19">
        <f t="shared" si="4"/>
        <v>14033.1</v>
      </c>
      <c r="S18" s="20">
        <v>13484.3</v>
      </c>
      <c r="T18" s="21">
        <f t="shared" si="7"/>
        <v>14023.7</v>
      </c>
      <c r="U18" s="21">
        <f t="shared" si="8"/>
        <v>14033.1</v>
      </c>
      <c r="V18" s="21">
        <f t="shared" si="9"/>
        <v>14033.1</v>
      </c>
      <c r="W18" s="21">
        <f t="shared" si="9"/>
        <v>14033.1</v>
      </c>
      <c r="X18" s="22"/>
      <c r="Y18" s="23">
        <f t="shared" si="5"/>
        <v>35</v>
      </c>
      <c r="Z18" s="24"/>
      <c r="AA18" s="25">
        <f t="shared" si="10"/>
        <v>14033100</v>
      </c>
      <c r="AB18" s="25">
        <f t="shared" si="11"/>
        <v>14033100</v>
      </c>
      <c r="AC18" s="25">
        <f t="shared" si="11"/>
        <v>14033100</v>
      </c>
      <c r="AD18" s="25"/>
      <c r="AE18" s="25"/>
      <c r="AF18" s="26">
        <f t="shared" si="12"/>
        <v>28</v>
      </c>
      <c r="AG18" s="26">
        <v>19</v>
      </c>
      <c r="AH18" s="26">
        <v>5</v>
      </c>
      <c r="AI18" s="26">
        <v>1</v>
      </c>
      <c r="AJ18" s="26">
        <v>1</v>
      </c>
      <c r="AK18" s="26"/>
      <c r="AL18" s="26">
        <v>1</v>
      </c>
      <c r="AM18" s="26">
        <v>1</v>
      </c>
      <c r="AN18" s="26"/>
      <c r="AO18" s="26">
        <v>27</v>
      </c>
      <c r="AP18" s="16">
        <f t="shared" si="6"/>
        <v>49</v>
      </c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</row>
    <row r="19" spans="1:54" s="27" customFormat="1" ht="12" customHeight="1" x14ac:dyDescent="0.2">
      <c r="A19" s="13">
        <v>14</v>
      </c>
      <c r="B19" s="14" t="s">
        <v>34</v>
      </c>
      <c r="C19" s="15">
        <f t="shared" si="0"/>
        <v>30</v>
      </c>
      <c r="D19" s="15">
        <v>26</v>
      </c>
      <c r="E19" s="15">
        <v>2</v>
      </c>
      <c r="F19" s="15">
        <v>1</v>
      </c>
      <c r="G19" s="15">
        <v>1</v>
      </c>
      <c r="H19" s="15"/>
      <c r="I19" s="15"/>
      <c r="J19" s="15"/>
      <c r="K19" s="15"/>
      <c r="L19" s="15">
        <v>37</v>
      </c>
      <c r="M19" s="15">
        <v>18</v>
      </c>
      <c r="N19" s="16">
        <f t="shared" si="1"/>
        <v>37</v>
      </c>
      <c r="O19" s="17">
        <v>12231</v>
      </c>
      <c r="P19" s="17">
        <f t="shared" si="2"/>
        <v>601.15800000000002</v>
      </c>
      <c r="Q19" s="18">
        <f>P19*0.271</f>
        <v>162.91381800000002</v>
      </c>
      <c r="R19" s="19">
        <f t="shared" si="4"/>
        <v>9168.9</v>
      </c>
      <c r="S19" s="20">
        <v>10678.5</v>
      </c>
      <c r="T19" s="21">
        <f t="shared" si="7"/>
        <v>11105.6</v>
      </c>
      <c r="U19" s="21">
        <f t="shared" si="8"/>
        <v>9168.9</v>
      </c>
      <c r="V19" s="21">
        <f t="shared" si="9"/>
        <v>9168.9</v>
      </c>
      <c r="W19" s="21">
        <f t="shared" si="9"/>
        <v>9168.9</v>
      </c>
      <c r="X19" s="22"/>
      <c r="Y19" s="23">
        <f t="shared" si="5"/>
        <v>30</v>
      </c>
      <c r="Z19" s="24"/>
      <c r="AA19" s="25">
        <f t="shared" si="10"/>
        <v>9168900</v>
      </c>
      <c r="AB19" s="25">
        <f t="shared" si="11"/>
        <v>9168900</v>
      </c>
      <c r="AC19" s="25">
        <f t="shared" si="11"/>
        <v>9168900</v>
      </c>
      <c r="AD19" s="25"/>
      <c r="AE19" s="25"/>
      <c r="AF19" s="26">
        <f t="shared" si="12"/>
        <v>39</v>
      </c>
      <c r="AG19" s="26">
        <v>31</v>
      </c>
      <c r="AH19" s="26">
        <v>6</v>
      </c>
      <c r="AI19" s="26">
        <v>1</v>
      </c>
      <c r="AJ19" s="26"/>
      <c r="AK19" s="26">
        <v>1</v>
      </c>
      <c r="AL19" s="26"/>
      <c r="AM19" s="26"/>
      <c r="AN19" s="26"/>
      <c r="AO19" s="26">
        <v>24</v>
      </c>
      <c r="AP19" s="16">
        <f t="shared" si="6"/>
        <v>51</v>
      </c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</row>
    <row r="20" spans="1:54" s="27" customFormat="1" ht="12" customHeight="1" x14ac:dyDescent="0.2">
      <c r="A20" s="13">
        <v>15</v>
      </c>
      <c r="B20" s="14" t="s">
        <v>35</v>
      </c>
      <c r="C20" s="15">
        <f t="shared" si="0"/>
        <v>27</v>
      </c>
      <c r="D20" s="15">
        <v>12</v>
      </c>
      <c r="E20" s="15">
        <v>8</v>
      </c>
      <c r="F20" s="15">
        <v>5</v>
      </c>
      <c r="G20" s="15">
        <v>1</v>
      </c>
      <c r="H20" s="15">
        <v>1</v>
      </c>
      <c r="I20" s="15"/>
      <c r="J20" s="15"/>
      <c r="K20" s="15"/>
      <c r="L20" s="15">
        <v>25</v>
      </c>
      <c r="M20" s="15">
        <v>30</v>
      </c>
      <c r="N20" s="16">
        <f t="shared" si="1"/>
        <v>52</v>
      </c>
      <c r="O20" s="17">
        <v>12231</v>
      </c>
      <c r="P20" s="17">
        <f t="shared" si="2"/>
        <v>765.93000000000006</v>
      </c>
      <c r="Q20" s="18">
        <f t="shared" si="3"/>
        <v>207.56703000000005</v>
      </c>
      <c r="R20" s="19">
        <f t="shared" si="4"/>
        <v>11682</v>
      </c>
      <c r="S20" s="20">
        <v>10685.9</v>
      </c>
      <c r="T20" s="21">
        <f t="shared" si="7"/>
        <v>11113.3</v>
      </c>
      <c r="U20" s="21">
        <f t="shared" si="8"/>
        <v>11682</v>
      </c>
      <c r="V20" s="21">
        <f t="shared" si="9"/>
        <v>11682</v>
      </c>
      <c r="W20" s="21">
        <f t="shared" si="9"/>
        <v>11682</v>
      </c>
      <c r="X20" s="22"/>
      <c r="Y20" s="23">
        <f t="shared" si="5"/>
        <v>27</v>
      </c>
      <c r="Z20" s="24"/>
      <c r="AA20" s="25">
        <f t="shared" si="10"/>
        <v>11682000</v>
      </c>
      <c r="AB20" s="25">
        <f t="shared" si="11"/>
        <v>11682000</v>
      </c>
      <c r="AC20" s="25">
        <f t="shared" si="11"/>
        <v>11682000</v>
      </c>
      <c r="AD20" s="25"/>
      <c r="AE20" s="25"/>
      <c r="AF20" s="26">
        <f t="shared" si="12"/>
        <v>31</v>
      </c>
      <c r="AG20" s="26">
        <v>15</v>
      </c>
      <c r="AH20" s="26">
        <v>10</v>
      </c>
      <c r="AI20" s="26">
        <v>3</v>
      </c>
      <c r="AJ20" s="26">
        <v>2</v>
      </c>
      <c r="AK20" s="26">
        <v>1</v>
      </c>
      <c r="AL20" s="26"/>
      <c r="AM20" s="26"/>
      <c r="AN20" s="26"/>
      <c r="AO20" s="26">
        <v>33</v>
      </c>
      <c r="AP20" s="16">
        <f t="shared" si="6"/>
        <v>57</v>
      </c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</row>
    <row r="21" spans="1:54" s="27" customFormat="1" ht="12" customHeight="1" x14ac:dyDescent="0.2">
      <c r="A21" s="13">
        <v>16</v>
      </c>
      <c r="B21" s="14" t="s">
        <v>36</v>
      </c>
      <c r="C21" s="15">
        <f t="shared" si="0"/>
        <v>59</v>
      </c>
      <c r="D21" s="15">
        <v>50</v>
      </c>
      <c r="E21" s="15">
        <v>5</v>
      </c>
      <c r="F21" s="15">
        <v>4</v>
      </c>
      <c r="G21" s="15"/>
      <c r="H21" s="15"/>
      <c r="I21" s="15"/>
      <c r="J21" s="15"/>
      <c r="K21" s="15"/>
      <c r="L21" s="15">
        <v>52</v>
      </c>
      <c r="M21" s="15">
        <v>31</v>
      </c>
      <c r="N21" s="16">
        <f t="shared" si="1"/>
        <v>72</v>
      </c>
      <c r="O21" s="17">
        <v>12231</v>
      </c>
      <c r="P21" s="17">
        <f t="shared" si="2"/>
        <v>1126.1610000000001</v>
      </c>
      <c r="Q21" s="18">
        <f t="shared" si="3"/>
        <v>305.18963100000002</v>
      </c>
      <c r="R21" s="19">
        <f t="shared" si="4"/>
        <v>17176.2</v>
      </c>
      <c r="S21" s="20">
        <v>15170.9</v>
      </c>
      <c r="T21" s="21">
        <f t="shared" si="7"/>
        <v>15777.7</v>
      </c>
      <c r="U21" s="21">
        <f t="shared" si="8"/>
        <v>17176.2</v>
      </c>
      <c r="V21" s="21">
        <f t="shared" si="9"/>
        <v>17176.2</v>
      </c>
      <c r="W21" s="21">
        <f t="shared" si="9"/>
        <v>17176.2</v>
      </c>
      <c r="X21" s="22"/>
      <c r="Y21" s="23">
        <f t="shared" si="5"/>
        <v>59</v>
      </c>
      <c r="Z21" s="24"/>
      <c r="AA21" s="25">
        <f t="shared" si="10"/>
        <v>17176200</v>
      </c>
      <c r="AB21" s="25">
        <f t="shared" si="11"/>
        <v>17176200</v>
      </c>
      <c r="AC21" s="25">
        <f t="shared" si="11"/>
        <v>17176200</v>
      </c>
      <c r="AD21" s="25"/>
      <c r="AE21" s="25"/>
      <c r="AF21" s="26">
        <f t="shared" si="12"/>
        <v>48</v>
      </c>
      <c r="AG21" s="26">
        <v>40</v>
      </c>
      <c r="AH21" s="26">
        <v>5</v>
      </c>
      <c r="AI21" s="26">
        <v>3</v>
      </c>
      <c r="AJ21" s="26"/>
      <c r="AK21" s="26"/>
      <c r="AL21" s="26"/>
      <c r="AM21" s="26"/>
      <c r="AN21" s="26"/>
      <c r="AO21" s="26">
        <v>23</v>
      </c>
      <c r="AP21" s="16">
        <f t="shared" si="6"/>
        <v>59</v>
      </c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</row>
    <row r="22" spans="1:54" s="27" customFormat="1" ht="12" customHeight="1" x14ac:dyDescent="0.2">
      <c r="A22" s="13">
        <v>17</v>
      </c>
      <c r="B22" s="14" t="s">
        <v>37</v>
      </c>
      <c r="C22" s="15">
        <f t="shared" si="0"/>
        <v>43</v>
      </c>
      <c r="D22" s="15">
        <v>29</v>
      </c>
      <c r="E22" s="15">
        <v>10</v>
      </c>
      <c r="F22" s="15">
        <v>2</v>
      </c>
      <c r="G22" s="15">
        <v>1</v>
      </c>
      <c r="H22" s="15"/>
      <c r="I22" s="15">
        <v>1</v>
      </c>
      <c r="J22" s="15"/>
      <c r="K22" s="15"/>
      <c r="L22" s="15">
        <v>44</v>
      </c>
      <c r="M22" s="15">
        <v>30</v>
      </c>
      <c r="N22" s="16">
        <f t="shared" si="1"/>
        <v>65</v>
      </c>
      <c r="O22" s="17">
        <v>12231</v>
      </c>
      <c r="P22" s="17">
        <f t="shared" si="2"/>
        <v>948.93000000000006</v>
      </c>
      <c r="Q22" s="18">
        <f t="shared" si="3"/>
        <v>257.16003000000006</v>
      </c>
      <c r="R22" s="19">
        <f t="shared" si="4"/>
        <v>14473.1</v>
      </c>
      <c r="S22" s="20">
        <v>14715.1</v>
      </c>
      <c r="T22" s="21">
        <f t="shared" si="7"/>
        <v>15303.7</v>
      </c>
      <c r="U22" s="21">
        <f t="shared" si="8"/>
        <v>14473.1</v>
      </c>
      <c r="V22" s="21">
        <f t="shared" si="9"/>
        <v>14473.1</v>
      </c>
      <c r="W22" s="21">
        <f t="shared" si="9"/>
        <v>14473.1</v>
      </c>
      <c r="X22" s="22"/>
      <c r="Y22" s="23">
        <f t="shared" si="5"/>
        <v>43</v>
      </c>
      <c r="Z22" s="24"/>
      <c r="AA22" s="25">
        <f t="shared" si="10"/>
        <v>14473100</v>
      </c>
      <c r="AB22" s="25">
        <f t="shared" si="11"/>
        <v>14473100</v>
      </c>
      <c r="AC22" s="25">
        <f t="shared" si="11"/>
        <v>14473100</v>
      </c>
      <c r="AD22" s="25"/>
      <c r="AE22" s="25"/>
      <c r="AF22" s="26">
        <f t="shared" si="12"/>
        <v>45</v>
      </c>
      <c r="AG22" s="26">
        <v>31</v>
      </c>
      <c r="AH22" s="26">
        <v>10</v>
      </c>
      <c r="AI22" s="26"/>
      <c r="AJ22" s="26">
        <v>2</v>
      </c>
      <c r="AK22" s="26">
        <v>1</v>
      </c>
      <c r="AL22" s="26">
        <v>1</v>
      </c>
      <c r="AM22" s="26"/>
      <c r="AN22" s="26"/>
      <c r="AO22" s="26">
        <v>27</v>
      </c>
      <c r="AP22" s="16">
        <f t="shared" si="6"/>
        <v>70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</row>
    <row r="23" spans="1:54" s="27" customFormat="1" ht="12" customHeight="1" x14ac:dyDescent="0.2">
      <c r="A23" s="13">
        <v>18</v>
      </c>
      <c r="B23" s="14" t="s">
        <v>38</v>
      </c>
      <c r="C23" s="15">
        <f t="shared" si="0"/>
        <v>16</v>
      </c>
      <c r="D23" s="15">
        <v>8</v>
      </c>
      <c r="E23" s="15">
        <v>5</v>
      </c>
      <c r="F23" s="15">
        <v>1</v>
      </c>
      <c r="G23" s="15">
        <v>1</v>
      </c>
      <c r="H23" s="15"/>
      <c r="I23" s="15"/>
      <c r="J23" s="15"/>
      <c r="K23" s="15">
        <v>1</v>
      </c>
      <c r="L23" s="15">
        <v>17</v>
      </c>
      <c r="M23" s="15">
        <v>10</v>
      </c>
      <c r="N23" s="16">
        <f t="shared" si="1"/>
        <v>33</v>
      </c>
      <c r="O23" s="17">
        <v>12231</v>
      </c>
      <c r="P23" s="17">
        <f t="shared" si="2"/>
        <v>365.31</v>
      </c>
      <c r="Q23" s="18">
        <f t="shared" si="3"/>
        <v>98.999010000000013</v>
      </c>
      <c r="R23" s="19">
        <f t="shared" si="4"/>
        <v>5571.7</v>
      </c>
      <c r="S23" s="20">
        <v>6326.2</v>
      </c>
      <c r="T23" s="21">
        <f t="shared" si="7"/>
        <v>6579.2</v>
      </c>
      <c r="U23" s="21">
        <f t="shared" si="8"/>
        <v>5571.7</v>
      </c>
      <c r="V23" s="21">
        <f t="shared" ref="V23:W23" si="13">U23</f>
        <v>5571.7</v>
      </c>
      <c r="W23" s="21">
        <f t="shared" si="13"/>
        <v>5571.7</v>
      </c>
      <c r="X23" s="22"/>
      <c r="Y23" s="23">
        <f t="shared" si="5"/>
        <v>16</v>
      </c>
      <c r="Z23" s="24"/>
      <c r="AA23" s="25">
        <f t="shared" si="10"/>
        <v>5571700</v>
      </c>
      <c r="AB23" s="25">
        <f t="shared" ref="AB23:AC23" si="14">AA23</f>
        <v>5571700</v>
      </c>
      <c r="AC23" s="25">
        <f t="shared" si="14"/>
        <v>5571700</v>
      </c>
      <c r="AD23" s="25"/>
      <c r="AE23" s="25"/>
      <c r="AF23" s="26">
        <f t="shared" si="12"/>
        <v>19</v>
      </c>
      <c r="AG23" s="26">
        <v>9</v>
      </c>
      <c r="AH23" s="26">
        <v>6</v>
      </c>
      <c r="AI23" s="26">
        <v>3</v>
      </c>
      <c r="AJ23" s="26"/>
      <c r="AK23" s="26"/>
      <c r="AL23" s="26"/>
      <c r="AM23" s="26"/>
      <c r="AN23" s="26">
        <v>1</v>
      </c>
      <c r="AO23" s="26">
        <v>9</v>
      </c>
      <c r="AP23" s="16">
        <f t="shared" si="6"/>
        <v>38</v>
      </c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</row>
    <row r="24" spans="1:54" s="47" customFormat="1" ht="12.75" x14ac:dyDescent="0.2">
      <c r="A24" s="33">
        <v>19</v>
      </c>
      <c r="B24" s="34" t="s">
        <v>39</v>
      </c>
      <c r="C24" s="35">
        <f t="shared" ref="C24:N24" si="15">SUM(C6:C23)</f>
        <v>1002</v>
      </c>
      <c r="D24" s="35">
        <f t="shared" si="15"/>
        <v>698</v>
      </c>
      <c r="E24" s="35">
        <f t="shared" si="15"/>
        <v>190</v>
      </c>
      <c r="F24" s="35">
        <f t="shared" si="15"/>
        <v>65</v>
      </c>
      <c r="G24" s="35">
        <f t="shared" si="15"/>
        <v>26</v>
      </c>
      <c r="H24" s="35">
        <f t="shared" si="15"/>
        <v>8</v>
      </c>
      <c r="I24" s="35">
        <f t="shared" si="15"/>
        <v>7</v>
      </c>
      <c r="J24" s="35">
        <f t="shared" si="15"/>
        <v>3</v>
      </c>
      <c r="K24" s="35">
        <f t="shared" si="15"/>
        <v>5</v>
      </c>
      <c r="L24" s="35">
        <f t="shared" si="15"/>
        <v>978</v>
      </c>
      <c r="M24" s="35">
        <f t="shared" si="15"/>
        <v>490</v>
      </c>
      <c r="N24" s="35">
        <f t="shared" si="15"/>
        <v>1520</v>
      </c>
      <c r="O24" s="36">
        <v>6580</v>
      </c>
      <c r="P24" s="37">
        <f t="shared" ref="P24:Y24" si="16">SUM(P6:P23)</f>
        <v>19571.190000000002</v>
      </c>
      <c r="Q24" s="37">
        <f t="shared" si="16"/>
        <v>5303.7924900000007</v>
      </c>
      <c r="R24" s="38">
        <f t="shared" si="16"/>
        <v>298499.8</v>
      </c>
      <c r="S24" s="38">
        <f t="shared" si="16"/>
        <v>289848.80000000005</v>
      </c>
      <c r="T24" s="38">
        <f t="shared" si="16"/>
        <v>301442.60000000009</v>
      </c>
      <c r="U24" s="38">
        <f t="shared" si="16"/>
        <v>298499.8</v>
      </c>
      <c r="V24" s="38">
        <f t="shared" si="16"/>
        <v>298499.8</v>
      </c>
      <c r="W24" s="38">
        <f t="shared" si="16"/>
        <v>298499.8</v>
      </c>
      <c r="X24" s="39">
        <f t="shared" si="16"/>
        <v>0</v>
      </c>
      <c r="Y24" s="40">
        <f t="shared" si="16"/>
        <v>1002</v>
      </c>
      <c r="Z24" s="41"/>
      <c r="AA24" s="42">
        <f>SUM(AA6:AA23)</f>
        <v>298499800</v>
      </c>
      <c r="AB24" s="43">
        <f t="shared" ref="AB24:AC24" si="17">SUM(AB6:AB23)</f>
        <v>298499800</v>
      </c>
      <c r="AC24" s="44">
        <f t="shared" si="17"/>
        <v>298499800</v>
      </c>
      <c r="AD24" s="25"/>
      <c r="AE24" s="45"/>
      <c r="AF24" s="46">
        <f t="shared" ref="AF24:AP24" si="18">SUM(AF6:AF23)</f>
        <v>911</v>
      </c>
      <c r="AG24" s="46"/>
      <c r="AH24" s="46"/>
      <c r="AI24" s="46"/>
      <c r="AJ24" s="46"/>
      <c r="AK24" s="46"/>
      <c r="AL24" s="46"/>
      <c r="AM24" s="46"/>
      <c r="AN24" s="46"/>
      <c r="AO24" s="46"/>
      <c r="AP24" s="46">
        <f t="shared" si="18"/>
        <v>1341</v>
      </c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</row>
    <row r="25" spans="1:54" s="51" customFormat="1" hidden="1" x14ac:dyDescent="0.2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>
        <f>R24/S24-100%</f>
        <v>2.984659588033467E-2</v>
      </c>
      <c r="S25" s="50"/>
      <c r="T25" s="49">
        <f>T24/S24-100%</f>
        <v>3.9999475588651912E-2</v>
      </c>
      <c r="U25" s="49"/>
      <c r="V25" s="49"/>
      <c r="W25" s="49"/>
      <c r="AA25" s="52"/>
      <c r="AB25" s="11"/>
      <c r="AC25" s="11"/>
      <c r="AD25" s="52"/>
      <c r="AE25" s="52"/>
      <c r="AF25" s="53">
        <f t="shared" ref="AF25:AN25" si="19">C24-AF24</f>
        <v>91</v>
      </c>
      <c r="AG25" s="53">
        <f t="shared" si="19"/>
        <v>698</v>
      </c>
      <c r="AH25" s="53">
        <f t="shared" si="19"/>
        <v>190</v>
      </c>
      <c r="AI25" s="53">
        <f t="shared" si="19"/>
        <v>65</v>
      </c>
      <c r="AJ25" s="53">
        <f t="shared" si="19"/>
        <v>26</v>
      </c>
      <c r="AK25" s="53">
        <f t="shared" si="19"/>
        <v>8</v>
      </c>
      <c r="AL25" s="53">
        <f t="shared" si="19"/>
        <v>7</v>
      </c>
      <c r="AM25" s="53">
        <f t="shared" si="19"/>
        <v>3</v>
      </c>
      <c r="AN25" s="53">
        <f t="shared" si="19"/>
        <v>5</v>
      </c>
      <c r="AO25" s="53">
        <f>M24-AO24</f>
        <v>490</v>
      </c>
      <c r="AP25" s="53">
        <f>M24-AP24</f>
        <v>-851</v>
      </c>
    </row>
    <row r="26" spans="1:54" s="54" customFormat="1" hidden="1" x14ac:dyDescent="0.2">
      <c r="A26" s="54">
        <v>1</v>
      </c>
      <c r="B26" s="54">
        <v>2</v>
      </c>
      <c r="C26" s="54">
        <v>3</v>
      </c>
      <c r="D26" s="54">
        <v>4</v>
      </c>
      <c r="E26" s="54">
        <v>5</v>
      </c>
      <c r="F26" s="54">
        <v>6</v>
      </c>
      <c r="G26" s="54">
        <v>7</v>
      </c>
      <c r="H26" s="54">
        <v>8</v>
      </c>
      <c r="I26" s="54">
        <v>9</v>
      </c>
      <c r="J26" s="54">
        <v>10</v>
      </c>
      <c r="K26" s="54">
        <v>11</v>
      </c>
      <c r="L26" s="54">
        <v>12</v>
      </c>
      <c r="M26" s="54">
        <v>13</v>
      </c>
      <c r="N26" s="54">
        <v>14</v>
      </c>
      <c r="O26" s="54">
        <v>15</v>
      </c>
      <c r="P26" s="54">
        <v>16</v>
      </c>
      <c r="Q26" s="54">
        <v>17</v>
      </c>
      <c r="R26" s="54">
        <v>18</v>
      </c>
      <c r="S26" s="54">
        <v>19</v>
      </c>
      <c r="T26" s="54">
        <v>20</v>
      </c>
      <c r="U26" s="54">
        <v>21</v>
      </c>
      <c r="X26" s="54">
        <v>23</v>
      </c>
      <c r="Y26" s="54">
        <v>24</v>
      </c>
      <c r="AA26" s="55"/>
      <c r="AB26" s="56"/>
      <c r="AC26" s="56"/>
      <c r="AD26" s="55"/>
      <c r="AE26" s="55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</row>
    <row r="27" spans="1:54" ht="40.15" hidden="1" customHeight="1" x14ac:dyDescent="0.2">
      <c r="B27" s="66" t="s">
        <v>40</v>
      </c>
      <c r="C27" s="66"/>
      <c r="D27" s="58">
        <v>12</v>
      </c>
      <c r="E27" s="58">
        <v>15</v>
      </c>
      <c r="F27" s="58">
        <v>18</v>
      </c>
      <c r="G27" s="58">
        <v>21</v>
      </c>
      <c r="H27" s="58">
        <v>24</v>
      </c>
      <c r="I27" s="58">
        <v>27</v>
      </c>
      <c r="J27" s="58">
        <v>30</v>
      </c>
      <c r="K27" s="58">
        <v>33</v>
      </c>
      <c r="L27" s="59"/>
      <c r="M27" s="59"/>
      <c r="N27" s="59"/>
      <c r="O27" s="59"/>
      <c r="P27" s="59"/>
      <c r="R27" s="60"/>
    </row>
  </sheetData>
  <sheetProtection selectLockedCells="1" selectUnlockedCells="1"/>
  <mergeCells count="18">
    <mergeCell ref="B2:R2"/>
    <mergeCell ref="A4:A5"/>
    <mergeCell ref="B4:B5"/>
    <mergeCell ref="C4:C5"/>
    <mergeCell ref="D4:K4"/>
    <mergeCell ref="M4:M5"/>
    <mergeCell ref="N4:N5"/>
    <mergeCell ref="R4:R5"/>
    <mergeCell ref="AG4:AN4"/>
    <mergeCell ref="AO4:AO5"/>
    <mergeCell ref="AA5:AC5"/>
    <mergeCell ref="B27:C27"/>
    <mergeCell ref="S4:S5"/>
    <mergeCell ref="T4:T5"/>
    <mergeCell ref="U4:W4"/>
    <mergeCell ref="X4:X5"/>
    <mergeCell ref="Y4:Y5"/>
    <mergeCell ref="AF4:AF5"/>
  </mergeCells>
  <pageMargins left="0.35" right="0.2298611111111111" top="1" bottom="1" header="0.51180555555555551" footer="0.51180555555555551"/>
  <pageSetup paperSize="9" scale="79" firstPageNumber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Вознаграждение </vt:lpstr>
      <vt:lpstr>'Вознаграждение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Павлова</dc:creator>
  <cp:lastModifiedBy>Елена Александровна Павлова</cp:lastModifiedBy>
  <cp:lastPrinted>2021-08-31T07:34:34Z</cp:lastPrinted>
  <dcterms:created xsi:type="dcterms:W3CDTF">2021-08-18T13:44:07Z</dcterms:created>
  <dcterms:modified xsi:type="dcterms:W3CDTF">2021-08-31T07:34:36Z</dcterms:modified>
</cp:coreProperties>
</file>