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адры" sheetId="1" r:id="rId1"/>
  </sheets>
  <definedNames>
    <definedName name="_xlnm.Print_Titles" localSheetId="0">кадры!$A:$B</definedName>
    <definedName name="_xlnm.Print_Area" localSheetId="0">кадры!$A$1:$X$27</definedName>
  </definedNames>
  <calcPr calcId="145621"/>
</workbook>
</file>

<file path=xl/calcChain.xml><?xml version="1.0" encoding="utf-8"?>
<calcChain xmlns="http://schemas.openxmlformats.org/spreadsheetml/2006/main">
  <c r="H26" i="1" l="1"/>
  <c r="G26" i="1"/>
  <c r="O25" i="1"/>
  <c r="S25" i="1" s="1"/>
  <c r="F25" i="1"/>
  <c r="I25" i="1" s="1"/>
  <c r="N25" i="1" s="1"/>
  <c r="O24" i="1"/>
  <c r="S24" i="1" s="1"/>
  <c r="F24" i="1"/>
  <c r="I24" i="1" s="1"/>
  <c r="N24" i="1" s="1"/>
  <c r="O23" i="1"/>
  <c r="S23" i="1" s="1"/>
  <c r="F23" i="1"/>
  <c r="I23" i="1" s="1"/>
  <c r="N23" i="1" s="1"/>
  <c r="O22" i="1"/>
  <c r="S22" i="1" s="1"/>
  <c r="F22" i="1"/>
  <c r="I22" i="1" s="1"/>
  <c r="N22" i="1" s="1"/>
  <c r="O21" i="1"/>
  <c r="S21" i="1" s="1"/>
  <c r="F21" i="1"/>
  <c r="I21" i="1" s="1"/>
  <c r="N21" i="1" s="1"/>
  <c r="O20" i="1"/>
  <c r="S20" i="1" s="1"/>
  <c r="F20" i="1"/>
  <c r="I20" i="1" s="1"/>
  <c r="N20" i="1" s="1"/>
  <c r="O19" i="1"/>
  <c r="S19" i="1" s="1"/>
  <c r="F19" i="1"/>
  <c r="I19" i="1" s="1"/>
  <c r="O18" i="1"/>
  <c r="S18" i="1" s="1"/>
  <c r="F18" i="1"/>
  <c r="I18" i="1" s="1"/>
  <c r="O17" i="1"/>
  <c r="S17" i="1" s="1"/>
  <c r="F17" i="1"/>
  <c r="I17" i="1" s="1"/>
  <c r="O16" i="1"/>
  <c r="S16" i="1" s="1"/>
  <c r="F16" i="1"/>
  <c r="I16" i="1" s="1"/>
  <c r="N16" i="1" s="1"/>
  <c r="O15" i="1"/>
  <c r="S15" i="1" s="1"/>
  <c r="F15" i="1"/>
  <c r="I15" i="1" s="1"/>
  <c r="N15" i="1" s="1"/>
  <c r="O14" i="1"/>
  <c r="S14" i="1" s="1"/>
  <c r="F14" i="1"/>
  <c r="I14" i="1" s="1"/>
  <c r="N14" i="1" s="1"/>
  <c r="O13" i="1"/>
  <c r="S13" i="1" s="1"/>
  <c r="F13" i="1"/>
  <c r="I13" i="1" s="1"/>
  <c r="N13" i="1" s="1"/>
  <c r="O12" i="1"/>
  <c r="S12" i="1" s="1"/>
  <c r="F12" i="1"/>
  <c r="I12" i="1" s="1"/>
  <c r="N12" i="1" s="1"/>
  <c r="O11" i="1"/>
  <c r="S11" i="1" s="1"/>
  <c r="F11" i="1"/>
  <c r="I11" i="1" s="1"/>
  <c r="N11" i="1" s="1"/>
  <c r="O10" i="1"/>
  <c r="S10" i="1" s="1"/>
  <c r="F10" i="1"/>
  <c r="I10" i="1" s="1"/>
  <c r="N10" i="1" s="1"/>
  <c r="O9" i="1"/>
  <c r="S9" i="1" s="1"/>
  <c r="F9" i="1"/>
  <c r="I9" i="1" s="1"/>
  <c r="O8" i="1"/>
  <c r="S8" i="1" s="1"/>
  <c r="F8" i="1"/>
  <c r="F26" i="1" s="1"/>
  <c r="N9" i="1" l="1"/>
  <c r="K9" i="1"/>
  <c r="R10" i="1"/>
  <c r="T10" i="1" s="1"/>
  <c r="U10" i="1" s="1"/>
  <c r="X10" i="1" s="1"/>
  <c r="P10" i="1"/>
  <c r="Q10" i="1" s="1"/>
  <c r="W10" i="1" s="1"/>
  <c r="R12" i="1"/>
  <c r="T12" i="1" s="1"/>
  <c r="U12" i="1" s="1"/>
  <c r="X12" i="1" s="1"/>
  <c r="P12" i="1"/>
  <c r="Q12" i="1" s="1"/>
  <c r="W12" i="1" s="1"/>
  <c r="R14" i="1"/>
  <c r="T14" i="1" s="1"/>
  <c r="U14" i="1" s="1"/>
  <c r="X14" i="1" s="1"/>
  <c r="P14" i="1"/>
  <c r="Q14" i="1" s="1"/>
  <c r="W14" i="1" s="1"/>
  <c r="I8" i="1"/>
  <c r="K10" i="1"/>
  <c r="K11" i="1"/>
  <c r="K12" i="1"/>
  <c r="K13" i="1"/>
  <c r="K14" i="1"/>
  <c r="K15" i="1"/>
  <c r="K16" i="1"/>
  <c r="N18" i="1"/>
  <c r="K18" i="1"/>
  <c r="R20" i="1"/>
  <c r="T20" i="1" s="1"/>
  <c r="U20" i="1" s="1"/>
  <c r="X20" i="1" s="1"/>
  <c r="P20" i="1"/>
  <c r="Q20" i="1" s="1"/>
  <c r="W20" i="1" s="1"/>
  <c r="R11" i="1"/>
  <c r="T11" i="1" s="1"/>
  <c r="U11" i="1" s="1"/>
  <c r="X11" i="1" s="1"/>
  <c r="P11" i="1"/>
  <c r="Q11" i="1" s="1"/>
  <c r="W11" i="1" s="1"/>
  <c r="R13" i="1"/>
  <c r="T13" i="1" s="1"/>
  <c r="U13" i="1" s="1"/>
  <c r="X13" i="1" s="1"/>
  <c r="P13" i="1"/>
  <c r="Q13" i="1" s="1"/>
  <c r="W13" i="1" s="1"/>
  <c r="R15" i="1"/>
  <c r="T15" i="1" s="1"/>
  <c r="U15" i="1" s="1"/>
  <c r="X15" i="1" s="1"/>
  <c r="P15" i="1"/>
  <c r="Q15" i="1" s="1"/>
  <c r="W15" i="1" s="1"/>
  <c r="R16" i="1"/>
  <c r="T16" i="1" s="1"/>
  <c r="U16" i="1" s="1"/>
  <c r="X16" i="1" s="1"/>
  <c r="P16" i="1"/>
  <c r="Q16" i="1" s="1"/>
  <c r="W16" i="1" s="1"/>
  <c r="N17" i="1"/>
  <c r="K17" i="1"/>
  <c r="N19" i="1"/>
  <c r="K19" i="1"/>
  <c r="K20" i="1"/>
  <c r="K21" i="1"/>
  <c r="K22" i="1"/>
  <c r="K23" i="1"/>
  <c r="K24" i="1"/>
  <c r="K25" i="1"/>
  <c r="R21" i="1"/>
  <c r="T21" i="1" s="1"/>
  <c r="U21" i="1" s="1"/>
  <c r="X21" i="1" s="1"/>
  <c r="P21" i="1"/>
  <c r="Q21" i="1" s="1"/>
  <c r="W21" i="1" s="1"/>
  <c r="R22" i="1"/>
  <c r="T22" i="1" s="1"/>
  <c r="U22" i="1" s="1"/>
  <c r="X22" i="1" s="1"/>
  <c r="P22" i="1"/>
  <c r="Q22" i="1" s="1"/>
  <c r="W22" i="1" s="1"/>
  <c r="R23" i="1"/>
  <c r="T23" i="1" s="1"/>
  <c r="U23" i="1" s="1"/>
  <c r="X23" i="1" s="1"/>
  <c r="P23" i="1"/>
  <c r="Q23" i="1" s="1"/>
  <c r="W23" i="1" s="1"/>
  <c r="R24" i="1"/>
  <c r="T24" i="1" s="1"/>
  <c r="U24" i="1" s="1"/>
  <c r="X24" i="1" s="1"/>
  <c r="P24" i="1"/>
  <c r="Q24" i="1" s="1"/>
  <c r="W24" i="1" s="1"/>
  <c r="R25" i="1"/>
  <c r="T25" i="1" s="1"/>
  <c r="U25" i="1" s="1"/>
  <c r="X25" i="1" s="1"/>
  <c r="P25" i="1"/>
  <c r="Q25" i="1" s="1"/>
  <c r="W25" i="1" s="1"/>
  <c r="L25" i="1" l="1"/>
  <c r="V25" i="1" s="1"/>
  <c r="L23" i="1"/>
  <c r="V23" i="1" s="1"/>
  <c r="L21" i="1"/>
  <c r="V21" i="1" s="1"/>
  <c r="L19" i="1"/>
  <c r="V19" i="1" s="1"/>
  <c r="L17" i="1"/>
  <c r="V17" i="1" s="1"/>
  <c r="L18" i="1"/>
  <c r="V18" i="1" s="1"/>
  <c r="L16" i="1"/>
  <c r="V16" i="1" s="1"/>
  <c r="L14" i="1"/>
  <c r="V14" i="1" s="1"/>
  <c r="L12" i="1"/>
  <c r="V12" i="1" s="1"/>
  <c r="L10" i="1"/>
  <c r="V10" i="1" s="1"/>
  <c r="M9" i="1"/>
  <c r="L9" i="1"/>
  <c r="V9" i="1" s="1"/>
  <c r="L24" i="1"/>
  <c r="V24" i="1" s="1"/>
  <c r="L22" i="1"/>
  <c r="V22" i="1" s="1"/>
  <c r="L20" i="1"/>
  <c r="V20" i="1" s="1"/>
  <c r="R19" i="1"/>
  <c r="T19" i="1" s="1"/>
  <c r="U19" i="1" s="1"/>
  <c r="X19" i="1" s="1"/>
  <c r="P19" i="1"/>
  <c r="Q19" i="1" s="1"/>
  <c r="W19" i="1" s="1"/>
  <c r="R17" i="1"/>
  <c r="T17" i="1" s="1"/>
  <c r="U17" i="1" s="1"/>
  <c r="X17" i="1" s="1"/>
  <c r="P17" i="1"/>
  <c r="Q17" i="1" s="1"/>
  <c r="W17" i="1" s="1"/>
  <c r="R18" i="1"/>
  <c r="T18" i="1" s="1"/>
  <c r="U18" i="1" s="1"/>
  <c r="X18" i="1" s="1"/>
  <c r="P18" i="1"/>
  <c r="Q18" i="1" s="1"/>
  <c r="W18" i="1" s="1"/>
  <c r="L15" i="1"/>
  <c r="V15" i="1" s="1"/>
  <c r="L13" i="1"/>
  <c r="V13" i="1" s="1"/>
  <c r="L11" i="1"/>
  <c r="V11" i="1" s="1"/>
  <c r="I26" i="1"/>
  <c r="K8" i="1"/>
  <c r="N8" i="1"/>
  <c r="R9" i="1"/>
  <c r="T9" i="1" s="1"/>
  <c r="U9" i="1" s="1"/>
  <c r="X9" i="1" s="1"/>
  <c r="P9" i="1"/>
  <c r="Q9" i="1" s="1"/>
  <c r="W9" i="1" s="1"/>
  <c r="N26" i="1" l="1"/>
  <c r="R8" i="1"/>
  <c r="P8" i="1"/>
  <c r="K26" i="1"/>
  <c r="L8" i="1"/>
  <c r="M8" i="1" s="1"/>
  <c r="M11" i="1"/>
  <c r="M13" i="1"/>
  <c r="M15" i="1"/>
  <c r="M20" i="1"/>
  <c r="M22" i="1"/>
  <c r="M24" i="1"/>
  <c r="M10" i="1"/>
  <c r="M12" i="1"/>
  <c r="M14" i="1"/>
  <c r="M16" i="1"/>
  <c r="M18" i="1"/>
  <c r="M17" i="1"/>
  <c r="M19" i="1"/>
  <c r="M21" i="1"/>
  <c r="M23" i="1"/>
  <c r="M25" i="1"/>
  <c r="R26" i="1" l="1"/>
  <c r="T8" i="1"/>
  <c r="L26" i="1"/>
  <c r="K28" i="1" s="1"/>
  <c r="V8" i="1"/>
  <c r="V26" i="1" s="1"/>
  <c r="P26" i="1"/>
  <c r="Q8" i="1"/>
  <c r="Q26" i="1" l="1"/>
  <c r="W8" i="1"/>
  <c r="W26" i="1" s="1"/>
  <c r="T26" i="1"/>
  <c r="U8" i="1"/>
  <c r="U26" i="1" l="1"/>
  <c r="X8" i="1"/>
  <c r="X26" i="1" s="1"/>
</calcChain>
</file>

<file path=xl/sharedStrings.xml><?xml version="1.0" encoding="utf-8"?>
<sst xmlns="http://schemas.openxmlformats.org/spreadsheetml/2006/main" count="41" uniqueCount="33">
  <si>
    <t>Субсидии бюджетам муниципальных образований Ленинградской области на развитие кадрового потенциала системы дошкольного, общего и дополнительного образования на 2022 год и на плановый период 2023 и 2024 годов</t>
  </si>
  <si>
    <t>№ п/п</t>
  </si>
  <si>
    <t>Наименование муниципальных районов и городского поселения</t>
  </si>
  <si>
    <t>Доля софинансирования</t>
  </si>
  <si>
    <t>Среднесписочная численность педагогических и руководящих работниковмуниципальных образовательных организаций, реализующих программы дошкольного, общего и дополнительного образования за предыдущий период</t>
  </si>
  <si>
    <t>в том числе</t>
  </si>
  <si>
    <t>Количество человек</t>
  </si>
  <si>
    <t>стоимость курсов переподготовки</t>
  </si>
  <si>
    <t>Сумма</t>
  </si>
  <si>
    <t>субсидия</t>
  </si>
  <si>
    <t>в закон</t>
  </si>
  <si>
    <t>руководящие работники</t>
  </si>
  <si>
    <t>педагогические работники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</si>
  <si>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</si>
  <si>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</si>
  <si>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</si>
  <si>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</si>
  <si>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</si>
  <si>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</si>
  <si>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</si>
  <si>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</si>
  <si>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</si>
  <si>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</si>
  <si>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</si>
  <si>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</si>
  <si>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</si>
  <si>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</si>
  <si>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</si>
  <si>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</si>
  <si>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</si>
  <si>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</si>
  <si>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</si>
  <si>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Приложение 26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</si>
</sst>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0.000%"/>
    <numFmt numFmtId="165" formatCode="_(* #,##0.00_);_(* \(#,##0.00\);_(* \-??_);_(@_)"/>
    <numFmt numFmtId="166" formatCode="_(* #,##0_);_(* \(#,##0\);_(* \-??_);_(@_)"/>
    <numFmt numFmtId="167" formatCode="#,##0.000000000000000"/>
    <numFmt numFmtId="168" formatCode="#,##0.0"/>
    <numFmt numFmtId="169" formatCode="_(* #,##0.000_);_(* \(#,##0.000\);_(* \-??_);_(@_)"/>
    <numFmt numFmtId="170" formatCode="_-* #,##0.00_р_._-;\-* #,##0.00_р_._-;_-* \-??_р_._-;_-@_-"/>
    <numFmt numFmtId="171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8"/>
      <color rgb="FFFF0000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2">
    <xf numFmtId="0" fontId="0" fillId="0" borderId="0"/>
    <xf numFmtId="165" fontId="2" fillId="0" borderId="0" applyBorder="0" applyProtection="0"/>
    <xf numFmtId="9" fontId="2" fillId="0" borderId="0" applyBorder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70" fontId="2" fillId="0" borderId="0" applyBorder="0" applyProtection="0"/>
    <xf numFmtId="170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71" fontId="2" fillId="0" borderId="0" applyFill="0" applyBorder="0" applyAlignment="0" applyProtection="0"/>
  </cellStyleXfs>
  <cellXfs count="43">
    <xf numFmtId="0" fontId="0" fillId="0" borderId="0" xfId="0"/>
    <xf numFmtId="0" fontId="3" fillId="0" borderId="0" xfId="3" applyFont="1" applyBorder="1" applyAlignment="1">
      <alignment horizontal="center" vertical="center" wrapText="1"/>
    </xf>
    <xf numFmtId="0" fontId="4" fillId="0" borderId="0" xfId="3" applyFont="1"/>
    <xf numFmtId="0" fontId="5" fillId="0" borderId="1" xfId="3" applyFont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9" fillId="0" borderId="0" xfId="3" applyFont="1"/>
    <xf numFmtId="0" fontId="6" fillId="0" borderId="2" xfId="3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10" fillId="0" borderId="0" xfId="3" applyFont="1"/>
    <xf numFmtId="0" fontId="6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vertical="center" wrapText="1"/>
    </xf>
    <xf numFmtId="164" fontId="8" fillId="0" borderId="2" xfId="2" applyNumberFormat="1" applyFont="1" applyFill="1" applyBorder="1" applyAlignment="1" applyProtection="1">
      <alignment vertical="center" wrapText="1"/>
    </xf>
    <xf numFmtId="165" fontId="2" fillId="0" borderId="2" xfId="1" applyBorder="1" applyProtection="1"/>
    <xf numFmtId="166" fontId="6" fillId="0" borderId="2" xfId="1" applyNumberFormat="1" applyFont="1" applyBorder="1" applyAlignment="1" applyProtection="1">
      <alignment horizontal="center" vertical="center" wrapText="1"/>
    </xf>
    <xf numFmtId="167" fontId="6" fillId="2" borderId="2" xfId="1" applyNumberFormat="1" applyFont="1" applyFill="1" applyBorder="1" applyAlignment="1" applyProtection="1">
      <alignment vertical="center" wrapText="1"/>
    </xf>
    <xf numFmtId="168" fontId="4" fillId="0" borderId="2" xfId="3" applyNumberFormat="1" applyFont="1" applyBorder="1" applyAlignment="1">
      <alignment horizontal="center"/>
    </xf>
    <xf numFmtId="166" fontId="6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3" applyFont="1" applyBorder="1" applyAlignment="1">
      <alignment vertical="center" wrapText="1"/>
    </xf>
    <xf numFmtId="169" fontId="11" fillId="0" borderId="2" xfId="1" applyNumberFormat="1" applyFont="1" applyFill="1" applyBorder="1" applyAlignment="1" applyProtection="1">
      <alignment vertical="center" wrapText="1"/>
    </xf>
    <xf numFmtId="166" fontId="11" fillId="0" borderId="2" xfId="1" applyNumberFormat="1" applyFont="1" applyBorder="1" applyAlignment="1" applyProtection="1">
      <alignment horizontal="center" vertical="center" wrapText="1"/>
    </xf>
    <xf numFmtId="166" fontId="11" fillId="3" borderId="2" xfId="1" applyNumberFormat="1" applyFont="1" applyFill="1" applyBorder="1" applyAlignment="1" applyProtection="1">
      <alignment horizontal="center" vertical="center" wrapText="1"/>
    </xf>
    <xf numFmtId="168" fontId="12" fillId="0" borderId="2" xfId="3" applyNumberFormat="1" applyFont="1" applyBorder="1" applyAlignment="1">
      <alignment horizontal="center"/>
    </xf>
    <xf numFmtId="0" fontId="12" fillId="0" borderId="0" xfId="3" applyFont="1" applyAlignment="1"/>
    <xf numFmtId="0" fontId="4" fillId="0" borderId="0" xfId="3" applyFont="1" applyFill="1"/>
    <xf numFmtId="166" fontId="4" fillId="0" borderId="0" xfId="3" applyNumberFormat="1" applyFont="1"/>
    <xf numFmtId="0" fontId="2" fillId="0" borderId="0" xfId="3"/>
    <xf numFmtId="0" fontId="4" fillId="0" borderId="0" xfId="3" applyFont="1" applyAlignment="1">
      <alignment horizontal="right"/>
    </xf>
    <xf numFmtId="0" fontId="3" fillId="0" borderId="0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2" fillId="0" borderId="8" xfId="3" applyBorder="1" applyAlignment="1">
      <alignment horizontal="center" wrapText="1"/>
    </xf>
    <xf numFmtId="0" fontId="2" fillId="0" borderId="1" xfId="3" applyBorder="1" applyAlignment="1">
      <alignment horizontal="center" wrapText="1"/>
    </xf>
    <xf numFmtId="0" fontId="2" fillId="0" borderId="9" xfId="3" applyBorder="1" applyAlignment="1">
      <alignment horizontal="center" wrapText="1"/>
    </xf>
    <xf numFmtId="0" fontId="8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wrapText="1"/>
    </xf>
  </cellXfs>
  <cellStyles count="102">
    <cellStyle name="Обычный" xfId="0" builtinId="0"/>
    <cellStyle name="Обычный 10" xfId="4"/>
    <cellStyle name="Обычный 10 2" xfId="5"/>
    <cellStyle name="Обычный 10 2 2" xfId="6"/>
    <cellStyle name="Обычный 10 3" xfId="7"/>
    <cellStyle name="Обычный 11" xfId="8"/>
    <cellStyle name="Обычный 12" xfId="9"/>
    <cellStyle name="Обычный 13" xfId="10"/>
    <cellStyle name="Обычный 14" xfId="11"/>
    <cellStyle name="Обычный 2" xfId="12"/>
    <cellStyle name="Обычный 2 2" xfId="3"/>
    <cellStyle name="Обычный 2 2 2" xfId="13"/>
    <cellStyle name="Обычный 2 3" xfId="14"/>
    <cellStyle name="Обычный 2_СВОД%20по%20МО_2015_на%20контр.цифры(1)" xfId="15"/>
    <cellStyle name="Обычный 3" xfId="16"/>
    <cellStyle name="Обычный 3 2" xfId="17"/>
    <cellStyle name="Обычный 4" xfId="18"/>
    <cellStyle name="Обычный 4 2" xfId="19"/>
    <cellStyle name="Обычный 5" xfId="20"/>
    <cellStyle name="Обычный 5 2" xfId="21"/>
    <cellStyle name="Обычный 6" xfId="22"/>
    <cellStyle name="Обычный 6 2" xfId="23"/>
    <cellStyle name="Обычный 7" xfId="24"/>
    <cellStyle name="Обычный 7 2" xfId="25"/>
    <cellStyle name="Обычный 8" xfId="26"/>
    <cellStyle name="Обычный 8 2" xfId="27"/>
    <cellStyle name="Обычный 8 2 2" xfId="28"/>
    <cellStyle name="Обычный 8 3" xfId="29"/>
    <cellStyle name="Обычный 9" xfId="30"/>
    <cellStyle name="Обычный 9 2" xfId="31"/>
    <cellStyle name="Обычный 9 2 2" xfId="32"/>
    <cellStyle name="Обычный 9 3" xfId="33"/>
    <cellStyle name="Процентный" xfId="2" builtinId="5"/>
    <cellStyle name="Процентный 2" xfId="34"/>
    <cellStyle name="Процентный 2 2" xfId="35"/>
    <cellStyle name="Процентный 2 2 2" xfId="36"/>
    <cellStyle name="Процентный 2 3" xfId="37"/>
    <cellStyle name="Процентный 3" xfId="38"/>
    <cellStyle name="Процентный 3 2" xfId="39"/>
    <cellStyle name="Процентный 3 2 2" xfId="40"/>
    <cellStyle name="Процентный 3 2 2 2" xfId="41"/>
    <cellStyle name="Процентный 3 2 3" xfId="42"/>
    <cellStyle name="Процентный 3 3" xfId="43"/>
    <cellStyle name="Процентный 3 3 2" xfId="44"/>
    <cellStyle name="Процентный 3 3 2 2" xfId="45"/>
    <cellStyle name="Процентный 3 3 3" xfId="46"/>
    <cellStyle name="Процентный 3 4" xfId="47"/>
    <cellStyle name="Процентный 3 4 2" xfId="48"/>
    <cellStyle name="Процентный 3 4 2 2" xfId="49"/>
    <cellStyle name="Процентный 3 4 3" xfId="50"/>
    <cellStyle name="Процентный 3 5" xfId="51"/>
    <cellStyle name="Процентный 3 5 2" xfId="52"/>
    <cellStyle name="Процентный 3 6" xfId="53"/>
    <cellStyle name="Процентный 4" xfId="54"/>
    <cellStyle name="Процентный 4 2" xfId="55"/>
    <cellStyle name="Процентный 4 2 2" xfId="56"/>
    <cellStyle name="Процентный 4 3" xfId="57"/>
    <cellStyle name="Процентный 5" xfId="58"/>
    <cellStyle name="Процентный 6" xfId="59"/>
    <cellStyle name="Процентный 7" xfId="60"/>
    <cellStyle name="Финансовый" xfId="1" builtinId="3"/>
    <cellStyle name="Финансовый 10" xfId="61"/>
    <cellStyle name="Финансовый 2" xfId="62"/>
    <cellStyle name="Финансовый 2 2" xfId="63"/>
    <cellStyle name="Финансовый 2 2 2" xfId="64"/>
    <cellStyle name="Финансовый 2 2 2 2" xfId="65"/>
    <cellStyle name="Финансовый 2 2 3" xfId="66"/>
    <cellStyle name="Финансовый 2 3" xfId="67"/>
    <cellStyle name="Финансовый 2 3 2" xfId="68"/>
    <cellStyle name="Финансовый 2 4" xfId="69"/>
    <cellStyle name="Финансовый 3" xfId="70"/>
    <cellStyle name="Финансовый 3 2" xfId="71"/>
    <cellStyle name="Финансовый 3 2 2" xfId="72"/>
    <cellStyle name="Финансовый 3 3" xfId="73"/>
    <cellStyle name="Финансовый 4" xfId="74"/>
    <cellStyle name="Финансовый 4 2" xfId="75"/>
    <cellStyle name="Финансовый 4 2 2" xfId="76"/>
    <cellStyle name="Финансовый 4 2 2 2" xfId="77"/>
    <cellStyle name="Финансовый 4 2 3" xfId="78"/>
    <cellStyle name="Финансовый 4 3" xfId="79"/>
    <cellStyle name="Финансовый 4 3 2" xfId="80"/>
    <cellStyle name="Финансовый 4 3 2 2" xfId="81"/>
    <cellStyle name="Финансовый 4 3 3" xfId="82"/>
    <cellStyle name="Финансовый 4 4" xfId="83"/>
    <cellStyle name="Финансовый 4 4 2" xfId="84"/>
    <cellStyle name="Финансовый 4 4 2 2" xfId="85"/>
    <cellStyle name="Финансовый 4 4 3" xfId="86"/>
    <cellStyle name="Финансовый 4 5" xfId="87"/>
    <cellStyle name="Финансовый 4 5 2" xfId="88"/>
    <cellStyle name="Финансовый 4 6" xfId="89"/>
    <cellStyle name="Финансовый 5" xfId="90"/>
    <cellStyle name="Финансовый 5 2" xfId="91"/>
    <cellStyle name="Финансовый 5 2 2" xfId="92"/>
    <cellStyle name="Финансовый 5 3" xfId="93"/>
    <cellStyle name="Финансовый 6" xfId="94"/>
    <cellStyle name="Финансовый 6 2" xfId="95"/>
    <cellStyle name="Финансовый 7" xfId="96"/>
    <cellStyle name="Финансовый 7 2" xfId="97"/>
    <cellStyle name="Финансовый 7 2 2" xfId="98"/>
    <cellStyle name="Финансовый 7 3" xfId="99"/>
    <cellStyle name="Финансовый 8" xfId="100"/>
    <cellStyle name="Финансовый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I28"/>
  <sheetViews>
    <sheetView tabSelected="1" view="pageBreakPreview" zoomScaleNormal="65" zoomScaleSheetLayoutView="100" workbookViewId="0">
      <pane xSplit="5" ySplit="7" topLeftCell="F8" activePane="bottomRight" state="frozen"/>
      <selection pane="topRight" activeCell="I1" sqref="I1"/>
      <selection pane="bottomLeft" activeCell="A7" sqref="A7"/>
      <selection pane="bottomRight" activeCell="Q20" sqref="Q20"/>
    </sheetView>
  </sheetViews>
  <sheetFormatPr defaultRowHeight="12.75" x14ac:dyDescent="0.2"/>
  <cols>
    <col min="1" max="1" width="5" style="2" customWidth="1"/>
    <col min="2" max="2" width="17.42578125" style="2" customWidth="1"/>
    <col min="3" max="5" width="7" style="24" customWidth="1"/>
    <col min="6" max="6" width="20.28515625" style="2" customWidth="1"/>
    <col min="7" max="7" width="12.28515625" style="2" customWidth="1"/>
    <col min="8" max="8" width="11.140625" style="2" customWidth="1"/>
    <col min="9" max="9" width="10.140625" style="2" customWidth="1"/>
    <col min="10" max="10" width="9.85546875" style="2" customWidth="1"/>
    <col min="11" max="12" width="11.28515625" style="2" customWidth="1"/>
    <col min="13" max="13" width="0.140625" style="2" customWidth="1"/>
    <col min="14" max="14" width="6.7109375" style="2" customWidth="1"/>
    <col min="15" max="15" width="11.140625" style="2" customWidth="1"/>
    <col min="16" max="17" width="11.28515625" style="2" customWidth="1"/>
    <col min="18" max="18" width="6" style="2" customWidth="1"/>
    <col min="19" max="19" width="10" style="2" customWidth="1"/>
    <col min="20" max="21" width="11.28515625" style="2" customWidth="1"/>
    <col min="22" max="22" width="14.140625" style="2" customWidth="1"/>
    <col min="23" max="997" width="9.140625" style="2" customWidth="1"/>
    <col min="998" max="16384" width="9.140625" style="26"/>
  </cols>
  <sheetData>
    <row r="1" spans="1:24" x14ac:dyDescent="0.2">
      <c r="X1" s="27" t="s">
        <v>32</v>
      </c>
    </row>
    <row r="2" spans="1:24" ht="53.45" customHeight="1" x14ac:dyDescent="0.2">
      <c r="A2" s="1"/>
      <c r="B2" s="1"/>
      <c r="C2" s="28" t="s">
        <v>0</v>
      </c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  <c r="P2" s="1"/>
      <c r="Q2" s="1"/>
      <c r="R2" s="1"/>
      <c r="S2" s="1"/>
      <c r="T2" s="1"/>
      <c r="U2" s="1"/>
    </row>
    <row r="3" spans="1:24" ht="9.6" customHeight="1" x14ac:dyDescent="0.2">
      <c r="A3" s="3"/>
      <c r="B3" s="3"/>
      <c r="C3" s="4"/>
      <c r="D3" s="4"/>
      <c r="E3" s="4"/>
      <c r="F3" s="5"/>
      <c r="G3" s="5"/>
      <c r="H3" s="5"/>
    </row>
    <row r="4" spans="1:24" s="6" customFormat="1" ht="18" customHeight="1" x14ac:dyDescent="0.2">
      <c r="A4" s="30" t="s">
        <v>1</v>
      </c>
      <c r="B4" s="30" t="s">
        <v>2</v>
      </c>
      <c r="C4" s="31" t="s">
        <v>3</v>
      </c>
      <c r="D4" s="32"/>
      <c r="E4" s="33"/>
      <c r="F4" s="40" t="s">
        <v>4</v>
      </c>
      <c r="G4" s="41" t="s">
        <v>5</v>
      </c>
      <c r="H4" s="41"/>
      <c r="I4" s="41" t="s">
        <v>6</v>
      </c>
      <c r="J4" s="41" t="s">
        <v>7</v>
      </c>
      <c r="K4" s="41" t="s">
        <v>8</v>
      </c>
      <c r="L4" s="41" t="s">
        <v>9</v>
      </c>
      <c r="M4" s="40"/>
      <c r="N4" s="41" t="s">
        <v>6</v>
      </c>
      <c r="O4" s="41" t="s">
        <v>7</v>
      </c>
      <c r="P4" s="41" t="s">
        <v>8</v>
      </c>
      <c r="Q4" s="41" t="s">
        <v>9</v>
      </c>
      <c r="R4" s="41" t="s">
        <v>6</v>
      </c>
      <c r="S4" s="41" t="s">
        <v>7</v>
      </c>
      <c r="T4" s="41" t="s">
        <v>8</v>
      </c>
      <c r="U4" s="41" t="s">
        <v>9</v>
      </c>
      <c r="V4" s="42" t="s">
        <v>10</v>
      </c>
      <c r="W4" s="42"/>
      <c r="X4" s="42"/>
    </row>
    <row r="5" spans="1:24" s="6" customFormat="1" ht="57" customHeight="1" x14ac:dyDescent="0.2">
      <c r="A5" s="30"/>
      <c r="B5" s="30"/>
      <c r="C5" s="34"/>
      <c r="D5" s="35"/>
      <c r="E5" s="36"/>
      <c r="F5" s="40"/>
      <c r="G5" s="41" t="s">
        <v>11</v>
      </c>
      <c r="H5" s="41" t="s">
        <v>12</v>
      </c>
      <c r="I5" s="41"/>
      <c r="J5" s="41"/>
      <c r="K5" s="41"/>
      <c r="L5" s="41"/>
      <c r="M5" s="40"/>
      <c r="N5" s="41"/>
      <c r="O5" s="41"/>
      <c r="P5" s="41"/>
      <c r="Q5" s="41"/>
      <c r="R5" s="41"/>
      <c r="S5" s="41"/>
      <c r="T5" s="41"/>
      <c r="U5" s="41"/>
      <c r="V5" s="42"/>
      <c r="W5" s="42"/>
      <c r="X5" s="42"/>
    </row>
    <row r="6" spans="1:24" s="6" customFormat="1" ht="12.75" customHeight="1" x14ac:dyDescent="0.2">
      <c r="A6" s="30"/>
      <c r="B6" s="30"/>
      <c r="C6" s="37"/>
      <c r="D6" s="38"/>
      <c r="E6" s="39"/>
      <c r="F6" s="40"/>
      <c r="G6" s="41"/>
      <c r="H6" s="41"/>
      <c r="I6" s="30">
        <v>2022</v>
      </c>
      <c r="J6" s="30"/>
      <c r="K6" s="30"/>
      <c r="L6" s="30"/>
      <c r="M6" s="40"/>
      <c r="N6" s="30">
        <v>2023</v>
      </c>
      <c r="O6" s="30"/>
      <c r="P6" s="30"/>
      <c r="Q6" s="30"/>
      <c r="R6" s="30">
        <v>2024</v>
      </c>
      <c r="S6" s="30"/>
      <c r="T6" s="30"/>
      <c r="U6" s="30"/>
      <c r="V6" s="42"/>
      <c r="W6" s="42"/>
      <c r="X6" s="42"/>
    </row>
    <row r="7" spans="1:24" s="9" customFormat="1" ht="39.75" customHeight="1" x14ac:dyDescent="0.2">
      <c r="A7" s="30"/>
      <c r="B7" s="30"/>
      <c r="C7" s="7">
        <v>2022</v>
      </c>
      <c r="D7" s="7">
        <v>2023</v>
      </c>
      <c r="E7" s="7">
        <v>2024</v>
      </c>
      <c r="F7" s="40"/>
      <c r="G7" s="41"/>
      <c r="H7" s="41"/>
      <c r="I7" s="30"/>
      <c r="J7" s="30"/>
      <c r="K7" s="30"/>
      <c r="L7" s="30"/>
      <c r="M7" s="40"/>
      <c r="N7" s="30"/>
      <c r="O7" s="30"/>
      <c r="P7" s="30"/>
      <c r="Q7" s="30"/>
      <c r="R7" s="30"/>
      <c r="S7" s="30"/>
      <c r="T7" s="30"/>
      <c r="U7" s="30"/>
      <c r="V7" s="8">
        <v>2022</v>
      </c>
      <c r="W7" s="8">
        <v>2023</v>
      </c>
      <c r="X7" s="8">
        <v>2024</v>
      </c>
    </row>
    <row r="8" spans="1:24" ht="15" x14ac:dyDescent="0.2">
      <c r="A8" s="10">
        <v>1</v>
      </c>
      <c r="B8" s="11" t="s">
        <v>13</v>
      </c>
      <c r="C8" s="12">
        <v>0.11</v>
      </c>
      <c r="D8" s="12">
        <v>0.11</v>
      </c>
      <c r="E8" s="12">
        <v>0.11</v>
      </c>
      <c r="F8" s="13">
        <f t="shared" ref="F8:F25" si="0">G8+H8</f>
        <v>700.59999999999991</v>
      </c>
      <c r="G8" s="13">
        <v>100.3</v>
      </c>
      <c r="H8" s="13">
        <v>600.29999999999995</v>
      </c>
      <c r="I8" s="14">
        <f t="shared" ref="I8:I25" si="1">IF(F8&lt;950,7,IF(F8&lt;2000,12,20))</f>
        <v>7</v>
      </c>
      <c r="J8" s="14">
        <v>40000</v>
      </c>
      <c r="K8" s="14">
        <f>I8*J8</f>
        <v>280000</v>
      </c>
      <c r="L8" s="14">
        <f t="shared" ref="L8:L24" si="2">ROUND(K8*(1-C8),-2)</f>
        <v>249200</v>
      </c>
      <c r="M8" s="15">
        <f>(K8-L8)/K8*100</f>
        <v>11</v>
      </c>
      <c r="N8" s="14">
        <f t="shared" ref="N8:O25" si="3">I8</f>
        <v>7</v>
      </c>
      <c r="O8" s="14">
        <f t="shared" si="3"/>
        <v>40000</v>
      </c>
      <c r="P8" s="14">
        <f>N8*O8</f>
        <v>280000</v>
      </c>
      <c r="Q8" s="14">
        <f t="shared" ref="Q8:Q25" si="4">ROUND(P8*(1-D8),-2)</f>
        <v>249200</v>
      </c>
      <c r="R8" s="14">
        <f t="shared" ref="R8:S25" si="5">N8</f>
        <v>7</v>
      </c>
      <c r="S8" s="14">
        <f t="shared" si="5"/>
        <v>40000</v>
      </c>
      <c r="T8" s="14">
        <f t="shared" ref="T8:T25" si="6">R8*S8</f>
        <v>280000</v>
      </c>
      <c r="U8" s="14">
        <f t="shared" ref="U8:U25" si="7">ROUND(T8*(1-E8),-2)</f>
        <v>249200</v>
      </c>
      <c r="V8" s="16">
        <f>L8/1000</f>
        <v>249.2</v>
      </c>
      <c r="W8" s="16">
        <f>Q8/1000</f>
        <v>249.2</v>
      </c>
      <c r="X8" s="16">
        <f>U8/1000</f>
        <v>249.2</v>
      </c>
    </row>
    <row r="9" spans="1:24" ht="15" x14ac:dyDescent="0.2">
      <c r="A9" s="10">
        <v>2</v>
      </c>
      <c r="B9" s="11" t="s">
        <v>14</v>
      </c>
      <c r="C9" s="12">
        <v>0.1</v>
      </c>
      <c r="D9" s="12">
        <v>0.1</v>
      </c>
      <c r="E9" s="12">
        <v>0.1</v>
      </c>
      <c r="F9" s="13">
        <f t="shared" si="0"/>
        <v>698.9</v>
      </c>
      <c r="G9" s="13">
        <v>93.6</v>
      </c>
      <c r="H9" s="13">
        <v>605.29999999999995</v>
      </c>
      <c r="I9" s="14">
        <f t="shared" si="1"/>
        <v>7</v>
      </c>
      <c r="J9" s="14">
        <v>40000</v>
      </c>
      <c r="K9" s="14">
        <f t="shared" ref="K9:K25" si="8">I9*J9</f>
        <v>280000</v>
      </c>
      <c r="L9" s="14">
        <f t="shared" si="2"/>
        <v>252000</v>
      </c>
      <c r="M9" s="15">
        <f t="shared" ref="M9:M25" si="9">(K9-L9)/K9*100</f>
        <v>10</v>
      </c>
      <c r="N9" s="14">
        <f t="shared" si="3"/>
        <v>7</v>
      </c>
      <c r="O9" s="14">
        <f t="shared" si="3"/>
        <v>40000</v>
      </c>
      <c r="P9" s="14">
        <f t="shared" ref="P9:P25" si="10">N9*O9</f>
        <v>280000</v>
      </c>
      <c r="Q9" s="14">
        <f t="shared" si="4"/>
        <v>252000</v>
      </c>
      <c r="R9" s="14">
        <f t="shared" si="5"/>
        <v>7</v>
      </c>
      <c r="S9" s="14">
        <f t="shared" si="5"/>
        <v>40000</v>
      </c>
      <c r="T9" s="14">
        <f t="shared" si="6"/>
        <v>280000</v>
      </c>
      <c r="U9" s="14">
        <f t="shared" si="7"/>
        <v>252000</v>
      </c>
      <c r="V9" s="16">
        <f t="shared" ref="V9:V25" si="11">L9/1000</f>
        <v>252</v>
      </c>
      <c r="W9" s="16">
        <f t="shared" ref="W9:W25" si="12">Q9/1000</f>
        <v>252</v>
      </c>
      <c r="X9" s="16">
        <f t="shared" ref="X9:X25" si="13">U9/1000</f>
        <v>252</v>
      </c>
    </row>
    <row r="10" spans="1:24" ht="15" x14ac:dyDescent="0.2">
      <c r="A10" s="10">
        <v>3</v>
      </c>
      <c r="B10" s="11" t="s">
        <v>15</v>
      </c>
      <c r="C10" s="12">
        <v>0.1</v>
      </c>
      <c r="D10" s="12">
        <v>0.1</v>
      </c>
      <c r="E10" s="12">
        <v>0.1</v>
      </c>
      <c r="F10" s="13">
        <f t="shared" si="0"/>
        <v>1296.8000000000002</v>
      </c>
      <c r="G10" s="13">
        <v>206.9</v>
      </c>
      <c r="H10" s="13">
        <v>1089.9000000000001</v>
      </c>
      <c r="I10" s="14">
        <f t="shared" si="1"/>
        <v>12</v>
      </c>
      <c r="J10" s="14">
        <v>40000</v>
      </c>
      <c r="K10" s="14">
        <f t="shared" si="8"/>
        <v>480000</v>
      </c>
      <c r="L10" s="14">
        <f t="shared" si="2"/>
        <v>432000</v>
      </c>
      <c r="M10" s="15">
        <f t="shared" si="9"/>
        <v>10</v>
      </c>
      <c r="N10" s="14">
        <f t="shared" si="3"/>
        <v>12</v>
      </c>
      <c r="O10" s="14">
        <f t="shared" si="3"/>
        <v>40000</v>
      </c>
      <c r="P10" s="14">
        <f t="shared" si="10"/>
        <v>480000</v>
      </c>
      <c r="Q10" s="14">
        <f t="shared" si="4"/>
        <v>432000</v>
      </c>
      <c r="R10" s="14">
        <f t="shared" si="5"/>
        <v>12</v>
      </c>
      <c r="S10" s="14">
        <f t="shared" si="5"/>
        <v>40000</v>
      </c>
      <c r="T10" s="14">
        <f t="shared" si="6"/>
        <v>480000</v>
      </c>
      <c r="U10" s="14">
        <f t="shared" si="7"/>
        <v>432000</v>
      </c>
      <c r="V10" s="16">
        <f t="shared" si="11"/>
        <v>432</v>
      </c>
      <c r="W10" s="16">
        <f t="shared" si="12"/>
        <v>432</v>
      </c>
      <c r="X10" s="16">
        <f t="shared" si="13"/>
        <v>432</v>
      </c>
    </row>
    <row r="11" spans="1:24" ht="15" x14ac:dyDescent="0.2">
      <c r="A11" s="10">
        <v>4</v>
      </c>
      <c r="B11" s="11" t="s">
        <v>16</v>
      </c>
      <c r="C11" s="12">
        <v>0.1</v>
      </c>
      <c r="D11" s="12">
        <v>0.1</v>
      </c>
      <c r="E11" s="12">
        <v>0.1</v>
      </c>
      <c r="F11" s="13">
        <f t="shared" si="0"/>
        <v>4929.8999999999996</v>
      </c>
      <c r="G11" s="13">
        <v>685.4</v>
      </c>
      <c r="H11" s="13">
        <v>4244.5</v>
      </c>
      <c r="I11" s="14">
        <f t="shared" si="1"/>
        <v>20</v>
      </c>
      <c r="J11" s="14">
        <v>40000</v>
      </c>
      <c r="K11" s="14">
        <f t="shared" si="8"/>
        <v>800000</v>
      </c>
      <c r="L11" s="14">
        <f t="shared" si="2"/>
        <v>720000</v>
      </c>
      <c r="M11" s="15">
        <f t="shared" si="9"/>
        <v>10</v>
      </c>
      <c r="N11" s="14">
        <f t="shared" si="3"/>
        <v>20</v>
      </c>
      <c r="O11" s="14">
        <f t="shared" si="3"/>
        <v>40000</v>
      </c>
      <c r="P11" s="14">
        <f t="shared" si="10"/>
        <v>800000</v>
      </c>
      <c r="Q11" s="14">
        <f t="shared" si="4"/>
        <v>720000</v>
      </c>
      <c r="R11" s="14">
        <f t="shared" si="5"/>
        <v>20</v>
      </c>
      <c r="S11" s="14">
        <f t="shared" si="5"/>
        <v>40000</v>
      </c>
      <c r="T11" s="14">
        <f t="shared" si="6"/>
        <v>800000</v>
      </c>
      <c r="U11" s="14">
        <f t="shared" si="7"/>
        <v>720000</v>
      </c>
      <c r="V11" s="16">
        <f t="shared" si="11"/>
        <v>720</v>
      </c>
      <c r="W11" s="16">
        <f t="shared" si="12"/>
        <v>720</v>
      </c>
      <c r="X11" s="16">
        <f t="shared" si="13"/>
        <v>720</v>
      </c>
    </row>
    <row r="12" spans="1:24" ht="15" x14ac:dyDescent="0.2">
      <c r="A12" s="10">
        <v>5</v>
      </c>
      <c r="B12" s="11" t="s">
        <v>17</v>
      </c>
      <c r="C12" s="12">
        <v>0.12</v>
      </c>
      <c r="D12" s="12">
        <v>0.11</v>
      </c>
      <c r="E12" s="12">
        <v>0.11</v>
      </c>
      <c r="F12" s="13">
        <f t="shared" si="0"/>
        <v>2482.3000000000002</v>
      </c>
      <c r="G12" s="13">
        <v>279.3</v>
      </c>
      <c r="H12" s="13">
        <v>2203</v>
      </c>
      <c r="I12" s="14">
        <f t="shared" si="1"/>
        <v>20</v>
      </c>
      <c r="J12" s="14">
        <v>40000</v>
      </c>
      <c r="K12" s="14">
        <f t="shared" si="8"/>
        <v>800000</v>
      </c>
      <c r="L12" s="14">
        <f t="shared" si="2"/>
        <v>704000</v>
      </c>
      <c r="M12" s="15">
        <f t="shared" si="9"/>
        <v>12</v>
      </c>
      <c r="N12" s="14">
        <f t="shared" si="3"/>
        <v>20</v>
      </c>
      <c r="O12" s="14">
        <f t="shared" si="3"/>
        <v>40000</v>
      </c>
      <c r="P12" s="14">
        <f t="shared" si="10"/>
        <v>800000</v>
      </c>
      <c r="Q12" s="14">
        <f t="shared" si="4"/>
        <v>712000</v>
      </c>
      <c r="R12" s="14">
        <f t="shared" si="5"/>
        <v>20</v>
      </c>
      <c r="S12" s="14">
        <f t="shared" si="5"/>
        <v>40000</v>
      </c>
      <c r="T12" s="14">
        <f t="shared" si="6"/>
        <v>800000</v>
      </c>
      <c r="U12" s="14">
        <f t="shared" si="7"/>
        <v>712000</v>
      </c>
      <c r="V12" s="16">
        <f t="shared" si="11"/>
        <v>704</v>
      </c>
      <c r="W12" s="16">
        <f t="shared" si="12"/>
        <v>712</v>
      </c>
      <c r="X12" s="16">
        <f t="shared" si="13"/>
        <v>712</v>
      </c>
    </row>
    <row r="13" spans="1:24" ht="15" x14ac:dyDescent="0.2">
      <c r="A13" s="10">
        <v>6</v>
      </c>
      <c r="B13" s="11" t="s">
        <v>18</v>
      </c>
      <c r="C13" s="12">
        <v>0.1</v>
      </c>
      <c r="D13" s="12">
        <v>0.13</v>
      </c>
      <c r="E13" s="12">
        <v>0.13</v>
      </c>
      <c r="F13" s="13">
        <f t="shared" si="0"/>
        <v>2767.2</v>
      </c>
      <c r="G13" s="13">
        <v>393.1</v>
      </c>
      <c r="H13" s="13">
        <v>2374.1</v>
      </c>
      <c r="I13" s="14">
        <f t="shared" si="1"/>
        <v>20</v>
      </c>
      <c r="J13" s="14">
        <v>40000</v>
      </c>
      <c r="K13" s="14">
        <f t="shared" si="8"/>
        <v>800000</v>
      </c>
      <c r="L13" s="14">
        <f t="shared" si="2"/>
        <v>720000</v>
      </c>
      <c r="M13" s="15">
        <f t="shared" si="9"/>
        <v>10</v>
      </c>
      <c r="N13" s="14">
        <f t="shared" si="3"/>
        <v>20</v>
      </c>
      <c r="O13" s="14">
        <f t="shared" si="3"/>
        <v>40000</v>
      </c>
      <c r="P13" s="14">
        <f t="shared" si="10"/>
        <v>800000</v>
      </c>
      <c r="Q13" s="14">
        <f t="shared" si="4"/>
        <v>696000</v>
      </c>
      <c r="R13" s="14">
        <f t="shared" si="5"/>
        <v>20</v>
      </c>
      <c r="S13" s="14">
        <f t="shared" si="5"/>
        <v>40000</v>
      </c>
      <c r="T13" s="14">
        <f t="shared" si="6"/>
        <v>800000</v>
      </c>
      <c r="U13" s="14">
        <f t="shared" si="7"/>
        <v>696000</v>
      </c>
      <c r="V13" s="16">
        <f t="shared" si="11"/>
        <v>720</v>
      </c>
      <c r="W13" s="16">
        <f t="shared" si="12"/>
        <v>696</v>
      </c>
      <c r="X13" s="16">
        <f t="shared" si="13"/>
        <v>696</v>
      </c>
    </row>
    <row r="14" spans="1:24" ht="15" x14ac:dyDescent="0.2">
      <c r="A14" s="10">
        <v>7</v>
      </c>
      <c r="B14" s="11" t="s">
        <v>19</v>
      </c>
      <c r="C14" s="12">
        <v>0.12</v>
      </c>
      <c r="D14" s="12">
        <v>0.11</v>
      </c>
      <c r="E14" s="12">
        <v>0.1</v>
      </c>
      <c r="F14" s="13">
        <f t="shared" si="0"/>
        <v>1127.4000000000001</v>
      </c>
      <c r="G14" s="13">
        <v>129.30000000000001</v>
      </c>
      <c r="H14" s="13">
        <v>998.1</v>
      </c>
      <c r="I14" s="14">
        <f t="shared" si="1"/>
        <v>12</v>
      </c>
      <c r="J14" s="14">
        <v>40000</v>
      </c>
      <c r="K14" s="14">
        <f t="shared" si="8"/>
        <v>480000</v>
      </c>
      <c r="L14" s="17">
        <f t="shared" si="2"/>
        <v>422400</v>
      </c>
      <c r="M14" s="15">
        <f t="shared" si="9"/>
        <v>12</v>
      </c>
      <c r="N14" s="14">
        <f t="shared" si="3"/>
        <v>12</v>
      </c>
      <c r="O14" s="14">
        <f t="shared" si="3"/>
        <v>40000</v>
      </c>
      <c r="P14" s="14">
        <f t="shared" si="10"/>
        <v>480000</v>
      </c>
      <c r="Q14" s="14">
        <f t="shared" si="4"/>
        <v>427200</v>
      </c>
      <c r="R14" s="14">
        <f t="shared" si="5"/>
        <v>12</v>
      </c>
      <c r="S14" s="14">
        <f t="shared" si="5"/>
        <v>40000</v>
      </c>
      <c r="T14" s="14">
        <f t="shared" si="6"/>
        <v>480000</v>
      </c>
      <c r="U14" s="14">
        <f t="shared" si="7"/>
        <v>432000</v>
      </c>
      <c r="V14" s="16">
        <f t="shared" si="11"/>
        <v>422.4</v>
      </c>
      <c r="W14" s="16">
        <f t="shared" si="12"/>
        <v>427.2</v>
      </c>
      <c r="X14" s="16">
        <f t="shared" si="13"/>
        <v>432</v>
      </c>
    </row>
    <row r="15" spans="1:24" ht="15" x14ac:dyDescent="0.2">
      <c r="A15" s="10">
        <v>8</v>
      </c>
      <c r="B15" s="11" t="s">
        <v>20</v>
      </c>
      <c r="C15" s="12">
        <v>0.13</v>
      </c>
      <c r="D15" s="12">
        <v>0.11</v>
      </c>
      <c r="E15" s="12">
        <v>0.1</v>
      </c>
      <c r="F15" s="13">
        <f t="shared" si="0"/>
        <v>1124.2</v>
      </c>
      <c r="G15" s="13">
        <v>155</v>
      </c>
      <c r="H15" s="13">
        <v>969.2</v>
      </c>
      <c r="I15" s="14">
        <f t="shared" si="1"/>
        <v>12</v>
      </c>
      <c r="J15" s="14">
        <v>40000</v>
      </c>
      <c r="K15" s="14">
        <f t="shared" si="8"/>
        <v>480000</v>
      </c>
      <c r="L15" s="14">
        <f t="shared" si="2"/>
        <v>417600</v>
      </c>
      <c r="M15" s="15">
        <f t="shared" si="9"/>
        <v>13</v>
      </c>
      <c r="N15" s="14">
        <f t="shared" si="3"/>
        <v>12</v>
      </c>
      <c r="O15" s="14">
        <f t="shared" si="3"/>
        <v>40000</v>
      </c>
      <c r="P15" s="14">
        <f t="shared" si="10"/>
        <v>480000</v>
      </c>
      <c r="Q15" s="14">
        <f t="shared" si="4"/>
        <v>427200</v>
      </c>
      <c r="R15" s="14">
        <f t="shared" si="5"/>
        <v>12</v>
      </c>
      <c r="S15" s="14">
        <f t="shared" si="5"/>
        <v>40000</v>
      </c>
      <c r="T15" s="14">
        <f t="shared" si="6"/>
        <v>480000</v>
      </c>
      <c r="U15" s="14">
        <f t="shared" si="7"/>
        <v>432000</v>
      </c>
      <c r="V15" s="16">
        <f t="shared" si="11"/>
        <v>417.6</v>
      </c>
      <c r="W15" s="16">
        <f t="shared" si="12"/>
        <v>427.2</v>
      </c>
      <c r="X15" s="16">
        <f t="shared" si="13"/>
        <v>432</v>
      </c>
    </row>
    <row r="16" spans="1:24" ht="15" x14ac:dyDescent="0.2">
      <c r="A16" s="10">
        <v>9</v>
      </c>
      <c r="B16" s="11" t="s">
        <v>21</v>
      </c>
      <c r="C16" s="12">
        <v>0.1</v>
      </c>
      <c r="D16" s="12">
        <v>0.1</v>
      </c>
      <c r="E16" s="12">
        <v>0.1</v>
      </c>
      <c r="F16" s="13">
        <f t="shared" si="0"/>
        <v>1188.2</v>
      </c>
      <c r="G16" s="13">
        <v>143.69999999999999</v>
      </c>
      <c r="H16" s="13">
        <v>1044.5</v>
      </c>
      <c r="I16" s="14">
        <f t="shared" si="1"/>
        <v>12</v>
      </c>
      <c r="J16" s="14">
        <v>40000</v>
      </c>
      <c r="K16" s="14">
        <f t="shared" si="8"/>
        <v>480000</v>
      </c>
      <c r="L16" s="14">
        <f t="shared" si="2"/>
        <v>432000</v>
      </c>
      <c r="M16" s="15">
        <f t="shared" si="9"/>
        <v>10</v>
      </c>
      <c r="N16" s="14">
        <f t="shared" si="3"/>
        <v>12</v>
      </c>
      <c r="O16" s="14">
        <f t="shared" si="3"/>
        <v>40000</v>
      </c>
      <c r="P16" s="14">
        <f t="shared" si="10"/>
        <v>480000</v>
      </c>
      <c r="Q16" s="14">
        <f t="shared" si="4"/>
        <v>432000</v>
      </c>
      <c r="R16" s="14">
        <f t="shared" si="5"/>
        <v>12</v>
      </c>
      <c r="S16" s="14">
        <f t="shared" si="5"/>
        <v>40000</v>
      </c>
      <c r="T16" s="14">
        <f t="shared" si="6"/>
        <v>480000</v>
      </c>
      <c r="U16" s="14">
        <f t="shared" si="7"/>
        <v>432000</v>
      </c>
      <c r="V16" s="16">
        <f t="shared" si="11"/>
        <v>432</v>
      </c>
      <c r="W16" s="16">
        <f t="shared" si="12"/>
        <v>432</v>
      </c>
      <c r="X16" s="16">
        <f t="shared" si="13"/>
        <v>432</v>
      </c>
    </row>
    <row r="17" spans="1:24" ht="15" x14ac:dyDescent="0.2">
      <c r="A17" s="10">
        <v>10</v>
      </c>
      <c r="B17" s="11" t="s">
        <v>22</v>
      </c>
      <c r="C17" s="12">
        <v>0.1</v>
      </c>
      <c r="D17" s="12">
        <v>0.1</v>
      </c>
      <c r="E17" s="12">
        <v>0.11</v>
      </c>
      <c r="F17" s="13">
        <f t="shared" si="0"/>
        <v>478.1</v>
      </c>
      <c r="G17" s="13">
        <v>64.599999999999994</v>
      </c>
      <c r="H17" s="13">
        <v>413.5</v>
      </c>
      <c r="I17" s="14">
        <f t="shared" si="1"/>
        <v>7</v>
      </c>
      <c r="J17" s="14">
        <v>40000</v>
      </c>
      <c r="K17" s="14">
        <f t="shared" si="8"/>
        <v>280000</v>
      </c>
      <c r="L17" s="14">
        <f t="shared" si="2"/>
        <v>252000</v>
      </c>
      <c r="M17" s="15">
        <f t="shared" si="9"/>
        <v>10</v>
      </c>
      <c r="N17" s="14">
        <f t="shared" si="3"/>
        <v>7</v>
      </c>
      <c r="O17" s="14">
        <f t="shared" si="3"/>
        <v>40000</v>
      </c>
      <c r="P17" s="14">
        <f t="shared" si="10"/>
        <v>280000</v>
      </c>
      <c r="Q17" s="14">
        <f t="shared" si="4"/>
        <v>252000</v>
      </c>
      <c r="R17" s="14">
        <f t="shared" si="5"/>
        <v>7</v>
      </c>
      <c r="S17" s="14">
        <f t="shared" si="5"/>
        <v>40000</v>
      </c>
      <c r="T17" s="14">
        <f t="shared" si="6"/>
        <v>280000</v>
      </c>
      <c r="U17" s="14">
        <f t="shared" si="7"/>
        <v>249200</v>
      </c>
      <c r="V17" s="16">
        <f t="shared" si="11"/>
        <v>252</v>
      </c>
      <c r="W17" s="16">
        <f t="shared" si="12"/>
        <v>252</v>
      </c>
      <c r="X17" s="16">
        <f t="shared" si="13"/>
        <v>249.2</v>
      </c>
    </row>
    <row r="18" spans="1:24" ht="15" x14ac:dyDescent="0.2">
      <c r="A18" s="10">
        <v>11</v>
      </c>
      <c r="B18" s="11" t="s">
        <v>23</v>
      </c>
      <c r="C18" s="12">
        <v>0.11</v>
      </c>
      <c r="D18" s="12">
        <v>0.11</v>
      </c>
      <c r="E18" s="12">
        <v>0.11</v>
      </c>
      <c r="F18" s="13">
        <f t="shared" si="0"/>
        <v>813.69999999999993</v>
      </c>
      <c r="G18" s="13">
        <v>87.9</v>
      </c>
      <c r="H18" s="13">
        <v>725.8</v>
      </c>
      <c r="I18" s="14">
        <f t="shared" si="1"/>
        <v>7</v>
      </c>
      <c r="J18" s="14">
        <v>40000</v>
      </c>
      <c r="K18" s="14">
        <f t="shared" si="8"/>
        <v>280000</v>
      </c>
      <c r="L18" s="14">
        <f t="shared" si="2"/>
        <v>249200</v>
      </c>
      <c r="M18" s="15">
        <f t="shared" si="9"/>
        <v>11</v>
      </c>
      <c r="N18" s="14">
        <f t="shared" si="3"/>
        <v>7</v>
      </c>
      <c r="O18" s="14">
        <f t="shared" si="3"/>
        <v>40000</v>
      </c>
      <c r="P18" s="14">
        <f t="shared" si="10"/>
        <v>280000</v>
      </c>
      <c r="Q18" s="14">
        <f t="shared" si="4"/>
        <v>249200</v>
      </c>
      <c r="R18" s="14">
        <f t="shared" si="5"/>
        <v>7</v>
      </c>
      <c r="S18" s="14">
        <f t="shared" si="5"/>
        <v>40000</v>
      </c>
      <c r="T18" s="14">
        <f t="shared" si="6"/>
        <v>280000</v>
      </c>
      <c r="U18" s="14">
        <f t="shared" si="7"/>
        <v>249200</v>
      </c>
      <c r="V18" s="16">
        <f t="shared" si="11"/>
        <v>249.2</v>
      </c>
      <c r="W18" s="16">
        <f t="shared" si="12"/>
        <v>249.2</v>
      </c>
      <c r="X18" s="16">
        <f t="shared" si="13"/>
        <v>249.2</v>
      </c>
    </row>
    <row r="19" spans="1:24" ht="15" x14ac:dyDescent="0.2">
      <c r="A19" s="10">
        <v>12</v>
      </c>
      <c r="B19" s="11" t="s">
        <v>24</v>
      </c>
      <c r="C19" s="12">
        <v>0.09</v>
      </c>
      <c r="D19" s="12">
        <v>0.1</v>
      </c>
      <c r="E19" s="12">
        <v>0.1</v>
      </c>
      <c r="F19" s="13">
        <f t="shared" si="0"/>
        <v>909.80000000000007</v>
      </c>
      <c r="G19" s="13">
        <v>123.6</v>
      </c>
      <c r="H19" s="13">
        <v>786.2</v>
      </c>
      <c r="I19" s="14">
        <f t="shared" si="1"/>
        <v>7</v>
      </c>
      <c r="J19" s="14">
        <v>40000</v>
      </c>
      <c r="K19" s="14">
        <f t="shared" si="8"/>
        <v>280000</v>
      </c>
      <c r="L19" s="14">
        <f t="shared" si="2"/>
        <v>254800</v>
      </c>
      <c r="M19" s="15">
        <f t="shared" si="9"/>
        <v>9</v>
      </c>
      <c r="N19" s="14">
        <f t="shared" si="3"/>
        <v>7</v>
      </c>
      <c r="O19" s="14">
        <f t="shared" si="3"/>
        <v>40000</v>
      </c>
      <c r="P19" s="14">
        <f t="shared" si="10"/>
        <v>280000</v>
      </c>
      <c r="Q19" s="14">
        <f t="shared" si="4"/>
        <v>252000</v>
      </c>
      <c r="R19" s="14">
        <f t="shared" si="5"/>
        <v>7</v>
      </c>
      <c r="S19" s="14">
        <f t="shared" si="5"/>
        <v>40000</v>
      </c>
      <c r="T19" s="14">
        <f t="shared" si="6"/>
        <v>280000</v>
      </c>
      <c r="U19" s="14">
        <f t="shared" si="7"/>
        <v>252000</v>
      </c>
      <c r="V19" s="16">
        <f t="shared" si="11"/>
        <v>254.8</v>
      </c>
      <c r="W19" s="16">
        <f t="shared" si="12"/>
        <v>252</v>
      </c>
      <c r="X19" s="16">
        <f t="shared" si="13"/>
        <v>252</v>
      </c>
    </row>
    <row r="20" spans="1:24" ht="15" x14ac:dyDescent="0.2">
      <c r="A20" s="10">
        <v>13</v>
      </c>
      <c r="B20" s="11" t="s">
        <v>25</v>
      </c>
      <c r="C20" s="12">
        <v>0.1</v>
      </c>
      <c r="D20" s="12">
        <v>0.1</v>
      </c>
      <c r="E20" s="12">
        <v>0.1</v>
      </c>
      <c r="F20" s="13">
        <f t="shared" si="0"/>
        <v>461.5</v>
      </c>
      <c r="G20" s="13">
        <v>54.1</v>
      </c>
      <c r="H20" s="13">
        <v>407.4</v>
      </c>
      <c r="I20" s="14">
        <f t="shared" si="1"/>
        <v>7</v>
      </c>
      <c r="J20" s="14">
        <v>40000</v>
      </c>
      <c r="K20" s="14">
        <f t="shared" si="8"/>
        <v>280000</v>
      </c>
      <c r="L20" s="14">
        <f t="shared" si="2"/>
        <v>252000</v>
      </c>
      <c r="M20" s="15">
        <f t="shared" si="9"/>
        <v>10</v>
      </c>
      <c r="N20" s="14">
        <f t="shared" si="3"/>
        <v>7</v>
      </c>
      <c r="O20" s="14">
        <f t="shared" si="3"/>
        <v>40000</v>
      </c>
      <c r="P20" s="14">
        <f t="shared" si="10"/>
        <v>280000</v>
      </c>
      <c r="Q20" s="14">
        <f t="shared" si="4"/>
        <v>252000</v>
      </c>
      <c r="R20" s="14">
        <f t="shared" si="5"/>
        <v>7</v>
      </c>
      <c r="S20" s="14">
        <f t="shared" si="5"/>
        <v>40000</v>
      </c>
      <c r="T20" s="14">
        <f t="shared" si="6"/>
        <v>280000</v>
      </c>
      <c r="U20" s="14">
        <f t="shared" si="7"/>
        <v>252000</v>
      </c>
      <c r="V20" s="16">
        <f t="shared" si="11"/>
        <v>252</v>
      </c>
      <c r="W20" s="16">
        <f t="shared" si="12"/>
        <v>252</v>
      </c>
      <c r="X20" s="16">
        <f t="shared" si="13"/>
        <v>252</v>
      </c>
    </row>
    <row r="21" spans="1:24" ht="15" x14ac:dyDescent="0.2">
      <c r="A21" s="10">
        <v>14</v>
      </c>
      <c r="B21" s="11" t="s">
        <v>26</v>
      </c>
      <c r="C21" s="12">
        <v>0.1</v>
      </c>
      <c r="D21" s="12">
        <v>0.11</v>
      </c>
      <c r="E21" s="12">
        <v>0.11</v>
      </c>
      <c r="F21" s="13">
        <f t="shared" si="0"/>
        <v>878.7</v>
      </c>
      <c r="G21" s="13">
        <v>98.5</v>
      </c>
      <c r="H21" s="13">
        <v>780.2</v>
      </c>
      <c r="I21" s="14">
        <f t="shared" si="1"/>
        <v>7</v>
      </c>
      <c r="J21" s="14">
        <v>40000</v>
      </c>
      <c r="K21" s="14">
        <f t="shared" si="8"/>
        <v>280000</v>
      </c>
      <c r="L21" s="14">
        <f t="shared" si="2"/>
        <v>252000</v>
      </c>
      <c r="M21" s="15">
        <f t="shared" si="9"/>
        <v>10</v>
      </c>
      <c r="N21" s="14">
        <f t="shared" si="3"/>
        <v>7</v>
      </c>
      <c r="O21" s="14">
        <f t="shared" si="3"/>
        <v>40000</v>
      </c>
      <c r="P21" s="14">
        <f t="shared" si="10"/>
        <v>280000</v>
      </c>
      <c r="Q21" s="14">
        <f t="shared" si="4"/>
        <v>249200</v>
      </c>
      <c r="R21" s="14">
        <f t="shared" si="5"/>
        <v>7</v>
      </c>
      <c r="S21" s="14">
        <f t="shared" si="5"/>
        <v>40000</v>
      </c>
      <c r="T21" s="14">
        <f t="shared" si="6"/>
        <v>280000</v>
      </c>
      <c r="U21" s="14">
        <f t="shared" si="7"/>
        <v>249200</v>
      </c>
      <c r="V21" s="16">
        <f t="shared" si="11"/>
        <v>252</v>
      </c>
      <c r="W21" s="16">
        <f t="shared" si="12"/>
        <v>249.2</v>
      </c>
      <c r="X21" s="16">
        <f t="shared" si="13"/>
        <v>249.2</v>
      </c>
    </row>
    <row r="22" spans="1:24" ht="15" x14ac:dyDescent="0.2">
      <c r="A22" s="10">
        <v>15</v>
      </c>
      <c r="B22" s="11" t="s">
        <v>27</v>
      </c>
      <c r="C22" s="12">
        <v>0.12</v>
      </c>
      <c r="D22" s="12">
        <v>0.1</v>
      </c>
      <c r="E22" s="12">
        <v>0.11</v>
      </c>
      <c r="F22" s="13">
        <f t="shared" si="0"/>
        <v>560.79999999999995</v>
      </c>
      <c r="G22" s="13">
        <v>91.8</v>
      </c>
      <c r="H22" s="13">
        <v>469</v>
      </c>
      <c r="I22" s="14">
        <f t="shared" si="1"/>
        <v>7</v>
      </c>
      <c r="J22" s="14">
        <v>40000</v>
      </c>
      <c r="K22" s="14">
        <f t="shared" si="8"/>
        <v>280000</v>
      </c>
      <c r="L22" s="14">
        <f t="shared" si="2"/>
        <v>246400</v>
      </c>
      <c r="M22" s="15">
        <f t="shared" si="9"/>
        <v>12</v>
      </c>
      <c r="N22" s="14">
        <f t="shared" si="3"/>
        <v>7</v>
      </c>
      <c r="O22" s="14">
        <f t="shared" si="3"/>
        <v>40000</v>
      </c>
      <c r="P22" s="14">
        <f t="shared" si="10"/>
        <v>280000</v>
      </c>
      <c r="Q22" s="14">
        <f t="shared" si="4"/>
        <v>252000</v>
      </c>
      <c r="R22" s="14">
        <f t="shared" si="5"/>
        <v>7</v>
      </c>
      <c r="S22" s="14">
        <f t="shared" si="5"/>
        <v>40000</v>
      </c>
      <c r="T22" s="14">
        <f t="shared" si="6"/>
        <v>280000</v>
      </c>
      <c r="U22" s="14">
        <f t="shared" si="7"/>
        <v>249200</v>
      </c>
      <c r="V22" s="16">
        <f t="shared" si="11"/>
        <v>246.4</v>
      </c>
      <c r="W22" s="16">
        <f t="shared" si="12"/>
        <v>252</v>
      </c>
      <c r="X22" s="16">
        <f t="shared" si="13"/>
        <v>249.2</v>
      </c>
    </row>
    <row r="23" spans="1:24" ht="15" x14ac:dyDescent="0.2">
      <c r="A23" s="10">
        <v>16</v>
      </c>
      <c r="B23" s="11" t="s">
        <v>28</v>
      </c>
      <c r="C23" s="12">
        <v>0.09</v>
      </c>
      <c r="D23" s="12">
        <v>0.1</v>
      </c>
      <c r="E23" s="12">
        <v>0.09</v>
      </c>
      <c r="F23" s="13">
        <f t="shared" si="0"/>
        <v>1032.4000000000001</v>
      </c>
      <c r="G23" s="13">
        <v>129.9</v>
      </c>
      <c r="H23" s="13">
        <v>902.5</v>
      </c>
      <c r="I23" s="14">
        <f t="shared" si="1"/>
        <v>12</v>
      </c>
      <c r="J23" s="14">
        <v>40000</v>
      </c>
      <c r="K23" s="14">
        <f t="shared" si="8"/>
        <v>480000</v>
      </c>
      <c r="L23" s="14">
        <f t="shared" si="2"/>
        <v>436800</v>
      </c>
      <c r="M23" s="15">
        <f t="shared" si="9"/>
        <v>9</v>
      </c>
      <c r="N23" s="14">
        <f t="shared" si="3"/>
        <v>12</v>
      </c>
      <c r="O23" s="14">
        <f t="shared" si="3"/>
        <v>40000</v>
      </c>
      <c r="P23" s="14">
        <f t="shared" si="10"/>
        <v>480000</v>
      </c>
      <c r="Q23" s="14">
        <f t="shared" si="4"/>
        <v>432000</v>
      </c>
      <c r="R23" s="14">
        <f t="shared" si="5"/>
        <v>12</v>
      </c>
      <c r="S23" s="14">
        <f t="shared" si="5"/>
        <v>40000</v>
      </c>
      <c r="T23" s="14">
        <f t="shared" si="6"/>
        <v>480000</v>
      </c>
      <c r="U23" s="14">
        <f t="shared" si="7"/>
        <v>436800</v>
      </c>
      <c r="V23" s="16">
        <f t="shared" si="11"/>
        <v>436.8</v>
      </c>
      <c r="W23" s="16">
        <f t="shared" si="12"/>
        <v>432</v>
      </c>
      <c r="X23" s="16">
        <f t="shared" si="13"/>
        <v>436.8</v>
      </c>
    </row>
    <row r="24" spans="1:24" ht="15" x14ac:dyDescent="0.2">
      <c r="A24" s="10">
        <v>17</v>
      </c>
      <c r="B24" s="11" t="s">
        <v>29</v>
      </c>
      <c r="C24" s="12">
        <v>0.1</v>
      </c>
      <c r="D24" s="12">
        <v>0.1</v>
      </c>
      <c r="E24" s="12">
        <v>0.11</v>
      </c>
      <c r="F24" s="13">
        <f t="shared" si="0"/>
        <v>1395.8</v>
      </c>
      <c r="G24" s="13">
        <v>196.2</v>
      </c>
      <c r="H24" s="13">
        <v>1199.5999999999999</v>
      </c>
      <c r="I24" s="14">
        <f t="shared" si="1"/>
        <v>12</v>
      </c>
      <c r="J24" s="14">
        <v>40000</v>
      </c>
      <c r="K24" s="14">
        <f t="shared" si="8"/>
        <v>480000</v>
      </c>
      <c r="L24" s="14">
        <f t="shared" si="2"/>
        <v>432000</v>
      </c>
      <c r="M24" s="15">
        <f t="shared" si="9"/>
        <v>10</v>
      </c>
      <c r="N24" s="14">
        <f t="shared" si="3"/>
        <v>12</v>
      </c>
      <c r="O24" s="14">
        <f t="shared" si="3"/>
        <v>40000</v>
      </c>
      <c r="P24" s="14">
        <f t="shared" si="10"/>
        <v>480000</v>
      </c>
      <c r="Q24" s="14">
        <f t="shared" si="4"/>
        <v>432000</v>
      </c>
      <c r="R24" s="14">
        <f t="shared" si="5"/>
        <v>12</v>
      </c>
      <c r="S24" s="14">
        <f t="shared" si="5"/>
        <v>40000</v>
      </c>
      <c r="T24" s="14">
        <f t="shared" si="6"/>
        <v>480000</v>
      </c>
      <c r="U24" s="14">
        <f t="shared" si="7"/>
        <v>427200</v>
      </c>
      <c r="V24" s="16">
        <f t="shared" si="11"/>
        <v>432</v>
      </c>
      <c r="W24" s="16">
        <f t="shared" si="12"/>
        <v>432</v>
      </c>
      <c r="X24" s="16">
        <f t="shared" si="13"/>
        <v>427.2</v>
      </c>
    </row>
    <row r="25" spans="1:24" ht="15" x14ac:dyDescent="0.2">
      <c r="A25" s="10">
        <v>18</v>
      </c>
      <c r="B25" s="11" t="s">
        <v>30</v>
      </c>
      <c r="C25" s="12">
        <v>0.25</v>
      </c>
      <c r="D25" s="12">
        <v>0.23</v>
      </c>
      <c r="E25" s="12">
        <v>0.24</v>
      </c>
      <c r="F25" s="13">
        <f t="shared" si="0"/>
        <v>992.3</v>
      </c>
      <c r="G25" s="13">
        <v>131.19999999999999</v>
      </c>
      <c r="H25" s="13">
        <v>861.1</v>
      </c>
      <c r="I25" s="14">
        <f t="shared" si="1"/>
        <v>12</v>
      </c>
      <c r="J25" s="14">
        <v>40000</v>
      </c>
      <c r="K25" s="14">
        <f t="shared" si="8"/>
        <v>480000</v>
      </c>
      <c r="L25" s="14">
        <f>ROUND(K25*(1-C25),0)</f>
        <v>360000</v>
      </c>
      <c r="M25" s="15">
        <f t="shared" si="9"/>
        <v>25</v>
      </c>
      <c r="N25" s="14">
        <f t="shared" si="3"/>
        <v>12</v>
      </c>
      <c r="O25" s="14">
        <f t="shared" si="3"/>
        <v>40000</v>
      </c>
      <c r="P25" s="14">
        <f t="shared" si="10"/>
        <v>480000</v>
      </c>
      <c r="Q25" s="14">
        <f t="shared" si="4"/>
        <v>369600</v>
      </c>
      <c r="R25" s="14">
        <f t="shared" si="5"/>
        <v>12</v>
      </c>
      <c r="S25" s="14">
        <f t="shared" si="5"/>
        <v>40000</v>
      </c>
      <c r="T25" s="14">
        <f t="shared" si="6"/>
        <v>480000</v>
      </c>
      <c r="U25" s="14">
        <f t="shared" si="7"/>
        <v>364800</v>
      </c>
      <c r="V25" s="16">
        <f t="shared" si="11"/>
        <v>360</v>
      </c>
      <c r="W25" s="16">
        <f t="shared" si="12"/>
        <v>369.6</v>
      </c>
      <c r="X25" s="16">
        <f t="shared" si="13"/>
        <v>364.8</v>
      </c>
    </row>
    <row r="26" spans="1:24" s="23" customFormat="1" ht="14.25" x14ac:dyDescent="0.2">
      <c r="A26" s="18"/>
      <c r="B26" s="18" t="s">
        <v>31</v>
      </c>
      <c r="C26" s="19"/>
      <c r="D26" s="19"/>
      <c r="E26" s="19"/>
      <c r="F26" s="13">
        <f>SUM(F8:F25)</f>
        <v>23838.600000000002</v>
      </c>
      <c r="G26" s="13">
        <f>SUM(G8:G25)</f>
        <v>3164.3999999999996</v>
      </c>
      <c r="H26" s="13">
        <f>SUM(H8:H25)</f>
        <v>20674.2</v>
      </c>
      <c r="I26" s="20">
        <f>SUM(I8:I25)</f>
        <v>200</v>
      </c>
      <c r="J26" s="20"/>
      <c r="K26" s="20">
        <f>SUM(K8:K25)</f>
        <v>8000000</v>
      </c>
      <c r="L26" s="21">
        <f>SUM(L8:L25)</f>
        <v>7084400</v>
      </c>
      <c r="M26" s="21"/>
      <c r="N26" s="21">
        <f>SUM(N8:N25)</f>
        <v>200</v>
      </c>
      <c r="O26" s="21"/>
      <c r="P26" s="21">
        <f>SUM(P8:P25)</f>
        <v>8000000</v>
      </c>
      <c r="Q26" s="21">
        <f>SUM(Q8:Q25)</f>
        <v>7087600</v>
      </c>
      <c r="R26" s="21">
        <f>SUM(R8:R25)</f>
        <v>200</v>
      </c>
      <c r="S26" s="21"/>
      <c r="T26" s="21">
        <f>SUM(T8:T25)</f>
        <v>8000000</v>
      </c>
      <c r="U26" s="21">
        <f>SUM(U8:U25)</f>
        <v>7086800</v>
      </c>
      <c r="V26" s="22">
        <f>SUM(V8:V25)</f>
        <v>7084.4</v>
      </c>
      <c r="W26" s="22">
        <f t="shared" ref="W26:X26" si="14">SUM(W8:W25)</f>
        <v>7087.5999999999995</v>
      </c>
      <c r="X26" s="22">
        <f t="shared" si="14"/>
        <v>7086.7999999999993</v>
      </c>
    </row>
    <row r="28" spans="1:24" x14ac:dyDescent="0.2">
      <c r="K28" s="25">
        <f>K26-L26</f>
        <v>915600</v>
      </c>
    </row>
  </sheetData>
  <mergeCells count="25">
    <mergeCell ref="S4:S5"/>
    <mergeCell ref="T4:T5"/>
    <mergeCell ref="U4:U5"/>
    <mergeCell ref="V4:X6"/>
    <mergeCell ref="G5:G7"/>
    <mergeCell ref="H5:H7"/>
    <mergeCell ref="I6:L7"/>
    <mergeCell ref="N6:Q7"/>
    <mergeCell ref="R6:U7"/>
    <mergeCell ref="M4:M7"/>
    <mergeCell ref="N4:N5"/>
    <mergeCell ref="O4:O5"/>
    <mergeCell ref="P4:P5"/>
    <mergeCell ref="Q4:Q5"/>
    <mergeCell ref="R4:R5"/>
    <mergeCell ref="C2:L2"/>
    <mergeCell ref="A4:A7"/>
    <mergeCell ref="B4:B7"/>
    <mergeCell ref="C4:E6"/>
    <mergeCell ref="F4:F7"/>
    <mergeCell ref="G4:H4"/>
    <mergeCell ref="I4:I5"/>
    <mergeCell ref="J4:J5"/>
    <mergeCell ref="K4:K5"/>
    <mergeCell ref="L4:L5"/>
  </mergeCells>
  <printOptions horizontalCentered="1"/>
  <pageMargins left="0.23622047244094491" right="0.23622047244094491" top="0.74803149606299213" bottom="0.74803149606299213" header="0.31496062992125984" footer="0.51181102362204722"/>
  <pageSetup paperSize="9" scale="98" firstPageNumber="0" orientation="landscape" horizontalDpi="300" verticalDpi="300" r:id="rId1"/>
  <headerFooter>
    <oddHeader>&amp;R&amp;A</oddHeader>
  </headerFooter>
  <colBreaks count="2" manualBreakCount="2">
    <brk id="9" max="26" man="1"/>
    <brk id="17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кадры</vt:lpstr>
      <vt:lpstr>кадры!Заголовки_для_печати</vt:lpstr>
      <vt:lpstr>кадры!Область_печати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Елена Александровна Павлова</cp:lastModifiedBy>
  <cp:lastPrinted>2021-08-31T09:08:16Z</cp:lastPrinted>
  <dcterms:created xsi:type="dcterms:W3CDTF">2021-08-19T10:48:28Z</dcterms:created>
  <dcterms:modified xsi:type="dcterms:W3CDTF">2021-08-31T09:08:20Z</dcterms:modified>
</cp:coreProperties>
</file>