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оздоровл" sheetId="1" r:id="rId1"/>
  </sheets>
  <definedNames>
    <definedName name="_xlnm.Print_Titles" localSheetId="0">оздоровл!$B:$B</definedName>
    <definedName name="_xlnm.Print_Area" localSheetId="0">оздоровл!$A$1:$AK$25</definedName>
  </definedNames>
  <calcPr calcId="145621"/>
</workbook>
</file>

<file path=xl/calcChain.xml><?xml version="1.0" encoding="utf-8"?>
<calcChain xmlns="http://schemas.openxmlformats.org/spreadsheetml/2006/main">
  <c r="Q25" i="1" l="1"/>
  <c r="F25" i="1"/>
  <c r="Y24" i="1"/>
  <c r="AA24" i="1" s="1"/>
  <c r="V24" i="1"/>
  <c r="Z24" i="1" s="1"/>
  <c r="U24" i="1"/>
  <c r="W24" i="1" s="1"/>
  <c r="R24" i="1"/>
  <c r="T24" i="1" s="1"/>
  <c r="N24" i="1"/>
  <c r="O24" i="1" s="1"/>
  <c r="M24" i="1"/>
  <c r="J24" i="1"/>
  <c r="K24" i="1" s="1"/>
  <c r="L24" i="1" s="1"/>
  <c r="H24" i="1"/>
  <c r="G24" i="1"/>
  <c r="AC24" i="1" s="1"/>
  <c r="Y23" i="1"/>
  <c r="V23" i="1"/>
  <c r="Z23" i="1" s="1"/>
  <c r="U23" i="1"/>
  <c r="W23" i="1" s="1"/>
  <c r="S23" i="1"/>
  <c r="R23" i="1"/>
  <c r="T23" i="1" s="1"/>
  <c r="M23" i="1"/>
  <c r="N23" i="1" s="1"/>
  <c r="O23" i="1" s="1"/>
  <c r="K23" i="1"/>
  <c r="L23" i="1" s="1"/>
  <c r="J23" i="1"/>
  <c r="G23" i="1"/>
  <c r="Z22" i="1"/>
  <c r="Y22" i="1"/>
  <c r="V22" i="1"/>
  <c r="U22" i="1"/>
  <c r="W22" i="1" s="1"/>
  <c r="AD22" i="1" s="1"/>
  <c r="R22" i="1"/>
  <c r="S22" i="1" s="1"/>
  <c r="N22" i="1"/>
  <c r="O22" i="1" s="1"/>
  <c r="M22" i="1"/>
  <c r="J22" i="1"/>
  <c r="K22" i="1" s="1"/>
  <c r="L22" i="1" s="1"/>
  <c r="H22" i="1"/>
  <c r="AF22" i="1" s="1"/>
  <c r="AI22" i="1" s="1"/>
  <c r="G22" i="1"/>
  <c r="AC22" i="1" s="1"/>
  <c r="AA21" i="1"/>
  <c r="AB21" i="1" s="1"/>
  <c r="Y21" i="1"/>
  <c r="V21" i="1"/>
  <c r="Z21" i="1" s="1"/>
  <c r="U21" i="1"/>
  <c r="W21" i="1" s="1"/>
  <c r="S21" i="1"/>
  <c r="R21" i="1"/>
  <c r="T21" i="1" s="1"/>
  <c r="M21" i="1"/>
  <c r="N21" i="1" s="1"/>
  <c r="O21" i="1" s="1"/>
  <c r="K21" i="1"/>
  <c r="L21" i="1" s="1"/>
  <c r="J21" i="1"/>
  <c r="G21" i="1"/>
  <c r="H21" i="1" s="1"/>
  <c r="AF21" i="1" s="1"/>
  <c r="AI21" i="1" s="1"/>
  <c r="Z20" i="1"/>
  <c r="Y20" i="1"/>
  <c r="V20" i="1"/>
  <c r="U20" i="1"/>
  <c r="W20" i="1" s="1"/>
  <c r="AD20" i="1" s="1"/>
  <c r="R20" i="1"/>
  <c r="S20" i="1" s="1"/>
  <c r="N20" i="1"/>
  <c r="O20" i="1" s="1"/>
  <c r="M20" i="1"/>
  <c r="J20" i="1"/>
  <c r="K20" i="1" s="1"/>
  <c r="L20" i="1" s="1"/>
  <c r="H20" i="1"/>
  <c r="AF20" i="1" s="1"/>
  <c r="AI20" i="1" s="1"/>
  <c r="G20" i="1"/>
  <c r="AC20" i="1" s="1"/>
  <c r="AA19" i="1"/>
  <c r="AB19" i="1" s="1"/>
  <c r="Y19" i="1"/>
  <c r="V19" i="1"/>
  <c r="Z19" i="1" s="1"/>
  <c r="U19" i="1"/>
  <c r="W19" i="1" s="1"/>
  <c r="S19" i="1"/>
  <c r="R19" i="1"/>
  <c r="T19" i="1" s="1"/>
  <c r="M19" i="1"/>
  <c r="N19" i="1" s="1"/>
  <c r="O19" i="1" s="1"/>
  <c r="K19" i="1"/>
  <c r="L19" i="1" s="1"/>
  <c r="J19" i="1"/>
  <c r="G19" i="1"/>
  <c r="H19" i="1" s="1"/>
  <c r="AF19" i="1" s="1"/>
  <c r="AI19" i="1" s="1"/>
  <c r="Z18" i="1"/>
  <c r="Y18" i="1"/>
  <c r="V18" i="1"/>
  <c r="U18" i="1"/>
  <c r="W18" i="1" s="1"/>
  <c r="AD18" i="1" s="1"/>
  <c r="S18" i="1"/>
  <c r="R18" i="1"/>
  <c r="T18" i="1" s="1"/>
  <c r="M18" i="1"/>
  <c r="N18" i="1" s="1"/>
  <c r="O18" i="1" s="1"/>
  <c r="K18" i="1"/>
  <c r="L18" i="1" s="1"/>
  <c r="J18" i="1"/>
  <c r="G18" i="1"/>
  <c r="AC18" i="1" s="1"/>
  <c r="Y17" i="1"/>
  <c r="AA17" i="1" s="1"/>
  <c r="V17" i="1"/>
  <c r="Z17" i="1" s="1"/>
  <c r="U17" i="1"/>
  <c r="W17" i="1" s="1"/>
  <c r="R17" i="1"/>
  <c r="T17" i="1" s="1"/>
  <c r="N17" i="1"/>
  <c r="O17" i="1" s="1"/>
  <c r="M17" i="1"/>
  <c r="J17" i="1"/>
  <c r="K17" i="1" s="1"/>
  <c r="L17" i="1" s="1"/>
  <c r="H17" i="1"/>
  <c r="G17" i="1"/>
  <c r="AC17" i="1" s="1"/>
  <c r="Y16" i="1"/>
  <c r="W16" i="1"/>
  <c r="AD16" i="1" s="1"/>
  <c r="V16" i="1"/>
  <c r="Z16" i="1" s="1"/>
  <c r="U16" i="1"/>
  <c r="S16" i="1"/>
  <c r="R16" i="1"/>
  <c r="T16" i="1" s="1"/>
  <c r="M16" i="1"/>
  <c r="N16" i="1" s="1"/>
  <c r="O16" i="1" s="1"/>
  <c r="K16" i="1"/>
  <c r="L16" i="1" s="1"/>
  <c r="J16" i="1"/>
  <c r="G16" i="1"/>
  <c r="H16" i="1" s="1"/>
  <c r="AF16" i="1" s="1"/>
  <c r="AI16" i="1" s="1"/>
  <c r="Y15" i="1"/>
  <c r="V15" i="1"/>
  <c r="Z15" i="1" s="1"/>
  <c r="U15" i="1"/>
  <c r="W15" i="1" s="1"/>
  <c r="R15" i="1"/>
  <c r="N15" i="1"/>
  <c r="O15" i="1" s="1"/>
  <c r="M15" i="1"/>
  <c r="J15" i="1"/>
  <c r="K15" i="1" s="1"/>
  <c r="L15" i="1" s="1"/>
  <c r="H15" i="1"/>
  <c r="G15" i="1"/>
  <c r="AC15" i="1" s="1"/>
  <c r="AA14" i="1"/>
  <c r="AB14" i="1" s="1"/>
  <c r="Y14" i="1"/>
  <c r="V14" i="1"/>
  <c r="Z14" i="1" s="1"/>
  <c r="U14" i="1"/>
  <c r="W14" i="1" s="1"/>
  <c r="S14" i="1"/>
  <c r="R14" i="1"/>
  <c r="T14" i="1" s="1"/>
  <c r="M14" i="1"/>
  <c r="N14" i="1" s="1"/>
  <c r="O14" i="1" s="1"/>
  <c r="K14" i="1"/>
  <c r="L14" i="1" s="1"/>
  <c r="J14" i="1"/>
  <c r="G14" i="1"/>
  <c r="H14" i="1" s="1"/>
  <c r="AF14" i="1" s="1"/>
  <c r="AI14" i="1" s="1"/>
  <c r="Z13" i="1"/>
  <c r="Y13" i="1"/>
  <c r="V13" i="1"/>
  <c r="U13" i="1"/>
  <c r="W13" i="1" s="1"/>
  <c r="AD13" i="1" s="1"/>
  <c r="R13" i="1"/>
  <c r="S13" i="1" s="1"/>
  <c r="N13" i="1"/>
  <c r="O13" i="1" s="1"/>
  <c r="M13" i="1"/>
  <c r="J13" i="1"/>
  <c r="K13" i="1" s="1"/>
  <c r="L13" i="1" s="1"/>
  <c r="H13" i="1"/>
  <c r="AF13" i="1" s="1"/>
  <c r="AI13" i="1" s="1"/>
  <c r="G13" i="1"/>
  <c r="AC13" i="1" s="1"/>
  <c r="AA12" i="1"/>
  <c r="AB12" i="1" s="1"/>
  <c r="Y12" i="1"/>
  <c r="V12" i="1"/>
  <c r="Z12" i="1" s="1"/>
  <c r="U12" i="1"/>
  <c r="W12" i="1" s="1"/>
  <c r="S12" i="1"/>
  <c r="R12" i="1"/>
  <c r="T12" i="1" s="1"/>
  <c r="M12" i="1"/>
  <c r="N12" i="1" s="1"/>
  <c r="O12" i="1" s="1"/>
  <c r="K12" i="1"/>
  <c r="L12" i="1" s="1"/>
  <c r="J12" i="1"/>
  <c r="G12" i="1"/>
  <c r="H12" i="1" s="1"/>
  <c r="AF12" i="1" s="1"/>
  <c r="AI12" i="1" s="1"/>
  <c r="Z11" i="1"/>
  <c r="Y11" i="1"/>
  <c r="V11" i="1"/>
  <c r="U11" i="1"/>
  <c r="W11" i="1" s="1"/>
  <c r="AD11" i="1" s="1"/>
  <c r="R11" i="1"/>
  <c r="S11" i="1" s="1"/>
  <c r="N11" i="1"/>
  <c r="O11" i="1" s="1"/>
  <c r="M11" i="1"/>
  <c r="J11" i="1"/>
  <c r="K11" i="1" s="1"/>
  <c r="L11" i="1" s="1"/>
  <c r="H11" i="1"/>
  <c r="AF11" i="1" s="1"/>
  <c r="AI11" i="1" s="1"/>
  <c r="G11" i="1"/>
  <c r="AA10" i="1"/>
  <c r="AB10" i="1" s="1"/>
  <c r="Y10" i="1"/>
  <c r="V10" i="1"/>
  <c r="Z10" i="1" s="1"/>
  <c r="U10" i="1"/>
  <c r="W10" i="1" s="1"/>
  <c r="S10" i="1"/>
  <c r="R10" i="1"/>
  <c r="T10" i="1" s="1"/>
  <c r="M10" i="1"/>
  <c r="N10" i="1" s="1"/>
  <c r="O10" i="1" s="1"/>
  <c r="K10" i="1"/>
  <c r="L10" i="1" s="1"/>
  <c r="J10" i="1"/>
  <c r="G10" i="1"/>
  <c r="H10" i="1" s="1"/>
  <c r="AF10" i="1" s="1"/>
  <c r="AI10" i="1" s="1"/>
  <c r="Z9" i="1"/>
  <c r="Y9" i="1"/>
  <c r="V9" i="1"/>
  <c r="U9" i="1"/>
  <c r="W9" i="1" s="1"/>
  <c r="AD9" i="1" s="1"/>
  <c r="R9" i="1"/>
  <c r="S9" i="1" s="1"/>
  <c r="N9" i="1"/>
  <c r="O9" i="1" s="1"/>
  <c r="M9" i="1"/>
  <c r="J9" i="1"/>
  <c r="K9" i="1" s="1"/>
  <c r="L9" i="1" s="1"/>
  <c r="H9" i="1"/>
  <c r="AF9" i="1" s="1"/>
  <c r="AI9" i="1" s="1"/>
  <c r="G9" i="1"/>
  <c r="AC9" i="1" s="1"/>
  <c r="AA8" i="1"/>
  <c r="AB8" i="1" s="1"/>
  <c r="Y8" i="1"/>
  <c r="V8" i="1"/>
  <c r="Z8" i="1" s="1"/>
  <c r="U8" i="1"/>
  <c r="W8" i="1" s="1"/>
  <c r="S8" i="1"/>
  <c r="R8" i="1"/>
  <c r="T8" i="1" s="1"/>
  <c r="M8" i="1"/>
  <c r="N8" i="1" s="1"/>
  <c r="O8" i="1" s="1"/>
  <c r="K8" i="1"/>
  <c r="L8" i="1" s="1"/>
  <c r="J8" i="1"/>
  <c r="G8" i="1"/>
  <c r="H8" i="1" s="1"/>
  <c r="AF8" i="1" s="1"/>
  <c r="AI8" i="1" s="1"/>
  <c r="Z7" i="1"/>
  <c r="Z25" i="1" s="1"/>
  <c r="Y7" i="1"/>
  <c r="V7" i="1"/>
  <c r="V25" i="1" s="1"/>
  <c r="U7" i="1"/>
  <c r="W7" i="1" s="1"/>
  <c r="R7" i="1"/>
  <c r="N7" i="1"/>
  <c r="M7" i="1"/>
  <c r="J7" i="1"/>
  <c r="H7" i="1"/>
  <c r="G7" i="1"/>
  <c r="AD8" i="1" l="1"/>
  <c r="X8" i="1"/>
  <c r="AG8" i="1" s="1"/>
  <c r="AJ8" i="1" s="1"/>
  <c r="AD10" i="1"/>
  <c r="X10" i="1"/>
  <c r="AG10" i="1" s="1"/>
  <c r="AJ10" i="1" s="1"/>
  <c r="AD12" i="1"/>
  <c r="X12" i="1"/>
  <c r="AG12" i="1" s="1"/>
  <c r="AJ12" i="1" s="1"/>
  <c r="AD14" i="1"/>
  <c r="X14" i="1"/>
  <c r="AG14" i="1" s="1"/>
  <c r="AJ14" i="1" s="1"/>
  <c r="J25" i="1"/>
  <c r="K7" i="1"/>
  <c r="R25" i="1"/>
  <c r="S7" i="1"/>
  <c r="W25" i="1"/>
  <c r="X7" i="1"/>
  <c r="AH8" i="1"/>
  <c r="AK8" i="1" s="1"/>
  <c r="AE8" i="1"/>
  <c r="AH10" i="1"/>
  <c r="AK10" i="1" s="1"/>
  <c r="AE10" i="1"/>
  <c r="AC11" i="1"/>
  <c r="X11" i="1"/>
  <c r="AG11" i="1" s="1"/>
  <c r="AJ11" i="1" s="1"/>
  <c r="AH12" i="1"/>
  <c r="AK12" i="1" s="1"/>
  <c r="AE12" i="1"/>
  <c r="X13" i="1"/>
  <c r="AG13" i="1" s="1"/>
  <c r="AJ13" i="1" s="1"/>
  <c r="N25" i="1"/>
  <c r="O7" i="1"/>
  <c r="O25" i="1" s="1"/>
  <c r="T7" i="1"/>
  <c r="AA7" i="1"/>
  <c r="AF7" i="1"/>
  <c r="I8" i="1"/>
  <c r="AC8" i="1"/>
  <c r="T9" i="1"/>
  <c r="AA9" i="1"/>
  <c r="I10" i="1"/>
  <c r="AC10" i="1"/>
  <c r="T11" i="1"/>
  <c r="AA11" i="1"/>
  <c r="I12" i="1"/>
  <c r="AC12" i="1"/>
  <c r="T13" i="1"/>
  <c r="AA13" i="1"/>
  <c r="I14" i="1"/>
  <c r="AC14" i="1"/>
  <c r="AD15" i="1"/>
  <c r="X15" i="1"/>
  <c r="AG15" i="1" s="1"/>
  <c r="AJ15" i="1" s="1"/>
  <c r="AA15" i="1"/>
  <c r="AA16" i="1"/>
  <c r="AD19" i="1"/>
  <c r="X19" i="1"/>
  <c r="AG19" i="1" s="1"/>
  <c r="AJ19" i="1" s="1"/>
  <c r="AD21" i="1"/>
  <c r="X21" i="1"/>
  <c r="AG21" i="1" s="1"/>
  <c r="AJ21" i="1" s="1"/>
  <c r="AD7" i="1"/>
  <c r="X9" i="1"/>
  <c r="AG9" i="1" s="1"/>
  <c r="AJ9" i="1" s="1"/>
  <c r="AH14" i="1"/>
  <c r="AK14" i="1" s="1"/>
  <c r="AE14" i="1"/>
  <c r="S15" i="1"/>
  <c r="AF15" i="1" s="1"/>
  <c r="AI15" i="1" s="1"/>
  <c r="T15" i="1"/>
  <c r="AD17" i="1"/>
  <c r="X17" i="1"/>
  <c r="AG17" i="1" s="1"/>
  <c r="AJ17" i="1" s="1"/>
  <c r="AB17" i="1"/>
  <c r="AH17" i="1" s="1"/>
  <c r="AK17" i="1" s="1"/>
  <c r="AE17" i="1"/>
  <c r="I16" i="1"/>
  <c r="AC16" i="1"/>
  <c r="G25" i="1"/>
  <c r="I7" i="1"/>
  <c r="M25" i="1"/>
  <c r="AC7" i="1"/>
  <c r="I9" i="1"/>
  <c r="I11" i="1"/>
  <c r="I13" i="1"/>
  <c r="I15" i="1"/>
  <c r="X16" i="1"/>
  <c r="AG16" i="1" s="1"/>
  <c r="AJ16" i="1" s="1"/>
  <c r="I17" i="1"/>
  <c r="S17" i="1"/>
  <c r="AF17" i="1" s="1"/>
  <c r="AI17" i="1" s="1"/>
  <c r="H18" i="1"/>
  <c r="AF18" i="1" s="1"/>
  <c r="AI18" i="1" s="1"/>
  <c r="AA18" i="1"/>
  <c r="I19" i="1"/>
  <c r="AC19" i="1"/>
  <c r="T20" i="1"/>
  <c r="AA20" i="1"/>
  <c r="I21" i="1"/>
  <c r="AC21" i="1"/>
  <c r="T22" i="1"/>
  <c r="AA22" i="1"/>
  <c r="AD23" i="1"/>
  <c r="X23" i="1"/>
  <c r="AG23" i="1" s="1"/>
  <c r="AJ23" i="1" s="1"/>
  <c r="AA23" i="1"/>
  <c r="I18" i="1"/>
  <c r="X18" i="1"/>
  <c r="AG18" i="1" s="1"/>
  <c r="AJ18" i="1" s="1"/>
  <c r="AH19" i="1"/>
  <c r="AK19" i="1" s="1"/>
  <c r="AE19" i="1"/>
  <c r="X20" i="1"/>
  <c r="AG20" i="1" s="1"/>
  <c r="AJ20" i="1" s="1"/>
  <c r="AH21" i="1"/>
  <c r="AK21" i="1" s="1"/>
  <c r="AE21" i="1"/>
  <c r="X22" i="1"/>
  <c r="AG22" i="1" s="1"/>
  <c r="AJ22" i="1" s="1"/>
  <c r="AC23" i="1"/>
  <c r="H23" i="1"/>
  <c r="AF23" i="1" s="1"/>
  <c r="AI23" i="1" s="1"/>
  <c r="AD24" i="1"/>
  <c r="X24" i="1"/>
  <c r="AG24" i="1" s="1"/>
  <c r="AJ24" i="1" s="1"/>
  <c r="AB24" i="1"/>
  <c r="AH24" i="1" s="1"/>
  <c r="AK24" i="1" s="1"/>
  <c r="AE24" i="1"/>
  <c r="I20" i="1"/>
  <c r="I22" i="1"/>
  <c r="I24" i="1"/>
  <c r="S24" i="1"/>
  <c r="AF24" i="1" s="1"/>
  <c r="AI24" i="1" s="1"/>
  <c r="AE23" i="1" l="1"/>
  <c r="AB23" i="1"/>
  <c r="AH23" i="1" s="1"/>
  <c r="AK23" i="1" s="1"/>
  <c r="AC25" i="1"/>
  <c r="I23" i="1"/>
  <c r="AB16" i="1"/>
  <c r="AH16" i="1" s="1"/>
  <c r="AK16" i="1" s="1"/>
  <c r="AE16" i="1"/>
  <c r="AA25" i="1"/>
  <c r="AE7" i="1"/>
  <c r="AB7" i="1"/>
  <c r="H25" i="1"/>
  <c r="X25" i="1"/>
  <c r="S25" i="1"/>
  <c r="K25" i="1"/>
  <c r="L7" i="1"/>
  <c r="L25" i="1" s="1"/>
  <c r="AE22" i="1"/>
  <c r="AB22" i="1"/>
  <c r="AH22" i="1" s="1"/>
  <c r="AK22" i="1" s="1"/>
  <c r="AE20" i="1"/>
  <c r="AB20" i="1"/>
  <c r="AH20" i="1" s="1"/>
  <c r="AK20" i="1" s="1"/>
  <c r="AE18" i="1"/>
  <c r="AB18" i="1"/>
  <c r="AH18" i="1" s="1"/>
  <c r="AK18" i="1" s="1"/>
  <c r="AD25" i="1"/>
  <c r="AE15" i="1"/>
  <c r="AB15" i="1"/>
  <c r="AH15" i="1" s="1"/>
  <c r="AK15" i="1" s="1"/>
  <c r="AE13" i="1"/>
  <c r="AB13" i="1"/>
  <c r="AH13" i="1" s="1"/>
  <c r="AK13" i="1" s="1"/>
  <c r="AE11" i="1"/>
  <c r="AB11" i="1"/>
  <c r="AH11" i="1" s="1"/>
  <c r="AK11" i="1" s="1"/>
  <c r="AE9" i="1"/>
  <c r="AB9" i="1"/>
  <c r="AH9" i="1" s="1"/>
  <c r="AK9" i="1" s="1"/>
  <c r="AF25" i="1"/>
  <c r="AI7" i="1"/>
  <c r="AI25" i="1" s="1"/>
  <c r="AG7" i="1" l="1"/>
  <c r="AE25" i="1"/>
  <c r="AB25" i="1"/>
  <c r="AH7" i="1"/>
  <c r="AG25" i="1" l="1"/>
  <c r="AJ7" i="1"/>
  <c r="AJ25" i="1" s="1"/>
  <c r="AH25" i="1"/>
  <c r="AK7" i="1"/>
  <c r="AK25" i="1" s="1"/>
</calcChain>
</file>

<file path=xl/sharedStrings.xml><?xml version="1.0" encoding="utf-8"?>
<sst xmlns="http://schemas.openxmlformats.org/spreadsheetml/2006/main" count="50" uniqueCount="36">
  <si>
    <t>Субсидии бюджетам муниципальных образований Ленинградской области на организацию отдыха и оздоровления детей и подростков на 2022 год и на плановый период 2023 и 2024 годов</t>
  </si>
  <si>
    <t>N п/п</t>
  </si>
  <si>
    <t>Наименование муниципальных районов и городского поселения</t>
  </si>
  <si>
    <t>Доля софинансирования</t>
  </si>
  <si>
    <t>Проведение с-витаминизации третьих блюд в оздоровительных лагерях всех типов и видов - 52050104</t>
  </si>
  <si>
    <t>Организация отдыха и оздоровления детей и подростков в муниципальных детских оздоровительных лагерях- 52070105</t>
  </si>
  <si>
    <t>Всего потребность</t>
  </si>
  <si>
    <t>Объем субсидий i-му муниципальному району</t>
  </si>
  <si>
    <t>в закон</t>
  </si>
  <si>
    <t>Количество детей школьного возраста от 6 до 17 лет (включительно), которых планируется направить на отдых и оздоровление в каникулярное время</t>
  </si>
  <si>
    <t>Размер средств (из расчета на одного человека 1 пакетик по 2,5 г стоимостью 10,0 руб.) (тыс. руб.)</t>
  </si>
  <si>
    <t>субсидия</t>
  </si>
  <si>
    <t xml:space="preserve">Количество детей школьного возраста от 6 до 17 лет (включительно), которых планируется направить на отдых и оздоровление в каникулярное время
</t>
  </si>
  <si>
    <t>Стоимость путевки в соответствии с постановлением Правительства Ленинградской области</t>
  </si>
  <si>
    <t xml:space="preserve">Количество детей школьного возраста от 6 до 17 лет (включительно) на отдых и оздоровление в каникулярное время, чьи родители работают </t>
  </si>
  <si>
    <t>Размер средств (тыс. руб.)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</si>
  <si>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</si>
  <si>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</si>
  <si>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</si>
  <si>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</si>
  <si>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</si>
  <si>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</si>
  <si>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</si>
  <si>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</si>
  <si>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</si>
  <si>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</si>
  <si>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</si>
  <si>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</si>
  <si>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</si>
  <si>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</si>
  <si>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</si>
  <si>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</si>
  <si>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</si>
  <si>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</si>
  <si>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>Всего:</t>
  </si>
  <si>
    <t>Приложение 24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</si>
</sst>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0.000%"/>
    <numFmt numFmtId="165" formatCode="_(* #,##0.00_);_(* \(#,##0.00\);_(* \-??_);_(@_)"/>
    <numFmt numFmtId="166" formatCode="_(* #,##0_);_(* \(#,##0\);_(* \-??_);_(@_)"/>
    <numFmt numFmtId="167" formatCode="#,##0.000000000000000"/>
    <numFmt numFmtId="168" formatCode="_-* #,##0.00_р_._-;\-* #,##0.00_р_._-;_-* \-??_р_._-;_-@_-"/>
    <numFmt numFmtId="169" formatCode="_-* #,##0_р_._-;\-* #,##0_р_._-;_-* \-??_р_._-;_-@_-"/>
    <numFmt numFmtId="170" formatCode="#,##0.0"/>
    <numFmt numFmtId="171" formatCode="_(* #,##0.000_);_(* \(#,##0.000\);_(* \-??_);_(@_)"/>
    <numFmt numFmtId="172" formatCode="_-* #,##0.0_р_._-;\-* #,##0.0_р_._-;_-* \-??_р_._-;_-@_-"/>
    <numFmt numFmtId="173" formatCode="#,##0.00_ ;\-#,##0.00\ "/>
    <numFmt numFmtId="174" formatCode="_-* #,##0.000\ _₽_-;\-* #,##0.000\ _₽_-;_-* \-???\ _₽_-;_-@_-"/>
    <numFmt numFmtId="175" formatCode="_-* #,##0.00\ _₽_-;\-* #,##0.00\ _₽_-;_-* \-??\ _₽_-;_-@_-"/>
    <numFmt numFmtId="176" formatCode="_-* #,##0.00_р_._-;\-* #,##0.00_р_._-;_-* &quot;-&quot;??_р_._-;_-@_-"/>
  </numFmts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2">
    <xf numFmtId="0" fontId="0" fillId="0" borderId="0"/>
    <xf numFmtId="165" fontId="6" fillId="0" borderId="0" applyBorder="0" applyProtection="0"/>
    <xf numFmtId="9" fontId="6" fillId="0" borderId="0" applyBorder="0" applyProtection="0"/>
    <xf numFmtId="0" fontId="2" fillId="0" borderId="0"/>
    <xf numFmtId="0" fontId="6" fillId="0" borderId="0"/>
    <xf numFmtId="168" fontId="6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8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76" fontId="6" fillId="0" borderId="0" applyFill="0" applyBorder="0" applyAlignment="0" applyProtection="0"/>
  </cellStyleXfs>
  <cellXfs count="61">
    <xf numFmtId="0" fontId="0" fillId="0" borderId="0" xfId="0"/>
    <xf numFmtId="0" fontId="3" fillId="0" borderId="0" xfId="3" applyFont="1"/>
    <xf numFmtId="0" fontId="4" fillId="0" borderId="1" xfId="3" applyFont="1" applyBorder="1" applyAlignment="1">
      <alignment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3" fillId="0" borderId="2" xfId="4" applyFont="1" applyBorder="1" applyAlignment="1">
      <alignment vertical="center" wrapText="1"/>
    </xf>
    <xf numFmtId="0" fontId="9" fillId="0" borderId="2" xfId="4" applyFont="1" applyBorder="1" applyAlignment="1">
      <alignment vertical="center" wrapText="1"/>
    </xf>
    <xf numFmtId="164" fontId="11" fillId="0" borderId="2" xfId="2" applyNumberFormat="1" applyFont="1" applyFill="1" applyBorder="1" applyAlignment="1" applyProtection="1">
      <alignment vertical="center" wrapText="1"/>
    </xf>
    <xf numFmtId="166" fontId="8" fillId="0" borderId="2" xfId="1" applyNumberFormat="1" applyFont="1" applyFill="1" applyBorder="1" applyAlignment="1" applyProtection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167" fontId="9" fillId="2" borderId="2" xfId="1" applyNumberFormat="1" applyFont="1" applyFill="1" applyBorder="1" applyAlignment="1" applyProtection="1">
      <alignment vertical="center" wrapText="1"/>
    </xf>
    <xf numFmtId="166" fontId="8" fillId="0" borderId="2" xfId="1" applyNumberFormat="1" applyFont="1" applyBorder="1" applyAlignment="1" applyProtection="1">
      <alignment horizontal="center" vertical="center" wrapText="1"/>
    </xf>
    <xf numFmtId="169" fontId="8" fillId="0" borderId="2" xfId="5" applyNumberFormat="1" applyFont="1" applyBorder="1" applyAlignment="1" applyProtection="1">
      <alignment horizontal="center" vertical="center" wrapText="1"/>
    </xf>
    <xf numFmtId="170" fontId="8" fillId="0" borderId="2" xfId="1" applyNumberFormat="1" applyFont="1" applyBorder="1" applyAlignment="1" applyProtection="1">
      <alignment horizontal="right" vertical="center" wrapText="1"/>
    </xf>
    <xf numFmtId="4" fontId="8" fillId="0" borderId="2" xfId="1" applyNumberFormat="1" applyFont="1" applyBorder="1" applyAlignment="1" applyProtection="1">
      <alignment horizontal="right" vertical="center" wrapText="1"/>
    </xf>
    <xf numFmtId="170" fontId="8" fillId="0" borderId="2" xfId="1" applyNumberFormat="1" applyFont="1" applyFill="1" applyBorder="1" applyAlignment="1" applyProtection="1">
      <alignment horizontal="right" vertical="center" wrapText="1"/>
    </xf>
    <xf numFmtId="170" fontId="3" fillId="0" borderId="2" xfId="3" applyNumberFormat="1" applyFont="1" applyFill="1" applyBorder="1" applyAlignment="1">
      <alignment horizontal="right"/>
    </xf>
    <xf numFmtId="0" fontId="4" fillId="0" borderId="2" xfId="3" applyFont="1" applyBorder="1" applyAlignment="1">
      <alignment horizontal="justify" vertical="center"/>
    </xf>
    <xf numFmtId="0" fontId="4" fillId="0" borderId="2" xfId="3" applyFont="1" applyBorder="1" applyAlignment="1">
      <alignment vertical="center"/>
    </xf>
    <xf numFmtId="171" fontId="4" fillId="0" borderId="2" xfId="1" applyNumberFormat="1" applyFont="1" applyFill="1" applyBorder="1" applyAlignment="1" applyProtection="1">
      <alignment vertical="center" wrapText="1"/>
    </xf>
    <xf numFmtId="166" fontId="4" fillId="0" borderId="2" xfId="1" applyNumberFormat="1" applyFont="1" applyBorder="1" applyAlignment="1" applyProtection="1">
      <alignment vertical="center"/>
    </xf>
    <xf numFmtId="4" fontId="4" fillId="0" borderId="2" xfId="1" applyNumberFormat="1" applyFont="1" applyFill="1" applyBorder="1" applyAlignment="1" applyProtection="1">
      <alignment horizontal="right" vertical="center" wrapText="1"/>
    </xf>
    <xf numFmtId="4" fontId="4" fillId="3" borderId="2" xfId="1" applyNumberFormat="1" applyFont="1" applyFill="1" applyBorder="1" applyAlignment="1" applyProtection="1">
      <alignment horizontal="right" vertical="center" wrapText="1"/>
    </xf>
    <xf numFmtId="166" fontId="4" fillId="0" borderId="2" xfId="1" applyNumberFormat="1" applyFont="1" applyFill="1" applyBorder="1" applyAlignment="1" applyProtection="1">
      <alignment vertical="center"/>
    </xf>
    <xf numFmtId="170" fontId="4" fillId="0" borderId="2" xfId="1" applyNumberFormat="1" applyFont="1" applyBorder="1" applyAlignment="1" applyProtection="1">
      <alignment horizontal="right" vertical="center" wrapText="1"/>
    </xf>
    <xf numFmtId="170" fontId="4" fillId="3" borderId="2" xfId="1" applyNumberFormat="1" applyFont="1" applyFill="1" applyBorder="1" applyAlignment="1" applyProtection="1">
      <alignment horizontal="right" vertical="center" wrapText="1"/>
    </xf>
    <xf numFmtId="172" fontId="4" fillId="0" borderId="2" xfId="5" applyNumberFormat="1" applyFont="1" applyBorder="1" applyAlignment="1" applyProtection="1">
      <alignment vertical="center"/>
    </xf>
    <xf numFmtId="169" fontId="4" fillId="0" borderId="2" xfId="5" applyNumberFormat="1" applyFont="1" applyBorder="1" applyAlignment="1" applyProtection="1">
      <alignment vertical="center"/>
    </xf>
    <xf numFmtId="4" fontId="4" fillId="0" borderId="2" xfId="1" applyNumberFormat="1" applyFont="1" applyBorder="1" applyAlignment="1" applyProtection="1">
      <alignment horizontal="right" vertical="center" wrapText="1"/>
    </xf>
    <xf numFmtId="169" fontId="4" fillId="3" borderId="2" xfId="5" applyNumberFormat="1" applyFont="1" applyFill="1" applyBorder="1" applyAlignment="1" applyProtection="1">
      <alignment vertical="center"/>
    </xf>
    <xf numFmtId="172" fontId="4" fillId="3" borderId="2" xfId="5" applyNumberFormat="1" applyFont="1" applyFill="1" applyBorder="1" applyAlignment="1" applyProtection="1">
      <alignment vertical="center"/>
    </xf>
    <xf numFmtId="170" fontId="4" fillId="0" borderId="2" xfId="1" applyNumberFormat="1" applyFont="1" applyFill="1" applyBorder="1" applyAlignment="1" applyProtection="1">
      <alignment horizontal="right" vertical="center" wrapText="1"/>
    </xf>
    <xf numFmtId="0" fontId="12" fillId="0" borderId="0" xfId="3" applyFont="1"/>
    <xf numFmtId="0" fontId="8" fillId="0" borderId="0" xfId="3" applyFont="1" applyAlignment="1">
      <alignment horizontal="justify"/>
    </xf>
    <xf numFmtId="171" fontId="3" fillId="0" borderId="0" xfId="3" applyNumberFormat="1" applyFont="1" applyFill="1"/>
    <xf numFmtId="166" fontId="3" fillId="0" borderId="0" xfId="3" applyNumberFormat="1" applyFont="1"/>
    <xf numFmtId="172" fontId="3" fillId="0" borderId="0" xfId="3" applyNumberFormat="1" applyFont="1"/>
    <xf numFmtId="169" fontId="3" fillId="0" borderId="0" xfId="3" applyNumberFormat="1" applyFont="1"/>
    <xf numFmtId="173" fontId="3" fillId="0" borderId="0" xfId="3" applyNumberFormat="1" applyFont="1"/>
    <xf numFmtId="0" fontId="3" fillId="0" borderId="0" xfId="3" applyFont="1" applyFill="1"/>
    <xf numFmtId="174" fontId="3" fillId="0" borderId="0" xfId="3" applyNumberFormat="1" applyFont="1"/>
    <xf numFmtId="175" fontId="3" fillId="0" borderId="0" xfId="3" applyNumberFormat="1" applyFont="1"/>
    <xf numFmtId="0" fontId="3" fillId="0" borderId="0" xfId="3" applyFont="1" applyAlignment="1">
      <alignment horizontal="right"/>
    </xf>
    <xf numFmtId="0" fontId="7" fillId="0" borderId="1" xfId="0" applyFont="1" applyBorder="1" applyAlignment="1">
      <alignment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2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</cellXfs>
  <cellStyles count="102">
    <cellStyle name="Обычный" xfId="0" builtinId="0"/>
    <cellStyle name="Обычный 10" xfId="6"/>
    <cellStyle name="Обычный 10 2" xfId="7"/>
    <cellStyle name="Обычный 10 2 2" xfId="8"/>
    <cellStyle name="Обычный 10 3" xfId="9"/>
    <cellStyle name="Обычный 11" xfId="10"/>
    <cellStyle name="Обычный 12" xfId="11"/>
    <cellStyle name="Обычный 13" xfId="3"/>
    <cellStyle name="Обычный 14" xfId="12"/>
    <cellStyle name="Обычный 2" xfId="13"/>
    <cellStyle name="Обычный 2 2" xfId="4"/>
    <cellStyle name="Обычный 2 2 2" xfId="14"/>
    <cellStyle name="Обычный 2 3" xfId="15"/>
    <cellStyle name="Обычный 2_СВОД%20по%20МО_2015_на%20контр.цифры(1)" xfId="16"/>
    <cellStyle name="Обычный 3" xfId="17"/>
    <cellStyle name="Обычный 3 2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6 2" xfId="24"/>
    <cellStyle name="Обычный 7" xfId="25"/>
    <cellStyle name="Обычный 7 2" xfId="26"/>
    <cellStyle name="Обычный 8" xfId="27"/>
    <cellStyle name="Обычный 8 2" xfId="28"/>
    <cellStyle name="Обычный 8 2 2" xfId="29"/>
    <cellStyle name="Обычный 8 3" xfId="30"/>
    <cellStyle name="Обычный 9" xfId="31"/>
    <cellStyle name="Обычный 9 2" xfId="32"/>
    <cellStyle name="Обычный 9 2 2" xfId="33"/>
    <cellStyle name="Обычный 9 3" xfId="34"/>
    <cellStyle name="Процентный" xfId="2" builtinId="5"/>
    <cellStyle name="Процентный 2" xfId="35"/>
    <cellStyle name="Процентный 2 2" xfId="36"/>
    <cellStyle name="Процентный 2 2 2" xfId="37"/>
    <cellStyle name="Процентный 2 3" xfId="38"/>
    <cellStyle name="Процентный 3" xfId="39"/>
    <cellStyle name="Процентный 3 2" xfId="40"/>
    <cellStyle name="Процентный 3 2 2" xfId="41"/>
    <cellStyle name="Процентный 3 2 2 2" xfId="42"/>
    <cellStyle name="Процентный 3 2 3" xfId="43"/>
    <cellStyle name="Процентный 3 3" xfId="44"/>
    <cellStyle name="Процентный 3 3 2" xfId="45"/>
    <cellStyle name="Процентный 3 3 2 2" xfId="46"/>
    <cellStyle name="Процентный 3 3 3" xfId="47"/>
    <cellStyle name="Процентный 3 4" xfId="48"/>
    <cellStyle name="Процентный 3 4 2" xfId="49"/>
    <cellStyle name="Процентный 3 4 2 2" xfId="50"/>
    <cellStyle name="Процентный 3 4 3" xfId="51"/>
    <cellStyle name="Процентный 3 5" xfId="52"/>
    <cellStyle name="Процентный 3 5 2" xfId="53"/>
    <cellStyle name="Процентный 3 6" xfId="54"/>
    <cellStyle name="Процентный 4" xfId="55"/>
    <cellStyle name="Процентный 4 2" xfId="56"/>
    <cellStyle name="Процентный 4 2 2" xfId="57"/>
    <cellStyle name="Процентный 4 3" xfId="58"/>
    <cellStyle name="Процентный 5" xfId="59"/>
    <cellStyle name="Процентный 6" xfId="60"/>
    <cellStyle name="Процентный 7" xfId="61"/>
    <cellStyle name="Финансовый" xfId="1" builtinId="3"/>
    <cellStyle name="Финансовый 10" xfId="62"/>
    <cellStyle name="Финансовый 2" xfId="63"/>
    <cellStyle name="Финансовый 2 2" xfId="64"/>
    <cellStyle name="Финансовый 2 2 2" xfId="65"/>
    <cellStyle name="Финансовый 2 2 2 2" xfId="66"/>
    <cellStyle name="Финансовый 2 2 3" xfId="67"/>
    <cellStyle name="Финансовый 2 3" xfId="68"/>
    <cellStyle name="Финансовый 2 3 2" xfId="69"/>
    <cellStyle name="Финансовый 2 4" xfId="70"/>
    <cellStyle name="Финансовый 3" xfId="71"/>
    <cellStyle name="Финансовый 3 2" xfId="72"/>
    <cellStyle name="Финансовый 3 2 2" xfId="73"/>
    <cellStyle name="Финансовый 3 3" xfId="74"/>
    <cellStyle name="Финансовый 4" xfId="75"/>
    <cellStyle name="Финансовый 4 2" xfId="76"/>
    <cellStyle name="Финансовый 4 2 2" xfId="77"/>
    <cellStyle name="Финансовый 4 2 2 2" xfId="78"/>
    <cellStyle name="Финансовый 4 2 3" xfId="79"/>
    <cellStyle name="Финансовый 4 3" xfId="80"/>
    <cellStyle name="Финансовый 4 3 2" xfId="81"/>
    <cellStyle name="Финансовый 4 3 2 2" xfId="82"/>
    <cellStyle name="Финансовый 4 3 3" xfId="83"/>
    <cellStyle name="Финансовый 4 4" xfId="84"/>
    <cellStyle name="Финансовый 4 4 2" xfId="85"/>
    <cellStyle name="Финансовый 4 4 2 2" xfId="86"/>
    <cellStyle name="Финансовый 4 4 3" xfId="87"/>
    <cellStyle name="Финансовый 4 5" xfId="88"/>
    <cellStyle name="Финансовый 4 5 2" xfId="89"/>
    <cellStyle name="Финансовый 4 6" xfId="90"/>
    <cellStyle name="Финансовый 5" xfId="91"/>
    <cellStyle name="Финансовый 5 2" xfId="92"/>
    <cellStyle name="Финансовый 5 2 2" xfId="93"/>
    <cellStyle name="Финансовый 5 3" xfId="94"/>
    <cellStyle name="Финансовый 6" xfId="5"/>
    <cellStyle name="Финансовый 6 2" xfId="95"/>
    <cellStyle name="Финансовый 7" xfId="96"/>
    <cellStyle name="Финансовый 7 2" xfId="97"/>
    <cellStyle name="Финансовый 7 2 2" xfId="98"/>
    <cellStyle name="Финансовый 7 3" xfId="99"/>
    <cellStyle name="Финансовый 8" xfId="100"/>
    <cellStyle name="Финансовый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M29"/>
  <sheetViews>
    <sheetView tabSelected="1" view="pageBreakPreview" zoomScale="60" zoomScaleNormal="70" workbookViewId="0">
      <pane xSplit="5" ySplit="6" topLeftCell="P7" activePane="bottomRight" state="frozen"/>
      <selection pane="topRight" activeCell="I1" sqref="I1"/>
      <selection pane="bottomLeft" activeCell="A6" sqref="A6"/>
      <selection pane="bottomRight" activeCell="U13" sqref="U13"/>
    </sheetView>
  </sheetViews>
  <sheetFormatPr defaultRowHeight="15" x14ac:dyDescent="0.2"/>
  <cols>
    <col min="1" max="1" width="6.42578125" style="1" customWidth="1"/>
    <col min="2" max="2" width="19.5703125" style="1" customWidth="1"/>
    <col min="3" max="5" width="9.42578125" style="43" customWidth="1"/>
    <col min="6" max="6" width="25" style="1" customWidth="1"/>
    <col min="7" max="7" width="16.28515625" style="1" customWidth="1"/>
    <col min="8" max="8" width="12.28515625" style="1" customWidth="1"/>
    <col min="9" max="9" width="1.7109375" style="1" hidden="1" customWidth="1"/>
    <col min="10" max="10" width="24.7109375" style="1" customWidth="1"/>
    <col min="11" max="11" width="19.5703125" style="1" customWidth="1"/>
    <col min="12" max="12" width="11.85546875" style="1" customWidth="1"/>
    <col min="13" max="13" width="22.140625" style="1" customWidth="1"/>
    <col min="14" max="14" width="16.7109375" style="1" customWidth="1"/>
    <col min="15" max="15" width="12.28515625" style="1" customWidth="1"/>
    <col min="16" max="16" width="15.28515625" style="1" customWidth="1"/>
    <col min="17" max="17" width="23" style="1" customWidth="1"/>
    <col min="18" max="18" width="16.5703125" style="1" customWidth="1"/>
    <col min="19" max="19" width="15.42578125" style="1" bestFit="1" customWidth="1"/>
    <col min="20" max="20" width="1.7109375" style="1" hidden="1" customWidth="1"/>
    <col min="21" max="21" width="15.7109375" style="1" customWidth="1"/>
    <col min="22" max="22" width="25.85546875" style="1" customWidth="1"/>
    <col min="23" max="23" width="16.7109375" style="1" customWidth="1"/>
    <col min="24" max="24" width="15.42578125" style="1" bestFit="1" customWidth="1"/>
    <col min="25" max="25" width="16.140625" style="1" customWidth="1"/>
    <col min="26" max="26" width="24.7109375" style="1" customWidth="1"/>
    <col min="27" max="28" width="15.85546875" style="1" customWidth="1"/>
    <col min="29" max="31" width="15.7109375" style="1" hidden="1" customWidth="1"/>
    <col min="32" max="32" width="15.28515625" style="1" hidden="1" customWidth="1"/>
    <col min="33" max="34" width="15.42578125" style="1" hidden="1" customWidth="1"/>
    <col min="35" max="35" width="11.28515625" style="1" customWidth="1"/>
    <col min="36" max="36" width="11.5703125" style="1" bestFit="1" customWidth="1"/>
    <col min="37" max="37" width="11.5703125" style="1" customWidth="1"/>
    <col min="38" max="1001" width="8.85546875" style="1" customWidth="1"/>
  </cols>
  <sheetData>
    <row r="1" spans="1:37" x14ac:dyDescent="0.2">
      <c r="AK1" s="46" t="s">
        <v>35</v>
      </c>
    </row>
    <row r="2" spans="1:37" s="1" customFormat="1" ht="55.5" customHeight="1" x14ac:dyDescent="0.2">
      <c r="B2" s="2"/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47"/>
      <c r="N2" s="47"/>
      <c r="O2" s="4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7" s="1" customFormat="1" ht="23.45" customHeight="1" x14ac:dyDescent="0.2">
      <c r="A3" s="48" t="s">
        <v>1</v>
      </c>
      <c r="B3" s="48" t="s">
        <v>2</v>
      </c>
      <c r="C3" s="49" t="s">
        <v>3</v>
      </c>
      <c r="D3" s="50"/>
      <c r="E3" s="51"/>
      <c r="F3" s="58" t="s">
        <v>4</v>
      </c>
      <c r="G3" s="58"/>
      <c r="H3" s="58"/>
      <c r="I3" s="58"/>
      <c r="J3" s="58"/>
      <c r="K3" s="58"/>
      <c r="L3" s="58"/>
      <c r="M3" s="58"/>
      <c r="N3" s="58"/>
      <c r="O3" s="58"/>
      <c r="P3" s="58" t="s">
        <v>5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 t="s">
        <v>6</v>
      </c>
      <c r="AD3" s="58"/>
      <c r="AE3" s="58"/>
      <c r="AF3" s="60" t="s">
        <v>7</v>
      </c>
      <c r="AG3" s="60"/>
      <c r="AH3" s="60"/>
      <c r="AI3" s="60" t="s">
        <v>8</v>
      </c>
      <c r="AJ3" s="60"/>
      <c r="AK3" s="60"/>
    </row>
    <row r="4" spans="1:37" s="1" customFormat="1" ht="21.6" customHeight="1" x14ac:dyDescent="0.2">
      <c r="A4" s="48"/>
      <c r="B4" s="48"/>
      <c r="C4" s="52"/>
      <c r="D4" s="53"/>
      <c r="E4" s="54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60"/>
      <c r="AG4" s="60"/>
      <c r="AH4" s="60"/>
      <c r="AI4" s="60"/>
      <c r="AJ4" s="60"/>
      <c r="AK4" s="60"/>
    </row>
    <row r="5" spans="1:37" s="1" customFormat="1" ht="125.25" customHeight="1" x14ac:dyDescent="0.2">
      <c r="A5" s="48"/>
      <c r="B5" s="48"/>
      <c r="C5" s="55"/>
      <c r="D5" s="56"/>
      <c r="E5" s="57"/>
      <c r="F5" s="3" t="s">
        <v>9</v>
      </c>
      <c r="G5" s="3" t="s">
        <v>10</v>
      </c>
      <c r="H5" s="3" t="s">
        <v>11</v>
      </c>
      <c r="I5" s="3"/>
      <c r="J5" s="3" t="s">
        <v>12</v>
      </c>
      <c r="K5" s="3" t="s">
        <v>10</v>
      </c>
      <c r="L5" s="3" t="s">
        <v>11</v>
      </c>
      <c r="M5" s="3" t="s">
        <v>9</v>
      </c>
      <c r="N5" s="3" t="s">
        <v>10</v>
      </c>
      <c r="O5" s="3" t="s">
        <v>11</v>
      </c>
      <c r="P5" s="3" t="s">
        <v>13</v>
      </c>
      <c r="Q5" s="3" t="s">
        <v>14</v>
      </c>
      <c r="R5" s="3" t="s">
        <v>15</v>
      </c>
      <c r="S5" s="3" t="s">
        <v>11</v>
      </c>
      <c r="T5" s="3"/>
      <c r="U5" s="3" t="s">
        <v>13</v>
      </c>
      <c r="V5" s="3" t="s">
        <v>14</v>
      </c>
      <c r="W5" s="3" t="s">
        <v>15</v>
      </c>
      <c r="X5" s="3" t="s">
        <v>11</v>
      </c>
      <c r="Y5" s="3" t="s">
        <v>13</v>
      </c>
      <c r="Z5" s="3" t="s">
        <v>14</v>
      </c>
      <c r="AA5" s="3" t="s">
        <v>15</v>
      </c>
      <c r="AB5" s="3" t="s">
        <v>11</v>
      </c>
      <c r="AC5" s="4">
        <v>2022</v>
      </c>
      <c r="AD5" s="4">
        <v>2023</v>
      </c>
      <c r="AE5" s="4">
        <v>2024</v>
      </c>
      <c r="AF5" s="4">
        <v>2022</v>
      </c>
      <c r="AG5" s="4">
        <v>2023</v>
      </c>
      <c r="AH5" s="4">
        <v>2024</v>
      </c>
      <c r="AI5" s="4">
        <v>2022</v>
      </c>
      <c r="AJ5" s="4">
        <v>2023</v>
      </c>
      <c r="AK5" s="4">
        <v>2024</v>
      </c>
    </row>
    <row r="6" spans="1:37" s="1" customFormat="1" ht="15.75" x14ac:dyDescent="0.2">
      <c r="A6" s="5"/>
      <c r="B6" s="5"/>
      <c r="C6" s="6">
        <v>2022</v>
      </c>
      <c r="D6" s="6">
        <v>2023</v>
      </c>
      <c r="E6" s="6">
        <v>2024</v>
      </c>
      <c r="F6" s="48">
        <v>2022</v>
      </c>
      <c r="G6" s="48"/>
      <c r="H6" s="48"/>
      <c r="I6" s="7"/>
      <c r="J6" s="48">
        <v>2023</v>
      </c>
      <c r="K6" s="48"/>
      <c r="L6" s="48"/>
      <c r="M6" s="48">
        <v>2024</v>
      </c>
      <c r="N6" s="48"/>
      <c r="O6" s="48"/>
      <c r="P6" s="48">
        <v>2022</v>
      </c>
      <c r="Q6" s="48"/>
      <c r="R6" s="48"/>
      <c r="S6" s="48"/>
      <c r="T6" s="7"/>
      <c r="U6" s="48">
        <v>2023</v>
      </c>
      <c r="V6" s="48"/>
      <c r="W6" s="48"/>
      <c r="X6" s="48"/>
      <c r="Y6" s="48">
        <v>2024</v>
      </c>
      <c r="Z6" s="48"/>
      <c r="AA6" s="48"/>
      <c r="AB6" s="48"/>
      <c r="AC6" s="8"/>
      <c r="AD6" s="8"/>
      <c r="AE6" s="8"/>
      <c r="AF6" s="9"/>
      <c r="AG6" s="9"/>
      <c r="AH6" s="9"/>
    </row>
    <row r="7" spans="1:37" s="1" customFormat="1" ht="15.75" customHeight="1" x14ac:dyDescent="0.2">
      <c r="A7" s="5">
        <v>1</v>
      </c>
      <c r="B7" s="10" t="s">
        <v>16</v>
      </c>
      <c r="C7" s="11">
        <v>0.11</v>
      </c>
      <c r="D7" s="11">
        <v>0.11</v>
      </c>
      <c r="E7" s="11">
        <v>0.11</v>
      </c>
      <c r="F7" s="12">
        <v>775</v>
      </c>
      <c r="G7" s="13">
        <f>ROUND(F7*10,2)</f>
        <v>7750</v>
      </c>
      <c r="H7" s="13">
        <f>ROUND(G7*(1-C7),2)</f>
        <v>6897.5</v>
      </c>
      <c r="I7" s="14">
        <f>(G7-H7)/G7*100</f>
        <v>11</v>
      </c>
      <c r="J7" s="15">
        <f t="shared" ref="J7:J24" si="0">F7</f>
        <v>775</v>
      </c>
      <c r="K7" s="13">
        <f>ROUND(J7*10,0)</f>
        <v>7750</v>
      </c>
      <c r="L7" s="13">
        <f>ROUND(K7*(1-D7),2)</f>
        <v>6897.5</v>
      </c>
      <c r="M7" s="15">
        <f t="shared" ref="M7:M24" si="1">F7</f>
        <v>775</v>
      </c>
      <c r="N7" s="13">
        <f>ROUND(M7*10,0)</f>
        <v>7750</v>
      </c>
      <c r="O7" s="13">
        <f t="shared" ref="O7:O24" si="2">ROUND(N7*(1-E7),5)</f>
        <v>6897.5</v>
      </c>
      <c r="P7" s="16">
        <v>24570</v>
      </c>
      <c r="Q7" s="16">
        <v>0</v>
      </c>
      <c r="R7" s="13">
        <f t="shared" ref="R7:R24" si="3">ROUND((P7*Q7*0.7)*1/1,2)</f>
        <v>0</v>
      </c>
      <c r="S7" s="13">
        <f t="shared" ref="S7:S24" si="4">ROUND(R7*(1-C7),2)</f>
        <v>0</v>
      </c>
      <c r="T7" s="14">
        <f t="shared" ref="T7:T24" si="5">IF(R7=0,0,(R7-S7)/R7*100)</f>
        <v>0</v>
      </c>
      <c r="U7" s="16">
        <f t="shared" ref="U7:V24" si="6">P7</f>
        <v>24570</v>
      </c>
      <c r="V7" s="16">
        <f t="shared" si="6"/>
        <v>0</v>
      </c>
      <c r="W7" s="17">
        <f>ROUND((U7*V7*0.7)*1/1,2)</f>
        <v>0</v>
      </c>
      <c r="X7" s="18">
        <f t="shared" ref="X7:X24" si="7">ROUND(W7*(1-D7),2)</f>
        <v>0</v>
      </c>
      <c r="Y7" s="16">
        <f t="shared" ref="Y7:Y24" si="8">P7</f>
        <v>24570</v>
      </c>
      <c r="Z7" s="16">
        <f t="shared" ref="Z7:Z24" si="9">V7</f>
        <v>0</v>
      </c>
      <c r="AA7" s="17">
        <f>ROUND((Y7*Z7*0.7)*1/1,2)</f>
        <v>0</v>
      </c>
      <c r="AB7" s="18">
        <f t="shared" ref="AB7:AB24" si="10">ROUND(AA7*(1-E7),2)</f>
        <v>0</v>
      </c>
      <c r="AC7" s="17">
        <f t="shared" ref="AC7:AC24" si="11">G7+R7</f>
        <v>7750</v>
      </c>
      <c r="AD7" s="17">
        <f t="shared" ref="AD7:AD24" si="12">W7+K7</f>
        <v>7750</v>
      </c>
      <c r="AE7" s="17">
        <f t="shared" ref="AE7:AE24" si="13">AA7+N7</f>
        <v>7750</v>
      </c>
      <c r="AF7" s="13">
        <f t="shared" ref="AF7:AF24" si="14">H7+S7</f>
        <v>6897.5</v>
      </c>
      <c r="AG7" s="19">
        <f t="shared" ref="AG7:AG24" si="15">X7+L7</f>
        <v>6897.5</v>
      </c>
      <c r="AH7" s="19">
        <f t="shared" ref="AH7:AH24" si="16">AB7+O7</f>
        <v>6897.5</v>
      </c>
      <c r="AI7" s="20">
        <f t="shared" ref="AI7:AK22" si="17">ROUND(AF7/1000,1)</f>
        <v>6.9</v>
      </c>
      <c r="AJ7" s="20">
        <f t="shared" si="17"/>
        <v>6.9</v>
      </c>
      <c r="AK7" s="20">
        <f t="shared" si="17"/>
        <v>6.9</v>
      </c>
    </row>
    <row r="8" spans="1:37" s="1" customFormat="1" ht="15.75" customHeight="1" x14ac:dyDescent="0.2">
      <c r="A8" s="5">
        <v>2</v>
      </c>
      <c r="B8" s="10" t="s">
        <v>17</v>
      </c>
      <c r="C8" s="11">
        <v>0.1</v>
      </c>
      <c r="D8" s="11">
        <v>0.1</v>
      </c>
      <c r="E8" s="11">
        <v>0.1</v>
      </c>
      <c r="F8" s="15">
        <v>1055</v>
      </c>
      <c r="G8" s="13">
        <f t="shared" ref="G8:G24" si="18">ROUND(F8*10,2)</f>
        <v>10550</v>
      </c>
      <c r="H8" s="13">
        <f t="shared" ref="H8:H24" si="19">ROUND(G8*(1-C8),2)</f>
        <v>9495</v>
      </c>
      <c r="I8" s="14">
        <f t="shared" ref="I8:I24" si="20">(G8-H8)/G8*100</f>
        <v>10</v>
      </c>
      <c r="J8" s="15">
        <f t="shared" si="0"/>
        <v>1055</v>
      </c>
      <c r="K8" s="13">
        <f t="shared" ref="K8:K24" si="21">ROUND(J8*10,0)</f>
        <v>10550</v>
      </c>
      <c r="L8" s="13">
        <f t="shared" ref="L8:L24" si="22">ROUND(K8*(1-D8),2)</f>
        <v>9495</v>
      </c>
      <c r="M8" s="15">
        <f t="shared" si="1"/>
        <v>1055</v>
      </c>
      <c r="N8" s="13">
        <f t="shared" ref="N8:N24" si="23">ROUND(M8*10,0)</f>
        <v>10550</v>
      </c>
      <c r="O8" s="13">
        <f t="shared" si="2"/>
        <v>9495</v>
      </c>
      <c r="P8" s="16">
        <v>24570</v>
      </c>
      <c r="Q8" s="16">
        <v>150</v>
      </c>
      <c r="R8" s="13">
        <f t="shared" si="3"/>
        <v>2579850</v>
      </c>
      <c r="S8" s="13">
        <f t="shared" si="4"/>
        <v>2321865</v>
      </c>
      <c r="T8" s="14">
        <f t="shared" si="5"/>
        <v>10</v>
      </c>
      <c r="U8" s="16">
        <f t="shared" si="6"/>
        <v>24570</v>
      </c>
      <c r="V8" s="16">
        <f t="shared" si="6"/>
        <v>150</v>
      </c>
      <c r="W8" s="17">
        <f t="shared" ref="W8:W24" si="24">ROUND((U8*V8*0.7)*1/1,2)</f>
        <v>2579850</v>
      </c>
      <c r="X8" s="18">
        <f t="shared" si="7"/>
        <v>2321865</v>
      </c>
      <c r="Y8" s="16">
        <f t="shared" si="8"/>
        <v>24570</v>
      </c>
      <c r="Z8" s="16">
        <f t="shared" si="9"/>
        <v>150</v>
      </c>
      <c r="AA8" s="17">
        <f t="shared" ref="AA8:AA24" si="25">ROUND((Y8*Z8*0.7)*1/1,2)</f>
        <v>2579850</v>
      </c>
      <c r="AB8" s="18">
        <f t="shared" si="10"/>
        <v>2321865</v>
      </c>
      <c r="AC8" s="17">
        <f t="shared" si="11"/>
        <v>2590400</v>
      </c>
      <c r="AD8" s="17">
        <f t="shared" si="12"/>
        <v>2590400</v>
      </c>
      <c r="AE8" s="17">
        <f t="shared" si="13"/>
        <v>2590400</v>
      </c>
      <c r="AF8" s="13">
        <f t="shared" si="14"/>
        <v>2331360</v>
      </c>
      <c r="AG8" s="19">
        <f t="shared" si="15"/>
        <v>2331360</v>
      </c>
      <c r="AH8" s="19">
        <f t="shared" si="16"/>
        <v>2331360</v>
      </c>
      <c r="AI8" s="20">
        <f t="shared" si="17"/>
        <v>2331.4</v>
      </c>
      <c r="AJ8" s="20">
        <f t="shared" si="17"/>
        <v>2331.4</v>
      </c>
      <c r="AK8" s="20">
        <f t="shared" si="17"/>
        <v>2331.4</v>
      </c>
    </row>
    <row r="9" spans="1:37" s="1" customFormat="1" ht="15.75" customHeight="1" x14ac:dyDescent="0.2">
      <c r="A9" s="5">
        <v>3</v>
      </c>
      <c r="B9" s="10" t="s">
        <v>18</v>
      </c>
      <c r="C9" s="11">
        <v>0.1</v>
      </c>
      <c r="D9" s="11">
        <v>0.1</v>
      </c>
      <c r="E9" s="11">
        <v>0.1</v>
      </c>
      <c r="F9" s="15">
        <v>1195</v>
      </c>
      <c r="G9" s="13">
        <f t="shared" si="18"/>
        <v>11950</v>
      </c>
      <c r="H9" s="13">
        <f t="shared" si="19"/>
        <v>10755</v>
      </c>
      <c r="I9" s="14">
        <f t="shared" si="20"/>
        <v>10</v>
      </c>
      <c r="J9" s="15">
        <f t="shared" si="0"/>
        <v>1195</v>
      </c>
      <c r="K9" s="13">
        <f t="shared" si="21"/>
        <v>11950</v>
      </c>
      <c r="L9" s="13">
        <f t="shared" si="22"/>
        <v>10755</v>
      </c>
      <c r="M9" s="15">
        <f t="shared" si="1"/>
        <v>1195</v>
      </c>
      <c r="N9" s="13">
        <f t="shared" si="23"/>
        <v>11950</v>
      </c>
      <c r="O9" s="13">
        <f t="shared" si="2"/>
        <v>10755</v>
      </c>
      <c r="P9" s="16">
        <v>24570</v>
      </c>
      <c r="Q9" s="16">
        <v>0</v>
      </c>
      <c r="R9" s="13">
        <f t="shared" si="3"/>
        <v>0</v>
      </c>
      <c r="S9" s="13">
        <f t="shared" si="4"/>
        <v>0</v>
      </c>
      <c r="T9" s="14">
        <f t="shared" si="5"/>
        <v>0</v>
      </c>
      <c r="U9" s="16">
        <f t="shared" si="6"/>
        <v>24570</v>
      </c>
      <c r="V9" s="16">
        <f t="shared" si="6"/>
        <v>0</v>
      </c>
      <c r="W9" s="17">
        <f t="shared" si="24"/>
        <v>0</v>
      </c>
      <c r="X9" s="18">
        <f t="shared" si="7"/>
        <v>0</v>
      </c>
      <c r="Y9" s="16">
        <f t="shared" si="8"/>
        <v>24570</v>
      </c>
      <c r="Z9" s="16">
        <f t="shared" si="9"/>
        <v>0</v>
      </c>
      <c r="AA9" s="17">
        <f t="shared" si="25"/>
        <v>0</v>
      </c>
      <c r="AB9" s="18">
        <f t="shared" si="10"/>
        <v>0</v>
      </c>
      <c r="AC9" s="17">
        <f t="shared" si="11"/>
        <v>11950</v>
      </c>
      <c r="AD9" s="17">
        <f t="shared" si="12"/>
        <v>11950</v>
      </c>
      <c r="AE9" s="17">
        <f t="shared" si="13"/>
        <v>11950</v>
      </c>
      <c r="AF9" s="13">
        <f t="shared" si="14"/>
        <v>10755</v>
      </c>
      <c r="AG9" s="19">
        <f t="shared" si="15"/>
        <v>10755</v>
      </c>
      <c r="AH9" s="19">
        <f t="shared" si="16"/>
        <v>10755</v>
      </c>
      <c r="AI9" s="20">
        <f t="shared" si="17"/>
        <v>10.8</v>
      </c>
      <c r="AJ9" s="20">
        <f t="shared" si="17"/>
        <v>10.8</v>
      </c>
      <c r="AK9" s="20">
        <f t="shared" si="17"/>
        <v>10.8</v>
      </c>
    </row>
    <row r="10" spans="1:37" s="1" customFormat="1" ht="15.75" customHeight="1" x14ac:dyDescent="0.2">
      <c r="A10" s="5">
        <v>4</v>
      </c>
      <c r="B10" s="10" t="s">
        <v>19</v>
      </c>
      <c r="C10" s="11">
        <v>0.1</v>
      </c>
      <c r="D10" s="11">
        <v>0.1</v>
      </c>
      <c r="E10" s="11">
        <v>0.1</v>
      </c>
      <c r="F10" s="15">
        <v>5840</v>
      </c>
      <c r="G10" s="13">
        <f t="shared" si="18"/>
        <v>58400</v>
      </c>
      <c r="H10" s="13">
        <f t="shared" si="19"/>
        <v>52560</v>
      </c>
      <c r="I10" s="14">
        <f t="shared" si="20"/>
        <v>10</v>
      </c>
      <c r="J10" s="15">
        <f t="shared" si="0"/>
        <v>5840</v>
      </c>
      <c r="K10" s="13">
        <f t="shared" si="21"/>
        <v>58400</v>
      </c>
      <c r="L10" s="13">
        <f t="shared" si="22"/>
        <v>52560</v>
      </c>
      <c r="M10" s="15">
        <f t="shared" si="1"/>
        <v>5840</v>
      </c>
      <c r="N10" s="13">
        <f t="shared" si="23"/>
        <v>58400</v>
      </c>
      <c r="O10" s="13">
        <f t="shared" si="2"/>
        <v>52560</v>
      </c>
      <c r="P10" s="16">
        <v>24570</v>
      </c>
      <c r="Q10" s="16">
        <v>250</v>
      </c>
      <c r="R10" s="13">
        <f>ROUND((P10*Q10*0.7)*1/1,2)</f>
        <v>4299750</v>
      </c>
      <c r="S10" s="13">
        <f t="shared" si="4"/>
        <v>3869775</v>
      </c>
      <c r="T10" s="14">
        <f t="shared" si="5"/>
        <v>10</v>
      </c>
      <c r="U10" s="16">
        <f t="shared" si="6"/>
        <v>24570</v>
      </c>
      <c r="V10" s="16">
        <f t="shared" si="6"/>
        <v>250</v>
      </c>
      <c r="W10" s="17">
        <f t="shared" si="24"/>
        <v>4299750</v>
      </c>
      <c r="X10" s="18">
        <f t="shared" si="7"/>
        <v>3869775</v>
      </c>
      <c r="Y10" s="16">
        <f t="shared" si="8"/>
        <v>24570</v>
      </c>
      <c r="Z10" s="16">
        <f t="shared" si="9"/>
        <v>250</v>
      </c>
      <c r="AA10" s="17">
        <f t="shared" si="25"/>
        <v>4299750</v>
      </c>
      <c r="AB10" s="18">
        <f t="shared" si="10"/>
        <v>3869775</v>
      </c>
      <c r="AC10" s="17">
        <f t="shared" si="11"/>
        <v>4358150</v>
      </c>
      <c r="AD10" s="17">
        <f t="shared" si="12"/>
        <v>4358150</v>
      </c>
      <c r="AE10" s="17">
        <f t="shared" si="13"/>
        <v>4358150</v>
      </c>
      <c r="AF10" s="13">
        <f t="shared" si="14"/>
        <v>3922335</v>
      </c>
      <c r="AG10" s="19">
        <f t="shared" si="15"/>
        <v>3922335</v>
      </c>
      <c r="AH10" s="19">
        <f t="shared" si="16"/>
        <v>3922335</v>
      </c>
      <c r="AI10" s="20">
        <f t="shared" si="17"/>
        <v>3922.3</v>
      </c>
      <c r="AJ10" s="20">
        <f t="shared" si="17"/>
        <v>3922.3</v>
      </c>
      <c r="AK10" s="20">
        <f t="shared" si="17"/>
        <v>3922.3</v>
      </c>
    </row>
    <row r="11" spans="1:37" s="1" customFormat="1" ht="15.75" customHeight="1" x14ac:dyDescent="0.2">
      <c r="A11" s="5">
        <v>5</v>
      </c>
      <c r="B11" s="10" t="s">
        <v>20</v>
      </c>
      <c r="C11" s="11">
        <v>0.12</v>
      </c>
      <c r="D11" s="11">
        <v>0.11</v>
      </c>
      <c r="E11" s="11">
        <v>0.11</v>
      </c>
      <c r="F11" s="15">
        <v>4215</v>
      </c>
      <c r="G11" s="13">
        <f t="shared" si="18"/>
        <v>42150</v>
      </c>
      <c r="H11" s="13">
        <f t="shared" si="19"/>
        <v>37092</v>
      </c>
      <c r="I11" s="14">
        <f t="shared" si="20"/>
        <v>12</v>
      </c>
      <c r="J11" s="15">
        <f t="shared" si="0"/>
        <v>4215</v>
      </c>
      <c r="K11" s="13">
        <f t="shared" si="21"/>
        <v>42150</v>
      </c>
      <c r="L11" s="13">
        <f t="shared" si="22"/>
        <v>37513.5</v>
      </c>
      <c r="M11" s="15">
        <f t="shared" si="1"/>
        <v>4215</v>
      </c>
      <c r="N11" s="13">
        <f t="shared" si="23"/>
        <v>42150</v>
      </c>
      <c r="O11" s="13">
        <f t="shared" si="2"/>
        <v>37513.5</v>
      </c>
      <c r="P11" s="16">
        <v>24570</v>
      </c>
      <c r="Q11" s="16">
        <v>1000</v>
      </c>
      <c r="R11" s="13">
        <f t="shared" si="3"/>
        <v>17199000</v>
      </c>
      <c r="S11" s="13">
        <f t="shared" si="4"/>
        <v>15135120</v>
      </c>
      <c r="T11" s="14">
        <f t="shared" si="5"/>
        <v>12</v>
      </c>
      <c r="U11" s="16">
        <f t="shared" si="6"/>
        <v>24570</v>
      </c>
      <c r="V11" s="16">
        <f t="shared" si="6"/>
        <v>1000</v>
      </c>
      <c r="W11" s="17">
        <f>ROUND((U11*V11*0.7)*1/1,2)</f>
        <v>17199000</v>
      </c>
      <c r="X11" s="18">
        <f t="shared" si="7"/>
        <v>15307110</v>
      </c>
      <c r="Y11" s="16">
        <f t="shared" si="8"/>
        <v>24570</v>
      </c>
      <c r="Z11" s="16">
        <f t="shared" si="9"/>
        <v>1000</v>
      </c>
      <c r="AA11" s="17">
        <f t="shared" si="25"/>
        <v>17199000</v>
      </c>
      <c r="AB11" s="18">
        <f t="shared" si="10"/>
        <v>15307110</v>
      </c>
      <c r="AC11" s="17">
        <f t="shared" si="11"/>
        <v>17241150</v>
      </c>
      <c r="AD11" s="17">
        <f t="shared" si="12"/>
        <v>17241150</v>
      </c>
      <c r="AE11" s="17">
        <f t="shared" si="13"/>
        <v>17241150</v>
      </c>
      <c r="AF11" s="13">
        <f t="shared" si="14"/>
        <v>15172212</v>
      </c>
      <c r="AG11" s="19">
        <f t="shared" si="15"/>
        <v>15344623.5</v>
      </c>
      <c r="AH11" s="19">
        <f t="shared" si="16"/>
        <v>15344623.5</v>
      </c>
      <c r="AI11" s="20">
        <f t="shared" si="17"/>
        <v>15172.2</v>
      </c>
      <c r="AJ11" s="20">
        <f t="shared" si="17"/>
        <v>15344.6</v>
      </c>
      <c r="AK11" s="20">
        <f t="shared" si="17"/>
        <v>15344.6</v>
      </c>
    </row>
    <row r="12" spans="1:37" s="1" customFormat="1" ht="15.75" customHeight="1" x14ac:dyDescent="0.2">
      <c r="A12" s="5">
        <v>6</v>
      </c>
      <c r="B12" s="10" t="s">
        <v>21</v>
      </c>
      <c r="C12" s="11">
        <v>0.1</v>
      </c>
      <c r="D12" s="11">
        <v>0.13</v>
      </c>
      <c r="E12" s="11">
        <v>0.13</v>
      </c>
      <c r="F12" s="15">
        <v>3040</v>
      </c>
      <c r="G12" s="13">
        <f t="shared" si="18"/>
        <v>30400</v>
      </c>
      <c r="H12" s="13">
        <f t="shared" si="19"/>
        <v>27360</v>
      </c>
      <c r="I12" s="14">
        <f t="shared" si="20"/>
        <v>10</v>
      </c>
      <c r="J12" s="15">
        <f t="shared" si="0"/>
        <v>3040</v>
      </c>
      <c r="K12" s="13">
        <f t="shared" si="21"/>
        <v>30400</v>
      </c>
      <c r="L12" s="13">
        <f t="shared" si="22"/>
        <v>26448</v>
      </c>
      <c r="M12" s="15">
        <f t="shared" si="1"/>
        <v>3040</v>
      </c>
      <c r="N12" s="13">
        <f t="shared" si="23"/>
        <v>30400</v>
      </c>
      <c r="O12" s="13">
        <f t="shared" si="2"/>
        <v>26448</v>
      </c>
      <c r="P12" s="16">
        <v>24570</v>
      </c>
      <c r="Q12" s="16">
        <v>270</v>
      </c>
      <c r="R12" s="13">
        <f t="shared" si="3"/>
        <v>4643730</v>
      </c>
      <c r="S12" s="13">
        <f t="shared" si="4"/>
        <v>4179357</v>
      </c>
      <c r="T12" s="14">
        <f t="shared" si="5"/>
        <v>10</v>
      </c>
      <c r="U12" s="16">
        <f t="shared" si="6"/>
        <v>24570</v>
      </c>
      <c r="V12" s="16">
        <f t="shared" si="6"/>
        <v>270</v>
      </c>
      <c r="W12" s="17">
        <f t="shared" si="24"/>
        <v>4643730</v>
      </c>
      <c r="X12" s="18">
        <f t="shared" si="7"/>
        <v>4040045.1</v>
      </c>
      <c r="Y12" s="16">
        <f t="shared" si="8"/>
        <v>24570</v>
      </c>
      <c r="Z12" s="16">
        <f t="shared" si="9"/>
        <v>270</v>
      </c>
      <c r="AA12" s="17">
        <f t="shared" si="25"/>
        <v>4643730</v>
      </c>
      <c r="AB12" s="18">
        <f t="shared" si="10"/>
        <v>4040045.1</v>
      </c>
      <c r="AC12" s="17">
        <f t="shared" si="11"/>
        <v>4674130</v>
      </c>
      <c r="AD12" s="17">
        <f t="shared" si="12"/>
        <v>4674130</v>
      </c>
      <c r="AE12" s="17">
        <f t="shared" si="13"/>
        <v>4674130</v>
      </c>
      <c r="AF12" s="13">
        <f t="shared" si="14"/>
        <v>4206717</v>
      </c>
      <c r="AG12" s="19">
        <f t="shared" si="15"/>
        <v>4066493.1</v>
      </c>
      <c r="AH12" s="19">
        <f t="shared" si="16"/>
        <v>4066493.1</v>
      </c>
      <c r="AI12" s="20">
        <f t="shared" si="17"/>
        <v>4206.7</v>
      </c>
      <c r="AJ12" s="20">
        <f t="shared" si="17"/>
        <v>4066.5</v>
      </c>
      <c r="AK12" s="20">
        <f t="shared" si="17"/>
        <v>4066.5</v>
      </c>
    </row>
    <row r="13" spans="1:37" s="1" customFormat="1" ht="15.75" customHeight="1" x14ac:dyDescent="0.2">
      <c r="A13" s="5">
        <v>7</v>
      </c>
      <c r="B13" s="10" t="s">
        <v>22</v>
      </c>
      <c r="C13" s="11">
        <v>0.12</v>
      </c>
      <c r="D13" s="11">
        <v>0.11</v>
      </c>
      <c r="E13" s="11">
        <v>0.1</v>
      </c>
      <c r="F13" s="15">
        <v>1480</v>
      </c>
      <c r="G13" s="13">
        <f t="shared" si="18"/>
        <v>14800</v>
      </c>
      <c r="H13" s="13">
        <f t="shared" si="19"/>
        <v>13024</v>
      </c>
      <c r="I13" s="14">
        <f t="shared" si="20"/>
        <v>12</v>
      </c>
      <c r="J13" s="15">
        <f t="shared" si="0"/>
        <v>1480</v>
      </c>
      <c r="K13" s="13">
        <f t="shared" si="21"/>
        <v>14800</v>
      </c>
      <c r="L13" s="13">
        <f t="shared" si="22"/>
        <v>13172</v>
      </c>
      <c r="M13" s="15">
        <f t="shared" si="1"/>
        <v>1480</v>
      </c>
      <c r="N13" s="13">
        <f t="shared" si="23"/>
        <v>14800</v>
      </c>
      <c r="O13" s="13">
        <f t="shared" si="2"/>
        <v>13320</v>
      </c>
      <c r="P13" s="16">
        <v>24570</v>
      </c>
      <c r="Q13" s="16">
        <v>150</v>
      </c>
      <c r="R13" s="13">
        <f t="shared" si="3"/>
        <v>2579850</v>
      </c>
      <c r="S13" s="13">
        <f t="shared" si="4"/>
        <v>2270268</v>
      </c>
      <c r="T13" s="14">
        <f t="shared" si="5"/>
        <v>12</v>
      </c>
      <c r="U13" s="16">
        <f t="shared" si="6"/>
        <v>24570</v>
      </c>
      <c r="V13" s="16">
        <f t="shared" si="6"/>
        <v>150</v>
      </c>
      <c r="W13" s="17">
        <f t="shared" si="24"/>
        <v>2579850</v>
      </c>
      <c r="X13" s="18">
        <f t="shared" si="7"/>
        <v>2296066.5</v>
      </c>
      <c r="Y13" s="16">
        <f t="shared" si="8"/>
        <v>24570</v>
      </c>
      <c r="Z13" s="16">
        <f t="shared" si="9"/>
        <v>150</v>
      </c>
      <c r="AA13" s="17">
        <f t="shared" si="25"/>
        <v>2579850</v>
      </c>
      <c r="AB13" s="18">
        <f t="shared" si="10"/>
        <v>2321865</v>
      </c>
      <c r="AC13" s="17">
        <f t="shared" si="11"/>
        <v>2594650</v>
      </c>
      <c r="AD13" s="17">
        <f t="shared" si="12"/>
        <v>2594650</v>
      </c>
      <c r="AE13" s="17">
        <f t="shared" si="13"/>
        <v>2594650</v>
      </c>
      <c r="AF13" s="13">
        <f t="shared" si="14"/>
        <v>2283292</v>
      </c>
      <c r="AG13" s="19">
        <f t="shared" si="15"/>
        <v>2309238.5</v>
      </c>
      <c r="AH13" s="19">
        <f t="shared" si="16"/>
        <v>2335185</v>
      </c>
      <c r="AI13" s="20">
        <f t="shared" si="17"/>
        <v>2283.3000000000002</v>
      </c>
      <c r="AJ13" s="20">
        <f t="shared" si="17"/>
        <v>2309.1999999999998</v>
      </c>
      <c r="AK13" s="20">
        <f t="shared" si="17"/>
        <v>2335.1999999999998</v>
      </c>
    </row>
    <row r="14" spans="1:37" s="1" customFormat="1" ht="15.75" x14ac:dyDescent="0.2">
      <c r="A14" s="5">
        <v>8</v>
      </c>
      <c r="B14" s="10" t="s">
        <v>23</v>
      </c>
      <c r="C14" s="11">
        <v>0.13</v>
      </c>
      <c r="D14" s="11">
        <v>0.11</v>
      </c>
      <c r="E14" s="11">
        <v>0.1</v>
      </c>
      <c r="F14" s="15">
        <v>2022</v>
      </c>
      <c r="G14" s="13">
        <f t="shared" si="18"/>
        <v>20220</v>
      </c>
      <c r="H14" s="13">
        <f t="shared" si="19"/>
        <v>17591.400000000001</v>
      </c>
      <c r="I14" s="14">
        <f t="shared" si="20"/>
        <v>12.999999999999993</v>
      </c>
      <c r="J14" s="15">
        <f t="shared" si="0"/>
        <v>2022</v>
      </c>
      <c r="K14" s="13">
        <f t="shared" si="21"/>
        <v>20220</v>
      </c>
      <c r="L14" s="13">
        <f t="shared" si="22"/>
        <v>17995.8</v>
      </c>
      <c r="M14" s="15">
        <f t="shared" si="1"/>
        <v>2022</v>
      </c>
      <c r="N14" s="13">
        <f t="shared" si="23"/>
        <v>20220</v>
      </c>
      <c r="O14" s="13">
        <f t="shared" si="2"/>
        <v>18198</v>
      </c>
      <c r="P14" s="16">
        <v>24570</v>
      </c>
      <c r="Q14" s="16">
        <v>590</v>
      </c>
      <c r="R14" s="13">
        <f t="shared" si="3"/>
        <v>10147410</v>
      </c>
      <c r="S14" s="13">
        <f t="shared" si="4"/>
        <v>8828246.6999999993</v>
      </c>
      <c r="T14" s="14">
        <f t="shared" si="5"/>
        <v>13.000000000000005</v>
      </c>
      <c r="U14" s="16">
        <f t="shared" si="6"/>
        <v>24570</v>
      </c>
      <c r="V14" s="16">
        <f t="shared" si="6"/>
        <v>590</v>
      </c>
      <c r="W14" s="17">
        <f t="shared" si="24"/>
        <v>10147410</v>
      </c>
      <c r="X14" s="18">
        <f t="shared" si="7"/>
        <v>9031194.9000000004</v>
      </c>
      <c r="Y14" s="16">
        <f t="shared" si="8"/>
        <v>24570</v>
      </c>
      <c r="Z14" s="16">
        <f t="shared" si="9"/>
        <v>590</v>
      </c>
      <c r="AA14" s="17">
        <f t="shared" si="25"/>
        <v>10147410</v>
      </c>
      <c r="AB14" s="18">
        <f t="shared" si="10"/>
        <v>9132669</v>
      </c>
      <c r="AC14" s="17">
        <f t="shared" si="11"/>
        <v>10167630</v>
      </c>
      <c r="AD14" s="17">
        <f t="shared" si="12"/>
        <v>10167630</v>
      </c>
      <c r="AE14" s="17">
        <f t="shared" si="13"/>
        <v>10167630</v>
      </c>
      <c r="AF14" s="13">
        <f t="shared" si="14"/>
        <v>8845838.0999999996</v>
      </c>
      <c r="AG14" s="19">
        <f t="shared" si="15"/>
        <v>9049190.7000000011</v>
      </c>
      <c r="AH14" s="19">
        <f t="shared" si="16"/>
        <v>9150867</v>
      </c>
      <c r="AI14" s="20">
        <f t="shared" si="17"/>
        <v>8845.7999999999993</v>
      </c>
      <c r="AJ14" s="20">
        <f t="shared" si="17"/>
        <v>9049.2000000000007</v>
      </c>
      <c r="AK14" s="20">
        <f t="shared" si="17"/>
        <v>9150.9</v>
      </c>
    </row>
    <row r="15" spans="1:37" s="1" customFormat="1" ht="15.75" customHeight="1" x14ac:dyDescent="0.2">
      <c r="A15" s="5">
        <v>9</v>
      </c>
      <c r="B15" s="10" t="s">
        <v>24</v>
      </c>
      <c r="C15" s="11">
        <v>0.1</v>
      </c>
      <c r="D15" s="11">
        <v>0.1</v>
      </c>
      <c r="E15" s="11">
        <v>0.1</v>
      </c>
      <c r="F15" s="15">
        <v>1650</v>
      </c>
      <c r="G15" s="13">
        <f t="shared" si="18"/>
        <v>16500</v>
      </c>
      <c r="H15" s="13">
        <f t="shared" si="19"/>
        <v>14850</v>
      </c>
      <c r="I15" s="14">
        <f t="shared" si="20"/>
        <v>10</v>
      </c>
      <c r="J15" s="15">
        <f t="shared" si="0"/>
        <v>1650</v>
      </c>
      <c r="K15" s="13">
        <f t="shared" si="21"/>
        <v>16500</v>
      </c>
      <c r="L15" s="13">
        <f t="shared" si="22"/>
        <v>14850</v>
      </c>
      <c r="M15" s="15">
        <f t="shared" si="1"/>
        <v>1650</v>
      </c>
      <c r="N15" s="13">
        <f t="shared" si="23"/>
        <v>16500</v>
      </c>
      <c r="O15" s="13">
        <f t="shared" si="2"/>
        <v>14850</v>
      </c>
      <c r="P15" s="16">
        <v>24570</v>
      </c>
      <c r="Q15" s="16">
        <v>0</v>
      </c>
      <c r="R15" s="13">
        <f t="shared" si="3"/>
        <v>0</v>
      </c>
      <c r="S15" s="13">
        <f t="shared" si="4"/>
        <v>0</v>
      </c>
      <c r="T15" s="14">
        <f t="shared" si="5"/>
        <v>0</v>
      </c>
      <c r="U15" s="16">
        <f t="shared" si="6"/>
        <v>24570</v>
      </c>
      <c r="V15" s="16">
        <f t="shared" si="6"/>
        <v>0</v>
      </c>
      <c r="W15" s="17">
        <f t="shared" si="24"/>
        <v>0</v>
      </c>
      <c r="X15" s="18">
        <f t="shared" si="7"/>
        <v>0</v>
      </c>
      <c r="Y15" s="16">
        <f t="shared" si="8"/>
        <v>24570</v>
      </c>
      <c r="Z15" s="16">
        <f t="shared" si="9"/>
        <v>0</v>
      </c>
      <c r="AA15" s="17">
        <f t="shared" si="25"/>
        <v>0</v>
      </c>
      <c r="AB15" s="18">
        <f t="shared" si="10"/>
        <v>0</v>
      </c>
      <c r="AC15" s="17">
        <f t="shared" si="11"/>
        <v>16500</v>
      </c>
      <c r="AD15" s="17">
        <f t="shared" si="12"/>
        <v>16500</v>
      </c>
      <c r="AE15" s="17">
        <f t="shared" si="13"/>
        <v>16500</v>
      </c>
      <c r="AF15" s="13">
        <f t="shared" si="14"/>
        <v>14850</v>
      </c>
      <c r="AG15" s="19">
        <f t="shared" si="15"/>
        <v>14850</v>
      </c>
      <c r="AH15" s="19">
        <f t="shared" si="16"/>
        <v>14850</v>
      </c>
      <c r="AI15" s="20">
        <f t="shared" si="17"/>
        <v>14.9</v>
      </c>
      <c r="AJ15" s="20">
        <f t="shared" si="17"/>
        <v>14.9</v>
      </c>
      <c r="AK15" s="20">
        <f t="shared" si="17"/>
        <v>14.9</v>
      </c>
    </row>
    <row r="16" spans="1:37" s="1" customFormat="1" ht="15.75" customHeight="1" x14ac:dyDescent="0.2">
      <c r="A16" s="5">
        <v>10</v>
      </c>
      <c r="B16" s="10" t="s">
        <v>25</v>
      </c>
      <c r="C16" s="11">
        <v>0.1</v>
      </c>
      <c r="D16" s="11">
        <v>0.1</v>
      </c>
      <c r="E16" s="11">
        <v>0.11</v>
      </c>
      <c r="F16" s="15">
        <v>515</v>
      </c>
      <c r="G16" s="13">
        <f t="shared" si="18"/>
        <v>5150</v>
      </c>
      <c r="H16" s="13">
        <f t="shared" si="19"/>
        <v>4635</v>
      </c>
      <c r="I16" s="14">
        <f t="shared" si="20"/>
        <v>10</v>
      </c>
      <c r="J16" s="15">
        <f t="shared" si="0"/>
        <v>515</v>
      </c>
      <c r="K16" s="13">
        <f t="shared" si="21"/>
        <v>5150</v>
      </c>
      <c r="L16" s="13">
        <f t="shared" si="22"/>
        <v>4635</v>
      </c>
      <c r="M16" s="15">
        <f t="shared" si="1"/>
        <v>515</v>
      </c>
      <c r="N16" s="13">
        <f t="shared" si="23"/>
        <v>5150</v>
      </c>
      <c r="O16" s="13">
        <f t="shared" si="2"/>
        <v>4583.5</v>
      </c>
      <c r="P16" s="16">
        <v>24570</v>
      </c>
      <c r="Q16" s="16">
        <v>0</v>
      </c>
      <c r="R16" s="13">
        <f t="shared" si="3"/>
        <v>0</v>
      </c>
      <c r="S16" s="13">
        <f t="shared" si="4"/>
        <v>0</v>
      </c>
      <c r="T16" s="14">
        <f t="shared" si="5"/>
        <v>0</v>
      </c>
      <c r="U16" s="16">
        <f t="shared" si="6"/>
        <v>24570</v>
      </c>
      <c r="V16" s="16">
        <f t="shared" si="6"/>
        <v>0</v>
      </c>
      <c r="W16" s="17">
        <f t="shared" si="24"/>
        <v>0</v>
      </c>
      <c r="X16" s="18">
        <f t="shared" si="7"/>
        <v>0</v>
      </c>
      <c r="Y16" s="16">
        <f t="shared" si="8"/>
        <v>24570</v>
      </c>
      <c r="Z16" s="16">
        <f t="shared" si="9"/>
        <v>0</v>
      </c>
      <c r="AA16" s="17">
        <f t="shared" si="25"/>
        <v>0</v>
      </c>
      <c r="AB16" s="18">
        <f t="shared" si="10"/>
        <v>0</v>
      </c>
      <c r="AC16" s="17">
        <f t="shared" si="11"/>
        <v>5150</v>
      </c>
      <c r="AD16" s="17">
        <f t="shared" si="12"/>
        <v>5150</v>
      </c>
      <c r="AE16" s="17">
        <f t="shared" si="13"/>
        <v>5150</v>
      </c>
      <c r="AF16" s="13">
        <f t="shared" si="14"/>
        <v>4635</v>
      </c>
      <c r="AG16" s="19">
        <f t="shared" si="15"/>
        <v>4635</v>
      </c>
      <c r="AH16" s="19">
        <f t="shared" si="16"/>
        <v>4583.5</v>
      </c>
      <c r="AI16" s="20">
        <f t="shared" si="17"/>
        <v>4.5999999999999996</v>
      </c>
      <c r="AJ16" s="20">
        <f t="shared" si="17"/>
        <v>4.5999999999999996</v>
      </c>
      <c r="AK16" s="20">
        <f t="shared" si="17"/>
        <v>4.5999999999999996</v>
      </c>
    </row>
    <row r="17" spans="1:37" s="1" customFormat="1" ht="15.75" customHeight="1" x14ac:dyDescent="0.2">
      <c r="A17" s="5">
        <v>11</v>
      </c>
      <c r="B17" s="10" t="s">
        <v>26</v>
      </c>
      <c r="C17" s="11">
        <v>0.11</v>
      </c>
      <c r="D17" s="11">
        <v>0.11</v>
      </c>
      <c r="E17" s="11">
        <v>0.11</v>
      </c>
      <c r="F17" s="15">
        <v>1444</v>
      </c>
      <c r="G17" s="13">
        <f t="shared" si="18"/>
        <v>14440</v>
      </c>
      <c r="H17" s="13">
        <f t="shared" si="19"/>
        <v>12851.6</v>
      </c>
      <c r="I17" s="14">
        <f t="shared" si="20"/>
        <v>10.999999999999996</v>
      </c>
      <c r="J17" s="15">
        <f t="shared" si="0"/>
        <v>1444</v>
      </c>
      <c r="K17" s="13">
        <f t="shared" si="21"/>
        <v>14440</v>
      </c>
      <c r="L17" s="13">
        <f t="shared" si="22"/>
        <v>12851.6</v>
      </c>
      <c r="M17" s="15">
        <f t="shared" si="1"/>
        <v>1444</v>
      </c>
      <c r="N17" s="13">
        <f t="shared" si="23"/>
        <v>14440</v>
      </c>
      <c r="O17" s="13">
        <f t="shared" si="2"/>
        <v>12851.6</v>
      </c>
      <c r="P17" s="16">
        <v>24570</v>
      </c>
      <c r="Q17" s="16">
        <v>0</v>
      </c>
      <c r="R17" s="13">
        <f t="shared" si="3"/>
        <v>0</v>
      </c>
      <c r="S17" s="13">
        <f t="shared" si="4"/>
        <v>0</v>
      </c>
      <c r="T17" s="14">
        <f t="shared" si="5"/>
        <v>0</v>
      </c>
      <c r="U17" s="16">
        <f t="shared" si="6"/>
        <v>24570</v>
      </c>
      <c r="V17" s="16">
        <f t="shared" si="6"/>
        <v>0</v>
      </c>
      <c r="W17" s="17">
        <f t="shared" si="24"/>
        <v>0</v>
      </c>
      <c r="X17" s="18">
        <f t="shared" si="7"/>
        <v>0</v>
      </c>
      <c r="Y17" s="16">
        <f t="shared" si="8"/>
        <v>24570</v>
      </c>
      <c r="Z17" s="16">
        <f t="shared" si="9"/>
        <v>0</v>
      </c>
      <c r="AA17" s="17">
        <f t="shared" si="25"/>
        <v>0</v>
      </c>
      <c r="AB17" s="18">
        <f t="shared" si="10"/>
        <v>0</v>
      </c>
      <c r="AC17" s="17">
        <f t="shared" si="11"/>
        <v>14440</v>
      </c>
      <c r="AD17" s="17">
        <f t="shared" si="12"/>
        <v>14440</v>
      </c>
      <c r="AE17" s="17">
        <f t="shared" si="13"/>
        <v>14440</v>
      </c>
      <c r="AF17" s="13">
        <f t="shared" si="14"/>
        <v>12851.6</v>
      </c>
      <c r="AG17" s="19">
        <f t="shared" si="15"/>
        <v>12851.6</v>
      </c>
      <c r="AH17" s="19">
        <f t="shared" si="16"/>
        <v>12851.6</v>
      </c>
      <c r="AI17" s="20">
        <f t="shared" si="17"/>
        <v>12.9</v>
      </c>
      <c r="AJ17" s="20">
        <f t="shared" si="17"/>
        <v>12.9</v>
      </c>
      <c r="AK17" s="20">
        <f t="shared" si="17"/>
        <v>12.9</v>
      </c>
    </row>
    <row r="18" spans="1:37" s="1" customFormat="1" ht="15.75" customHeight="1" x14ac:dyDescent="0.2">
      <c r="A18" s="5">
        <v>12</v>
      </c>
      <c r="B18" s="10" t="s">
        <v>27</v>
      </c>
      <c r="C18" s="11">
        <v>0.09</v>
      </c>
      <c r="D18" s="11">
        <v>0.1</v>
      </c>
      <c r="E18" s="11">
        <v>0.1</v>
      </c>
      <c r="F18" s="15">
        <v>1770</v>
      </c>
      <c r="G18" s="13">
        <f t="shared" si="18"/>
        <v>17700</v>
      </c>
      <c r="H18" s="13">
        <f t="shared" si="19"/>
        <v>16107</v>
      </c>
      <c r="I18" s="14">
        <f t="shared" si="20"/>
        <v>9</v>
      </c>
      <c r="J18" s="15">
        <f t="shared" si="0"/>
        <v>1770</v>
      </c>
      <c r="K18" s="13">
        <f t="shared" si="21"/>
        <v>17700</v>
      </c>
      <c r="L18" s="13">
        <f t="shared" si="22"/>
        <v>15930</v>
      </c>
      <c r="M18" s="15">
        <f t="shared" si="1"/>
        <v>1770</v>
      </c>
      <c r="N18" s="13">
        <f t="shared" si="23"/>
        <v>17700</v>
      </c>
      <c r="O18" s="13">
        <f t="shared" si="2"/>
        <v>15930</v>
      </c>
      <c r="P18" s="16">
        <v>24570</v>
      </c>
      <c r="Q18" s="16">
        <v>15</v>
      </c>
      <c r="R18" s="13">
        <f t="shared" si="3"/>
        <v>257985</v>
      </c>
      <c r="S18" s="13">
        <f t="shared" si="4"/>
        <v>234766.35</v>
      </c>
      <c r="T18" s="14">
        <f t="shared" si="5"/>
        <v>8.9999999999999982</v>
      </c>
      <c r="U18" s="16">
        <f t="shared" si="6"/>
        <v>24570</v>
      </c>
      <c r="V18" s="16">
        <f t="shared" si="6"/>
        <v>15</v>
      </c>
      <c r="W18" s="17">
        <f t="shared" si="24"/>
        <v>257985</v>
      </c>
      <c r="X18" s="18">
        <f t="shared" si="7"/>
        <v>232186.5</v>
      </c>
      <c r="Y18" s="16">
        <f t="shared" si="8"/>
        <v>24570</v>
      </c>
      <c r="Z18" s="16">
        <f t="shared" si="9"/>
        <v>15</v>
      </c>
      <c r="AA18" s="17">
        <f t="shared" si="25"/>
        <v>257985</v>
      </c>
      <c r="AB18" s="18">
        <f t="shared" si="10"/>
        <v>232186.5</v>
      </c>
      <c r="AC18" s="17">
        <f t="shared" si="11"/>
        <v>275685</v>
      </c>
      <c r="AD18" s="17">
        <f t="shared" si="12"/>
        <v>275685</v>
      </c>
      <c r="AE18" s="17">
        <f t="shared" si="13"/>
        <v>275685</v>
      </c>
      <c r="AF18" s="13">
        <f t="shared" si="14"/>
        <v>250873.35</v>
      </c>
      <c r="AG18" s="19">
        <f t="shared" si="15"/>
        <v>248116.5</v>
      </c>
      <c r="AH18" s="19">
        <f t="shared" si="16"/>
        <v>248116.5</v>
      </c>
      <c r="AI18" s="20">
        <f t="shared" si="17"/>
        <v>250.9</v>
      </c>
      <c r="AJ18" s="20">
        <f t="shared" si="17"/>
        <v>248.1</v>
      </c>
      <c r="AK18" s="20">
        <f t="shared" si="17"/>
        <v>248.1</v>
      </c>
    </row>
    <row r="19" spans="1:37" s="1" customFormat="1" ht="15" customHeight="1" x14ac:dyDescent="0.2">
      <c r="A19" s="5">
        <v>13</v>
      </c>
      <c r="B19" s="10" t="s">
        <v>28</v>
      </c>
      <c r="C19" s="11">
        <v>0.1</v>
      </c>
      <c r="D19" s="11">
        <v>0.1</v>
      </c>
      <c r="E19" s="11">
        <v>0.1</v>
      </c>
      <c r="F19" s="15">
        <v>1128</v>
      </c>
      <c r="G19" s="13">
        <f t="shared" si="18"/>
        <v>11280</v>
      </c>
      <c r="H19" s="13">
        <f t="shared" si="19"/>
        <v>10152</v>
      </c>
      <c r="I19" s="14">
        <f t="shared" si="20"/>
        <v>10</v>
      </c>
      <c r="J19" s="15">
        <f t="shared" si="0"/>
        <v>1128</v>
      </c>
      <c r="K19" s="13">
        <f t="shared" si="21"/>
        <v>11280</v>
      </c>
      <c r="L19" s="13">
        <f t="shared" si="22"/>
        <v>10152</v>
      </c>
      <c r="M19" s="15">
        <f t="shared" si="1"/>
        <v>1128</v>
      </c>
      <c r="N19" s="13">
        <f t="shared" si="23"/>
        <v>11280</v>
      </c>
      <c r="O19" s="13">
        <f t="shared" si="2"/>
        <v>10152</v>
      </c>
      <c r="P19" s="16">
        <v>24570</v>
      </c>
      <c r="Q19" s="16">
        <v>252</v>
      </c>
      <c r="R19" s="13">
        <f t="shared" si="3"/>
        <v>4334148</v>
      </c>
      <c r="S19" s="13">
        <f t="shared" si="4"/>
        <v>3900733.2</v>
      </c>
      <c r="T19" s="14">
        <f t="shared" si="5"/>
        <v>9.9999999999999964</v>
      </c>
      <c r="U19" s="16">
        <f t="shared" si="6"/>
        <v>24570</v>
      </c>
      <c r="V19" s="16">
        <f t="shared" si="6"/>
        <v>252</v>
      </c>
      <c r="W19" s="17">
        <f t="shared" si="24"/>
        <v>4334148</v>
      </c>
      <c r="X19" s="18">
        <f t="shared" si="7"/>
        <v>3900733.2</v>
      </c>
      <c r="Y19" s="16">
        <f t="shared" si="8"/>
        <v>24570</v>
      </c>
      <c r="Z19" s="16">
        <f t="shared" si="9"/>
        <v>252</v>
      </c>
      <c r="AA19" s="17">
        <f t="shared" si="25"/>
        <v>4334148</v>
      </c>
      <c r="AB19" s="18">
        <f t="shared" si="10"/>
        <v>3900733.2</v>
      </c>
      <c r="AC19" s="17">
        <f t="shared" si="11"/>
        <v>4345428</v>
      </c>
      <c r="AD19" s="17">
        <f t="shared" si="12"/>
        <v>4345428</v>
      </c>
      <c r="AE19" s="17">
        <f t="shared" si="13"/>
        <v>4345428</v>
      </c>
      <c r="AF19" s="13">
        <f t="shared" si="14"/>
        <v>3910885.2</v>
      </c>
      <c r="AG19" s="19">
        <f t="shared" si="15"/>
        <v>3910885.2</v>
      </c>
      <c r="AH19" s="19">
        <f t="shared" si="16"/>
        <v>3910885.2</v>
      </c>
      <c r="AI19" s="20">
        <f t="shared" si="17"/>
        <v>3910.9</v>
      </c>
      <c r="AJ19" s="20">
        <f t="shared" si="17"/>
        <v>3910.9</v>
      </c>
      <c r="AK19" s="20">
        <f t="shared" si="17"/>
        <v>3910.9</v>
      </c>
    </row>
    <row r="20" spans="1:37" s="1" customFormat="1" ht="15.75" x14ac:dyDescent="0.2">
      <c r="A20" s="5">
        <v>14</v>
      </c>
      <c r="B20" s="10" t="s">
        <v>29</v>
      </c>
      <c r="C20" s="11">
        <v>0.1</v>
      </c>
      <c r="D20" s="11">
        <v>0.11</v>
      </c>
      <c r="E20" s="11">
        <v>0.11</v>
      </c>
      <c r="F20" s="15">
        <v>2300</v>
      </c>
      <c r="G20" s="13">
        <f t="shared" si="18"/>
        <v>23000</v>
      </c>
      <c r="H20" s="13">
        <f t="shared" si="19"/>
        <v>20700</v>
      </c>
      <c r="I20" s="14">
        <f t="shared" si="20"/>
        <v>10</v>
      </c>
      <c r="J20" s="15">
        <f t="shared" si="0"/>
        <v>2300</v>
      </c>
      <c r="K20" s="13">
        <f t="shared" si="21"/>
        <v>23000</v>
      </c>
      <c r="L20" s="13">
        <f t="shared" si="22"/>
        <v>20470</v>
      </c>
      <c r="M20" s="15">
        <f t="shared" si="1"/>
        <v>2300</v>
      </c>
      <c r="N20" s="13">
        <f t="shared" si="23"/>
        <v>23000</v>
      </c>
      <c r="O20" s="13">
        <f t="shared" si="2"/>
        <v>20470</v>
      </c>
      <c r="P20" s="16">
        <v>24570</v>
      </c>
      <c r="Q20" s="16">
        <v>360</v>
      </c>
      <c r="R20" s="13">
        <f t="shared" si="3"/>
        <v>6191640</v>
      </c>
      <c r="S20" s="13">
        <f t="shared" si="4"/>
        <v>5572476</v>
      </c>
      <c r="T20" s="14">
        <f t="shared" si="5"/>
        <v>10</v>
      </c>
      <c r="U20" s="16">
        <f t="shared" si="6"/>
        <v>24570</v>
      </c>
      <c r="V20" s="16">
        <f t="shared" si="6"/>
        <v>360</v>
      </c>
      <c r="W20" s="17">
        <f t="shared" si="24"/>
        <v>6191640</v>
      </c>
      <c r="X20" s="18">
        <f t="shared" si="7"/>
        <v>5510559.5999999996</v>
      </c>
      <c r="Y20" s="16">
        <f t="shared" si="8"/>
        <v>24570</v>
      </c>
      <c r="Z20" s="16">
        <f t="shared" si="9"/>
        <v>360</v>
      </c>
      <c r="AA20" s="17">
        <f t="shared" si="25"/>
        <v>6191640</v>
      </c>
      <c r="AB20" s="18">
        <f t="shared" si="10"/>
        <v>5510559.5999999996</v>
      </c>
      <c r="AC20" s="17">
        <f t="shared" si="11"/>
        <v>6214640</v>
      </c>
      <c r="AD20" s="17">
        <f t="shared" si="12"/>
        <v>6214640</v>
      </c>
      <c r="AE20" s="17">
        <f t="shared" si="13"/>
        <v>6214640</v>
      </c>
      <c r="AF20" s="13">
        <f t="shared" si="14"/>
        <v>5593176</v>
      </c>
      <c r="AG20" s="19">
        <f t="shared" si="15"/>
        <v>5531029.5999999996</v>
      </c>
      <c r="AH20" s="19">
        <f t="shared" si="16"/>
        <v>5531029.5999999996</v>
      </c>
      <c r="AI20" s="20">
        <f t="shared" si="17"/>
        <v>5593.2</v>
      </c>
      <c r="AJ20" s="20">
        <f t="shared" si="17"/>
        <v>5531</v>
      </c>
      <c r="AK20" s="20">
        <f t="shared" si="17"/>
        <v>5531</v>
      </c>
    </row>
    <row r="21" spans="1:37" s="1" customFormat="1" ht="15.75" x14ac:dyDescent="0.2">
      <c r="A21" s="5">
        <v>15</v>
      </c>
      <c r="B21" s="10" t="s">
        <v>30</v>
      </c>
      <c r="C21" s="11">
        <v>0.12</v>
      </c>
      <c r="D21" s="11">
        <v>0.1</v>
      </c>
      <c r="E21" s="11">
        <v>0.11</v>
      </c>
      <c r="F21" s="15">
        <v>1020</v>
      </c>
      <c r="G21" s="13">
        <f t="shared" si="18"/>
        <v>10200</v>
      </c>
      <c r="H21" s="13">
        <f t="shared" si="19"/>
        <v>8976</v>
      </c>
      <c r="I21" s="14">
        <f t="shared" si="20"/>
        <v>12</v>
      </c>
      <c r="J21" s="15">
        <f t="shared" si="0"/>
        <v>1020</v>
      </c>
      <c r="K21" s="13">
        <f t="shared" si="21"/>
        <v>10200</v>
      </c>
      <c r="L21" s="13">
        <f t="shared" si="22"/>
        <v>9180</v>
      </c>
      <c r="M21" s="15">
        <f t="shared" si="1"/>
        <v>1020</v>
      </c>
      <c r="N21" s="13">
        <f t="shared" si="23"/>
        <v>10200</v>
      </c>
      <c r="O21" s="13">
        <f t="shared" si="2"/>
        <v>9078</v>
      </c>
      <c r="P21" s="16">
        <v>24570</v>
      </c>
      <c r="Q21" s="16">
        <v>60</v>
      </c>
      <c r="R21" s="13">
        <f t="shared" si="3"/>
        <v>1031940</v>
      </c>
      <c r="S21" s="13">
        <f t="shared" si="4"/>
        <v>908107.2</v>
      </c>
      <c r="T21" s="14">
        <f t="shared" si="5"/>
        <v>12.000000000000005</v>
      </c>
      <c r="U21" s="16">
        <f t="shared" si="6"/>
        <v>24570</v>
      </c>
      <c r="V21" s="16">
        <f t="shared" si="6"/>
        <v>60</v>
      </c>
      <c r="W21" s="17">
        <f t="shared" si="24"/>
        <v>1031940</v>
      </c>
      <c r="X21" s="18">
        <f t="shared" si="7"/>
        <v>928746</v>
      </c>
      <c r="Y21" s="16">
        <f t="shared" si="8"/>
        <v>24570</v>
      </c>
      <c r="Z21" s="16">
        <f t="shared" si="9"/>
        <v>60</v>
      </c>
      <c r="AA21" s="17">
        <f t="shared" si="25"/>
        <v>1031940</v>
      </c>
      <c r="AB21" s="18">
        <f t="shared" si="10"/>
        <v>918426.6</v>
      </c>
      <c r="AC21" s="17">
        <f t="shared" si="11"/>
        <v>1042140</v>
      </c>
      <c r="AD21" s="17">
        <f t="shared" si="12"/>
        <v>1042140</v>
      </c>
      <c r="AE21" s="17">
        <f t="shared" si="13"/>
        <v>1042140</v>
      </c>
      <c r="AF21" s="13">
        <f t="shared" si="14"/>
        <v>917083.2</v>
      </c>
      <c r="AG21" s="19">
        <f t="shared" si="15"/>
        <v>937926</v>
      </c>
      <c r="AH21" s="19">
        <f t="shared" si="16"/>
        <v>927504.6</v>
      </c>
      <c r="AI21" s="20">
        <f t="shared" si="17"/>
        <v>917.1</v>
      </c>
      <c r="AJ21" s="20">
        <f t="shared" si="17"/>
        <v>937.9</v>
      </c>
      <c r="AK21" s="20">
        <f t="shared" si="17"/>
        <v>927.5</v>
      </c>
    </row>
    <row r="22" spans="1:37" s="1" customFormat="1" ht="15.75" x14ac:dyDescent="0.2">
      <c r="A22" s="5">
        <v>17</v>
      </c>
      <c r="B22" s="10" t="s">
        <v>31</v>
      </c>
      <c r="C22" s="11">
        <v>0.09</v>
      </c>
      <c r="D22" s="11">
        <v>0.1</v>
      </c>
      <c r="E22" s="11">
        <v>0.09</v>
      </c>
      <c r="F22" s="15">
        <v>1800</v>
      </c>
      <c r="G22" s="13">
        <f t="shared" si="18"/>
        <v>18000</v>
      </c>
      <c r="H22" s="13">
        <f t="shared" si="19"/>
        <v>16380</v>
      </c>
      <c r="I22" s="14">
        <f t="shared" si="20"/>
        <v>9</v>
      </c>
      <c r="J22" s="15">
        <f t="shared" si="0"/>
        <v>1800</v>
      </c>
      <c r="K22" s="13">
        <f t="shared" si="21"/>
        <v>18000</v>
      </c>
      <c r="L22" s="13">
        <f t="shared" si="22"/>
        <v>16200</v>
      </c>
      <c r="M22" s="15">
        <f t="shared" si="1"/>
        <v>1800</v>
      </c>
      <c r="N22" s="13">
        <f t="shared" si="23"/>
        <v>18000</v>
      </c>
      <c r="O22" s="13">
        <f t="shared" si="2"/>
        <v>16380</v>
      </c>
      <c r="P22" s="16">
        <v>24570</v>
      </c>
      <c r="Q22" s="16">
        <v>600</v>
      </c>
      <c r="R22" s="13">
        <f t="shared" si="3"/>
        <v>10319400</v>
      </c>
      <c r="S22" s="13">
        <f t="shared" si="4"/>
        <v>9390654</v>
      </c>
      <c r="T22" s="14">
        <f t="shared" si="5"/>
        <v>9</v>
      </c>
      <c r="U22" s="16">
        <f t="shared" si="6"/>
        <v>24570</v>
      </c>
      <c r="V22" s="16">
        <f t="shared" si="6"/>
        <v>600</v>
      </c>
      <c r="W22" s="17">
        <f t="shared" si="24"/>
        <v>10319400</v>
      </c>
      <c r="X22" s="18">
        <f t="shared" si="7"/>
        <v>9287460</v>
      </c>
      <c r="Y22" s="16">
        <f t="shared" si="8"/>
        <v>24570</v>
      </c>
      <c r="Z22" s="16">
        <f t="shared" si="9"/>
        <v>600</v>
      </c>
      <c r="AA22" s="17">
        <f t="shared" si="25"/>
        <v>10319400</v>
      </c>
      <c r="AB22" s="18">
        <f t="shared" si="10"/>
        <v>9390654</v>
      </c>
      <c r="AC22" s="17">
        <f t="shared" si="11"/>
        <v>10337400</v>
      </c>
      <c r="AD22" s="17">
        <f t="shared" si="12"/>
        <v>10337400</v>
      </c>
      <c r="AE22" s="17">
        <f t="shared" si="13"/>
        <v>10337400</v>
      </c>
      <c r="AF22" s="13">
        <f t="shared" si="14"/>
        <v>9407034</v>
      </c>
      <c r="AG22" s="19">
        <f t="shared" si="15"/>
        <v>9303660</v>
      </c>
      <c r="AH22" s="19">
        <f t="shared" si="16"/>
        <v>9407034</v>
      </c>
      <c r="AI22" s="20">
        <f t="shared" si="17"/>
        <v>9407</v>
      </c>
      <c r="AJ22" s="20">
        <f t="shared" si="17"/>
        <v>9303.7000000000007</v>
      </c>
      <c r="AK22" s="20">
        <f t="shared" si="17"/>
        <v>9407</v>
      </c>
    </row>
    <row r="23" spans="1:37" s="1" customFormat="1" ht="15.75" x14ac:dyDescent="0.2">
      <c r="A23" s="5">
        <v>18</v>
      </c>
      <c r="B23" s="10" t="s">
        <v>32</v>
      </c>
      <c r="C23" s="11">
        <v>0.1</v>
      </c>
      <c r="D23" s="11">
        <v>0.1</v>
      </c>
      <c r="E23" s="11">
        <v>0.11</v>
      </c>
      <c r="F23" s="15">
        <v>1315</v>
      </c>
      <c r="G23" s="13">
        <f t="shared" si="18"/>
        <v>13150</v>
      </c>
      <c r="H23" s="13">
        <f t="shared" si="19"/>
        <v>11835</v>
      </c>
      <c r="I23" s="14">
        <f t="shared" si="20"/>
        <v>10</v>
      </c>
      <c r="J23" s="15">
        <f t="shared" si="0"/>
        <v>1315</v>
      </c>
      <c r="K23" s="13">
        <f t="shared" si="21"/>
        <v>13150</v>
      </c>
      <c r="L23" s="13">
        <f t="shared" si="22"/>
        <v>11835</v>
      </c>
      <c r="M23" s="15">
        <f t="shared" si="1"/>
        <v>1315</v>
      </c>
      <c r="N23" s="13">
        <f t="shared" si="23"/>
        <v>13150</v>
      </c>
      <c r="O23" s="13">
        <f t="shared" si="2"/>
        <v>11703.5</v>
      </c>
      <c r="P23" s="16">
        <v>24570</v>
      </c>
      <c r="Q23" s="16">
        <v>0</v>
      </c>
      <c r="R23" s="13">
        <f t="shared" si="3"/>
        <v>0</v>
      </c>
      <c r="S23" s="13">
        <f t="shared" si="4"/>
        <v>0</v>
      </c>
      <c r="T23" s="14">
        <f t="shared" si="5"/>
        <v>0</v>
      </c>
      <c r="U23" s="16">
        <f t="shared" si="6"/>
        <v>24570</v>
      </c>
      <c r="V23" s="16">
        <f t="shared" si="6"/>
        <v>0</v>
      </c>
      <c r="W23" s="17">
        <f t="shared" si="24"/>
        <v>0</v>
      </c>
      <c r="X23" s="18">
        <f t="shared" si="7"/>
        <v>0</v>
      </c>
      <c r="Y23" s="16">
        <f t="shared" si="8"/>
        <v>24570</v>
      </c>
      <c r="Z23" s="16">
        <f t="shared" si="9"/>
        <v>0</v>
      </c>
      <c r="AA23" s="17">
        <f t="shared" si="25"/>
        <v>0</v>
      </c>
      <c r="AB23" s="18">
        <f t="shared" si="10"/>
        <v>0</v>
      </c>
      <c r="AC23" s="17">
        <f t="shared" si="11"/>
        <v>13150</v>
      </c>
      <c r="AD23" s="17">
        <f t="shared" si="12"/>
        <v>13150</v>
      </c>
      <c r="AE23" s="17">
        <f t="shared" si="13"/>
        <v>13150</v>
      </c>
      <c r="AF23" s="13">
        <f t="shared" si="14"/>
        <v>11835</v>
      </c>
      <c r="AG23" s="19">
        <f t="shared" si="15"/>
        <v>11835</v>
      </c>
      <c r="AH23" s="19">
        <f t="shared" si="16"/>
        <v>11703.5</v>
      </c>
      <c r="AI23" s="20">
        <f t="shared" ref="AI23:AK24" si="26">ROUND(AF23/1000,1)</f>
        <v>11.8</v>
      </c>
      <c r="AJ23" s="20">
        <f t="shared" si="26"/>
        <v>11.8</v>
      </c>
      <c r="AK23" s="20">
        <f t="shared" si="26"/>
        <v>11.7</v>
      </c>
    </row>
    <row r="24" spans="1:37" s="1" customFormat="1" ht="15.75" x14ac:dyDescent="0.2">
      <c r="A24" s="5">
        <v>16</v>
      </c>
      <c r="B24" s="10" t="s">
        <v>33</v>
      </c>
      <c r="C24" s="11">
        <v>0.25</v>
      </c>
      <c r="D24" s="11">
        <v>0.23</v>
      </c>
      <c r="E24" s="11">
        <v>0.24</v>
      </c>
      <c r="F24" s="15">
        <v>1097</v>
      </c>
      <c r="G24" s="13">
        <f t="shared" si="18"/>
        <v>10970</v>
      </c>
      <c r="H24" s="13">
        <f t="shared" si="19"/>
        <v>8227.5</v>
      </c>
      <c r="I24" s="14">
        <f t="shared" si="20"/>
        <v>25</v>
      </c>
      <c r="J24" s="15">
        <f t="shared" si="0"/>
        <v>1097</v>
      </c>
      <c r="K24" s="13">
        <f t="shared" si="21"/>
        <v>10970</v>
      </c>
      <c r="L24" s="13">
        <f t="shared" si="22"/>
        <v>8446.9</v>
      </c>
      <c r="M24" s="15">
        <f t="shared" si="1"/>
        <v>1097</v>
      </c>
      <c r="N24" s="13">
        <f t="shared" si="23"/>
        <v>10970</v>
      </c>
      <c r="O24" s="13">
        <f t="shared" si="2"/>
        <v>8337.2000000000007</v>
      </c>
      <c r="P24" s="16">
        <v>24570</v>
      </c>
      <c r="Q24" s="16">
        <v>0</v>
      </c>
      <c r="R24" s="13">
        <f t="shared" si="3"/>
        <v>0</v>
      </c>
      <c r="S24" s="13">
        <f t="shared" si="4"/>
        <v>0</v>
      </c>
      <c r="T24" s="14">
        <f t="shared" si="5"/>
        <v>0</v>
      </c>
      <c r="U24" s="16">
        <f t="shared" si="6"/>
        <v>24570</v>
      </c>
      <c r="V24" s="16">
        <f t="shared" si="6"/>
        <v>0</v>
      </c>
      <c r="W24" s="17">
        <f t="shared" si="24"/>
        <v>0</v>
      </c>
      <c r="X24" s="18">
        <f t="shared" si="7"/>
        <v>0</v>
      </c>
      <c r="Y24" s="16">
        <f t="shared" si="8"/>
        <v>24570</v>
      </c>
      <c r="Z24" s="16">
        <f t="shared" si="9"/>
        <v>0</v>
      </c>
      <c r="AA24" s="17">
        <f t="shared" si="25"/>
        <v>0</v>
      </c>
      <c r="AB24" s="18">
        <f t="shared" si="10"/>
        <v>0</v>
      </c>
      <c r="AC24" s="17">
        <f t="shared" si="11"/>
        <v>10970</v>
      </c>
      <c r="AD24" s="17">
        <f t="shared" si="12"/>
        <v>10970</v>
      </c>
      <c r="AE24" s="17">
        <f t="shared" si="13"/>
        <v>10970</v>
      </c>
      <c r="AF24" s="13">
        <f t="shared" si="14"/>
        <v>8227.5</v>
      </c>
      <c r="AG24" s="19">
        <f t="shared" si="15"/>
        <v>8446.9</v>
      </c>
      <c r="AH24" s="19">
        <f t="shared" si="16"/>
        <v>8337.2000000000007</v>
      </c>
      <c r="AI24" s="20">
        <f t="shared" si="26"/>
        <v>8.1999999999999993</v>
      </c>
      <c r="AJ24" s="20">
        <f t="shared" si="26"/>
        <v>8.4</v>
      </c>
      <c r="AK24" s="20">
        <f t="shared" si="26"/>
        <v>8.3000000000000007</v>
      </c>
    </row>
    <row r="25" spans="1:37" s="36" customFormat="1" ht="15.75" x14ac:dyDescent="0.25">
      <c r="A25" s="21"/>
      <c r="B25" s="22" t="s">
        <v>34</v>
      </c>
      <c r="C25" s="23"/>
      <c r="D25" s="23"/>
      <c r="E25" s="23"/>
      <c r="F25" s="24">
        <f>SUM(F7:F24)</f>
        <v>33661</v>
      </c>
      <c r="G25" s="25">
        <f>SUM(G7:G24)</f>
        <v>336610</v>
      </c>
      <c r="H25" s="26">
        <f>SUM(H7:H24)</f>
        <v>299489</v>
      </c>
      <c r="I25" s="27"/>
      <c r="J25" s="24">
        <f t="shared" ref="J25:N25" si="27">SUM(J7:J24)</f>
        <v>33661</v>
      </c>
      <c r="K25" s="28">
        <f t="shared" si="27"/>
        <v>336610</v>
      </c>
      <c r="L25" s="29">
        <f t="shared" si="27"/>
        <v>299387.30000000005</v>
      </c>
      <c r="M25" s="24">
        <f t="shared" si="27"/>
        <v>33661</v>
      </c>
      <c r="N25" s="24">
        <f t="shared" si="27"/>
        <v>336610</v>
      </c>
      <c r="O25" s="29">
        <f>SUM(O7:O24)</f>
        <v>299522.8</v>
      </c>
      <c r="P25" s="30"/>
      <c r="Q25" s="31">
        <f>SUM(Q7:Q24)</f>
        <v>3697</v>
      </c>
      <c r="R25" s="32">
        <f>SUM(R7:R24)</f>
        <v>63584703</v>
      </c>
      <c r="S25" s="26">
        <f>SUM(S7:S24)</f>
        <v>56611368.45000001</v>
      </c>
      <c r="T25" s="33"/>
      <c r="U25" s="34"/>
      <c r="V25" s="33">
        <f>SUM(V7:V24)</f>
        <v>3697</v>
      </c>
      <c r="W25" s="29">
        <f>SUM(W7:W24)</f>
        <v>63584703</v>
      </c>
      <c r="X25" s="26">
        <f>SUM(X7:X24)</f>
        <v>56725741.800000004</v>
      </c>
      <c r="Y25" s="34"/>
      <c r="Z25" s="33">
        <f t="shared" ref="Z25:AK25" si="28">SUM(Z7:Z24)</f>
        <v>3697</v>
      </c>
      <c r="AA25" s="29">
        <f t="shared" si="28"/>
        <v>63584703</v>
      </c>
      <c r="AB25" s="26">
        <f>SUM(AB7:AB24)</f>
        <v>56945889.000000007</v>
      </c>
      <c r="AC25" s="28">
        <f t="shared" si="28"/>
        <v>63921313</v>
      </c>
      <c r="AD25" s="28">
        <f t="shared" si="28"/>
        <v>63921313</v>
      </c>
      <c r="AE25" s="28">
        <f t="shared" si="28"/>
        <v>63921313</v>
      </c>
      <c r="AF25" s="25">
        <f t="shared" si="28"/>
        <v>56910857.45000001</v>
      </c>
      <c r="AG25" s="25">
        <f t="shared" si="28"/>
        <v>57025129.100000009</v>
      </c>
      <c r="AH25" s="25">
        <f t="shared" si="28"/>
        <v>57245411.800000012</v>
      </c>
      <c r="AI25" s="35">
        <f t="shared" si="28"/>
        <v>56910.9</v>
      </c>
      <c r="AJ25" s="35">
        <f t="shared" si="28"/>
        <v>57025.100000000013</v>
      </c>
      <c r="AK25" s="35">
        <f t="shared" si="28"/>
        <v>57245.5</v>
      </c>
    </row>
    <row r="26" spans="1:37" s="1" customFormat="1" ht="15.75" x14ac:dyDescent="0.25">
      <c r="A26" s="37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41"/>
      <c r="R26" s="41"/>
      <c r="S26" s="41"/>
      <c r="T26" s="41"/>
      <c r="U26" s="40"/>
      <c r="V26" s="41"/>
      <c r="W26" s="41"/>
      <c r="X26" s="41"/>
      <c r="Y26" s="40"/>
      <c r="Z26" s="41"/>
      <c r="AA26" s="41"/>
      <c r="AB26" s="41"/>
      <c r="AC26" s="41"/>
      <c r="AD26" s="41"/>
      <c r="AE26" s="41"/>
      <c r="AF26" s="39"/>
      <c r="AG26" s="39"/>
      <c r="AH26" s="39"/>
    </row>
    <row r="27" spans="1:37" s="1" customFormat="1" ht="15.75" x14ac:dyDescent="0.25">
      <c r="A27" s="37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41"/>
      <c r="R27" s="41"/>
      <c r="S27" s="41"/>
      <c r="T27" s="41"/>
      <c r="U27" s="40"/>
      <c r="V27" s="41"/>
      <c r="W27" s="41"/>
      <c r="X27" s="42"/>
      <c r="Y27" s="40"/>
      <c r="Z27" s="41"/>
      <c r="AA27" s="41"/>
      <c r="AB27" s="41"/>
      <c r="AC27" s="41"/>
      <c r="AD27" s="41"/>
      <c r="AE27" s="41"/>
      <c r="AF27" s="39"/>
      <c r="AG27" s="39"/>
      <c r="AH27" s="39"/>
    </row>
    <row r="28" spans="1:37" s="1" customFormat="1" x14ac:dyDescent="0.2">
      <c r="C28" s="43"/>
      <c r="D28" s="43"/>
      <c r="E28" s="43"/>
      <c r="R28" s="41"/>
      <c r="X28" s="44"/>
    </row>
    <row r="29" spans="1:37" s="1" customFormat="1" x14ac:dyDescent="0.2">
      <c r="C29" s="43"/>
      <c r="D29" s="43"/>
      <c r="E29" s="43"/>
      <c r="X29" s="45"/>
    </row>
  </sheetData>
  <mergeCells count="15">
    <mergeCell ref="AC3:AE4"/>
    <mergeCell ref="AF3:AH4"/>
    <mergeCell ref="AI3:AK4"/>
    <mergeCell ref="F6:H6"/>
    <mergeCell ref="J6:L6"/>
    <mergeCell ref="M6:O6"/>
    <mergeCell ref="P6:S6"/>
    <mergeCell ref="U6:X6"/>
    <mergeCell ref="Y6:AB6"/>
    <mergeCell ref="P3:AB4"/>
    <mergeCell ref="A3:A5"/>
    <mergeCell ref="B3:B5"/>
    <mergeCell ref="C3:E5"/>
    <mergeCell ref="F3:O4"/>
    <mergeCell ref="C2:L2"/>
  </mergeCells>
  <pageMargins left="0.23622047244094491" right="0.23622047244094491" top="0.74803149606299213" bottom="0.74803149606299213" header="0.31496062992125984" footer="0.31496062992125984"/>
  <pageSetup paperSize="9" scale="30" firstPageNumber="0" orientation="landscape" horizontalDpi="300" verticalDpi="300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оздоровл</vt:lpstr>
      <vt:lpstr>оздоровл!Заголовки_для_печати</vt:lpstr>
      <vt:lpstr>оздоровл!Область_печати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Рыженкова Елена Николаевна</cp:lastModifiedBy>
  <cp:lastPrinted>2021-10-18T10:41:06Z</cp:lastPrinted>
  <dcterms:created xsi:type="dcterms:W3CDTF">2021-08-19T11:04:03Z</dcterms:created>
  <dcterms:modified xsi:type="dcterms:W3CDTF">2021-10-18T10:41:12Z</dcterms:modified>
</cp:coreProperties>
</file>