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итание_горячее" sheetId="1" r:id="rId1"/>
  </sheets>
  <definedNames>
    <definedName name="_xlnm.Print_Titles" localSheetId="0">питание_горячее!$A:$B</definedName>
    <definedName name="_xlnm.Print_Area" localSheetId="0">питание_горячее!$A$1:$AC$33</definedName>
  </definedNames>
  <calcPr calcId="145621"/>
</workbook>
</file>

<file path=xl/calcChain.xml><?xml version="1.0" encoding="utf-8"?>
<calcChain xmlns="http://schemas.openxmlformats.org/spreadsheetml/2006/main">
  <c r="AA26" i="1" l="1"/>
  <c r="H26" i="1"/>
  <c r="AC25" i="1"/>
  <c r="AB25" i="1"/>
  <c r="AA25" i="1"/>
  <c r="AA27" i="1" s="1"/>
  <c r="E25" i="1"/>
  <c r="D25" i="1"/>
  <c r="C25" i="1"/>
  <c r="H24" i="1"/>
  <c r="F24" i="1"/>
  <c r="H23" i="1"/>
  <c r="F23" i="1"/>
  <c r="Z22" i="1"/>
  <c r="N22" i="1"/>
  <c r="H22" i="1"/>
  <c r="F22" i="1"/>
  <c r="H21" i="1"/>
  <c r="F21" i="1"/>
  <c r="Z20" i="1"/>
  <c r="N20" i="1"/>
  <c r="H20" i="1"/>
  <c r="F20" i="1"/>
  <c r="H19" i="1"/>
  <c r="F19" i="1"/>
  <c r="H18" i="1"/>
  <c r="F18" i="1"/>
  <c r="H17" i="1"/>
  <c r="F17" i="1"/>
  <c r="Z16" i="1"/>
  <c r="N16" i="1"/>
  <c r="H16" i="1"/>
  <c r="F16" i="1"/>
  <c r="H15" i="1"/>
  <c r="F15" i="1"/>
  <c r="H14" i="1"/>
  <c r="Z14" i="1" s="1"/>
  <c r="F14" i="1"/>
  <c r="H13" i="1"/>
  <c r="F13" i="1"/>
  <c r="H12" i="1"/>
  <c r="F12" i="1"/>
  <c r="Z11" i="1"/>
  <c r="N11" i="1"/>
  <c r="H11" i="1"/>
  <c r="F11" i="1"/>
  <c r="H10" i="1"/>
  <c r="F10" i="1"/>
  <c r="Z9" i="1"/>
  <c r="N9" i="1"/>
  <c r="H9" i="1"/>
  <c r="F9" i="1"/>
  <c r="H8" i="1"/>
  <c r="F8" i="1"/>
  <c r="H7" i="1"/>
  <c r="F7" i="1"/>
  <c r="Z7" i="1" l="1"/>
  <c r="N7" i="1"/>
  <c r="Z23" i="1"/>
  <c r="N23" i="1"/>
  <c r="F25" i="1"/>
  <c r="H25" i="1"/>
  <c r="H27" i="1" s="1"/>
  <c r="N8" i="1"/>
  <c r="Z8" i="1"/>
  <c r="N10" i="1"/>
  <c r="Z10" i="1"/>
  <c r="N12" i="1"/>
  <c r="Z12" i="1"/>
  <c r="Z13" i="1"/>
  <c r="N13" i="1"/>
  <c r="N15" i="1"/>
  <c r="Z15" i="1"/>
  <c r="N17" i="1"/>
  <c r="Z17" i="1"/>
  <c r="Z18" i="1"/>
  <c r="N18" i="1"/>
  <c r="Z21" i="1"/>
  <c r="N21" i="1"/>
  <c r="Z24" i="1"/>
  <c r="N24" i="1"/>
  <c r="N14" i="1"/>
  <c r="N19" i="1"/>
  <c r="Z19" i="1"/>
  <c r="Z25" i="1" l="1"/>
  <c r="N25" i="1"/>
  <c r="N27" i="1" s="1"/>
  <c r="P30" i="1"/>
  <c r="H30" i="1"/>
  <c r="I30" i="1"/>
  <c r="I26" i="1" l="1"/>
  <c r="I19" i="1"/>
  <c r="I14" i="1"/>
  <c r="I18" i="1"/>
  <c r="I13" i="1"/>
  <c r="I8" i="1"/>
  <c r="I12" i="1"/>
  <c r="I17" i="1"/>
  <c r="I16" i="1"/>
  <c r="I21" i="1"/>
  <c r="I24" i="1"/>
  <c r="I20" i="1"/>
  <c r="I10" i="1"/>
  <c r="I15" i="1"/>
  <c r="I23" i="1"/>
  <c r="I7" i="1"/>
  <c r="I9" i="1"/>
  <c r="I11" i="1"/>
  <c r="I22" i="1"/>
  <c r="P26" i="1"/>
  <c r="P19" i="1"/>
  <c r="P10" i="1"/>
  <c r="P15" i="1"/>
  <c r="P7" i="1"/>
  <c r="P9" i="1"/>
  <c r="P11" i="1"/>
  <c r="P18" i="1"/>
  <c r="P21" i="1"/>
  <c r="P24" i="1"/>
  <c r="P14" i="1"/>
  <c r="P22" i="1"/>
  <c r="P8" i="1"/>
  <c r="P12" i="1"/>
  <c r="P17" i="1"/>
  <c r="P23" i="1"/>
  <c r="P13" i="1"/>
  <c r="P16" i="1"/>
  <c r="P20" i="1"/>
  <c r="Q20" i="1" l="1"/>
  <c r="Q13" i="1"/>
  <c r="O13" i="1" s="1"/>
  <c r="Q17" i="1"/>
  <c r="Q8" i="1"/>
  <c r="Q14" i="1"/>
  <c r="O14" i="1" s="1"/>
  <c r="Q21" i="1"/>
  <c r="Q11" i="1"/>
  <c r="P25" i="1"/>
  <c r="P27" i="1" s="1"/>
  <c r="P28" i="1" s="1"/>
  <c r="Q7" i="1"/>
  <c r="Q10" i="1"/>
  <c r="Q26" i="1"/>
  <c r="J11" i="1"/>
  <c r="I25" i="1"/>
  <c r="I27" i="1" s="1"/>
  <c r="I28" i="1" s="1"/>
  <c r="J7" i="1"/>
  <c r="J15" i="1"/>
  <c r="J20" i="1"/>
  <c r="J21" i="1"/>
  <c r="J17" i="1"/>
  <c r="J8" i="1"/>
  <c r="J18" i="1"/>
  <c r="J19" i="1"/>
  <c r="Q16" i="1"/>
  <c r="O23" i="1"/>
  <c r="Q23" i="1"/>
  <c r="Q12" i="1"/>
  <c r="Q22" i="1"/>
  <c r="Q24" i="1"/>
  <c r="Q18" i="1"/>
  <c r="O18" i="1" s="1"/>
  <c r="Q9" i="1"/>
  <c r="Q15" i="1"/>
  <c r="Q19" i="1"/>
  <c r="J22" i="1"/>
  <c r="J9" i="1"/>
  <c r="J23" i="1"/>
  <c r="J10" i="1"/>
  <c r="J24" i="1"/>
  <c r="J16" i="1"/>
  <c r="J12" i="1"/>
  <c r="J13" i="1"/>
  <c r="J14" i="1"/>
  <c r="J26" i="1"/>
  <c r="O15" i="1" l="1"/>
  <c r="O22" i="1"/>
  <c r="J25" i="1"/>
  <c r="J27" i="1" s="1"/>
  <c r="K26" i="1" s="1"/>
  <c r="R10" i="1"/>
  <c r="T10" i="1" s="1"/>
  <c r="O10" i="1"/>
  <c r="O21" i="1"/>
  <c r="O8" i="1"/>
  <c r="K13" i="1"/>
  <c r="L13" i="1" s="1"/>
  <c r="O19" i="1"/>
  <c r="R9" i="1"/>
  <c r="T9" i="1" s="1"/>
  <c r="O9" i="1"/>
  <c r="O24" i="1"/>
  <c r="O12" i="1"/>
  <c r="O16" i="1"/>
  <c r="K11" i="1"/>
  <c r="L11" i="1" s="1"/>
  <c r="O26" i="1"/>
  <c r="Q25" i="1"/>
  <c r="Q27" i="1" s="1"/>
  <c r="R15" i="1" s="1"/>
  <c r="R7" i="1"/>
  <c r="O7" i="1"/>
  <c r="S11" i="1"/>
  <c r="R11" i="1"/>
  <c r="T11" i="1" s="1"/>
  <c r="O11" i="1"/>
  <c r="R17" i="1"/>
  <c r="T17" i="1" s="1"/>
  <c r="O17" i="1"/>
  <c r="R20" i="1"/>
  <c r="T20" i="1" s="1"/>
  <c r="O20" i="1"/>
  <c r="S20" i="1" l="1"/>
  <c r="R26" i="1"/>
  <c r="T26" i="1" s="1"/>
  <c r="R12" i="1"/>
  <c r="T12" i="1" s="1"/>
  <c r="R13" i="1"/>
  <c r="T13" i="1" s="1"/>
  <c r="R8" i="1"/>
  <c r="T8" i="1" s="1"/>
  <c r="K7" i="1"/>
  <c r="R23" i="1"/>
  <c r="T23" i="1" s="1"/>
  <c r="R22" i="1"/>
  <c r="T22" i="1" s="1"/>
  <c r="L26" i="1"/>
  <c r="M26" i="1"/>
  <c r="T15" i="1"/>
  <c r="S15" i="1"/>
  <c r="T7" i="1"/>
  <c r="S7" i="1"/>
  <c r="L7" i="1"/>
  <c r="K18" i="1"/>
  <c r="S17" i="1"/>
  <c r="O25" i="1"/>
  <c r="O27" i="1" s="1"/>
  <c r="V30" i="1" s="1"/>
  <c r="V7" i="1"/>
  <c r="AB26" i="1"/>
  <c r="AB27" i="1" s="1"/>
  <c r="S26" i="1"/>
  <c r="M11" i="1"/>
  <c r="R16" i="1"/>
  <c r="V12" i="1"/>
  <c r="S12" i="1"/>
  <c r="R24" i="1"/>
  <c r="V9" i="1"/>
  <c r="S9" i="1"/>
  <c r="R19" i="1"/>
  <c r="K9" i="1"/>
  <c r="K24" i="1"/>
  <c r="M13" i="1"/>
  <c r="S13" i="1"/>
  <c r="V8" i="1"/>
  <c r="S8" i="1"/>
  <c r="R14" i="1"/>
  <c r="R21" i="1"/>
  <c r="S10" i="1"/>
  <c r="M7" i="1"/>
  <c r="K15" i="1"/>
  <c r="K20" i="1"/>
  <c r="K21" i="1"/>
  <c r="K17" i="1"/>
  <c r="K8" i="1"/>
  <c r="K19" i="1"/>
  <c r="S23" i="1"/>
  <c r="V22" i="1"/>
  <c r="S22" i="1"/>
  <c r="R18" i="1"/>
  <c r="K22" i="1"/>
  <c r="K23" i="1"/>
  <c r="K10" i="1"/>
  <c r="K16" i="1"/>
  <c r="K12" i="1"/>
  <c r="K14" i="1"/>
  <c r="L14" i="1" l="1"/>
  <c r="M14" i="1"/>
  <c r="L16" i="1"/>
  <c r="M16" i="1"/>
  <c r="L23" i="1"/>
  <c r="M23" i="1"/>
  <c r="T18" i="1"/>
  <c r="S18" i="1"/>
  <c r="L8" i="1"/>
  <c r="M8" i="1"/>
  <c r="L21" i="1"/>
  <c r="M21" i="1"/>
  <c r="L15" i="1"/>
  <c r="M15" i="1"/>
  <c r="T14" i="1"/>
  <c r="S14" i="1"/>
  <c r="L24" i="1"/>
  <c r="M24" i="1"/>
  <c r="T19" i="1"/>
  <c r="S19" i="1"/>
  <c r="T24" i="1"/>
  <c r="S24" i="1"/>
  <c r="T16" i="1"/>
  <c r="S16" i="1"/>
  <c r="V14" i="1"/>
  <c r="V18" i="1"/>
  <c r="V23" i="1"/>
  <c r="V13" i="1"/>
  <c r="V17" i="1"/>
  <c r="V15" i="1"/>
  <c r="L18" i="1"/>
  <c r="M18" i="1"/>
  <c r="K25" i="1"/>
  <c r="K27" i="1" s="1"/>
  <c r="V11" i="1"/>
  <c r="V20" i="1"/>
  <c r="L12" i="1"/>
  <c r="M12" i="1"/>
  <c r="L10" i="1"/>
  <c r="M10" i="1"/>
  <c r="L22" i="1"/>
  <c r="M22" i="1"/>
  <c r="W22" i="1"/>
  <c r="L19" i="1"/>
  <c r="M19" i="1"/>
  <c r="L17" i="1"/>
  <c r="M17" i="1"/>
  <c r="L20" i="1"/>
  <c r="M20" i="1"/>
  <c r="V10" i="1"/>
  <c r="T21" i="1"/>
  <c r="T25" i="1" s="1"/>
  <c r="T27" i="1" s="1"/>
  <c r="S21" i="1"/>
  <c r="W8" i="1"/>
  <c r="L9" i="1"/>
  <c r="M9" i="1"/>
  <c r="W9" i="1"/>
  <c r="W12" i="1"/>
  <c r="V26" i="1"/>
  <c r="W7" i="1"/>
  <c r="V21" i="1"/>
  <c r="V19" i="1"/>
  <c r="V24" i="1"/>
  <c r="V16" i="1"/>
  <c r="S25" i="1"/>
  <c r="S27" i="1" s="1"/>
  <c r="R25" i="1"/>
  <c r="R27" i="1" s="1"/>
  <c r="M25" i="1" l="1"/>
  <c r="M27" i="1" s="1"/>
  <c r="L25" i="1"/>
  <c r="L27" i="1" s="1"/>
  <c r="W24" i="1"/>
  <c r="W18" i="1"/>
  <c r="W21" i="1"/>
  <c r="W20" i="1"/>
  <c r="U20" i="1" s="1"/>
  <c r="U15" i="1"/>
  <c r="W15" i="1"/>
  <c r="U13" i="1"/>
  <c r="W13" i="1"/>
  <c r="U7" i="1"/>
  <c r="U12" i="1"/>
  <c r="U8" i="1"/>
  <c r="W16" i="1"/>
  <c r="W19" i="1"/>
  <c r="W26" i="1"/>
  <c r="W10" i="1"/>
  <c r="W11" i="1"/>
  <c r="W17" i="1"/>
  <c r="W23" i="1"/>
  <c r="W14" i="1"/>
  <c r="V25" i="1"/>
  <c r="V27" i="1" s="1"/>
  <c r="V28" i="1" s="1"/>
  <c r="U9" i="1"/>
  <c r="U22" i="1"/>
  <c r="U14" i="1" l="1"/>
  <c r="U23" i="1"/>
  <c r="U17" i="1"/>
  <c r="U11" i="1"/>
  <c r="U10" i="1"/>
  <c r="U26" i="1"/>
  <c r="AC26" i="1" s="1"/>
  <c r="AC27" i="1" s="1"/>
  <c r="U19" i="1"/>
  <c r="U16" i="1"/>
  <c r="W25" i="1"/>
  <c r="W27" i="1" s="1"/>
  <c r="U21" i="1"/>
  <c r="U18" i="1"/>
  <c r="U24" i="1"/>
  <c r="U25" i="1" l="1"/>
  <c r="U27" i="1" s="1"/>
  <c r="X7" i="1"/>
  <c r="X12" i="1"/>
  <c r="Y12" i="1" s="1"/>
  <c r="X8" i="1"/>
  <c r="Y8" i="1" s="1"/>
  <c r="X9" i="1"/>
  <c r="Y9" i="1" s="1"/>
  <c r="X22" i="1"/>
  <c r="Y22" i="1" s="1"/>
  <c r="X13" i="1"/>
  <c r="Y13" i="1" s="1"/>
  <c r="X18" i="1"/>
  <c r="Y18" i="1" s="1"/>
  <c r="X16" i="1"/>
  <c r="Y16" i="1" s="1"/>
  <c r="X19" i="1"/>
  <c r="Y19" i="1" s="1"/>
  <c r="X26" i="1"/>
  <c r="Y26" i="1" s="1"/>
  <c r="X10" i="1"/>
  <c r="Y10" i="1" s="1"/>
  <c r="X11" i="1"/>
  <c r="Y11" i="1" s="1"/>
  <c r="X17" i="1"/>
  <c r="Y17" i="1" s="1"/>
  <c r="X20" i="1"/>
  <c r="Y20" i="1" s="1"/>
  <c r="X15" i="1"/>
  <c r="Y15" i="1" s="1"/>
  <c r="X24" i="1"/>
  <c r="Y24" i="1" s="1"/>
  <c r="X21" i="1"/>
  <c r="Y21" i="1" s="1"/>
  <c r="X23" i="1"/>
  <c r="Y23" i="1" s="1"/>
  <c r="X14" i="1"/>
  <c r="Y14" i="1" s="1"/>
  <c r="X25" i="1" l="1"/>
  <c r="X27" i="1" s="1"/>
  <c r="Y7" i="1"/>
  <c r="Y25" i="1" s="1"/>
  <c r="Y27" i="1" s="1"/>
</calcChain>
</file>

<file path=xl/comments1.xml><?xml version="1.0" encoding="utf-8"?>
<comments xmlns="http://schemas.openxmlformats.org/spreadsheetml/2006/main">
  <authors>
    <author>Юлия Васильевна ЕГОРОВА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Юлия Васильевна ЕГОРОВА:</t>
        </r>
        <r>
          <rPr>
            <sz val="9"/>
            <color indexed="81"/>
            <rFont val="Tahoma"/>
            <family val="2"/>
            <charset val="204"/>
          </rPr>
          <t xml:space="preserve">
Разница в общей численности и численности 1-4 классов между ООУ и питанием заключаются:
Общая численность:
142=
1. МБОУ «Каменская СОШ» 20 человек заочники
2. МБОУ «СОШ №1» 23 человека туберкулезная больница
3. МБОУ «СОШ №10» 55 человек санаторий
4. МБОУ «СОШ №8» 44 человека заочники
Питание 1-4 классы
1. МБОУ «СОШ №1» 8 человек туберкулезная больница
2. МБОУ «СОШ №10» 24 человека санаторий
</t>
        </r>
      </text>
    </comment>
  </commentList>
</comments>
</file>

<file path=xl/sharedStrings.xml><?xml version="1.0" encoding="utf-8"?>
<sst xmlns="http://schemas.openxmlformats.org/spreadsheetml/2006/main" count="53" uniqueCount="49">
  <si>
    <t>Расчет объема субвенции бюджетам муниципальных образований на обеспечение питанием обучающихся в общеобразовательных учреждениях, расположенных на территории Ленинградской области на 2022 год</t>
  </si>
  <si>
    <t>Численность КЦ</t>
  </si>
  <si>
    <t>в закон</t>
  </si>
  <si>
    <t>№№</t>
  </si>
  <si>
    <t>Наименование муниципальных образований</t>
  </si>
  <si>
    <t>Всего планируемое количество обучающихся</t>
  </si>
  <si>
    <t>их них 1-4 классы, чел.</t>
  </si>
  <si>
    <t xml:space="preserve"> % невыходов</t>
  </si>
  <si>
    <t>Итого потребность средств на питание на 2022, руб.</t>
  </si>
  <si>
    <t>за счет ФБ_2022</t>
  </si>
  <si>
    <t>за счет ОБ_2022</t>
  </si>
  <si>
    <t>ОБ + ФБ</t>
  </si>
  <si>
    <t>за счет ФБ_2023</t>
  </si>
  <si>
    <t>за счет ОБ_2023</t>
  </si>
  <si>
    <t>за счет ФБ_2024</t>
  </si>
  <si>
    <t>за счет ОБ_202</t>
  </si>
  <si>
    <t>1-4 классы, чел.</t>
  </si>
  <si>
    <t>в том числе льготники</t>
  </si>
  <si>
    <t>Итого на горячее питание</t>
  </si>
  <si>
    <t>Доп</t>
  </si>
  <si>
    <t>всего 2023</t>
  </si>
  <si>
    <t>всего 2024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</si>
  <si>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</si>
  <si>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</si>
  <si>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</si>
  <si>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</si>
  <si>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</si>
  <si>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</si>
  <si>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</si>
  <si>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</si>
  <si>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</si>
  <si>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</si>
  <si>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</si>
  <si>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</si>
  <si>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</si>
  <si>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</si>
  <si>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</si>
  <si>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</si>
  <si>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</si>
  <si>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</si>
  <si>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>ВСЕГО</t>
  </si>
  <si>
    <t>Ужреждение</t>
  </si>
  <si>
    <t>ИТОГО</t>
  </si>
  <si>
    <t>ФБ</t>
  </si>
  <si>
    <t>ОБ</t>
  </si>
  <si>
    <t>питание горячее</t>
  </si>
  <si>
    <t>Количество учебных дней</t>
  </si>
  <si>
    <t>Стоимость горячего питания</t>
  </si>
  <si>
    <t>приложение 21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</si>
</sst>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0.0"/>
    <numFmt numFmtId="165" formatCode="_(* #,##0.00_);_(* \(#,##0.00\);_(* \-??_);_(@_)"/>
    <numFmt numFmtId="166" formatCode="#,##0.0"/>
    <numFmt numFmtId="167" formatCode="_(* #,##0.0_);_(* \(#,##0.0\);_(* \-??_);_(@_)"/>
    <numFmt numFmtId="168" formatCode="_-* #,##0.0\ _₽_-;\-* #,##0.0\ _₽_-;_-* &quot;-&quot;?\ _₽_-;_-@_-"/>
    <numFmt numFmtId="169" formatCode="0.00000000000000%"/>
    <numFmt numFmtId="170" formatCode="0.00000000000000000"/>
    <numFmt numFmtId="171" formatCode="_(* #,##0_);_(* \(#,##0\);_(* \-??_);_(@_)"/>
    <numFmt numFmtId="172" formatCode="0.0%"/>
    <numFmt numFmtId="173" formatCode="[Blue]\+#,##0.00;[Red]\-#,##0.00;&quot;-&quot;"/>
    <numFmt numFmtId="174" formatCode="00"/>
    <numFmt numFmtId="175" formatCode="_(* #,##0.00_);_(* \(#,##0.00\);_(* &quot;-&quot;??_);_(@_)"/>
    <numFmt numFmtId="176" formatCode="#,##0.00;[Red]\-#,##0.00;&quot;-&quot;"/>
    <numFmt numFmtId="177" formatCode="#,##0;[Red]\-#,##0;&quot;-&quot;"/>
    <numFmt numFmtId="178" formatCode="_-* #,##0.00_р_._-;\-* #,##0.00_р_._-;_-* \-??_р_._-;_-@_-"/>
  </numFmts>
  <fonts count="3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9"/>
      <name val="Arial Cyr"/>
      <family val="2"/>
      <charset val="204"/>
    </font>
    <font>
      <i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rgb="FF7030A0"/>
      <name val="Arial Cyr"/>
      <charset val="204"/>
    </font>
    <font>
      <i/>
      <sz val="10"/>
      <color indexed="22"/>
      <name val="Arial Cyr"/>
      <family val="2"/>
      <charset val="204"/>
    </font>
    <font>
      <sz val="7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09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3" fillId="0" borderId="0"/>
    <xf numFmtId="0" fontId="24" fillId="0" borderId="13">
      <alignment horizontal="left" indent="1"/>
    </xf>
    <xf numFmtId="0" fontId="25" fillId="0" borderId="14">
      <alignment horizontal="left" inden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72" fontId="29" fillId="0" borderId="0" applyFont="0" applyFill="0" applyBorder="0" applyProtection="0">
      <alignment horizontal="right" vertical="center" indent="1"/>
    </xf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Border="0" applyProtection="0"/>
    <xf numFmtId="9" fontId="2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3" fontId="30" fillId="2" borderId="0" applyFont="0" applyFill="0" applyBorder="0" applyAlignment="0" applyProtection="0">
      <alignment horizontal="right" indent="1"/>
    </xf>
    <xf numFmtId="0" fontId="31" fillId="0" borderId="0" applyFill="0" applyBorder="0">
      <alignment horizontal="center" vertical="center" wrapText="1"/>
    </xf>
    <xf numFmtId="174" fontId="32" fillId="3" borderId="0">
      <alignment horizontal="right" vertical="center" indent="1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Border="0" applyProtection="0"/>
    <xf numFmtId="165" fontId="2" fillId="0" borderId="0" applyFill="0" applyBorder="0" applyAlignment="0" applyProtection="0"/>
    <xf numFmtId="176" fontId="29" fillId="0" borderId="0" applyFont="0" applyFill="0" applyBorder="0" applyProtection="0">
      <alignment horizontal="right" vertical="center" indent="1"/>
    </xf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77" fontId="29" fillId="0" borderId="0" applyFont="0" applyFill="0" applyBorder="0" applyProtection="0">
      <alignment horizontal="right" vertical="center" indent="1"/>
    </xf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Border="0" applyProtection="0"/>
    <xf numFmtId="165" fontId="2" fillId="0" borderId="0" applyBorder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Border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ill="0" applyBorder="0" applyAlignment="0" applyProtection="0"/>
    <xf numFmtId="178" fontId="27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8" fontId="27" fillId="0" borderId="0" applyFill="0" applyBorder="0" applyAlignment="0" applyProtection="0"/>
    <xf numFmtId="165" fontId="2" fillId="0" borderId="0" applyBorder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89">
    <xf numFmtId="0" fontId="0" fillId="0" borderId="0" xfId="0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 applyProtection="1">
      <alignment horizontal="center" vertical="center" wrapText="1"/>
    </xf>
    <xf numFmtId="0" fontId="2" fillId="0" borderId="5" xfId="2" applyNumberFormat="1" applyFont="1" applyFill="1" applyBorder="1" applyAlignment="1" applyProtection="1">
      <alignment horizontal="center" vertical="center"/>
    </xf>
    <xf numFmtId="0" fontId="2" fillId="0" borderId="3" xfId="2" applyNumberFormat="1" applyFont="1" applyFill="1" applyBorder="1" applyAlignment="1" applyProtection="1">
      <alignment horizontal="center"/>
    </xf>
    <xf numFmtId="0" fontId="6" fillId="0" borderId="3" xfId="2" applyNumberFormat="1" applyFont="1" applyFill="1" applyBorder="1" applyAlignment="1" applyProtection="1"/>
    <xf numFmtId="0" fontId="7" fillId="0" borderId="3" xfId="2" applyNumberFormat="1" applyFont="1" applyFill="1" applyBorder="1" applyAlignment="1" applyProtection="1">
      <alignment horizontal="center"/>
    </xf>
    <xf numFmtId="1" fontId="2" fillId="0" borderId="9" xfId="2" applyNumberFormat="1" applyFont="1" applyFill="1" applyBorder="1" applyAlignment="1">
      <alignment horizontal="center"/>
    </xf>
    <xf numFmtId="164" fontId="2" fillId="0" borderId="3" xfId="2" applyNumberFormat="1" applyFont="1" applyFill="1" applyBorder="1" applyAlignment="1" applyProtection="1">
      <alignment horizontal="center"/>
    </xf>
    <xf numFmtId="165" fontId="2" fillId="0" borderId="9" xfId="2" applyNumberFormat="1" applyFont="1" applyFill="1" applyBorder="1" applyAlignment="1">
      <alignment horizontal="right"/>
    </xf>
    <xf numFmtId="4" fontId="2" fillId="0" borderId="11" xfId="2" applyNumberFormat="1" applyFont="1" applyFill="1" applyBorder="1" applyAlignment="1">
      <alignment horizontal="right"/>
    </xf>
    <xf numFmtId="165" fontId="2" fillId="0" borderId="1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 applyProtection="1"/>
    <xf numFmtId="43" fontId="2" fillId="0" borderId="1" xfId="2" applyNumberFormat="1" applyFont="1" applyFill="1" applyBorder="1" applyAlignment="1" applyProtection="1"/>
    <xf numFmtId="4" fontId="2" fillId="0" borderId="1" xfId="2" applyNumberFormat="1" applyFont="1" applyFill="1" applyBorder="1" applyAlignment="1">
      <alignment horizontal="right"/>
    </xf>
    <xf numFmtId="166" fontId="2" fillId="0" borderId="1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/>
    </xf>
    <xf numFmtId="3" fontId="7" fillId="0" borderId="3" xfId="2" applyNumberFormat="1" applyFont="1" applyFill="1" applyBorder="1" applyAlignment="1" applyProtection="1">
      <alignment horizontal="center"/>
    </xf>
    <xf numFmtId="165" fontId="2" fillId="0" borderId="8" xfId="2" applyNumberFormat="1" applyFont="1" applyFill="1" applyBorder="1" applyAlignment="1">
      <alignment horizontal="right"/>
    </xf>
    <xf numFmtId="4" fontId="2" fillId="0" borderId="12" xfId="2" applyNumberFormat="1" applyFont="1" applyFill="1" applyBorder="1" applyAlignment="1">
      <alignment horizontal="right"/>
    </xf>
    <xf numFmtId="0" fontId="8" fillId="0" borderId="3" xfId="2" applyNumberFormat="1" applyFont="1" applyFill="1" applyBorder="1" applyAlignment="1" applyProtection="1">
      <alignment horizontal="center"/>
    </xf>
    <xf numFmtId="0" fontId="9" fillId="0" borderId="3" xfId="2" applyNumberFormat="1" applyFont="1" applyFill="1" applyBorder="1" applyAlignment="1" applyProtection="1"/>
    <xf numFmtId="0" fontId="9" fillId="0" borderId="3" xfId="2" applyNumberFormat="1" applyFont="1" applyFill="1" applyBorder="1" applyAlignment="1" applyProtection="1">
      <alignment horizontal="center"/>
    </xf>
    <xf numFmtId="164" fontId="8" fillId="0" borderId="4" xfId="2" applyNumberFormat="1" applyFont="1" applyFill="1" applyBorder="1" applyAlignment="1" applyProtection="1">
      <alignment horizontal="center"/>
    </xf>
    <xf numFmtId="167" fontId="8" fillId="0" borderId="1" xfId="2" applyNumberFormat="1" applyFont="1" applyFill="1" applyBorder="1" applyAlignment="1" applyProtection="1">
      <alignment horizontal="right"/>
    </xf>
    <xf numFmtId="4" fontId="8" fillId="0" borderId="1" xfId="2" applyNumberFormat="1" applyFont="1" applyFill="1" applyBorder="1" applyAlignment="1" applyProtection="1">
      <alignment horizontal="right"/>
    </xf>
    <xf numFmtId="43" fontId="8" fillId="0" borderId="1" xfId="2" applyNumberFormat="1" applyFont="1" applyFill="1" applyBorder="1" applyAlignment="1" applyProtection="1"/>
    <xf numFmtId="166" fontId="8" fillId="0" borderId="1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horizontal="center"/>
    </xf>
    <xf numFmtId="167" fontId="11" fillId="0" borderId="1" xfId="2" applyNumberFormat="1" applyFont="1" applyFill="1" applyBorder="1" applyAlignment="1" applyProtection="1">
      <alignment horizontal="right"/>
    </xf>
    <xf numFmtId="4" fontId="3" fillId="0" borderId="1" xfId="2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43" fontId="3" fillId="0" borderId="0" xfId="2" applyNumberFormat="1" applyFont="1" applyFill="1" applyBorder="1" applyAlignment="1" applyProtection="1"/>
    <xf numFmtId="43" fontId="3" fillId="0" borderId="1" xfId="2" applyNumberFormat="1" applyFont="1" applyFill="1" applyBorder="1" applyAlignment="1" applyProtection="1"/>
    <xf numFmtId="166" fontId="3" fillId="0" borderId="1" xfId="2" applyNumberFormat="1" applyFont="1" applyFill="1" applyBorder="1" applyAlignment="1">
      <alignment horizontal="center" vertical="center"/>
    </xf>
    <xf numFmtId="167" fontId="12" fillId="0" borderId="1" xfId="2" applyNumberFormat="1" applyFont="1" applyFill="1" applyBorder="1" applyAlignment="1" applyProtection="1">
      <alignment horizontal="right"/>
    </xf>
    <xf numFmtId="0" fontId="13" fillId="0" borderId="0" xfId="2" applyNumberFormat="1" applyFont="1" applyFill="1" applyBorder="1" applyAlignment="1" applyProtection="1">
      <alignment horizontal="center"/>
    </xf>
    <xf numFmtId="0" fontId="14" fillId="0" borderId="0" xfId="2" applyNumberFormat="1" applyFont="1" applyFill="1" applyBorder="1" applyAlignment="1" applyProtection="1">
      <alignment horizontal="center"/>
    </xf>
    <xf numFmtId="167" fontId="15" fillId="0" borderId="0" xfId="2" applyNumberFormat="1" applyFont="1" applyFill="1" applyBorder="1" applyAlignment="1" applyProtection="1">
      <alignment horizontal="right"/>
    </xf>
    <xf numFmtId="43" fontId="14" fillId="0" borderId="0" xfId="2" applyNumberFormat="1" applyFont="1" applyFill="1" applyBorder="1" applyAlignment="1" applyProtection="1">
      <alignment horizontal="center"/>
    </xf>
    <xf numFmtId="168" fontId="10" fillId="0" borderId="0" xfId="2" applyNumberFormat="1" applyFont="1" applyFill="1" applyBorder="1" applyAlignment="1" applyProtection="1">
      <alignment horizontal="center"/>
    </xf>
    <xf numFmtId="4" fontId="15" fillId="0" borderId="0" xfId="2" applyNumberFormat="1" applyFont="1" applyFill="1" applyBorder="1" applyAlignment="1" applyProtection="1"/>
    <xf numFmtId="43" fontId="14" fillId="0" borderId="0" xfId="2" applyNumberFormat="1" applyFont="1" applyFill="1" applyBorder="1" applyAlignment="1" applyProtection="1">
      <alignment horizontal="right"/>
    </xf>
    <xf numFmtId="0" fontId="16" fillId="0" borderId="0" xfId="2" applyNumberFormat="1" applyFont="1" applyFill="1" applyBorder="1" applyAlignment="1" applyProtection="1"/>
    <xf numFmtId="0" fontId="17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right"/>
    </xf>
    <xf numFmtId="169" fontId="15" fillId="0" borderId="0" xfId="1" applyNumberFormat="1" applyFont="1" applyFill="1" applyBorder="1" applyAlignment="1" applyProtection="1"/>
    <xf numFmtId="0" fontId="18" fillId="0" borderId="0" xfId="2" applyNumberFormat="1" applyFont="1" applyFill="1" applyBorder="1" applyAlignment="1" applyProtection="1">
      <alignment horizontal="center"/>
    </xf>
    <xf numFmtId="0" fontId="19" fillId="0" borderId="0" xfId="2" applyNumberFormat="1" applyFont="1" applyFill="1" applyBorder="1" applyAlignment="1" applyProtection="1">
      <alignment horizontal="center" vertical="center" wrapText="1"/>
    </xf>
    <xf numFmtId="170" fontId="10" fillId="0" borderId="0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14" fillId="0" borderId="0" xfId="2" applyNumberFormat="1" applyFont="1" applyFill="1" applyBorder="1" applyAlignment="1" applyProtection="1">
      <alignment horizontal="left"/>
    </xf>
    <xf numFmtId="168" fontId="2" fillId="0" borderId="0" xfId="2" applyNumberFormat="1" applyFont="1" applyFill="1" applyBorder="1" applyAlignment="1" applyProtection="1"/>
    <xf numFmtId="0" fontId="6" fillId="0" borderId="3" xfId="2" applyNumberFormat="1" applyFont="1" applyFill="1" applyBorder="1" applyAlignment="1" applyProtection="1">
      <alignment horizontal="left"/>
    </xf>
    <xf numFmtId="0" fontId="2" fillId="0" borderId="3" xfId="2" applyNumberFormat="1" applyFont="1" applyFill="1" applyBorder="1" applyAlignment="1" applyProtection="1"/>
    <xf numFmtId="171" fontId="2" fillId="0" borderId="0" xfId="2" applyNumberFormat="1" applyFont="1" applyFill="1" applyBorder="1" applyAlignment="1" applyProtection="1">
      <alignment horizontal="center"/>
    </xf>
    <xf numFmtId="0" fontId="6" fillId="0" borderId="3" xfId="2" applyNumberFormat="1" applyFont="1" applyFill="1" applyBorder="1" applyAlignment="1" applyProtection="1">
      <alignment horizontal="center"/>
    </xf>
    <xf numFmtId="1" fontId="2" fillId="0" borderId="3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 applyProtection="1">
      <alignment horizontal="center"/>
    </xf>
    <xf numFmtId="0" fontId="9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right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1" fontId="4" fillId="0" borderId="5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0" fontId="2" fillId="0" borderId="5" xfId="2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4" fillId="0" borderId="7" xfId="2" applyNumberFormat="1" applyFont="1" applyFill="1" applyBorder="1" applyAlignment="1" applyProtection="1">
      <alignment horizontal="center" vertical="center" wrapText="1"/>
    </xf>
    <xf numFmtId="0" fontId="2" fillId="0" borderId="10" xfId="2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0" xfId="2" applyNumberFormat="1" applyFont="1" applyFill="1" applyBorder="1" applyAlignment="1" applyProtection="1">
      <alignment horizontal="center" wrapText="1"/>
    </xf>
    <xf numFmtId="0" fontId="4" fillId="0" borderId="5" xfId="2" applyNumberFormat="1" applyFont="1" applyFill="1" applyBorder="1" applyAlignment="1" applyProtection="1">
      <alignment horizontal="center" vertical="center" wrapText="1"/>
    </xf>
    <xf numFmtId="0" fontId="2" fillId="0" borderId="5" xfId="2" applyNumberFormat="1" applyFont="1" applyFill="1" applyBorder="1" applyAlignment="1" applyProtection="1">
      <alignment horizontal="center" vertical="center" wrapText="1"/>
    </xf>
  </cellXfs>
  <cellStyles count="409">
    <cellStyle name="Excel Built-in Normal" xfId="3"/>
    <cellStyle name="Заголовок 1 2" xfId="4"/>
    <cellStyle name="Заголовок 2 2" xfId="5"/>
    <cellStyle name="Обычный" xfId="0" builtinId="0"/>
    <cellStyle name="Обычный 10" xfId="6"/>
    <cellStyle name="Обычный 10 2" xfId="7"/>
    <cellStyle name="Обычный 10 2 2" xfId="8"/>
    <cellStyle name="Обычный 10 2 2 2" xfId="9"/>
    <cellStyle name="Обычный 10 2 3" xfId="10"/>
    <cellStyle name="Обычный 10 3" xfId="11"/>
    <cellStyle name="Обычный 10 3 2" xfId="12"/>
    <cellStyle name="Обычный 11" xfId="13"/>
    <cellStyle name="Обычный 11 2" xfId="14"/>
    <cellStyle name="Обычный 12" xfId="15"/>
    <cellStyle name="Обычный 12 2" xfId="2"/>
    <cellStyle name="Обычный 13" xfId="16"/>
    <cellStyle name="Обычный 13 2" xfId="17"/>
    <cellStyle name="Обычный 14" xfId="18"/>
    <cellStyle name="Обычный 14 2" xfId="1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8 2" xfId="27"/>
    <cellStyle name="Обычный 19" xfId="28"/>
    <cellStyle name="Обычный 19 2" xfId="29"/>
    <cellStyle name="Обычный 2" xfId="30"/>
    <cellStyle name="Обычный 2 2" xfId="31"/>
    <cellStyle name="Обычный 2 2 2" xfId="32"/>
    <cellStyle name="Обычный 2 2 2 2" xfId="33"/>
    <cellStyle name="Обычный 2 2 3" xfId="34"/>
    <cellStyle name="Обычный 2 2 3 2" xfId="35"/>
    <cellStyle name="Обычный 2 2 4" xfId="36"/>
    <cellStyle name="Обычный 2 3" xfId="37"/>
    <cellStyle name="Обычный 2 3 2" xfId="38"/>
    <cellStyle name="Обычный 2 4" xfId="39"/>
    <cellStyle name="Обычный 2 4 2" xfId="40"/>
    <cellStyle name="Обычный 2 5" xfId="41"/>
    <cellStyle name="Обычный 2_Расчет норматива" xfId="42"/>
    <cellStyle name="Обычный 20" xfId="43"/>
    <cellStyle name="Обычный 20 2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3" xfId="52"/>
    <cellStyle name="Обычный 3 2" xfId="53"/>
    <cellStyle name="Обычный 3 2 2" xfId="54"/>
    <cellStyle name="Обычный 3 3" xfId="55"/>
    <cellStyle name="Обычный 3 3 2" xfId="56"/>
    <cellStyle name="Обычный 3 4" xfId="57"/>
    <cellStyle name="Обычный 4" xfId="58"/>
    <cellStyle name="Обычный 4 2" xfId="59"/>
    <cellStyle name="Обычный 4 2 2" xfId="60"/>
    <cellStyle name="Обычный 4 3" xfId="61"/>
    <cellStyle name="Обычный 5" xfId="62"/>
    <cellStyle name="Обычный 5 2" xfId="63"/>
    <cellStyle name="Обычный 5 2 2" xfId="64"/>
    <cellStyle name="Обычный 5 3" xfId="65"/>
    <cellStyle name="Обычный 5 4" xfId="66"/>
    <cellStyle name="Обычный 6" xfId="67"/>
    <cellStyle name="Обычный 6 2" xfId="68"/>
    <cellStyle name="Обычный 6 2 2" xfId="69"/>
    <cellStyle name="Обычный 6 3" xfId="70"/>
    <cellStyle name="Обычный 7" xfId="71"/>
    <cellStyle name="Обычный 7 2" xfId="72"/>
    <cellStyle name="Обычный 7 2 2" xfId="73"/>
    <cellStyle name="Обычный 7 3" xfId="74"/>
    <cellStyle name="Обычный 8" xfId="75"/>
    <cellStyle name="Обычный 8 2" xfId="76"/>
    <cellStyle name="Обычный 8 2 2" xfId="77"/>
    <cellStyle name="Обычный 8 2 2 2" xfId="78"/>
    <cellStyle name="Обычный 8 2 3" xfId="79"/>
    <cellStyle name="Обычный 8 3" xfId="80"/>
    <cellStyle name="Обычный 8 3 2" xfId="81"/>
    <cellStyle name="Обычный 9" xfId="82"/>
    <cellStyle name="Обычный 9 2" xfId="83"/>
    <cellStyle name="Обычный 9 2 2" xfId="84"/>
    <cellStyle name="Обычный 9 2 2 2" xfId="85"/>
    <cellStyle name="Обычный 9 2 3" xfId="86"/>
    <cellStyle name="Обычный 9 3" xfId="87"/>
    <cellStyle name="Обычный 9 3 2" xfId="88"/>
    <cellStyle name="Процентный" xfId="1" builtinId="5"/>
    <cellStyle name="Процентный 10" xfId="89"/>
    <cellStyle name="Процентный 10 2" xfId="90"/>
    <cellStyle name="Процентный 11" xfId="91"/>
    <cellStyle name="Процентный 11 2" xfId="92"/>
    <cellStyle name="Процентный 12" xfId="93"/>
    <cellStyle name="Процентный 13" xfId="94"/>
    <cellStyle name="Процентный 14" xfId="95"/>
    <cellStyle name="Процентный 15" xfId="96"/>
    <cellStyle name="Процентный 2" xfId="97"/>
    <cellStyle name="Процентный 2 10" xfId="98"/>
    <cellStyle name="Процентный 2 11" xfId="99"/>
    <cellStyle name="Процентный 2 2" xfId="100"/>
    <cellStyle name="Процентный 2 2 2" xfId="101"/>
    <cellStyle name="Процентный 2 2 2 2" xfId="102"/>
    <cellStyle name="Процентный 2 2 3" xfId="103"/>
    <cellStyle name="Процентный 2 2_Школы" xfId="104"/>
    <cellStyle name="Процентный 2 3" xfId="105"/>
    <cellStyle name="Процентный 2 3 2" xfId="106"/>
    <cellStyle name="Процентный 2 4" xfId="107"/>
    <cellStyle name="Процентный 2 4 2" xfId="108"/>
    <cellStyle name="Процентный 2 5" xfId="109"/>
    <cellStyle name="Процентный 2 5 2" xfId="110"/>
    <cellStyle name="Процентный 2 6" xfId="111"/>
    <cellStyle name="Процентный 2 6 2" xfId="112"/>
    <cellStyle name="Процентный 2 7" xfId="113"/>
    <cellStyle name="Процентный 2 7 2" xfId="114"/>
    <cellStyle name="Процентный 2 8" xfId="115"/>
    <cellStyle name="Процентный 2 9" xfId="116"/>
    <cellStyle name="Процентный 2_Школы" xfId="117"/>
    <cellStyle name="Процентный 3" xfId="118"/>
    <cellStyle name="Процентный 3 10" xfId="119"/>
    <cellStyle name="Процентный 3 11" xfId="120"/>
    <cellStyle name="Процентный 3 2" xfId="121"/>
    <cellStyle name="Процентный 3 2 10" xfId="122"/>
    <cellStyle name="Процентный 3 2 2" xfId="123"/>
    <cellStyle name="Процентный 3 2 2 2" xfId="124"/>
    <cellStyle name="Процентный 3 2 2 2 2" xfId="125"/>
    <cellStyle name="Процентный 3 2 2 3" xfId="126"/>
    <cellStyle name="Процентный 3 2 2_Школы" xfId="127"/>
    <cellStyle name="Процентный 3 2 3" xfId="128"/>
    <cellStyle name="Процентный 3 2 3 2" xfId="129"/>
    <cellStyle name="Процентный 3 2 4" xfId="130"/>
    <cellStyle name="Процентный 3 2 4 2" xfId="131"/>
    <cellStyle name="Процентный 3 2 5" xfId="132"/>
    <cellStyle name="Процентный 3 2 5 2" xfId="133"/>
    <cellStyle name="Процентный 3 2 6" xfId="134"/>
    <cellStyle name="Процентный 3 2 6 2" xfId="135"/>
    <cellStyle name="Процентный 3 2 7" xfId="136"/>
    <cellStyle name="Процентный 3 2 8" xfId="137"/>
    <cellStyle name="Процентный 3 2 9" xfId="138"/>
    <cellStyle name="Процентный 3 2_Школы" xfId="139"/>
    <cellStyle name="Процентный 3 3" xfId="140"/>
    <cellStyle name="Процентный 3 3 10" xfId="141"/>
    <cellStyle name="Процентный 3 3 2" xfId="142"/>
    <cellStyle name="Процентный 3 3 2 2" xfId="143"/>
    <cellStyle name="Процентный 3 3 2 2 2" xfId="144"/>
    <cellStyle name="Процентный 3 3 2 3" xfId="145"/>
    <cellStyle name="Процентный 3 3 2_Школы" xfId="146"/>
    <cellStyle name="Процентный 3 3 3" xfId="147"/>
    <cellStyle name="Процентный 3 3 3 2" xfId="148"/>
    <cellStyle name="Процентный 3 3 4" xfId="149"/>
    <cellStyle name="Процентный 3 3 4 2" xfId="150"/>
    <cellStyle name="Процентный 3 3 5" xfId="151"/>
    <cellStyle name="Процентный 3 3 5 2" xfId="152"/>
    <cellStyle name="Процентный 3 3 6" xfId="153"/>
    <cellStyle name="Процентный 3 3 6 2" xfId="154"/>
    <cellStyle name="Процентный 3 3 7" xfId="155"/>
    <cellStyle name="Процентный 3 3 8" xfId="156"/>
    <cellStyle name="Процентный 3 3 9" xfId="157"/>
    <cellStyle name="Процентный 3 3_Школы" xfId="158"/>
    <cellStyle name="Процентный 3 4" xfId="159"/>
    <cellStyle name="Процентный 3 4 10" xfId="160"/>
    <cellStyle name="Процентный 3 4 2" xfId="161"/>
    <cellStyle name="Процентный 3 4 2 2" xfId="162"/>
    <cellStyle name="Процентный 3 4 2 2 2" xfId="163"/>
    <cellStyle name="Процентный 3 4 2 3" xfId="164"/>
    <cellStyle name="Процентный 3 4 2_Школы" xfId="165"/>
    <cellStyle name="Процентный 3 4 3" xfId="166"/>
    <cellStyle name="Процентный 3 4 3 2" xfId="167"/>
    <cellStyle name="Процентный 3 4 4" xfId="168"/>
    <cellStyle name="Процентный 3 4 5" xfId="169"/>
    <cellStyle name="Процентный 3 4 6" xfId="170"/>
    <cellStyle name="Процентный 3 4 7" xfId="171"/>
    <cellStyle name="Процентный 3 4 8" xfId="172"/>
    <cellStyle name="Процентный 3 4 9" xfId="173"/>
    <cellStyle name="Процентный 3 4_Школы" xfId="174"/>
    <cellStyle name="Процентный 3 5" xfId="175"/>
    <cellStyle name="Процентный 3 5 2" xfId="176"/>
    <cellStyle name="Процентный 3 5 2 2" xfId="177"/>
    <cellStyle name="Процентный 3 5 3" xfId="178"/>
    <cellStyle name="Процентный 3 5_Школы" xfId="179"/>
    <cellStyle name="Процентный 3 6" xfId="180"/>
    <cellStyle name="Процентный 3 6 2" xfId="181"/>
    <cellStyle name="Процентный 3 7" xfId="182"/>
    <cellStyle name="Процентный 3 7 2" xfId="183"/>
    <cellStyle name="Процентный 3 8" xfId="184"/>
    <cellStyle name="Процентный 3 8 2" xfId="185"/>
    <cellStyle name="Процентный 3 9" xfId="186"/>
    <cellStyle name="Процентный 3 9 2" xfId="187"/>
    <cellStyle name="Процентный 3_Школы" xfId="188"/>
    <cellStyle name="Процентный 4" xfId="189"/>
    <cellStyle name="Процентный 4 10" xfId="190"/>
    <cellStyle name="Процентный 4 2" xfId="191"/>
    <cellStyle name="Процентный 4 2 2" xfId="192"/>
    <cellStyle name="Процентный 4 2 2 2" xfId="193"/>
    <cellStyle name="Процентный 4 2 3" xfId="194"/>
    <cellStyle name="Процентный 4 2_Школы" xfId="195"/>
    <cellStyle name="Процентный 4 3" xfId="196"/>
    <cellStyle name="Процентный 4 3 2" xfId="197"/>
    <cellStyle name="Процентный 4 4" xfId="198"/>
    <cellStyle name="Процентный 4 4 2" xfId="199"/>
    <cellStyle name="Процентный 4 5" xfId="200"/>
    <cellStyle name="Процентный 4 5 2" xfId="201"/>
    <cellStyle name="Процентный 4 6" xfId="202"/>
    <cellStyle name="Процентный 4 6 2" xfId="203"/>
    <cellStyle name="Процентный 4 7" xfId="204"/>
    <cellStyle name="Процентный 4 8" xfId="205"/>
    <cellStyle name="Процентный 4 9" xfId="206"/>
    <cellStyle name="Процентный 4_Школы" xfId="207"/>
    <cellStyle name="Процентный 5" xfId="208"/>
    <cellStyle name="Процентный 5 2" xfId="209"/>
    <cellStyle name="Процентный 5 2 2" xfId="210"/>
    <cellStyle name="Процентный 5 3" xfId="211"/>
    <cellStyle name="Процентный 5_Школы" xfId="212"/>
    <cellStyle name="Процентный 6" xfId="213"/>
    <cellStyle name="Процентный 6 2" xfId="214"/>
    <cellStyle name="Процентный 6 2 2" xfId="215"/>
    <cellStyle name="Процентный 6 3" xfId="216"/>
    <cellStyle name="Процентный 7" xfId="217"/>
    <cellStyle name="Процентный 7 2" xfId="218"/>
    <cellStyle name="Процентный 8" xfId="219"/>
    <cellStyle name="Процентный 8 2" xfId="220"/>
    <cellStyle name="Процентный 9" xfId="221"/>
    <cellStyle name="Процентный 9 2" xfId="222"/>
    <cellStyle name="Таб: +|-" xfId="223"/>
    <cellStyle name="Таб: Графа" xfId="224"/>
    <cellStyle name="Таб: Номер" xfId="225"/>
    <cellStyle name="Финансовый 10" xfId="226"/>
    <cellStyle name="Финансовый 10 2" xfId="227"/>
    <cellStyle name="Финансовый 11" xfId="228"/>
    <cellStyle name="Финансовый 11 2" xfId="229"/>
    <cellStyle name="Финансовый 12" xfId="230"/>
    <cellStyle name="Финансовый 12 2" xfId="231"/>
    <cellStyle name="Финансовый 13" xfId="232"/>
    <cellStyle name="Финансовый 14" xfId="233"/>
    <cellStyle name="Финансовый 15" xfId="234"/>
    <cellStyle name="Финансовый 16" xfId="235"/>
    <cellStyle name="Финансовый 17" xfId="236"/>
    <cellStyle name="Финансовый 2" xfId="237"/>
    <cellStyle name="Финансовый 2 10" xfId="238"/>
    <cellStyle name="Финансовый 2 11" xfId="239"/>
    <cellStyle name="Финансовый 2 12" xfId="240"/>
    <cellStyle name="Финансовый 2 2" xfId="241"/>
    <cellStyle name="Финансовый 2 2 10" xfId="242"/>
    <cellStyle name="Финансовый 2 2 11" xfId="243"/>
    <cellStyle name="Финансовый 2 2 2" xfId="244"/>
    <cellStyle name="Финансовый 2 2 2 2" xfId="245"/>
    <cellStyle name="Финансовый 2 2 2 2 2" xfId="246"/>
    <cellStyle name="Финансовый 2 2 2 3" xfId="247"/>
    <cellStyle name="Финансовый 2 2 2_Школы" xfId="248"/>
    <cellStyle name="Финансовый 2 2 3" xfId="249"/>
    <cellStyle name="Финансовый 2 2 3 2" xfId="250"/>
    <cellStyle name="Финансовый 2 2 4" xfId="251"/>
    <cellStyle name="Финансовый 2 2 4 2" xfId="252"/>
    <cellStyle name="Финансовый 2 2 5" xfId="253"/>
    <cellStyle name="Финансовый 2 2 5 2" xfId="254"/>
    <cellStyle name="Финансовый 2 2 6" xfId="255"/>
    <cellStyle name="Финансовый 2 2 6 2" xfId="256"/>
    <cellStyle name="Финансовый 2 2 7" xfId="257"/>
    <cellStyle name="Финансовый 2 2 8" xfId="258"/>
    <cellStyle name="Финансовый 2 2 9" xfId="259"/>
    <cellStyle name="Финансовый 2 2_Школы" xfId="260"/>
    <cellStyle name="Финансовый 2 3" xfId="261"/>
    <cellStyle name="Финансовый 2 3 2" xfId="262"/>
    <cellStyle name="Финансовый 2 3 2 2" xfId="263"/>
    <cellStyle name="Финансовый 2 3 3" xfId="264"/>
    <cellStyle name="Финансовый 2 3_Школы" xfId="265"/>
    <cellStyle name="Финансовый 2 4" xfId="266"/>
    <cellStyle name="Финансовый 2 4 2" xfId="267"/>
    <cellStyle name="Финансовый 2 5" xfId="268"/>
    <cellStyle name="Финансовый 2 5 2" xfId="269"/>
    <cellStyle name="Финансовый 2 6" xfId="270"/>
    <cellStyle name="Финансовый 2 6 2" xfId="271"/>
    <cellStyle name="Финансовый 2 7" xfId="272"/>
    <cellStyle name="Финансовый 2 7 2" xfId="273"/>
    <cellStyle name="Финансовый 2 8" xfId="274"/>
    <cellStyle name="Финансовый 2 8 2" xfId="275"/>
    <cellStyle name="Финансовый 2 9" xfId="276"/>
    <cellStyle name="Финансовый 2_Школы" xfId="277"/>
    <cellStyle name="Финансовый 3" xfId="278"/>
    <cellStyle name="Финансовый 3 10" xfId="279"/>
    <cellStyle name="Финансовый 3 11" xfId="280"/>
    <cellStyle name="Финансовый 3 2" xfId="281"/>
    <cellStyle name="Финансовый 3 2 2" xfId="282"/>
    <cellStyle name="Финансовый 3 2 2 2" xfId="283"/>
    <cellStyle name="Финансовый 3 2 3" xfId="284"/>
    <cellStyle name="Финансовый 3 2_Школы" xfId="285"/>
    <cellStyle name="Финансовый 3 3" xfId="286"/>
    <cellStyle name="Финансовый 3 3 2" xfId="287"/>
    <cellStyle name="Финансовый 3 4" xfId="288"/>
    <cellStyle name="Финансовый 3 4 2" xfId="289"/>
    <cellStyle name="Финансовый 3 5" xfId="290"/>
    <cellStyle name="Финансовый 3 5 2" xfId="291"/>
    <cellStyle name="Финансовый 3 6" xfId="292"/>
    <cellStyle name="Финансовый 3 6 2" xfId="293"/>
    <cellStyle name="Финансовый 3 7" xfId="294"/>
    <cellStyle name="Финансовый 3 8" xfId="295"/>
    <cellStyle name="Финансовый 3 9" xfId="296"/>
    <cellStyle name="Финансовый 3_Школы" xfId="297"/>
    <cellStyle name="Финансовый 4" xfId="298"/>
    <cellStyle name="Финансовый 4 10" xfId="299"/>
    <cellStyle name="Финансовый 4 11" xfId="300"/>
    <cellStyle name="Финансовый 4 2" xfId="301"/>
    <cellStyle name="Финансовый 4 2 10" xfId="302"/>
    <cellStyle name="Финансовый 4 2 2" xfId="303"/>
    <cellStyle name="Финансовый 4 2 2 2" xfId="304"/>
    <cellStyle name="Финансовый 4 2 2 2 2" xfId="305"/>
    <cellStyle name="Финансовый 4 2 2 3" xfId="306"/>
    <cellStyle name="Финансовый 4 2 2_Школы" xfId="307"/>
    <cellStyle name="Финансовый 4 2 3" xfId="308"/>
    <cellStyle name="Финансовый 4 2 3 2" xfId="309"/>
    <cellStyle name="Финансовый 4 2 4" xfId="310"/>
    <cellStyle name="Финансовый 4 2 4 2" xfId="311"/>
    <cellStyle name="Финансовый 4 2 5" xfId="312"/>
    <cellStyle name="Финансовый 4 2 5 2" xfId="313"/>
    <cellStyle name="Финансовый 4 2 6" xfId="314"/>
    <cellStyle name="Финансовый 4 2 6 2" xfId="315"/>
    <cellStyle name="Финансовый 4 2 7" xfId="316"/>
    <cellStyle name="Финансовый 4 2 8" xfId="317"/>
    <cellStyle name="Финансовый 4 2 9" xfId="318"/>
    <cellStyle name="Финансовый 4 2_Школы" xfId="319"/>
    <cellStyle name="Финансовый 4 3" xfId="320"/>
    <cellStyle name="Финансовый 4 3 10" xfId="321"/>
    <cellStyle name="Финансовый 4 3 2" xfId="322"/>
    <cellStyle name="Финансовый 4 3 2 2" xfId="323"/>
    <cellStyle name="Финансовый 4 3 2 2 2" xfId="324"/>
    <cellStyle name="Финансовый 4 3 2 3" xfId="325"/>
    <cellStyle name="Финансовый 4 3 2_Школы" xfId="326"/>
    <cellStyle name="Финансовый 4 3 3" xfId="327"/>
    <cellStyle name="Финансовый 4 3 3 2" xfId="328"/>
    <cellStyle name="Финансовый 4 3 4" xfId="329"/>
    <cellStyle name="Финансовый 4 3 4 2" xfId="330"/>
    <cellStyle name="Финансовый 4 3 5" xfId="331"/>
    <cellStyle name="Финансовый 4 3 5 2" xfId="332"/>
    <cellStyle name="Финансовый 4 3 6" xfId="333"/>
    <cellStyle name="Финансовый 4 3 6 2" xfId="334"/>
    <cellStyle name="Финансовый 4 3 7" xfId="335"/>
    <cellStyle name="Финансовый 4 3 8" xfId="336"/>
    <cellStyle name="Финансовый 4 3 9" xfId="337"/>
    <cellStyle name="Финансовый 4 3_Школы" xfId="338"/>
    <cellStyle name="Финансовый 4 4" xfId="339"/>
    <cellStyle name="Финансовый 4 4 10" xfId="340"/>
    <cellStyle name="Финансовый 4 4 2" xfId="341"/>
    <cellStyle name="Финансовый 4 4 2 2" xfId="342"/>
    <cellStyle name="Финансовый 4 4 2 2 2" xfId="343"/>
    <cellStyle name="Финансовый 4 4 2 3" xfId="344"/>
    <cellStyle name="Финансовый 4 4 2_Школы" xfId="345"/>
    <cellStyle name="Финансовый 4 4 3" xfId="346"/>
    <cellStyle name="Финансовый 4 4 3 2" xfId="347"/>
    <cellStyle name="Финансовый 4 4 4" xfId="348"/>
    <cellStyle name="Финансовый 4 4 4 2" xfId="349"/>
    <cellStyle name="Финансовый 4 4 5" xfId="350"/>
    <cellStyle name="Финансовый 4 4 6" xfId="351"/>
    <cellStyle name="Финансовый 4 4 7" xfId="352"/>
    <cellStyle name="Финансовый 4 4 8" xfId="353"/>
    <cellStyle name="Финансовый 4 4 9" xfId="354"/>
    <cellStyle name="Финансовый 4 4_Школы" xfId="355"/>
    <cellStyle name="Финансовый 4 5" xfId="356"/>
    <cellStyle name="Финансовый 4 5 2" xfId="357"/>
    <cellStyle name="Финансовый 4 5 2 2" xfId="358"/>
    <cellStyle name="Финансовый 4 5 3" xfId="359"/>
    <cellStyle name="Финансовый 4 5_Школы" xfId="360"/>
    <cellStyle name="Финансовый 4 6" xfId="361"/>
    <cellStyle name="Финансовый 4 6 2" xfId="362"/>
    <cellStyle name="Финансовый 4 7" xfId="363"/>
    <cellStyle name="Финансовый 4 7 2" xfId="364"/>
    <cellStyle name="Финансовый 4 8" xfId="365"/>
    <cellStyle name="Финансовый 4 8 2" xfId="366"/>
    <cellStyle name="Финансовый 4 9" xfId="367"/>
    <cellStyle name="Финансовый 4 9 2" xfId="368"/>
    <cellStyle name="Финансовый 4_Школы" xfId="369"/>
    <cellStyle name="Финансовый 5" xfId="370"/>
    <cellStyle name="Финансовый 5 10" xfId="371"/>
    <cellStyle name="Финансовый 5 11" xfId="372"/>
    <cellStyle name="Финансовый 5 2" xfId="373"/>
    <cellStyle name="Финансовый 5 2 2" xfId="374"/>
    <cellStyle name="Финансовый 5 2 2 2" xfId="375"/>
    <cellStyle name="Финансовый 5 2 3" xfId="376"/>
    <cellStyle name="Финансовый 5 2_Школы" xfId="377"/>
    <cellStyle name="Финансовый 5 3" xfId="378"/>
    <cellStyle name="Финансовый 5 3 2" xfId="379"/>
    <cellStyle name="Финансовый 5 4" xfId="380"/>
    <cellStyle name="Финансовый 5 4 2" xfId="381"/>
    <cellStyle name="Финансовый 5 5" xfId="382"/>
    <cellStyle name="Финансовый 5 5 2" xfId="383"/>
    <cellStyle name="Финансовый 5 6" xfId="384"/>
    <cellStyle name="Финансовый 5 6 2" xfId="385"/>
    <cellStyle name="Финансовый 5 7" xfId="386"/>
    <cellStyle name="Финансовый 5 7 2" xfId="387"/>
    <cellStyle name="Финансовый 5 8" xfId="388"/>
    <cellStyle name="Финансовый 5 9" xfId="389"/>
    <cellStyle name="Финансовый 5_Школы" xfId="390"/>
    <cellStyle name="Финансовый 6" xfId="391"/>
    <cellStyle name="Финансовый 6 2" xfId="392"/>
    <cellStyle name="Финансовый 6 2 2" xfId="393"/>
    <cellStyle name="Финансовый 6 3" xfId="394"/>
    <cellStyle name="Финансовый 6 4" xfId="395"/>
    <cellStyle name="Финансовый 6_Школы" xfId="396"/>
    <cellStyle name="Финансовый 7" xfId="397"/>
    <cellStyle name="Финансовый 7 2" xfId="398"/>
    <cellStyle name="Финансовый 7 2 2" xfId="399"/>
    <cellStyle name="Финансовый 7 3" xfId="400"/>
    <cellStyle name="Финансовый 7 3 2" xfId="401"/>
    <cellStyle name="Финансовый 7 4" xfId="402"/>
    <cellStyle name="Финансовый 7 4 2" xfId="403"/>
    <cellStyle name="Финансовый 7 5" xfId="404"/>
    <cellStyle name="Финансовый 8" xfId="405"/>
    <cellStyle name="Финансовый 8 2" xfId="406"/>
    <cellStyle name="Финансовый 9" xfId="407"/>
    <cellStyle name="Финансовый 9 2" xfId="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38"/>
  <sheetViews>
    <sheetView tabSelected="1" view="pageBreakPreview" zoomScale="70" zoomScaleNormal="85" zoomScaleSheetLayoutView="70" workbookViewId="0">
      <pane xSplit="3" ySplit="6" topLeftCell="D7" activePane="bottomRight" state="frozen"/>
      <selection activeCell="D26" sqref="D26"/>
      <selection pane="topRight" activeCell="D26" sqref="D26"/>
      <selection pane="bottomLeft" activeCell="D26" sqref="D26"/>
      <selection pane="bottomRight" activeCell="V4" sqref="V4:V6"/>
    </sheetView>
  </sheetViews>
  <sheetFormatPr defaultColWidth="9.140625" defaultRowHeight="12.75" x14ac:dyDescent="0.2"/>
  <cols>
    <col min="1" max="1" width="5.42578125" style="2" customWidth="1"/>
    <col min="2" max="2" width="16.7109375" style="1" customWidth="1"/>
    <col min="3" max="3" width="13.140625" style="1" customWidth="1"/>
    <col min="4" max="4" width="11.28515625" style="1" customWidth="1"/>
    <col min="5" max="5" width="11.7109375" style="1" customWidth="1"/>
    <col min="6" max="6" width="12.140625" style="1" hidden="1" customWidth="1"/>
    <col min="7" max="7" width="9.5703125" style="1" customWidth="1"/>
    <col min="8" max="8" width="16.7109375" style="1" hidden="1" customWidth="1"/>
    <col min="9" max="9" width="20.85546875" style="2" bestFit="1" customWidth="1"/>
    <col min="10" max="10" width="15.7109375" style="1" bestFit="1" customWidth="1"/>
    <col min="11" max="13" width="15.7109375" style="1" hidden="1" customWidth="1"/>
    <col min="14" max="14" width="14.7109375" style="1" hidden="1" customWidth="1"/>
    <col min="15" max="15" width="0.140625" style="1" customWidth="1"/>
    <col min="16" max="16" width="15.140625" style="1" customWidth="1"/>
    <col min="17" max="17" width="15.7109375" style="1" bestFit="1" customWidth="1"/>
    <col min="18" max="19" width="15.7109375" style="1" hidden="1" customWidth="1"/>
    <col min="20" max="20" width="18.85546875" style="1" hidden="1" customWidth="1"/>
    <col min="21" max="21" width="0.140625" style="1" customWidth="1"/>
    <col min="22" max="22" width="9.140625" style="1" customWidth="1"/>
    <col min="23" max="23" width="16.85546875" style="1" bestFit="1" customWidth="1"/>
    <col min="24" max="24" width="15.7109375" style="1" hidden="1" customWidth="1"/>
    <col min="25" max="25" width="16.7109375" style="1" hidden="1" customWidth="1"/>
    <col min="26" max="26" width="12.85546875" style="1" customWidth="1"/>
    <col min="27" max="27" width="16.7109375" style="1" bestFit="1" customWidth="1"/>
    <col min="28" max="29" width="16.7109375" style="1" customWidth="1"/>
    <col min="30" max="16384" width="9.140625" style="1"/>
  </cols>
  <sheetData>
    <row r="1" spans="1:29" x14ac:dyDescent="0.2">
      <c r="AC1" s="69" t="s">
        <v>48</v>
      </c>
    </row>
    <row r="2" spans="1:29" ht="36" customHeight="1" x14ac:dyDescent="0.2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29" ht="12.75" customHeight="1" x14ac:dyDescent="0.2">
      <c r="O3" s="84">
        <v>2023</v>
      </c>
      <c r="P3" s="85"/>
      <c r="Q3" s="85"/>
      <c r="R3" s="3"/>
      <c r="S3" s="3"/>
      <c r="U3" s="84">
        <v>2024</v>
      </c>
      <c r="V3" s="85"/>
      <c r="W3" s="85"/>
      <c r="X3" s="3"/>
      <c r="Z3" s="70" t="s">
        <v>1</v>
      </c>
      <c r="AA3" s="72" t="s">
        <v>2</v>
      </c>
      <c r="AB3" s="72"/>
      <c r="AC3" s="72"/>
    </row>
    <row r="4" spans="1:29" s="5" customFormat="1" ht="13.15" customHeight="1" x14ac:dyDescent="0.2">
      <c r="A4" s="74" t="s">
        <v>3</v>
      </c>
      <c r="B4" s="75" t="s">
        <v>4</v>
      </c>
      <c r="C4" s="76" t="s">
        <v>5</v>
      </c>
      <c r="D4" s="73" t="s">
        <v>6</v>
      </c>
      <c r="E4" s="77"/>
      <c r="F4" s="77"/>
      <c r="G4" s="78" t="s">
        <v>7</v>
      </c>
      <c r="H4" s="87" t="s">
        <v>8</v>
      </c>
      <c r="I4" s="87" t="s">
        <v>9</v>
      </c>
      <c r="J4" s="88" t="s">
        <v>10</v>
      </c>
      <c r="K4" s="4"/>
      <c r="L4" s="81" t="s">
        <v>11</v>
      </c>
      <c r="M4" s="4"/>
      <c r="P4" s="82" t="s">
        <v>12</v>
      </c>
      <c r="Q4" s="71" t="s">
        <v>13</v>
      </c>
      <c r="R4" s="4"/>
      <c r="S4" s="4"/>
      <c r="T4" s="81" t="s">
        <v>11</v>
      </c>
      <c r="V4" s="82" t="s">
        <v>14</v>
      </c>
      <c r="W4" s="71" t="s">
        <v>15</v>
      </c>
      <c r="X4" s="4"/>
      <c r="Z4" s="70"/>
      <c r="AA4" s="73"/>
      <c r="AB4" s="73"/>
      <c r="AC4" s="73"/>
    </row>
    <row r="5" spans="1:29" s="5" customFormat="1" ht="13.15" customHeight="1" x14ac:dyDescent="0.2">
      <c r="A5" s="74"/>
      <c r="B5" s="75"/>
      <c r="C5" s="76"/>
      <c r="D5" s="77"/>
      <c r="E5" s="77"/>
      <c r="F5" s="77"/>
      <c r="G5" s="79"/>
      <c r="H5" s="77"/>
      <c r="I5" s="77"/>
      <c r="J5" s="77"/>
      <c r="K5" s="6"/>
      <c r="L5" s="81"/>
      <c r="M5" s="6"/>
      <c r="P5" s="77"/>
      <c r="Q5" s="77"/>
      <c r="R5" s="6"/>
      <c r="S5" s="6"/>
      <c r="T5" s="81"/>
      <c r="V5" s="77"/>
      <c r="W5" s="77"/>
      <c r="X5" s="6"/>
      <c r="Z5" s="70"/>
      <c r="AA5" s="73"/>
      <c r="AB5" s="73"/>
      <c r="AC5" s="73"/>
    </row>
    <row r="6" spans="1:29" s="5" customFormat="1" ht="33.75" x14ac:dyDescent="0.2">
      <c r="A6" s="74"/>
      <c r="B6" s="75"/>
      <c r="C6" s="76"/>
      <c r="D6" s="7" t="s">
        <v>16</v>
      </c>
      <c r="E6" s="7" t="s">
        <v>17</v>
      </c>
      <c r="F6" s="7" t="s">
        <v>18</v>
      </c>
      <c r="G6" s="80"/>
      <c r="H6" s="77"/>
      <c r="I6" s="77"/>
      <c r="J6" s="77"/>
      <c r="K6" s="6"/>
      <c r="L6" s="81"/>
      <c r="M6" s="6" t="s">
        <v>19</v>
      </c>
      <c r="N6" s="5" t="s">
        <v>2</v>
      </c>
      <c r="O6" s="8" t="s">
        <v>20</v>
      </c>
      <c r="P6" s="83"/>
      <c r="Q6" s="83"/>
      <c r="R6" s="6"/>
      <c r="S6" s="6" t="s">
        <v>19</v>
      </c>
      <c r="T6" s="81"/>
      <c r="U6" s="8" t="s">
        <v>21</v>
      </c>
      <c r="V6" s="83"/>
      <c r="W6" s="83"/>
      <c r="X6" s="6"/>
      <c r="Y6" s="6" t="s">
        <v>19</v>
      </c>
      <c r="Z6" s="71"/>
      <c r="AA6" s="7">
        <v>2022</v>
      </c>
      <c r="AB6" s="7">
        <v>2023</v>
      </c>
      <c r="AC6" s="7">
        <v>2024</v>
      </c>
    </row>
    <row r="7" spans="1:29" ht="12" customHeight="1" x14ac:dyDescent="0.2">
      <c r="A7" s="9">
        <v>1</v>
      </c>
      <c r="B7" s="10" t="s">
        <v>22</v>
      </c>
      <c r="C7" s="11">
        <v>4381</v>
      </c>
      <c r="D7" s="12">
        <v>1772</v>
      </c>
      <c r="E7" s="12"/>
      <c r="F7" s="12">
        <f>D7-E7</f>
        <v>1772</v>
      </c>
      <c r="G7" s="13">
        <v>14.5</v>
      </c>
      <c r="H7" s="14">
        <f>ROUND(D7*$H$32*$H$33*(100-G7)/100,-2)</f>
        <v>28143800</v>
      </c>
      <c r="I7" s="15">
        <f>ROUND(H7*$I$30,-2)</f>
        <v>10379400</v>
      </c>
      <c r="J7" s="16">
        <f>H7-I7</f>
        <v>17764400</v>
      </c>
      <c r="K7" s="17">
        <f>ROUND(J7/$J$27*$K$28,-2)</f>
        <v>16776200</v>
      </c>
      <c r="L7" s="17">
        <f>I7+K7</f>
        <v>27155600</v>
      </c>
      <c r="M7" s="17">
        <f>J7-K7</f>
        <v>988200</v>
      </c>
      <c r="N7" s="18">
        <f t="shared" ref="N7:N24" si="0">H7/1000</f>
        <v>28143.8</v>
      </c>
      <c r="O7" s="19">
        <f>P7+Q7</f>
        <v>28143800</v>
      </c>
      <c r="P7" s="20">
        <f>ROUND(H7*$P$30,-2)</f>
        <v>10817300</v>
      </c>
      <c r="Q7" s="16">
        <f t="shared" ref="Q7:Q24" si="1">H7-P7</f>
        <v>17326500</v>
      </c>
      <c r="R7" s="17">
        <f t="shared" ref="R7:R24" si="2">ROUND(Q7/$Q$27*$R$28,-2)</f>
        <v>16338300</v>
      </c>
      <c r="S7" s="17">
        <f>Q7-R7</f>
        <v>988200</v>
      </c>
      <c r="T7" s="18">
        <f>P7+R7</f>
        <v>27155600</v>
      </c>
      <c r="U7" s="19">
        <f>V7+W7</f>
        <v>28143800</v>
      </c>
      <c r="V7" s="20">
        <f t="shared" ref="V7:V24" si="3">ROUND(O7*$V$30,-2)</f>
        <v>0</v>
      </c>
      <c r="W7" s="16">
        <f t="shared" ref="W7:W24" si="4">O7-V7</f>
        <v>28143800</v>
      </c>
      <c r="X7" s="17">
        <f t="shared" ref="X7:X24" si="5">ROUND(W7/$W$27*$X$28,-2)</f>
        <v>16338200</v>
      </c>
      <c r="Y7" s="18">
        <f>W7-X7</f>
        <v>11805600</v>
      </c>
      <c r="Z7" s="19">
        <f>ROUND(AA7/(H7/1000/D7),0)</f>
        <v>1710</v>
      </c>
      <c r="AA7" s="21">
        <v>27155.599999999999</v>
      </c>
      <c r="AB7" s="21">
        <v>27155.599999999999</v>
      </c>
      <c r="AC7" s="21">
        <v>16338.2</v>
      </c>
    </row>
    <row r="8" spans="1:29" x14ac:dyDescent="0.2">
      <c r="A8" s="9">
        <v>2</v>
      </c>
      <c r="B8" s="10" t="s">
        <v>23</v>
      </c>
      <c r="C8" s="11">
        <v>4232</v>
      </c>
      <c r="D8" s="12">
        <v>1815</v>
      </c>
      <c r="E8" s="12"/>
      <c r="F8" s="22">
        <f t="shared" ref="F8:F24" si="6">D8-E8</f>
        <v>1815</v>
      </c>
      <c r="G8" s="13">
        <v>9</v>
      </c>
      <c r="H8" s="14">
        <f t="shared" ref="H8:H24" si="7">ROUND(D8*$H$32*$H$33*(100-G8)/100,-2)</f>
        <v>30681100</v>
      </c>
      <c r="I8" s="15">
        <f>ROUND(H8*$I$30,-2)</f>
        <v>11315200</v>
      </c>
      <c r="J8" s="16">
        <f t="shared" ref="J8:J24" si="8">H8-I8</f>
        <v>19365900</v>
      </c>
      <c r="K8" s="17">
        <f t="shared" ref="K8:K26" si="9">ROUND(J8/$J$27*$K$28,-2)</f>
        <v>18288600</v>
      </c>
      <c r="L8" s="17">
        <f t="shared" ref="L8:L26" si="10">I8+K8</f>
        <v>29603800</v>
      </c>
      <c r="M8" s="17">
        <f t="shared" ref="M8:M26" si="11">J8-K8</f>
        <v>1077300</v>
      </c>
      <c r="N8" s="18">
        <f t="shared" si="0"/>
        <v>30681.1</v>
      </c>
      <c r="O8" s="19">
        <f t="shared" ref="O8:O24" si="12">P8+Q8</f>
        <v>30681100</v>
      </c>
      <c r="P8" s="20">
        <f t="shared" ref="P8:P24" si="13">ROUND(H8*$P$30,-2)</f>
        <v>11792600</v>
      </c>
      <c r="Q8" s="16">
        <f t="shared" si="1"/>
        <v>18888500</v>
      </c>
      <c r="R8" s="17">
        <f t="shared" si="2"/>
        <v>17811200</v>
      </c>
      <c r="S8" s="17">
        <f t="shared" ref="S8:S26" si="14">Q8-R8</f>
        <v>1077300</v>
      </c>
      <c r="T8" s="18">
        <f t="shared" ref="T8:T26" si="15">P8+R8</f>
        <v>29603800</v>
      </c>
      <c r="U8" s="19">
        <f t="shared" ref="U8:U24" si="16">V8+W8</f>
        <v>30681100</v>
      </c>
      <c r="V8" s="20">
        <f t="shared" si="3"/>
        <v>0</v>
      </c>
      <c r="W8" s="16">
        <f t="shared" si="4"/>
        <v>30681100</v>
      </c>
      <c r="X8" s="17">
        <f t="shared" si="5"/>
        <v>17811200</v>
      </c>
      <c r="Y8" s="18">
        <f t="shared" ref="Y8:Y26" si="17">W8-X8</f>
        <v>12869900</v>
      </c>
      <c r="Z8" s="19">
        <f t="shared" ref="Z8:Z24" si="18">ROUND(AA8/(H8/1000/D8),0)</f>
        <v>1751</v>
      </c>
      <c r="AA8" s="21">
        <v>29603.8</v>
      </c>
      <c r="AB8" s="21">
        <v>29603.8</v>
      </c>
      <c r="AC8" s="21">
        <v>17811.2</v>
      </c>
    </row>
    <row r="9" spans="1:29" x14ac:dyDescent="0.2">
      <c r="A9" s="9">
        <v>3</v>
      </c>
      <c r="B9" s="10" t="s">
        <v>24</v>
      </c>
      <c r="C9" s="23">
        <v>7490</v>
      </c>
      <c r="D9" s="12">
        <v>3194</v>
      </c>
      <c r="E9" s="12">
        <v>1118</v>
      </c>
      <c r="F9" s="22">
        <f t="shared" si="6"/>
        <v>2076</v>
      </c>
      <c r="G9" s="13">
        <v>14.333299999999999</v>
      </c>
      <c r="H9" s="14">
        <f t="shared" si="7"/>
        <v>50827500</v>
      </c>
      <c r="I9" s="15">
        <f>ROUND(H9*$I$30,-2)</f>
        <v>18745100</v>
      </c>
      <c r="J9" s="16">
        <f t="shared" si="8"/>
        <v>32082400</v>
      </c>
      <c r="K9" s="17">
        <f t="shared" si="9"/>
        <v>30297600</v>
      </c>
      <c r="L9" s="17">
        <f t="shared" si="10"/>
        <v>49042700</v>
      </c>
      <c r="M9" s="17">
        <f t="shared" si="11"/>
        <v>1784800</v>
      </c>
      <c r="N9" s="18">
        <f t="shared" si="0"/>
        <v>50827.5</v>
      </c>
      <c r="O9" s="19">
        <f t="shared" si="12"/>
        <v>50827500</v>
      </c>
      <c r="P9" s="20">
        <f t="shared" si="13"/>
        <v>19536000</v>
      </c>
      <c r="Q9" s="16">
        <f t="shared" si="1"/>
        <v>31291500</v>
      </c>
      <c r="R9" s="17">
        <f t="shared" si="2"/>
        <v>29506700</v>
      </c>
      <c r="S9" s="17">
        <f t="shared" si="14"/>
        <v>1784800</v>
      </c>
      <c r="T9" s="18">
        <f t="shared" si="15"/>
        <v>49042700</v>
      </c>
      <c r="U9" s="19">
        <f t="shared" si="16"/>
        <v>50827500</v>
      </c>
      <c r="V9" s="20">
        <f t="shared" si="3"/>
        <v>0</v>
      </c>
      <c r="W9" s="16">
        <f t="shared" si="4"/>
        <v>50827500</v>
      </c>
      <c r="X9" s="17">
        <f t="shared" si="5"/>
        <v>29506700</v>
      </c>
      <c r="Y9" s="18">
        <f t="shared" si="17"/>
        <v>21320800</v>
      </c>
      <c r="Z9" s="19">
        <f t="shared" si="18"/>
        <v>3082</v>
      </c>
      <c r="AA9" s="21">
        <v>49042.7</v>
      </c>
      <c r="AB9" s="21">
        <v>49042.7</v>
      </c>
      <c r="AC9" s="21">
        <v>29506.7</v>
      </c>
    </row>
    <row r="10" spans="1:29" x14ac:dyDescent="0.2">
      <c r="A10" s="9">
        <v>4</v>
      </c>
      <c r="B10" s="10" t="s">
        <v>25</v>
      </c>
      <c r="C10" s="11">
        <v>49226</v>
      </c>
      <c r="D10" s="12">
        <v>23994</v>
      </c>
      <c r="E10" s="12">
        <v>2351</v>
      </c>
      <c r="F10" s="22">
        <f t="shared" si="6"/>
        <v>21643</v>
      </c>
      <c r="G10" s="13">
        <v>12.2</v>
      </c>
      <c r="H10" s="14">
        <f>ROUND(D10*$H$32*$H$33*(100-G10)/100,-2)</f>
        <v>391335600</v>
      </c>
      <c r="I10" s="15">
        <f t="shared" ref="I10:I24" si="19">ROUND(H10*$I$30,-2)</f>
        <v>144324100</v>
      </c>
      <c r="J10" s="16">
        <f t="shared" si="8"/>
        <v>247011500</v>
      </c>
      <c r="K10" s="17">
        <f t="shared" si="9"/>
        <v>233270100</v>
      </c>
      <c r="L10" s="17">
        <f t="shared" si="10"/>
        <v>377594200</v>
      </c>
      <c r="M10" s="17">
        <f t="shared" si="11"/>
        <v>13741400</v>
      </c>
      <c r="N10" s="18">
        <f t="shared" si="0"/>
        <v>391335.6</v>
      </c>
      <c r="O10" s="19">
        <f t="shared" si="12"/>
        <v>391335600</v>
      </c>
      <c r="P10" s="20">
        <f t="shared" si="13"/>
        <v>150413400</v>
      </c>
      <c r="Q10" s="16">
        <f t="shared" si="1"/>
        <v>240922200</v>
      </c>
      <c r="R10" s="17">
        <f t="shared" si="2"/>
        <v>227180800</v>
      </c>
      <c r="S10" s="17">
        <f t="shared" si="14"/>
        <v>13741400</v>
      </c>
      <c r="T10" s="18">
        <f t="shared" si="15"/>
        <v>377594200</v>
      </c>
      <c r="U10" s="19">
        <f t="shared" si="16"/>
        <v>391335600</v>
      </c>
      <c r="V10" s="20">
        <f t="shared" si="3"/>
        <v>0</v>
      </c>
      <c r="W10" s="16">
        <f t="shared" si="4"/>
        <v>391335600</v>
      </c>
      <c r="X10" s="17">
        <f t="shared" si="5"/>
        <v>227180800</v>
      </c>
      <c r="Y10" s="18">
        <f t="shared" si="17"/>
        <v>164154800</v>
      </c>
      <c r="Z10" s="19">
        <f t="shared" si="18"/>
        <v>23151</v>
      </c>
      <c r="AA10" s="21">
        <v>377594.2</v>
      </c>
      <c r="AB10" s="21">
        <v>377594.2</v>
      </c>
      <c r="AC10" s="21">
        <v>227180.79999999999</v>
      </c>
    </row>
    <row r="11" spans="1:29" x14ac:dyDescent="0.2">
      <c r="A11" s="9">
        <v>5</v>
      </c>
      <c r="B11" s="10" t="s">
        <v>26</v>
      </c>
      <c r="C11" s="11">
        <v>17185</v>
      </c>
      <c r="D11" s="12">
        <v>7343</v>
      </c>
      <c r="E11" s="12">
        <v>2518</v>
      </c>
      <c r="F11" s="22">
        <f t="shared" si="6"/>
        <v>4825</v>
      </c>
      <c r="G11" s="13">
        <v>10.25235</v>
      </c>
      <c r="H11" s="14">
        <f t="shared" si="7"/>
        <v>122419000</v>
      </c>
      <c r="I11" s="15">
        <f t="shared" si="19"/>
        <v>45148000</v>
      </c>
      <c r="J11" s="16">
        <f t="shared" si="8"/>
        <v>77271000</v>
      </c>
      <c r="K11" s="17">
        <f t="shared" si="9"/>
        <v>72972400</v>
      </c>
      <c r="L11" s="17">
        <f t="shared" si="10"/>
        <v>118120400</v>
      </c>
      <c r="M11" s="17">
        <f t="shared" si="11"/>
        <v>4298600</v>
      </c>
      <c r="N11" s="18">
        <f t="shared" si="0"/>
        <v>122419</v>
      </c>
      <c r="O11" s="19">
        <f t="shared" si="12"/>
        <v>122419000</v>
      </c>
      <c r="P11" s="20">
        <f t="shared" si="13"/>
        <v>47052800</v>
      </c>
      <c r="Q11" s="16">
        <f t="shared" si="1"/>
        <v>75366200</v>
      </c>
      <c r="R11" s="17">
        <f t="shared" si="2"/>
        <v>71067600</v>
      </c>
      <c r="S11" s="17">
        <f t="shared" si="14"/>
        <v>4298600</v>
      </c>
      <c r="T11" s="18">
        <f t="shared" si="15"/>
        <v>118120400</v>
      </c>
      <c r="U11" s="19">
        <f t="shared" si="16"/>
        <v>122419000</v>
      </c>
      <c r="V11" s="20">
        <f t="shared" si="3"/>
        <v>0</v>
      </c>
      <c r="W11" s="16">
        <f t="shared" si="4"/>
        <v>122419000</v>
      </c>
      <c r="X11" s="17">
        <f t="shared" si="5"/>
        <v>71067500</v>
      </c>
      <c r="Y11" s="18">
        <f t="shared" si="17"/>
        <v>51351500</v>
      </c>
      <c r="Z11" s="19">
        <f t="shared" si="18"/>
        <v>7085</v>
      </c>
      <c r="AA11" s="21">
        <v>118120.4</v>
      </c>
      <c r="AB11" s="21">
        <v>118120.4</v>
      </c>
      <c r="AC11" s="21">
        <v>71067.5</v>
      </c>
    </row>
    <row r="12" spans="1:29" x14ac:dyDescent="0.2">
      <c r="A12" s="9">
        <v>6</v>
      </c>
      <c r="B12" s="10" t="s">
        <v>27</v>
      </c>
      <c r="C12" s="11">
        <v>20899</v>
      </c>
      <c r="D12" s="12">
        <v>9014</v>
      </c>
      <c r="E12" s="12"/>
      <c r="F12" s="22">
        <f t="shared" si="6"/>
        <v>9014</v>
      </c>
      <c r="G12" s="13">
        <v>9.19665</v>
      </c>
      <c r="H12" s="14">
        <f t="shared" si="7"/>
        <v>152044800</v>
      </c>
      <c r="I12" s="15">
        <f t="shared" si="19"/>
        <v>56074000</v>
      </c>
      <c r="J12" s="16">
        <f t="shared" si="8"/>
        <v>95970800</v>
      </c>
      <c r="K12" s="17">
        <f t="shared" si="9"/>
        <v>90631900</v>
      </c>
      <c r="L12" s="17">
        <f t="shared" si="10"/>
        <v>146705900</v>
      </c>
      <c r="M12" s="17">
        <f t="shared" si="11"/>
        <v>5338900</v>
      </c>
      <c r="N12" s="18">
        <f t="shared" si="0"/>
        <v>152044.79999999999</v>
      </c>
      <c r="O12" s="19">
        <f t="shared" si="12"/>
        <v>152044800</v>
      </c>
      <c r="P12" s="20">
        <f t="shared" si="13"/>
        <v>58439800</v>
      </c>
      <c r="Q12" s="16">
        <f t="shared" si="1"/>
        <v>93605000</v>
      </c>
      <c r="R12" s="17">
        <f t="shared" si="2"/>
        <v>88266100</v>
      </c>
      <c r="S12" s="17">
        <f t="shared" si="14"/>
        <v>5338900</v>
      </c>
      <c r="T12" s="18">
        <f t="shared" si="15"/>
        <v>146705900</v>
      </c>
      <c r="U12" s="19">
        <f t="shared" si="16"/>
        <v>152044800</v>
      </c>
      <c r="V12" s="20">
        <f t="shared" si="3"/>
        <v>0</v>
      </c>
      <c r="W12" s="16">
        <f t="shared" si="4"/>
        <v>152044800</v>
      </c>
      <c r="X12" s="17">
        <f t="shared" si="5"/>
        <v>88266100</v>
      </c>
      <c r="Y12" s="18">
        <f t="shared" si="17"/>
        <v>63778700</v>
      </c>
      <c r="Z12" s="19">
        <f t="shared" si="18"/>
        <v>8697</v>
      </c>
      <c r="AA12" s="21">
        <v>146705.9</v>
      </c>
      <c r="AB12" s="21">
        <v>146705.9</v>
      </c>
      <c r="AC12" s="21">
        <v>88266.1</v>
      </c>
    </row>
    <row r="13" spans="1:29" x14ac:dyDescent="0.2">
      <c r="A13" s="9">
        <v>7</v>
      </c>
      <c r="B13" s="10" t="s">
        <v>28</v>
      </c>
      <c r="C13" s="11">
        <v>7590</v>
      </c>
      <c r="D13" s="12">
        <v>3282</v>
      </c>
      <c r="E13" s="12">
        <v>930</v>
      </c>
      <c r="F13" s="22">
        <f t="shared" si="6"/>
        <v>2352</v>
      </c>
      <c r="G13" s="13">
        <v>9.6999999999999993</v>
      </c>
      <c r="H13" s="14">
        <f t="shared" si="7"/>
        <v>55052700</v>
      </c>
      <c r="I13" s="15">
        <f t="shared" si="19"/>
        <v>20303400</v>
      </c>
      <c r="J13" s="16">
        <f t="shared" si="8"/>
        <v>34749300</v>
      </c>
      <c r="K13" s="17">
        <f t="shared" si="9"/>
        <v>32816200</v>
      </c>
      <c r="L13" s="17">
        <f t="shared" si="10"/>
        <v>53119600</v>
      </c>
      <c r="M13" s="17">
        <f t="shared" si="11"/>
        <v>1933100</v>
      </c>
      <c r="N13" s="18">
        <f t="shared" si="0"/>
        <v>55052.7</v>
      </c>
      <c r="O13" s="19">
        <f t="shared" si="12"/>
        <v>55052700</v>
      </c>
      <c r="P13" s="20">
        <f t="shared" si="13"/>
        <v>21160000</v>
      </c>
      <c r="Q13" s="16">
        <f t="shared" si="1"/>
        <v>33892700</v>
      </c>
      <c r="R13" s="17">
        <f t="shared" si="2"/>
        <v>31959600</v>
      </c>
      <c r="S13" s="17">
        <f t="shared" si="14"/>
        <v>1933100</v>
      </c>
      <c r="T13" s="18">
        <f t="shared" si="15"/>
        <v>53119600</v>
      </c>
      <c r="U13" s="19">
        <f t="shared" si="16"/>
        <v>55052700</v>
      </c>
      <c r="V13" s="20">
        <f t="shared" si="3"/>
        <v>0</v>
      </c>
      <c r="W13" s="16">
        <f t="shared" si="4"/>
        <v>55052700</v>
      </c>
      <c r="X13" s="17">
        <f t="shared" si="5"/>
        <v>31959600</v>
      </c>
      <c r="Y13" s="18">
        <f t="shared" si="17"/>
        <v>23093100</v>
      </c>
      <c r="Z13" s="19">
        <f t="shared" si="18"/>
        <v>3167</v>
      </c>
      <c r="AA13" s="21">
        <v>53119.6</v>
      </c>
      <c r="AB13" s="21">
        <v>53119.6</v>
      </c>
      <c r="AC13" s="21">
        <v>31959.599999999999</v>
      </c>
    </row>
    <row r="14" spans="1:29" x14ac:dyDescent="0.2">
      <c r="A14" s="9">
        <v>8</v>
      </c>
      <c r="B14" s="10" t="s">
        <v>29</v>
      </c>
      <c r="C14" s="11">
        <v>7087</v>
      </c>
      <c r="D14" s="12">
        <v>3013</v>
      </c>
      <c r="E14" s="12"/>
      <c r="F14" s="22">
        <f t="shared" si="6"/>
        <v>3013</v>
      </c>
      <c r="G14" s="13">
        <v>4.2</v>
      </c>
      <c r="H14" s="14">
        <f t="shared" si="7"/>
        <v>53618800</v>
      </c>
      <c r="I14" s="15">
        <f t="shared" si="19"/>
        <v>19774600</v>
      </c>
      <c r="J14" s="16">
        <f t="shared" si="8"/>
        <v>33844200</v>
      </c>
      <c r="K14" s="17">
        <f t="shared" si="9"/>
        <v>31961400</v>
      </c>
      <c r="L14" s="17">
        <f t="shared" si="10"/>
        <v>51736000</v>
      </c>
      <c r="M14" s="17">
        <f t="shared" si="11"/>
        <v>1882800</v>
      </c>
      <c r="N14" s="18">
        <f t="shared" si="0"/>
        <v>53618.8</v>
      </c>
      <c r="O14" s="19">
        <f t="shared" si="12"/>
        <v>53618800</v>
      </c>
      <c r="P14" s="20">
        <f t="shared" si="13"/>
        <v>20608900</v>
      </c>
      <c r="Q14" s="16">
        <f t="shared" si="1"/>
        <v>33009900</v>
      </c>
      <c r="R14" s="17">
        <f t="shared" si="2"/>
        <v>31127100</v>
      </c>
      <c r="S14" s="17">
        <f t="shared" si="14"/>
        <v>1882800</v>
      </c>
      <c r="T14" s="18">
        <f t="shared" si="15"/>
        <v>51736000</v>
      </c>
      <c r="U14" s="19">
        <f t="shared" si="16"/>
        <v>53618800</v>
      </c>
      <c r="V14" s="20">
        <f t="shared" si="3"/>
        <v>0</v>
      </c>
      <c r="W14" s="16">
        <f t="shared" si="4"/>
        <v>53618800</v>
      </c>
      <c r="X14" s="17">
        <f t="shared" si="5"/>
        <v>31127200</v>
      </c>
      <c r="Y14" s="18">
        <f t="shared" si="17"/>
        <v>22491600</v>
      </c>
      <c r="Z14" s="19">
        <f t="shared" si="18"/>
        <v>2907</v>
      </c>
      <c r="AA14" s="21">
        <v>51736</v>
      </c>
      <c r="AB14" s="21">
        <v>51736</v>
      </c>
      <c r="AC14" s="21">
        <v>31127.200000000001</v>
      </c>
    </row>
    <row r="15" spans="1:29" x14ac:dyDescent="0.2">
      <c r="A15" s="9">
        <v>9</v>
      </c>
      <c r="B15" s="10" t="s">
        <v>30</v>
      </c>
      <c r="C15" s="11">
        <v>9365</v>
      </c>
      <c r="D15" s="12">
        <v>4219</v>
      </c>
      <c r="E15" s="12"/>
      <c r="F15" s="22">
        <f t="shared" si="6"/>
        <v>4219</v>
      </c>
      <c r="G15" s="13">
        <v>4.9000000000000004</v>
      </c>
      <c r="H15" s="14">
        <f t="shared" si="7"/>
        <v>74531900</v>
      </c>
      <c r="I15" s="15">
        <f t="shared" si="19"/>
        <v>27487300</v>
      </c>
      <c r="J15" s="16">
        <f t="shared" si="8"/>
        <v>47044600</v>
      </c>
      <c r="K15" s="17">
        <f t="shared" si="9"/>
        <v>44427500</v>
      </c>
      <c r="L15" s="17">
        <f t="shared" si="10"/>
        <v>71914800</v>
      </c>
      <c r="M15" s="17">
        <f t="shared" si="11"/>
        <v>2617100</v>
      </c>
      <c r="N15" s="18">
        <f t="shared" si="0"/>
        <v>74531.899999999994</v>
      </c>
      <c r="O15" s="19">
        <f t="shared" si="12"/>
        <v>74531900</v>
      </c>
      <c r="P15" s="20">
        <f t="shared" si="13"/>
        <v>28647000</v>
      </c>
      <c r="Q15" s="16">
        <f t="shared" si="1"/>
        <v>45884900</v>
      </c>
      <c r="R15" s="17">
        <f t="shared" si="2"/>
        <v>43267800</v>
      </c>
      <c r="S15" s="17">
        <f t="shared" si="14"/>
        <v>2617100</v>
      </c>
      <c r="T15" s="18">
        <f t="shared" si="15"/>
        <v>71914800</v>
      </c>
      <c r="U15" s="19">
        <f t="shared" si="16"/>
        <v>74531900</v>
      </c>
      <c r="V15" s="20">
        <f t="shared" si="3"/>
        <v>0</v>
      </c>
      <c r="W15" s="16">
        <f t="shared" si="4"/>
        <v>74531900</v>
      </c>
      <c r="X15" s="17">
        <f t="shared" si="5"/>
        <v>43267800</v>
      </c>
      <c r="Y15" s="18">
        <f t="shared" si="17"/>
        <v>31264100</v>
      </c>
      <c r="Z15" s="19">
        <f t="shared" si="18"/>
        <v>4071</v>
      </c>
      <c r="AA15" s="21">
        <v>71914.8</v>
      </c>
      <c r="AB15" s="21">
        <v>71914.8</v>
      </c>
      <c r="AC15" s="21">
        <v>43267.8</v>
      </c>
    </row>
    <row r="16" spans="1:29" x14ac:dyDescent="0.2">
      <c r="A16" s="9">
        <v>10</v>
      </c>
      <c r="B16" s="10" t="s">
        <v>31</v>
      </c>
      <c r="C16" s="11">
        <v>2645</v>
      </c>
      <c r="D16" s="12">
        <v>1105</v>
      </c>
      <c r="E16" s="12"/>
      <c r="F16" s="22">
        <f t="shared" si="6"/>
        <v>1105</v>
      </c>
      <c r="G16" s="13">
        <v>16</v>
      </c>
      <c r="H16" s="14">
        <f t="shared" si="7"/>
        <v>17242200</v>
      </c>
      <c r="I16" s="15">
        <f t="shared" si="19"/>
        <v>6358900</v>
      </c>
      <c r="J16" s="16">
        <f t="shared" si="8"/>
        <v>10883300</v>
      </c>
      <c r="K16" s="17">
        <f t="shared" si="9"/>
        <v>10277900</v>
      </c>
      <c r="L16" s="17">
        <f t="shared" si="10"/>
        <v>16636800</v>
      </c>
      <c r="M16" s="17">
        <f t="shared" si="11"/>
        <v>605400</v>
      </c>
      <c r="N16" s="18">
        <f t="shared" si="0"/>
        <v>17242.2</v>
      </c>
      <c r="O16" s="19">
        <f t="shared" si="12"/>
        <v>17242200</v>
      </c>
      <c r="P16" s="20">
        <f t="shared" si="13"/>
        <v>6627200</v>
      </c>
      <c r="Q16" s="16">
        <f t="shared" si="1"/>
        <v>10615000</v>
      </c>
      <c r="R16" s="17">
        <f t="shared" si="2"/>
        <v>10009600</v>
      </c>
      <c r="S16" s="17">
        <f t="shared" si="14"/>
        <v>605400</v>
      </c>
      <c r="T16" s="18">
        <f t="shared" si="15"/>
        <v>16636800</v>
      </c>
      <c r="U16" s="19">
        <f t="shared" si="16"/>
        <v>17242200</v>
      </c>
      <c r="V16" s="20">
        <f t="shared" si="3"/>
        <v>0</v>
      </c>
      <c r="W16" s="16">
        <f t="shared" si="4"/>
        <v>17242200</v>
      </c>
      <c r="X16" s="17">
        <f t="shared" si="5"/>
        <v>10009600</v>
      </c>
      <c r="Y16" s="18">
        <f t="shared" si="17"/>
        <v>7232600</v>
      </c>
      <c r="Z16" s="19">
        <f t="shared" si="18"/>
        <v>1066</v>
      </c>
      <c r="AA16" s="21">
        <v>16636.8</v>
      </c>
      <c r="AB16" s="21">
        <v>16636.8</v>
      </c>
      <c r="AC16" s="21">
        <v>10009.6</v>
      </c>
    </row>
    <row r="17" spans="1:29" x14ac:dyDescent="0.2">
      <c r="A17" s="9">
        <v>11</v>
      </c>
      <c r="B17" s="10" t="s">
        <v>32</v>
      </c>
      <c r="C17" s="11">
        <v>7000</v>
      </c>
      <c r="D17" s="12">
        <v>3688</v>
      </c>
      <c r="E17" s="12">
        <v>435</v>
      </c>
      <c r="F17" s="22">
        <f t="shared" si="6"/>
        <v>3253</v>
      </c>
      <c r="G17" s="13">
        <v>5.7</v>
      </c>
      <c r="H17" s="14">
        <f t="shared" si="7"/>
        <v>64603300</v>
      </c>
      <c r="I17" s="15">
        <f t="shared" si="19"/>
        <v>23825600</v>
      </c>
      <c r="J17" s="16">
        <f t="shared" si="8"/>
        <v>40777700</v>
      </c>
      <c r="K17" s="17">
        <f t="shared" si="9"/>
        <v>38509200</v>
      </c>
      <c r="L17" s="17">
        <f t="shared" si="10"/>
        <v>62334800</v>
      </c>
      <c r="M17" s="17">
        <f t="shared" si="11"/>
        <v>2268500</v>
      </c>
      <c r="N17" s="18">
        <f t="shared" si="0"/>
        <v>64603.3</v>
      </c>
      <c r="O17" s="19">
        <f t="shared" si="12"/>
        <v>64603300</v>
      </c>
      <c r="P17" s="20">
        <f t="shared" si="13"/>
        <v>24830900</v>
      </c>
      <c r="Q17" s="16">
        <f t="shared" si="1"/>
        <v>39772400</v>
      </c>
      <c r="R17" s="17">
        <f t="shared" si="2"/>
        <v>37503900</v>
      </c>
      <c r="S17" s="17">
        <f t="shared" si="14"/>
        <v>2268500</v>
      </c>
      <c r="T17" s="18">
        <f t="shared" si="15"/>
        <v>62334800</v>
      </c>
      <c r="U17" s="19">
        <f t="shared" si="16"/>
        <v>64603300</v>
      </c>
      <c r="V17" s="20">
        <f t="shared" si="3"/>
        <v>0</v>
      </c>
      <c r="W17" s="16">
        <f t="shared" si="4"/>
        <v>64603300</v>
      </c>
      <c r="X17" s="17">
        <f t="shared" si="5"/>
        <v>37504000</v>
      </c>
      <c r="Y17" s="18">
        <f t="shared" si="17"/>
        <v>27099300</v>
      </c>
      <c r="Z17" s="19">
        <f t="shared" si="18"/>
        <v>3558</v>
      </c>
      <c r="AA17" s="21">
        <v>62334.8</v>
      </c>
      <c r="AB17" s="21">
        <v>62334.8</v>
      </c>
      <c r="AC17" s="21">
        <v>37504</v>
      </c>
    </row>
    <row r="18" spans="1:29" x14ac:dyDescent="0.2">
      <c r="A18" s="9">
        <v>12</v>
      </c>
      <c r="B18" s="10" t="s">
        <v>33</v>
      </c>
      <c r="C18" s="11">
        <v>5777</v>
      </c>
      <c r="D18" s="12">
        <v>2423</v>
      </c>
      <c r="E18" s="12"/>
      <c r="F18" s="22">
        <f t="shared" si="6"/>
        <v>2423</v>
      </c>
      <c r="G18" s="13">
        <v>5</v>
      </c>
      <c r="H18" s="14">
        <f t="shared" si="7"/>
        <v>42759200</v>
      </c>
      <c r="I18" s="15">
        <f t="shared" si="19"/>
        <v>15769500</v>
      </c>
      <c r="J18" s="16">
        <f t="shared" si="8"/>
        <v>26989700</v>
      </c>
      <c r="K18" s="17">
        <f t="shared" si="9"/>
        <v>25488200</v>
      </c>
      <c r="L18" s="17">
        <f t="shared" si="10"/>
        <v>41257700</v>
      </c>
      <c r="M18" s="17">
        <f t="shared" si="11"/>
        <v>1501500</v>
      </c>
      <c r="N18" s="18">
        <f t="shared" si="0"/>
        <v>42759.199999999997</v>
      </c>
      <c r="O18" s="19">
        <f t="shared" si="12"/>
        <v>42759200</v>
      </c>
      <c r="P18" s="20">
        <f t="shared" si="13"/>
        <v>16434900</v>
      </c>
      <c r="Q18" s="16">
        <f t="shared" si="1"/>
        <v>26324300</v>
      </c>
      <c r="R18" s="17">
        <f t="shared" si="2"/>
        <v>24822800</v>
      </c>
      <c r="S18" s="17">
        <f t="shared" si="14"/>
        <v>1501500</v>
      </c>
      <c r="T18" s="18">
        <f t="shared" si="15"/>
        <v>41257700</v>
      </c>
      <c r="U18" s="19">
        <f t="shared" si="16"/>
        <v>42759200</v>
      </c>
      <c r="V18" s="20">
        <f t="shared" si="3"/>
        <v>0</v>
      </c>
      <c r="W18" s="16">
        <f t="shared" si="4"/>
        <v>42759200</v>
      </c>
      <c r="X18" s="17">
        <f t="shared" si="5"/>
        <v>24822900</v>
      </c>
      <c r="Y18" s="18">
        <f t="shared" si="17"/>
        <v>17936300</v>
      </c>
      <c r="Z18" s="19">
        <f t="shared" si="18"/>
        <v>2338</v>
      </c>
      <c r="AA18" s="21">
        <v>41257.699999999997</v>
      </c>
      <c r="AB18" s="21">
        <v>41257.699999999997</v>
      </c>
      <c r="AC18" s="21">
        <v>24822.9</v>
      </c>
    </row>
    <row r="19" spans="1:29" x14ac:dyDescent="0.2">
      <c r="A19" s="9">
        <v>13</v>
      </c>
      <c r="B19" s="10" t="s">
        <v>34</v>
      </c>
      <c r="C19" s="11">
        <v>2781</v>
      </c>
      <c r="D19" s="12">
        <v>1120</v>
      </c>
      <c r="E19" s="12"/>
      <c r="F19" s="22">
        <f t="shared" si="6"/>
        <v>1120</v>
      </c>
      <c r="G19" s="13">
        <v>6.5</v>
      </c>
      <c r="H19" s="14">
        <f t="shared" si="7"/>
        <v>19452800</v>
      </c>
      <c r="I19" s="15">
        <f t="shared" si="19"/>
        <v>7174200</v>
      </c>
      <c r="J19" s="16">
        <f t="shared" si="8"/>
        <v>12278600</v>
      </c>
      <c r="K19" s="17">
        <f t="shared" si="9"/>
        <v>11595500</v>
      </c>
      <c r="L19" s="17">
        <f t="shared" si="10"/>
        <v>18769700</v>
      </c>
      <c r="M19" s="17">
        <f t="shared" si="11"/>
        <v>683100</v>
      </c>
      <c r="N19" s="18">
        <f t="shared" si="0"/>
        <v>19452.8</v>
      </c>
      <c r="O19" s="19">
        <f t="shared" si="12"/>
        <v>19452800</v>
      </c>
      <c r="P19" s="20">
        <f t="shared" si="13"/>
        <v>7476900</v>
      </c>
      <c r="Q19" s="16">
        <f t="shared" si="1"/>
        <v>11975900</v>
      </c>
      <c r="R19" s="17">
        <f t="shared" si="2"/>
        <v>11292800</v>
      </c>
      <c r="S19" s="17">
        <f t="shared" si="14"/>
        <v>683100</v>
      </c>
      <c r="T19" s="18">
        <f t="shared" si="15"/>
        <v>18769700</v>
      </c>
      <c r="U19" s="19">
        <f t="shared" si="16"/>
        <v>19452800</v>
      </c>
      <c r="V19" s="20">
        <f t="shared" si="3"/>
        <v>0</v>
      </c>
      <c r="W19" s="16">
        <f t="shared" si="4"/>
        <v>19452800</v>
      </c>
      <c r="X19" s="17">
        <f t="shared" si="5"/>
        <v>11292900</v>
      </c>
      <c r="Y19" s="18">
        <f t="shared" si="17"/>
        <v>8159900</v>
      </c>
      <c r="Z19" s="19">
        <f t="shared" si="18"/>
        <v>1081</v>
      </c>
      <c r="AA19" s="21">
        <v>18769.7</v>
      </c>
      <c r="AB19" s="21">
        <v>18769.7</v>
      </c>
      <c r="AC19" s="21">
        <v>11292.9</v>
      </c>
    </row>
    <row r="20" spans="1:29" x14ac:dyDescent="0.2">
      <c r="A20" s="9">
        <v>14</v>
      </c>
      <c r="B20" s="10" t="s">
        <v>35</v>
      </c>
      <c r="C20" s="11">
        <v>5340</v>
      </c>
      <c r="D20" s="12">
        <v>2385</v>
      </c>
      <c r="E20" s="12"/>
      <c r="F20" s="22">
        <f t="shared" si="6"/>
        <v>2385</v>
      </c>
      <c r="G20" s="13">
        <v>12</v>
      </c>
      <c r="H20" s="14">
        <f t="shared" si="7"/>
        <v>38987300</v>
      </c>
      <c r="I20" s="15">
        <f t="shared" si="19"/>
        <v>14378500</v>
      </c>
      <c r="J20" s="16">
        <f t="shared" si="8"/>
        <v>24608800</v>
      </c>
      <c r="K20" s="17">
        <f t="shared" si="9"/>
        <v>23239800</v>
      </c>
      <c r="L20" s="17">
        <f t="shared" si="10"/>
        <v>37618300</v>
      </c>
      <c r="M20" s="17">
        <f t="shared" si="11"/>
        <v>1369000</v>
      </c>
      <c r="N20" s="18">
        <f t="shared" si="0"/>
        <v>38987.300000000003</v>
      </c>
      <c r="O20" s="19">
        <f t="shared" si="12"/>
        <v>38987300</v>
      </c>
      <c r="P20" s="20">
        <f t="shared" si="13"/>
        <v>14985100</v>
      </c>
      <c r="Q20" s="16">
        <f t="shared" si="1"/>
        <v>24002200</v>
      </c>
      <c r="R20" s="17">
        <f t="shared" si="2"/>
        <v>22633200</v>
      </c>
      <c r="S20" s="17">
        <f t="shared" si="14"/>
        <v>1369000</v>
      </c>
      <c r="T20" s="18">
        <f t="shared" si="15"/>
        <v>37618300</v>
      </c>
      <c r="U20" s="19">
        <f t="shared" si="16"/>
        <v>38987300</v>
      </c>
      <c r="V20" s="20">
        <f t="shared" si="3"/>
        <v>0</v>
      </c>
      <c r="W20" s="16">
        <f t="shared" si="4"/>
        <v>38987300</v>
      </c>
      <c r="X20" s="17">
        <f t="shared" si="5"/>
        <v>22633200</v>
      </c>
      <c r="Y20" s="18">
        <f t="shared" si="17"/>
        <v>16354100</v>
      </c>
      <c r="Z20" s="19">
        <f t="shared" si="18"/>
        <v>2301</v>
      </c>
      <c r="AA20" s="21">
        <v>37618.300000000003</v>
      </c>
      <c r="AB20" s="21">
        <v>37618.300000000003</v>
      </c>
      <c r="AC20" s="21">
        <v>22633.200000000001</v>
      </c>
    </row>
    <row r="21" spans="1:29" x14ac:dyDescent="0.2">
      <c r="A21" s="9">
        <v>15</v>
      </c>
      <c r="B21" s="10" t="s">
        <v>36</v>
      </c>
      <c r="C21" s="11">
        <v>3582</v>
      </c>
      <c r="D21" s="12">
        <v>1540</v>
      </c>
      <c r="E21" s="12"/>
      <c r="F21" s="22">
        <f t="shared" si="6"/>
        <v>1540</v>
      </c>
      <c r="G21" s="13">
        <v>5.3550000000000004</v>
      </c>
      <c r="H21" s="14">
        <f t="shared" si="7"/>
        <v>27075100</v>
      </c>
      <c r="I21" s="15">
        <f t="shared" si="19"/>
        <v>9985300</v>
      </c>
      <c r="J21" s="16">
        <f t="shared" si="8"/>
        <v>17089800</v>
      </c>
      <c r="K21" s="17">
        <f t="shared" si="9"/>
        <v>16139100</v>
      </c>
      <c r="L21" s="17">
        <f t="shared" si="10"/>
        <v>26124400</v>
      </c>
      <c r="M21" s="17">
        <f t="shared" si="11"/>
        <v>950700</v>
      </c>
      <c r="N21" s="18">
        <f t="shared" si="0"/>
        <v>27075.1</v>
      </c>
      <c r="O21" s="19">
        <f t="shared" si="12"/>
        <v>27075100</v>
      </c>
      <c r="P21" s="20">
        <f t="shared" si="13"/>
        <v>10406600</v>
      </c>
      <c r="Q21" s="16">
        <f t="shared" si="1"/>
        <v>16668500</v>
      </c>
      <c r="R21" s="17">
        <f t="shared" si="2"/>
        <v>15717800</v>
      </c>
      <c r="S21" s="17">
        <f t="shared" si="14"/>
        <v>950700</v>
      </c>
      <c r="T21" s="18">
        <f t="shared" si="15"/>
        <v>26124400</v>
      </c>
      <c r="U21" s="19">
        <f t="shared" si="16"/>
        <v>27075100</v>
      </c>
      <c r="V21" s="20">
        <f t="shared" si="3"/>
        <v>0</v>
      </c>
      <c r="W21" s="16">
        <f t="shared" si="4"/>
        <v>27075100</v>
      </c>
      <c r="X21" s="17">
        <f t="shared" si="5"/>
        <v>15717800</v>
      </c>
      <c r="Y21" s="18">
        <f t="shared" si="17"/>
        <v>11357300</v>
      </c>
      <c r="Z21" s="19">
        <f t="shared" si="18"/>
        <v>1486</v>
      </c>
      <c r="AA21" s="21">
        <v>26124.400000000001</v>
      </c>
      <c r="AB21" s="21">
        <v>26124.400000000001</v>
      </c>
      <c r="AC21" s="21">
        <v>15717.8</v>
      </c>
    </row>
    <row r="22" spans="1:29" x14ac:dyDescent="0.2">
      <c r="A22" s="9">
        <v>16</v>
      </c>
      <c r="B22" s="10" t="s">
        <v>37</v>
      </c>
      <c r="C22" s="11">
        <v>7049</v>
      </c>
      <c r="D22" s="12">
        <v>2984</v>
      </c>
      <c r="E22" s="12">
        <v>0</v>
      </c>
      <c r="F22" s="22">
        <f t="shared" si="6"/>
        <v>2984</v>
      </c>
      <c r="G22" s="13">
        <v>7</v>
      </c>
      <c r="H22" s="14">
        <f t="shared" si="7"/>
        <v>51550600</v>
      </c>
      <c r="I22" s="15">
        <f t="shared" si="19"/>
        <v>19011800</v>
      </c>
      <c r="J22" s="16">
        <f t="shared" si="8"/>
        <v>32538800</v>
      </c>
      <c r="K22" s="17">
        <f t="shared" si="9"/>
        <v>30728600</v>
      </c>
      <c r="L22" s="17">
        <f t="shared" si="10"/>
        <v>49740400</v>
      </c>
      <c r="M22" s="17">
        <f t="shared" si="11"/>
        <v>1810200</v>
      </c>
      <c r="N22" s="18">
        <f t="shared" si="0"/>
        <v>51550.6</v>
      </c>
      <c r="O22" s="19">
        <f t="shared" si="12"/>
        <v>51550600</v>
      </c>
      <c r="P22" s="20">
        <f t="shared" si="13"/>
        <v>19813900</v>
      </c>
      <c r="Q22" s="16">
        <f t="shared" si="1"/>
        <v>31736700</v>
      </c>
      <c r="R22" s="17">
        <f t="shared" si="2"/>
        <v>29926500</v>
      </c>
      <c r="S22" s="17">
        <f t="shared" si="14"/>
        <v>1810200</v>
      </c>
      <c r="T22" s="18">
        <f t="shared" si="15"/>
        <v>49740400</v>
      </c>
      <c r="U22" s="19">
        <f t="shared" si="16"/>
        <v>51550600</v>
      </c>
      <c r="V22" s="20">
        <f t="shared" si="3"/>
        <v>0</v>
      </c>
      <c r="W22" s="16">
        <f t="shared" si="4"/>
        <v>51550600</v>
      </c>
      <c r="X22" s="17">
        <f t="shared" si="5"/>
        <v>29926500</v>
      </c>
      <c r="Y22" s="18">
        <f t="shared" si="17"/>
        <v>21624100</v>
      </c>
      <c r="Z22" s="19">
        <f t="shared" si="18"/>
        <v>2879</v>
      </c>
      <c r="AA22" s="21">
        <v>49740.4</v>
      </c>
      <c r="AB22" s="21">
        <v>49740.4</v>
      </c>
      <c r="AC22" s="21">
        <v>29926.5</v>
      </c>
    </row>
    <row r="23" spans="1:29" x14ac:dyDescent="0.2">
      <c r="A23" s="9">
        <v>17</v>
      </c>
      <c r="B23" s="10" t="s">
        <v>38</v>
      </c>
      <c r="C23" s="11">
        <v>11576</v>
      </c>
      <c r="D23" s="12">
        <v>5191</v>
      </c>
      <c r="E23" s="12">
        <v>932</v>
      </c>
      <c r="F23" s="22">
        <f t="shared" si="6"/>
        <v>4259</v>
      </c>
      <c r="G23" s="13">
        <v>11.5</v>
      </c>
      <c r="H23" s="14">
        <f t="shared" si="7"/>
        <v>85338800</v>
      </c>
      <c r="I23" s="15">
        <f t="shared" si="19"/>
        <v>31472900</v>
      </c>
      <c r="J23" s="16">
        <f t="shared" si="8"/>
        <v>53865900</v>
      </c>
      <c r="K23" s="17">
        <f t="shared" si="9"/>
        <v>50869300</v>
      </c>
      <c r="L23" s="17">
        <f t="shared" si="10"/>
        <v>82342200</v>
      </c>
      <c r="M23" s="17">
        <f t="shared" si="11"/>
        <v>2996600</v>
      </c>
      <c r="N23" s="18">
        <f t="shared" si="0"/>
        <v>85338.8</v>
      </c>
      <c r="O23" s="19">
        <f t="shared" si="12"/>
        <v>85338800</v>
      </c>
      <c r="P23" s="20">
        <f t="shared" si="13"/>
        <v>32800700</v>
      </c>
      <c r="Q23" s="16">
        <f t="shared" si="1"/>
        <v>52538100</v>
      </c>
      <c r="R23" s="17">
        <f t="shared" si="2"/>
        <v>49541500</v>
      </c>
      <c r="S23" s="17">
        <f t="shared" si="14"/>
        <v>2996600</v>
      </c>
      <c r="T23" s="18">
        <f t="shared" si="15"/>
        <v>82342200</v>
      </c>
      <c r="U23" s="19">
        <f t="shared" si="16"/>
        <v>85338800</v>
      </c>
      <c r="V23" s="20">
        <f t="shared" si="3"/>
        <v>0</v>
      </c>
      <c r="W23" s="16">
        <f t="shared" si="4"/>
        <v>85338800</v>
      </c>
      <c r="X23" s="17">
        <f t="shared" si="5"/>
        <v>49541500</v>
      </c>
      <c r="Y23" s="18">
        <f t="shared" si="17"/>
        <v>35797300</v>
      </c>
      <c r="Z23" s="19">
        <f t="shared" si="18"/>
        <v>5009</v>
      </c>
      <c r="AA23" s="21">
        <v>82342.2</v>
      </c>
      <c r="AB23" s="21">
        <v>82342.2</v>
      </c>
      <c r="AC23" s="21">
        <v>49541.5</v>
      </c>
    </row>
    <row r="24" spans="1:29" x14ac:dyDescent="0.2">
      <c r="A24" s="9">
        <v>18</v>
      </c>
      <c r="B24" s="10" t="s">
        <v>39</v>
      </c>
      <c r="C24" s="11">
        <v>6338</v>
      </c>
      <c r="D24" s="12">
        <v>2757</v>
      </c>
      <c r="E24" s="12"/>
      <c r="F24" s="22">
        <f t="shared" si="6"/>
        <v>2757</v>
      </c>
      <c r="G24" s="13">
        <v>9</v>
      </c>
      <c r="H24" s="24">
        <f t="shared" si="7"/>
        <v>46604800</v>
      </c>
      <c r="I24" s="25">
        <f t="shared" si="19"/>
        <v>17187800</v>
      </c>
      <c r="J24" s="16">
        <f t="shared" si="8"/>
        <v>29417000</v>
      </c>
      <c r="K24" s="17">
        <f t="shared" si="9"/>
        <v>27780500</v>
      </c>
      <c r="L24" s="17">
        <f t="shared" si="10"/>
        <v>44968300</v>
      </c>
      <c r="M24" s="17">
        <f t="shared" si="11"/>
        <v>1636500</v>
      </c>
      <c r="N24" s="18">
        <f t="shared" si="0"/>
        <v>46604.800000000003</v>
      </c>
      <c r="O24" s="19">
        <f t="shared" si="12"/>
        <v>46604800</v>
      </c>
      <c r="P24" s="20">
        <f t="shared" si="13"/>
        <v>17913000</v>
      </c>
      <c r="Q24" s="16">
        <f t="shared" si="1"/>
        <v>28691800</v>
      </c>
      <c r="R24" s="17">
        <f t="shared" si="2"/>
        <v>27055300</v>
      </c>
      <c r="S24" s="17">
        <f t="shared" si="14"/>
        <v>1636500</v>
      </c>
      <c r="T24" s="18">
        <f t="shared" si="15"/>
        <v>44968300</v>
      </c>
      <c r="U24" s="19">
        <f t="shared" si="16"/>
        <v>46604800</v>
      </c>
      <c r="V24" s="20">
        <f t="shared" si="3"/>
        <v>0</v>
      </c>
      <c r="W24" s="16">
        <f t="shared" si="4"/>
        <v>46604800</v>
      </c>
      <c r="X24" s="17">
        <f t="shared" si="5"/>
        <v>27055300</v>
      </c>
      <c r="Y24" s="18">
        <f t="shared" si="17"/>
        <v>19549500</v>
      </c>
      <c r="Z24" s="19">
        <f t="shared" si="18"/>
        <v>2660</v>
      </c>
      <c r="AA24" s="21">
        <v>44968.3</v>
      </c>
      <c r="AB24" s="21">
        <v>44968.3</v>
      </c>
      <c r="AC24" s="21">
        <v>27055.3</v>
      </c>
    </row>
    <row r="25" spans="1:29" s="34" customFormat="1" x14ac:dyDescent="0.2">
      <c r="A25" s="26"/>
      <c r="B25" s="27" t="s">
        <v>40</v>
      </c>
      <c r="C25" s="28">
        <f t="shared" ref="C25" si="20">SUM(C7:C24)</f>
        <v>179543</v>
      </c>
      <c r="D25" s="28">
        <f>SUM(D7:D24)</f>
        <v>80839</v>
      </c>
      <c r="E25" s="28">
        <f t="shared" ref="E25:F25" si="21">SUM(E7:E24)</f>
        <v>8284</v>
      </c>
      <c r="F25" s="28">
        <f t="shared" si="21"/>
        <v>72555</v>
      </c>
      <c r="G25" s="29"/>
      <c r="H25" s="30">
        <f t="shared" ref="H25:T25" si="22">SUM(H7:H24)</f>
        <v>1352269300</v>
      </c>
      <c r="I25" s="31">
        <f t="shared" si="22"/>
        <v>498715600</v>
      </c>
      <c r="J25" s="30">
        <f t="shared" si="22"/>
        <v>853553700</v>
      </c>
      <c r="K25" s="30">
        <f t="shared" si="22"/>
        <v>806070000</v>
      </c>
      <c r="L25" s="30">
        <f t="shared" si="22"/>
        <v>1304785600</v>
      </c>
      <c r="M25" s="30">
        <f t="shared" si="22"/>
        <v>47483700</v>
      </c>
      <c r="N25" s="32">
        <f t="shared" si="22"/>
        <v>1352269.3000000005</v>
      </c>
      <c r="O25" s="31">
        <f t="shared" si="22"/>
        <v>1352269300</v>
      </c>
      <c r="P25" s="31">
        <f t="shared" si="22"/>
        <v>519757000</v>
      </c>
      <c r="Q25" s="30">
        <f t="shared" si="22"/>
        <v>832512300</v>
      </c>
      <c r="R25" s="30">
        <f t="shared" si="22"/>
        <v>785028600</v>
      </c>
      <c r="S25" s="30">
        <f t="shared" si="22"/>
        <v>47483700</v>
      </c>
      <c r="T25" s="30">
        <f t="shared" si="22"/>
        <v>1304785600</v>
      </c>
      <c r="U25" s="31">
        <f>SUM(U7:U24)</f>
        <v>1352269300</v>
      </c>
      <c r="V25" s="31">
        <f>SUM(V7:V24)</f>
        <v>0</v>
      </c>
      <c r="W25" s="30">
        <f>SUM(W7:W24)</f>
        <v>1352269300</v>
      </c>
      <c r="X25" s="30">
        <f t="shared" ref="X25:Y25" si="23">SUM(X7:X24)</f>
        <v>785028800</v>
      </c>
      <c r="Y25" s="30">
        <f t="shared" si="23"/>
        <v>567240500</v>
      </c>
      <c r="Z25" s="30">
        <f>SUM(Z7:Z24)</f>
        <v>77999</v>
      </c>
      <c r="AA25" s="33">
        <f>SUM(AA7:AA24)</f>
        <v>1304785.5999999999</v>
      </c>
      <c r="AB25" s="33">
        <f t="shared" ref="AB25:AC25" si="24">SUM(AB7:AB24)</f>
        <v>1304785.5999999999</v>
      </c>
      <c r="AC25" s="33">
        <f t="shared" si="24"/>
        <v>785028.8</v>
      </c>
    </row>
    <row r="26" spans="1:29" s="34" customFormat="1" hidden="1" x14ac:dyDescent="0.2">
      <c r="A26" s="35">
        <v>19</v>
      </c>
      <c r="B26" s="35" t="s">
        <v>41</v>
      </c>
      <c r="C26" s="35"/>
      <c r="D26" s="35"/>
      <c r="E26" s="35"/>
      <c r="F26" s="35"/>
      <c r="G26" s="35"/>
      <c r="H26" s="36">
        <f>5397900</f>
        <v>5397900</v>
      </c>
      <c r="I26" s="37">
        <f>ROUND(H26*$I$30,-2)-100</f>
        <v>1990600</v>
      </c>
      <c r="J26" s="38">
        <f t="shared" ref="J26" si="25">H26-I26</f>
        <v>3407300</v>
      </c>
      <c r="K26" s="39">
        <f t="shared" si="9"/>
        <v>3217700</v>
      </c>
      <c r="L26" s="39">
        <f t="shared" si="10"/>
        <v>5208300</v>
      </c>
      <c r="M26" s="39">
        <f t="shared" si="11"/>
        <v>189600</v>
      </c>
      <c r="N26" s="40"/>
      <c r="O26" s="41">
        <f>P26+Q26</f>
        <v>5397900</v>
      </c>
      <c r="P26" s="37">
        <f>ROUND(H26*$P$30,-2)-100</f>
        <v>2074600</v>
      </c>
      <c r="Q26" s="38">
        <f>H26-P26</f>
        <v>3323300</v>
      </c>
      <c r="R26" s="39">
        <f>ROUND(Q26/$Q$27*$R$28,-2)</f>
        <v>3133700</v>
      </c>
      <c r="S26" s="39">
        <f t="shared" si="14"/>
        <v>189600</v>
      </c>
      <c r="T26" s="40">
        <f t="shared" si="15"/>
        <v>5208300</v>
      </c>
      <c r="U26" s="41">
        <f>V26+W26</f>
        <v>5397900</v>
      </c>
      <c r="V26" s="37">
        <f>ROUND(O26*$V$30,-2)</f>
        <v>0</v>
      </c>
      <c r="W26" s="38">
        <f>O26-V26</f>
        <v>5397900</v>
      </c>
      <c r="X26" s="39">
        <f>ROUND(W26/$W$27*$X$28,-2)</f>
        <v>3133600</v>
      </c>
      <c r="Y26" s="40">
        <f t="shared" si="17"/>
        <v>2264300</v>
      </c>
      <c r="Z26" s="40"/>
      <c r="AA26" s="42">
        <f t="shared" ref="AA26" si="26">H26/1000</f>
        <v>5397.9</v>
      </c>
      <c r="AB26" s="42">
        <f t="shared" ref="AB26" si="27">O26/1000</f>
        <v>5397.9</v>
      </c>
      <c r="AC26" s="42">
        <f t="shared" ref="AC26" si="28">U26/1000</f>
        <v>5397.9</v>
      </c>
    </row>
    <row r="27" spans="1:29" s="34" customFormat="1" hidden="1" x14ac:dyDescent="0.2">
      <c r="A27" s="35"/>
      <c r="B27" s="35" t="s">
        <v>42</v>
      </c>
      <c r="C27" s="35"/>
      <c r="D27" s="35"/>
      <c r="E27" s="35"/>
      <c r="F27" s="35"/>
      <c r="G27" s="35"/>
      <c r="H27" s="43">
        <f>H25+H26</f>
        <v>1357667200</v>
      </c>
      <c r="I27" s="43">
        <f t="shared" ref="I27:Y27" si="29">I25+I26</f>
        <v>500706200</v>
      </c>
      <c r="J27" s="43">
        <f t="shared" si="29"/>
        <v>856961000</v>
      </c>
      <c r="K27" s="43">
        <f t="shared" si="29"/>
        <v>809287700</v>
      </c>
      <c r="L27" s="43">
        <f t="shared" si="29"/>
        <v>1309993900</v>
      </c>
      <c r="M27" s="43">
        <f t="shared" si="29"/>
        <v>47673300</v>
      </c>
      <c r="N27" s="43">
        <f t="shared" si="29"/>
        <v>1352269.3000000005</v>
      </c>
      <c r="O27" s="43">
        <f t="shared" si="29"/>
        <v>1357667200</v>
      </c>
      <c r="P27" s="43">
        <f t="shared" si="29"/>
        <v>521831600</v>
      </c>
      <c r="Q27" s="43">
        <f t="shared" si="29"/>
        <v>835835600</v>
      </c>
      <c r="R27" s="43">
        <f t="shared" si="29"/>
        <v>788162300</v>
      </c>
      <c r="S27" s="43">
        <f t="shared" si="29"/>
        <v>47673300</v>
      </c>
      <c r="T27" s="43">
        <f t="shared" si="29"/>
        <v>1309993900</v>
      </c>
      <c r="U27" s="43">
        <f t="shared" si="29"/>
        <v>1357667200</v>
      </c>
      <c r="V27" s="43">
        <f t="shared" si="29"/>
        <v>0</v>
      </c>
      <c r="W27" s="43">
        <f t="shared" si="29"/>
        <v>1357667200</v>
      </c>
      <c r="X27" s="43">
        <f t="shared" si="29"/>
        <v>788162400</v>
      </c>
      <c r="Y27" s="43">
        <f t="shared" si="29"/>
        <v>569504800</v>
      </c>
      <c r="Z27" s="43"/>
      <c r="AA27" s="43">
        <f t="shared" ref="AA27:AC27" si="30">AA25+AA26</f>
        <v>1310183.4999999998</v>
      </c>
      <c r="AB27" s="43">
        <f t="shared" si="30"/>
        <v>1310183.4999999998</v>
      </c>
      <c r="AC27" s="43">
        <f t="shared" si="30"/>
        <v>790426.70000000007</v>
      </c>
    </row>
    <row r="28" spans="1:29" s="51" customFormat="1" hidden="1" x14ac:dyDescent="0.2">
      <c r="A28" s="44"/>
      <c r="B28" s="44"/>
      <c r="C28" s="44"/>
      <c r="D28" s="44"/>
      <c r="E28" s="44"/>
      <c r="F28" s="44"/>
      <c r="G28" s="45"/>
      <c r="H28" s="46"/>
      <c r="I28" s="47">
        <f>I29-I27</f>
        <v>0</v>
      </c>
      <c r="J28" s="48"/>
      <c r="K28" s="48">
        <v>809287700</v>
      </c>
      <c r="L28" s="48"/>
      <c r="M28" s="48"/>
      <c r="N28" s="49"/>
      <c r="O28" s="49"/>
      <c r="P28" s="50">
        <f>P29-P27</f>
        <v>0</v>
      </c>
      <c r="Q28" s="49"/>
      <c r="R28" s="49">
        <v>788162300</v>
      </c>
      <c r="S28" s="49"/>
      <c r="T28" s="49"/>
      <c r="U28" s="49"/>
      <c r="V28" s="49">
        <f>V29-V27</f>
        <v>0</v>
      </c>
      <c r="W28" s="49"/>
      <c r="X28" s="49">
        <v>788162300</v>
      </c>
      <c r="Y28" s="49"/>
      <c r="Z28" s="49"/>
    </row>
    <row r="29" spans="1:29" s="51" customFormat="1" hidden="1" x14ac:dyDescent="0.2">
      <c r="A29" s="52"/>
      <c r="B29" s="52"/>
      <c r="C29" s="52"/>
      <c r="D29" s="52"/>
      <c r="E29" s="52"/>
      <c r="F29" s="52"/>
      <c r="G29" s="52"/>
      <c r="H29" s="53" t="s">
        <v>43</v>
      </c>
      <c r="I29" s="17">
        <v>500706200</v>
      </c>
      <c r="N29" s="54"/>
      <c r="O29" s="54"/>
      <c r="P29" s="17">
        <v>521831600</v>
      </c>
      <c r="Q29" s="54"/>
      <c r="R29" s="54"/>
      <c r="S29" s="54"/>
      <c r="T29" s="54"/>
      <c r="U29" s="54"/>
      <c r="V29" s="17">
        <v>0</v>
      </c>
      <c r="W29" s="54"/>
      <c r="X29" s="54"/>
      <c r="Y29" s="54"/>
      <c r="Z29" s="54"/>
    </row>
    <row r="30" spans="1:29" s="58" customFormat="1" hidden="1" x14ac:dyDescent="0.2">
      <c r="A30" s="55"/>
      <c r="B30" s="55"/>
      <c r="C30" s="55"/>
      <c r="D30" s="56"/>
      <c r="E30" s="56"/>
      <c r="F30" s="56"/>
      <c r="G30" s="56" t="s">
        <v>44</v>
      </c>
      <c r="H30" s="17">
        <f>H27-I29</f>
        <v>856961000</v>
      </c>
      <c r="I30" s="57">
        <f>I29/H27</f>
        <v>0.36879892215117227</v>
      </c>
      <c r="P30" s="57">
        <f>P29/H27</f>
        <v>0.38435899460486339</v>
      </c>
      <c r="V30" s="57">
        <f>V29/O27</f>
        <v>0</v>
      </c>
    </row>
    <row r="31" spans="1:29" hidden="1" x14ac:dyDescent="0.2">
      <c r="D31" s="59" t="s">
        <v>45</v>
      </c>
      <c r="E31" s="56"/>
      <c r="F31" s="56"/>
      <c r="G31" s="56"/>
      <c r="H31" s="56"/>
      <c r="J31" s="60"/>
      <c r="K31" s="60"/>
      <c r="L31" s="60"/>
      <c r="M31" s="60"/>
    </row>
    <row r="32" spans="1:29" hidden="1" x14ac:dyDescent="0.2">
      <c r="D32" s="61" t="s">
        <v>46</v>
      </c>
      <c r="E32" s="61"/>
      <c r="F32" s="61"/>
      <c r="G32" s="61"/>
      <c r="H32" s="62">
        <v>172</v>
      </c>
      <c r="I32" s="63"/>
    </row>
    <row r="33" spans="1:13" hidden="1" x14ac:dyDescent="0.2">
      <c r="D33" s="61" t="s">
        <v>47</v>
      </c>
      <c r="E33" s="64"/>
      <c r="F33" s="64"/>
      <c r="G33" s="64"/>
      <c r="H33" s="65">
        <v>108</v>
      </c>
    </row>
    <row r="34" spans="1:13" s="34" customFormat="1" ht="22.15" hidden="1" customHeight="1" x14ac:dyDescent="0.2">
      <c r="A34" s="2"/>
      <c r="B34" s="66"/>
      <c r="C34" s="67"/>
      <c r="I34" s="68"/>
    </row>
    <row r="35" spans="1:13" hidden="1" x14ac:dyDescent="0.2"/>
    <row r="36" spans="1:13" hidden="1" x14ac:dyDescent="0.2"/>
    <row r="37" spans="1:13" hidden="1" x14ac:dyDescent="0.2">
      <c r="A37" s="2">
        <v>1</v>
      </c>
      <c r="B37" s="1">
        <v>2</v>
      </c>
      <c r="C37" s="1">
        <v>3</v>
      </c>
      <c r="D37" s="2">
        <v>4</v>
      </c>
      <c r="E37" s="1">
        <v>5</v>
      </c>
      <c r="F37" s="1">
        <v>6</v>
      </c>
      <c r="G37" s="2">
        <v>7</v>
      </c>
      <c r="H37" s="1">
        <v>8</v>
      </c>
      <c r="I37" s="1">
        <v>9</v>
      </c>
      <c r="J37" s="2">
        <v>10</v>
      </c>
      <c r="K37" s="2"/>
      <c r="L37" s="2"/>
      <c r="M37" s="2"/>
    </row>
    <row r="38" spans="1:13" hidden="1" x14ac:dyDescent="0.2"/>
  </sheetData>
  <sheetProtection selectLockedCells="1" selectUnlockedCells="1"/>
  <mergeCells count="19">
    <mergeCell ref="A2:J2"/>
    <mergeCell ref="H4:H6"/>
    <mergeCell ref="I4:I6"/>
    <mergeCell ref="J4:J6"/>
    <mergeCell ref="L4:L6"/>
    <mergeCell ref="Z3:Z6"/>
    <mergeCell ref="AA3:AC5"/>
    <mergeCell ref="A4:A6"/>
    <mergeCell ref="B4:B6"/>
    <mergeCell ref="C4:C6"/>
    <mergeCell ref="D4:F5"/>
    <mergeCell ref="G4:G6"/>
    <mergeCell ref="T4:T6"/>
    <mergeCell ref="V4:V6"/>
    <mergeCell ref="W4:W6"/>
    <mergeCell ref="P4:P6"/>
    <mergeCell ref="Q4:Q6"/>
    <mergeCell ref="O3:Q3"/>
    <mergeCell ref="U3:W3"/>
  </mergeCells>
  <printOptions horizontalCentered="1"/>
  <pageMargins left="0.27559055118110237" right="0.74803149606299213" top="0.6692913385826772" bottom="0.78740157480314965" header="0.51181102362204722" footer="0.51181102362204722"/>
  <pageSetup paperSize="9" scale="56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питание_горячее</vt:lpstr>
      <vt:lpstr>питание_горячее!Заголовки_для_печати</vt:lpstr>
      <vt:lpstr>питание_горячее!Область_печати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Рыженкова Елена Николаевна</cp:lastModifiedBy>
  <cp:lastPrinted>2021-10-18T10:40:49Z</cp:lastPrinted>
  <dcterms:created xsi:type="dcterms:W3CDTF">2021-08-18T14:14:41Z</dcterms:created>
  <dcterms:modified xsi:type="dcterms:W3CDTF">2021-10-18T10:40:53Z</dcterms:modified>
</cp:coreProperties>
</file>