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еревоз" sheetId="1" r:id="rId1"/>
  </sheets>
  <definedNames>
    <definedName name="_xlnm.Print_Titles" localSheetId="0">перевоз!$A:$B</definedName>
    <definedName name="_xlnm.Print_Area" localSheetId="0">перевоз!$A$1:$AF$26</definedName>
  </definedNames>
  <calcPr calcId="145621"/>
</workbook>
</file>

<file path=xl/calcChain.xml><?xml version="1.0" encoding="utf-8"?>
<calcChain xmlns="http://schemas.openxmlformats.org/spreadsheetml/2006/main">
  <c r="U26" i="1" l="1"/>
  <c r="T26" i="1"/>
  <c r="S26" i="1"/>
  <c r="R26" i="1"/>
  <c r="O26" i="1"/>
  <c r="N26" i="1"/>
  <c r="M26" i="1"/>
  <c r="L26" i="1"/>
  <c r="I26" i="1"/>
  <c r="H26" i="1"/>
  <c r="G26" i="1"/>
  <c r="F26" i="1"/>
  <c r="V25" i="1"/>
  <c r="W25" i="1" s="1"/>
  <c r="AC25" i="1" s="1"/>
  <c r="AF25" i="1" s="1"/>
  <c r="P25" i="1"/>
  <c r="Y25" i="1" s="1"/>
  <c r="J25" i="1"/>
  <c r="K25" i="1" s="1"/>
  <c r="AA25" i="1" s="1"/>
  <c r="AD25" i="1" s="1"/>
  <c r="V24" i="1"/>
  <c r="Z24" i="1" s="1"/>
  <c r="P24" i="1"/>
  <c r="Y24" i="1" s="1"/>
  <c r="J24" i="1"/>
  <c r="X24" i="1" s="1"/>
  <c r="Y23" i="1"/>
  <c r="W23" i="1"/>
  <c r="AC23" i="1" s="1"/>
  <c r="AF23" i="1" s="1"/>
  <c r="V23" i="1"/>
  <c r="Z23" i="1" s="1"/>
  <c r="Q23" i="1"/>
  <c r="AB23" i="1" s="1"/>
  <c r="AE23" i="1" s="1"/>
  <c r="P23" i="1"/>
  <c r="K23" i="1"/>
  <c r="AA23" i="1" s="1"/>
  <c r="AD23" i="1" s="1"/>
  <c r="J23" i="1"/>
  <c r="X23" i="1" s="1"/>
  <c r="V22" i="1"/>
  <c r="Z22" i="1" s="1"/>
  <c r="P22" i="1"/>
  <c r="Y22" i="1" s="1"/>
  <c r="J22" i="1"/>
  <c r="X22" i="1" s="1"/>
  <c r="Y21" i="1"/>
  <c r="W21" i="1"/>
  <c r="AC21" i="1" s="1"/>
  <c r="AF21" i="1" s="1"/>
  <c r="V21" i="1"/>
  <c r="Z21" i="1" s="1"/>
  <c r="Q21" i="1"/>
  <c r="AB21" i="1" s="1"/>
  <c r="AE21" i="1" s="1"/>
  <c r="P21" i="1"/>
  <c r="K21" i="1"/>
  <c r="AA21" i="1" s="1"/>
  <c r="AD21" i="1" s="1"/>
  <c r="J21" i="1"/>
  <c r="X21" i="1" s="1"/>
  <c r="V20" i="1"/>
  <c r="Z20" i="1" s="1"/>
  <c r="P20" i="1"/>
  <c r="Y20" i="1" s="1"/>
  <c r="J20" i="1"/>
  <c r="X20" i="1" s="1"/>
  <c r="Y19" i="1"/>
  <c r="W19" i="1"/>
  <c r="AC19" i="1" s="1"/>
  <c r="AF19" i="1" s="1"/>
  <c r="V19" i="1"/>
  <c r="Z19" i="1" s="1"/>
  <c r="Q19" i="1"/>
  <c r="AB19" i="1" s="1"/>
  <c r="AE19" i="1" s="1"/>
  <c r="P19" i="1"/>
  <c r="K19" i="1"/>
  <c r="AA19" i="1" s="1"/>
  <c r="AD19" i="1" s="1"/>
  <c r="J19" i="1"/>
  <c r="X19" i="1" s="1"/>
  <c r="V18" i="1"/>
  <c r="Z18" i="1" s="1"/>
  <c r="P18" i="1"/>
  <c r="Y18" i="1" s="1"/>
  <c r="J18" i="1"/>
  <c r="X18" i="1" s="1"/>
  <c r="Y17" i="1"/>
  <c r="W17" i="1"/>
  <c r="AC17" i="1" s="1"/>
  <c r="AF17" i="1" s="1"/>
  <c r="V17" i="1"/>
  <c r="Z17" i="1" s="1"/>
  <c r="Q17" i="1"/>
  <c r="AB17" i="1" s="1"/>
  <c r="AE17" i="1" s="1"/>
  <c r="P17" i="1"/>
  <c r="K17" i="1"/>
  <c r="AA17" i="1" s="1"/>
  <c r="AD17" i="1" s="1"/>
  <c r="J17" i="1"/>
  <c r="X17" i="1" s="1"/>
  <c r="AF16" i="1"/>
  <c r="X16" i="1"/>
  <c r="V16" i="1"/>
  <c r="W16" i="1" s="1"/>
  <c r="AC16" i="1" s="1"/>
  <c r="P16" i="1"/>
  <c r="J16" i="1"/>
  <c r="K16" i="1" s="1"/>
  <c r="AA16" i="1" s="1"/>
  <c r="AD16" i="1" s="1"/>
  <c r="Y15" i="1"/>
  <c r="W15" i="1"/>
  <c r="AC15" i="1" s="1"/>
  <c r="AF15" i="1" s="1"/>
  <c r="V15" i="1"/>
  <c r="Z15" i="1" s="1"/>
  <c r="Q15" i="1"/>
  <c r="AB15" i="1" s="1"/>
  <c r="AE15" i="1" s="1"/>
  <c r="P15" i="1"/>
  <c r="K15" i="1"/>
  <c r="AA15" i="1" s="1"/>
  <c r="AD15" i="1" s="1"/>
  <c r="J15" i="1"/>
  <c r="X15" i="1" s="1"/>
  <c r="AF14" i="1"/>
  <c r="X14" i="1"/>
  <c r="V14" i="1"/>
  <c r="W14" i="1" s="1"/>
  <c r="AC14" i="1" s="1"/>
  <c r="P14" i="1"/>
  <c r="J14" i="1"/>
  <c r="K14" i="1" s="1"/>
  <c r="AA14" i="1" s="1"/>
  <c r="AD14" i="1" s="1"/>
  <c r="Y13" i="1"/>
  <c r="W13" i="1"/>
  <c r="AC13" i="1" s="1"/>
  <c r="AF13" i="1" s="1"/>
  <c r="V13" i="1"/>
  <c r="Z13" i="1" s="1"/>
  <c r="Q13" i="1"/>
  <c r="AB13" i="1" s="1"/>
  <c r="AE13" i="1" s="1"/>
  <c r="P13" i="1"/>
  <c r="K13" i="1"/>
  <c r="AA13" i="1" s="1"/>
  <c r="AD13" i="1" s="1"/>
  <c r="J13" i="1"/>
  <c r="X13" i="1" s="1"/>
  <c r="Y12" i="1"/>
  <c r="W12" i="1"/>
  <c r="AC12" i="1" s="1"/>
  <c r="AF12" i="1" s="1"/>
  <c r="V12" i="1"/>
  <c r="Z12" i="1" s="1"/>
  <c r="Q12" i="1"/>
  <c r="AB12" i="1" s="1"/>
  <c r="AE12" i="1" s="1"/>
  <c r="P12" i="1"/>
  <c r="K12" i="1"/>
  <c r="AA12" i="1" s="1"/>
  <c r="AD12" i="1" s="1"/>
  <c r="J12" i="1"/>
  <c r="X12" i="1" s="1"/>
  <c r="V11" i="1"/>
  <c r="W11" i="1" s="1"/>
  <c r="AC11" i="1" s="1"/>
  <c r="AF11" i="1" s="1"/>
  <c r="P11" i="1"/>
  <c r="Y11" i="1" s="1"/>
  <c r="J11" i="1"/>
  <c r="K11" i="1" s="1"/>
  <c r="AA11" i="1" s="1"/>
  <c r="AD11" i="1" s="1"/>
  <c r="Y10" i="1"/>
  <c r="W10" i="1"/>
  <c r="AC10" i="1" s="1"/>
  <c r="AF10" i="1" s="1"/>
  <c r="V10" i="1"/>
  <c r="Z10" i="1" s="1"/>
  <c r="Q10" i="1"/>
  <c r="AB10" i="1" s="1"/>
  <c r="AE10" i="1" s="1"/>
  <c r="P10" i="1"/>
  <c r="K10" i="1"/>
  <c r="AA10" i="1" s="1"/>
  <c r="AD10" i="1" s="1"/>
  <c r="J10" i="1"/>
  <c r="X10" i="1" s="1"/>
  <c r="V9" i="1"/>
  <c r="W9" i="1" s="1"/>
  <c r="AC9" i="1" s="1"/>
  <c r="AF9" i="1" s="1"/>
  <c r="P9" i="1"/>
  <c r="Y9" i="1" s="1"/>
  <c r="J9" i="1"/>
  <c r="K9" i="1" s="1"/>
  <c r="AA9" i="1" s="1"/>
  <c r="AD9" i="1" s="1"/>
  <c r="Y8" i="1"/>
  <c r="W8" i="1"/>
  <c r="V8" i="1"/>
  <c r="Q8" i="1"/>
  <c r="P8" i="1"/>
  <c r="K8" i="1"/>
  <c r="J8" i="1"/>
  <c r="AA8" i="1" l="1"/>
  <c r="AC8" i="1"/>
  <c r="X9" i="1"/>
  <c r="Z9" i="1"/>
  <c r="X11" i="1"/>
  <c r="Z11" i="1"/>
  <c r="Y14" i="1"/>
  <c r="Y26" i="1" s="1"/>
  <c r="Q14" i="1"/>
  <c r="AB14" i="1" s="1"/>
  <c r="AE14" i="1" s="1"/>
  <c r="Y16" i="1"/>
  <c r="Q16" i="1"/>
  <c r="AB16" i="1" s="1"/>
  <c r="AE16" i="1" s="1"/>
  <c r="J26" i="1"/>
  <c r="P26" i="1"/>
  <c r="V26" i="1"/>
  <c r="X8" i="1"/>
  <c r="Z8" i="1"/>
  <c r="AB8" i="1"/>
  <c r="Q9" i="1"/>
  <c r="AB9" i="1" s="1"/>
  <c r="AE9" i="1" s="1"/>
  <c r="Q11" i="1"/>
  <c r="AB11" i="1" s="1"/>
  <c r="AE11" i="1" s="1"/>
  <c r="Z14" i="1"/>
  <c r="Z16" i="1"/>
  <c r="K18" i="1"/>
  <c r="AA18" i="1" s="1"/>
  <c r="AD18" i="1" s="1"/>
  <c r="Q18" i="1"/>
  <c r="AB18" i="1" s="1"/>
  <c r="AE18" i="1" s="1"/>
  <c r="W18" i="1"/>
  <c r="AC18" i="1" s="1"/>
  <c r="AF18" i="1" s="1"/>
  <c r="K20" i="1"/>
  <c r="AA20" i="1" s="1"/>
  <c r="AD20" i="1" s="1"/>
  <c r="Q20" i="1"/>
  <c r="AB20" i="1" s="1"/>
  <c r="AE20" i="1" s="1"/>
  <c r="W20" i="1"/>
  <c r="AC20" i="1" s="1"/>
  <c r="AF20" i="1" s="1"/>
  <c r="K22" i="1"/>
  <c r="AA22" i="1" s="1"/>
  <c r="AD22" i="1" s="1"/>
  <c r="Q22" i="1"/>
  <c r="AB22" i="1" s="1"/>
  <c r="AE22" i="1" s="1"/>
  <c r="W22" i="1"/>
  <c r="AC22" i="1" s="1"/>
  <c r="AF22" i="1" s="1"/>
  <c r="K24" i="1"/>
  <c r="AA24" i="1" s="1"/>
  <c r="AD24" i="1" s="1"/>
  <c r="Q24" i="1"/>
  <c r="AB24" i="1" s="1"/>
  <c r="AE24" i="1" s="1"/>
  <c r="W24" i="1"/>
  <c r="AC24" i="1" s="1"/>
  <c r="AF24" i="1" s="1"/>
  <c r="X25" i="1"/>
  <c r="Z25" i="1"/>
  <c r="Q25" i="1"/>
  <c r="AB25" i="1" s="1"/>
  <c r="AE25" i="1" s="1"/>
  <c r="Z26" i="1" l="1"/>
  <c r="AA26" i="1"/>
  <c r="AD8" i="1"/>
  <c r="AD26" i="1" s="1"/>
  <c r="W26" i="1"/>
  <c r="K26" i="1"/>
  <c r="AB26" i="1"/>
  <c r="AE8" i="1"/>
  <c r="AE26" i="1" s="1"/>
  <c r="X26" i="1"/>
  <c r="AC26" i="1"/>
  <c r="AF8" i="1"/>
  <c r="AF26" i="1" s="1"/>
  <c r="Q26" i="1"/>
</calcChain>
</file>

<file path=xl/sharedStrings.xml><?xml version="1.0" encoding="utf-8"?>
<sst xmlns="http://schemas.openxmlformats.org/spreadsheetml/2006/main" count="49" uniqueCount="32">
  <si>
    <t>Субсидия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 на 2022 год и на плановый период 2023 и 2024 годов</t>
  </si>
  <si>
    <t>Наименование муниципальных районов и городского поселения</t>
  </si>
  <si>
    <t>количество обучающихся, планируемых к перевозке</t>
  </si>
  <si>
    <t>протяженность маршрута, км в день</t>
  </si>
  <si>
    <t>количетсво детей</t>
  </si>
  <si>
    <t>стоимость перевозки одного обучающегося на один километр в соответствующем году</t>
  </si>
  <si>
    <t>субсидия</t>
  </si>
  <si>
    <t>Расчетный объем средств</t>
  </si>
  <si>
    <t>Объем субсидий i-му муниципальному району</t>
  </si>
  <si>
    <t>в проект закона на 2022 - 2024 год</t>
  </si>
  <si>
    <t>1 маршрут</t>
  </si>
  <si>
    <t>2 маршрут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</si>
  <si>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</si>
  <si>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</si>
  <si>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</si>
  <si>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</si>
  <si>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</si>
  <si>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</si>
  <si>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</si>
  <si>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</si>
  <si>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</si>
  <si>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</si>
  <si>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</si>
  <si>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</si>
  <si>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</si>
  <si>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</si>
  <si>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</si>
  <si>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</si>
  <si>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</si>
  <si>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</si>
  <si>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</si>
  <si>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18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</si>
</sst>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0.000%"/>
    <numFmt numFmtId="167" formatCode="#,##0.0"/>
    <numFmt numFmtId="168" formatCode="_(* #,##0.000_);_(* \(#,##0.000\);_(* \-??_);_(@_)"/>
    <numFmt numFmtId="169" formatCode="_-* #,##0.00_р_._-;\-* #,##0.00_р_._-;_-* \-??_р_._-;_-@_-"/>
    <numFmt numFmtId="170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2" fillId="0" borderId="0"/>
    <xf numFmtId="0" fontId="1" fillId="0" borderId="0"/>
    <xf numFmtId="164" fontId="2" fillId="0" borderId="0" applyBorder="0" applyProtection="0"/>
    <xf numFmtId="9" fontId="2" fillId="0" borderId="0" applyBorder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0" fontId="2" fillId="0" borderId="0" applyFill="0" applyBorder="0" applyAlignment="0" applyProtection="0"/>
  </cellStyleXfs>
  <cellXfs count="44">
    <xf numFmtId="0" fontId="0" fillId="0" borderId="0" xfId="0"/>
    <xf numFmtId="0" fontId="4" fillId="0" borderId="0" xfId="1" applyFont="1" applyFill="1"/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164" fontId="7" fillId="0" borderId="1" xfId="3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/>
    <xf numFmtId="0" fontId="8" fillId="0" borderId="0" xfId="1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6" fontId="7" fillId="0" borderId="1" xfId="4" applyNumberFormat="1" applyFont="1" applyFill="1" applyBorder="1" applyAlignment="1" applyProtection="1">
      <alignment vertical="center" wrapText="1"/>
    </xf>
    <xf numFmtId="165" fontId="6" fillId="0" borderId="1" xfId="3" applyNumberFormat="1" applyFont="1" applyFill="1" applyBorder="1" applyAlignment="1" applyProtection="1">
      <alignment vertical="center" wrapText="1"/>
    </xf>
    <xf numFmtId="4" fontId="6" fillId="0" borderId="1" xfId="3" applyNumberFormat="1" applyFont="1" applyFill="1" applyBorder="1" applyAlignment="1" applyProtection="1">
      <alignment vertical="center" wrapText="1"/>
    </xf>
    <xf numFmtId="167" fontId="6" fillId="0" borderId="1" xfId="3" applyNumberFormat="1" applyFont="1" applyFill="1" applyBorder="1" applyAlignment="1" applyProtection="1">
      <alignment vertical="center" wrapText="1"/>
    </xf>
    <xf numFmtId="43" fontId="4" fillId="0" borderId="0" xfId="1" applyNumberFormat="1" applyFont="1" applyFill="1"/>
    <xf numFmtId="166" fontId="7" fillId="2" borderId="1" xfId="4" applyNumberFormat="1" applyFont="1" applyFill="1" applyBorder="1" applyAlignment="1" applyProtection="1">
      <alignment vertical="center" wrapText="1"/>
    </xf>
    <xf numFmtId="0" fontId="9" fillId="0" borderId="1" xfId="1" applyFont="1" applyFill="1" applyBorder="1" applyAlignment="1">
      <alignment vertical="center" wrapText="1"/>
    </xf>
    <xf numFmtId="168" fontId="10" fillId="0" borderId="1" xfId="3" applyNumberFormat="1" applyFont="1" applyFill="1" applyBorder="1" applyAlignment="1" applyProtection="1">
      <alignment vertical="center" wrapText="1"/>
    </xf>
    <xf numFmtId="165" fontId="9" fillId="0" borderId="1" xfId="3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7" fontId="9" fillId="0" borderId="1" xfId="3" applyNumberFormat="1" applyFont="1" applyFill="1" applyBorder="1" applyAlignment="1" applyProtection="1">
      <alignment vertical="center" wrapText="1"/>
    </xf>
    <xf numFmtId="0" fontId="11" fillId="0" borderId="0" xfId="1" applyFont="1" applyFill="1" applyAlignment="1"/>
    <xf numFmtId="4" fontId="4" fillId="0" borderId="0" xfId="1" applyNumberFormat="1" applyFont="1" applyFill="1"/>
    <xf numFmtId="0" fontId="2" fillId="0" borderId="0" xfId="6" applyFill="1"/>
    <xf numFmtId="0" fontId="4" fillId="0" borderId="0" xfId="1" applyFont="1" applyFill="1" applyAlignment="1">
      <alignment horizontal="right"/>
    </xf>
    <xf numFmtId="0" fontId="7" fillId="0" borderId="10" xfId="1" applyFont="1" applyFill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9" fontId="8" fillId="0" borderId="1" xfId="4" applyFont="1" applyFill="1" applyBorder="1" applyAlignment="1" applyProtection="1">
      <alignment horizontal="center" vertical="center"/>
    </xf>
    <xf numFmtId="1" fontId="8" fillId="0" borderId="10" xfId="5" applyNumberFormat="1" applyFont="1" applyFill="1" applyBorder="1" applyAlignment="1" applyProtection="1">
      <alignment horizontal="center" vertical="center" wrapText="1"/>
    </xf>
    <xf numFmtId="1" fontId="0" fillId="0" borderId="11" xfId="5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</cellXfs>
  <cellStyles count="100">
    <cellStyle name="Обычный" xfId="0" builtinId="0"/>
    <cellStyle name="Обычный 10" xfId="7"/>
    <cellStyle name="Обычный 10 2" xfId="8"/>
    <cellStyle name="Обычный 10 2 2" xfId="9"/>
    <cellStyle name="Обычный 10 3" xfId="10"/>
    <cellStyle name="Обычный 11" xfId="6"/>
    <cellStyle name="Обычный 12" xfId="11"/>
    <cellStyle name="Обычный 13" xfId="12"/>
    <cellStyle name="Обычный 14" xfId="2"/>
    <cellStyle name="Обычный 2" xfId="13"/>
    <cellStyle name="Обычный 2 2" xfId="14"/>
    <cellStyle name="Обычный 2 2 2" xfId="1"/>
    <cellStyle name="Обычный 2 3" xfId="15"/>
    <cellStyle name="Обычный 2_СВОД%20по%20МО_2015_на%20контр.цифры(1)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7 2" xfId="26"/>
    <cellStyle name="Обычный 8" xfId="27"/>
    <cellStyle name="Обычный 8 2" xfId="28"/>
    <cellStyle name="Обычный 8 2 2" xfId="29"/>
    <cellStyle name="Обычный 8 3" xfId="30"/>
    <cellStyle name="Обычный 9" xfId="31"/>
    <cellStyle name="Обычный 9 2" xfId="32"/>
    <cellStyle name="Обычный 9 2 2" xfId="33"/>
    <cellStyle name="Обычный 9 3" xfId="34"/>
    <cellStyle name="Процентный 2" xfId="35"/>
    <cellStyle name="Процентный 2 2" xfId="36"/>
    <cellStyle name="Процентный 2 2 2" xfId="37"/>
    <cellStyle name="Процентный 2 3" xfId="38"/>
    <cellStyle name="Процентный 3" xfId="39"/>
    <cellStyle name="Процентный 3 2" xfId="40"/>
    <cellStyle name="Процентный 3 2 2" xfId="41"/>
    <cellStyle name="Процентный 3 2 2 2" xfId="42"/>
    <cellStyle name="Процентный 3 2 3" xfId="43"/>
    <cellStyle name="Процентный 3 3" xfId="44"/>
    <cellStyle name="Процентный 3 3 2" xfId="45"/>
    <cellStyle name="Процентный 3 3 2 2" xfId="46"/>
    <cellStyle name="Процентный 3 3 3" xfId="47"/>
    <cellStyle name="Процентный 3 4" xfId="48"/>
    <cellStyle name="Процентный 3 4 2" xfId="49"/>
    <cellStyle name="Процентный 3 4 2 2" xfId="50"/>
    <cellStyle name="Процентный 3 4 3" xfId="51"/>
    <cellStyle name="Процентный 3 5" xfId="52"/>
    <cellStyle name="Процентный 3 5 2" xfId="53"/>
    <cellStyle name="Процентный 3 6" xfId="54"/>
    <cellStyle name="Процентный 4" xfId="55"/>
    <cellStyle name="Процентный 4 2" xfId="56"/>
    <cellStyle name="Процентный 4 2 2" xfId="57"/>
    <cellStyle name="Процентный 4 3" xfId="58"/>
    <cellStyle name="Процентный 5" xfId="4"/>
    <cellStyle name="Процентный 6" xfId="59"/>
    <cellStyle name="Процентный 7" xfId="5"/>
    <cellStyle name="Финансовый 10" xfId="60"/>
    <cellStyle name="Финансовый 2" xfId="61"/>
    <cellStyle name="Финансовый 2 2" xfId="62"/>
    <cellStyle name="Финансовый 2 2 2" xfId="63"/>
    <cellStyle name="Финансовый 2 2 2 2" xfId="64"/>
    <cellStyle name="Финансовый 2 2 3" xfId="65"/>
    <cellStyle name="Финансовый 2 3" xfId="66"/>
    <cellStyle name="Финансовый 2 3 2" xfId="67"/>
    <cellStyle name="Финансовый 2 4" xfId="68"/>
    <cellStyle name="Финансовый 3" xfId="69"/>
    <cellStyle name="Финансовый 3 2" xfId="70"/>
    <cellStyle name="Финансовый 3 2 2" xfId="71"/>
    <cellStyle name="Финансовый 3 3" xfId="72"/>
    <cellStyle name="Финансовый 4" xfId="73"/>
    <cellStyle name="Финансовый 4 2" xfId="74"/>
    <cellStyle name="Финансовый 4 2 2" xfId="75"/>
    <cellStyle name="Финансовый 4 2 2 2" xfId="76"/>
    <cellStyle name="Финансовый 4 2 3" xfId="77"/>
    <cellStyle name="Финансовый 4 3" xfId="78"/>
    <cellStyle name="Финансовый 4 3 2" xfId="79"/>
    <cellStyle name="Финансовый 4 3 2 2" xfId="80"/>
    <cellStyle name="Финансовый 4 3 3" xfId="81"/>
    <cellStyle name="Финансовый 4 4" xfId="82"/>
    <cellStyle name="Финансовый 4 4 2" xfId="83"/>
    <cellStyle name="Финансовый 4 4 2 2" xfId="84"/>
    <cellStyle name="Финансовый 4 4 3" xfId="85"/>
    <cellStyle name="Финансовый 4 5" xfId="86"/>
    <cellStyle name="Финансовый 4 5 2" xfId="87"/>
    <cellStyle name="Финансовый 4 6" xfId="88"/>
    <cellStyle name="Финансовый 5" xfId="89"/>
    <cellStyle name="Финансовый 5 2" xfId="90"/>
    <cellStyle name="Финансовый 5 2 2" xfId="91"/>
    <cellStyle name="Финансовый 5 3" xfId="92"/>
    <cellStyle name="Финансовый 6" xfId="93"/>
    <cellStyle name="Финансовый 6 2" xfId="94"/>
    <cellStyle name="Финансовый 7" xfId="95"/>
    <cellStyle name="Финансовый 7 2" xfId="96"/>
    <cellStyle name="Финансовый 7 2 2" xfId="97"/>
    <cellStyle name="Финансовый 7 3" xfId="98"/>
    <cellStyle name="Финансовый 8" xfId="3"/>
    <cellStyle name="Финансовый 9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K27"/>
  <sheetViews>
    <sheetView tabSelected="1" view="pageBreakPreview" zoomScale="110" zoomScaleNormal="85" zoomScaleSheetLayoutView="110" workbookViewId="0">
      <pane xSplit="5" ySplit="7" topLeftCell="O8" activePane="bottomRight" state="frozen"/>
      <selection pane="topRight" activeCell="I1" sqref="I1"/>
      <selection pane="bottomLeft" activeCell="A7" sqref="A7"/>
      <selection pane="bottomRight" activeCell="AF1" sqref="AF1"/>
    </sheetView>
  </sheetViews>
  <sheetFormatPr defaultColWidth="8.85546875" defaultRowHeight="12.75" x14ac:dyDescent="0.2"/>
  <cols>
    <col min="1" max="1" width="4" style="1" customWidth="1"/>
    <col min="2" max="2" width="20" style="1" customWidth="1"/>
    <col min="3" max="3" width="7" style="1" customWidth="1"/>
    <col min="4" max="4" width="12" style="1" customWidth="1"/>
    <col min="5" max="5" width="7" style="1" customWidth="1"/>
    <col min="6" max="6" width="13.28515625" style="1" customWidth="1"/>
    <col min="7" max="7" width="12.42578125" style="1" customWidth="1"/>
    <col min="8" max="8" width="9.42578125" style="1" customWidth="1"/>
    <col min="9" max="9" width="10.5703125" style="1" bestFit="1" customWidth="1"/>
    <col min="10" max="10" width="16.28515625" style="1" customWidth="1"/>
    <col min="11" max="11" width="10.28515625" style="1" bestFit="1" customWidth="1"/>
    <col min="12" max="12" width="14" style="1" customWidth="1"/>
    <col min="13" max="13" width="13.140625" style="1" customWidth="1"/>
    <col min="14" max="14" width="8.5703125" style="1" customWidth="1"/>
    <col min="15" max="15" width="8.140625" style="1" customWidth="1"/>
    <col min="16" max="16" width="19.140625" style="1" customWidth="1"/>
    <col min="17" max="19" width="13.7109375" style="1" customWidth="1"/>
    <col min="20" max="20" width="8.28515625" style="1" customWidth="1"/>
    <col min="21" max="21" width="7.7109375" style="1" customWidth="1"/>
    <col min="22" max="22" width="19.140625" style="1" customWidth="1"/>
    <col min="23" max="23" width="10.28515625" style="1" customWidth="1"/>
    <col min="24" max="24" width="11.85546875" style="1" hidden="1" customWidth="1"/>
    <col min="25" max="26" width="10.7109375" style="1" hidden="1" customWidth="1"/>
    <col min="27" max="29" width="10.140625" style="1" hidden="1" customWidth="1"/>
    <col min="30" max="32" width="6.5703125" style="1" bestFit="1" customWidth="1"/>
    <col min="33" max="33" width="9.140625" style="1" customWidth="1"/>
    <col min="34" max="34" width="13.85546875" style="1" bestFit="1" customWidth="1"/>
    <col min="35" max="921" width="9.140625" style="1" customWidth="1"/>
    <col min="922" max="16384" width="8.85546875" style="25"/>
  </cols>
  <sheetData>
    <row r="1" spans="1:34" s="1" customFormat="1" x14ac:dyDescent="0.2">
      <c r="AF1" s="26" t="s">
        <v>31</v>
      </c>
    </row>
    <row r="2" spans="1:34" s="1" customFormat="1" ht="37.9" customHeight="1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4" s="1" customFormat="1" x14ac:dyDescent="0.2">
      <c r="A3" s="2"/>
      <c r="B3" s="2"/>
      <c r="C3" s="2"/>
      <c r="D3" s="2"/>
      <c r="E3" s="2"/>
      <c r="F3" s="2"/>
      <c r="G3" s="2"/>
    </row>
    <row r="4" spans="1:34" s="3" customFormat="1" ht="40.15" customHeight="1" x14ac:dyDescent="0.2">
      <c r="A4" s="37"/>
      <c r="B4" s="37" t="s">
        <v>1</v>
      </c>
      <c r="C4" s="38"/>
      <c r="D4" s="39"/>
      <c r="E4" s="40"/>
      <c r="F4" s="35" t="s">
        <v>2</v>
      </c>
      <c r="G4" s="35" t="s">
        <v>3</v>
      </c>
      <c r="H4" s="35" t="s">
        <v>4</v>
      </c>
      <c r="I4" s="35" t="s">
        <v>3</v>
      </c>
      <c r="J4" s="35" t="s">
        <v>5</v>
      </c>
      <c r="K4" s="30" t="s">
        <v>6</v>
      </c>
      <c r="L4" s="35" t="s">
        <v>2</v>
      </c>
      <c r="M4" s="35" t="s">
        <v>3</v>
      </c>
      <c r="N4" s="35" t="s">
        <v>4</v>
      </c>
      <c r="O4" s="35" t="s">
        <v>3</v>
      </c>
      <c r="P4" s="35" t="s">
        <v>5</v>
      </c>
      <c r="Q4" s="30" t="s">
        <v>6</v>
      </c>
      <c r="R4" s="35" t="s">
        <v>2</v>
      </c>
      <c r="S4" s="35" t="s">
        <v>3</v>
      </c>
      <c r="T4" s="35" t="s">
        <v>4</v>
      </c>
      <c r="U4" s="35" t="s">
        <v>3</v>
      </c>
      <c r="V4" s="35" t="s">
        <v>5</v>
      </c>
      <c r="W4" s="30" t="s">
        <v>6</v>
      </c>
      <c r="X4" s="31" t="s">
        <v>7</v>
      </c>
      <c r="Y4" s="31"/>
      <c r="Z4" s="31"/>
      <c r="AA4" s="31" t="s">
        <v>8</v>
      </c>
      <c r="AB4" s="31"/>
      <c r="AC4" s="31"/>
      <c r="AD4" s="31" t="s">
        <v>9</v>
      </c>
      <c r="AE4" s="31"/>
      <c r="AF4" s="31"/>
    </row>
    <row r="5" spans="1:34" s="3" customFormat="1" ht="10.15" customHeight="1" x14ac:dyDescent="0.2">
      <c r="A5" s="37"/>
      <c r="B5" s="37"/>
      <c r="C5" s="41"/>
      <c r="D5" s="42"/>
      <c r="E5" s="43"/>
      <c r="F5" s="36"/>
      <c r="G5" s="36"/>
      <c r="H5" s="36"/>
      <c r="I5" s="36"/>
      <c r="J5" s="36"/>
      <c r="K5" s="30"/>
      <c r="L5" s="36"/>
      <c r="M5" s="36"/>
      <c r="N5" s="36"/>
      <c r="O5" s="36"/>
      <c r="P5" s="36"/>
      <c r="Q5" s="30"/>
      <c r="R5" s="36"/>
      <c r="S5" s="36"/>
      <c r="T5" s="36"/>
      <c r="U5" s="36"/>
      <c r="V5" s="36"/>
      <c r="W5" s="30"/>
      <c r="X5" s="4"/>
      <c r="Y5" s="4"/>
      <c r="Z5" s="4"/>
      <c r="AA5" s="4"/>
      <c r="AB5" s="4"/>
      <c r="AC5" s="4"/>
      <c r="AD5" s="4"/>
      <c r="AE5" s="4"/>
      <c r="AF5" s="4"/>
    </row>
    <row r="6" spans="1:34" s="3" customFormat="1" ht="10.15" customHeight="1" x14ac:dyDescent="0.2">
      <c r="A6" s="37"/>
      <c r="B6" s="37"/>
      <c r="C6" s="32"/>
      <c r="D6" s="32"/>
      <c r="E6" s="32"/>
      <c r="F6" s="33" t="s">
        <v>10</v>
      </c>
      <c r="G6" s="34"/>
      <c r="H6" s="33" t="s">
        <v>11</v>
      </c>
      <c r="I6" s="34"/>
      <c r="J6" s="5">
        <v>2.09</v>
      </c>
      <c r="K6" s="30"/>
      <c r="L6" s="33" t="s">
        <v>10</v>
      </c>
      <c r="M6" s="34"/>
      <c r="N6" s="33" t="s">
        <v>11</v>
      </c>
      <c r="O6" s="34"/>
      <c r="P6" s="5">
        <v>2.09</v>
      </c>
      <c r="Q6" s="30"/>
      <c r="R6" s="33" t="s">
        <v>10</v>
      </c>
      <c r="S6" s="34"/>
      <c r="T6" s="33" t="s">
        <v>11</v>
      </c>
      <c r="U6" s="34"/>
      <c r="V6" s="5">
        <v>2.09</v>
      </c>
      <c r="W6" s="30"/>
      <c r="X6" s="6">
        <v>2022</v>
      </c>
      <c r="Y6" s="6">
        <v>2023</v>
      </c>
      <c r="Z6" s="6">
        <v>2024</v>
      </c>
      <c r="AA6" s="6">
        <v>2022</v>
      </c>
      <c r="AB6" s="6">
        <v>2023</v>
      </c>
      <c r="AC6" s="6">
        <v>2024</v>
      </c>
      <c r="AD6" s="6">
        <v>2022</v>
      </c>
      <c r="AE6" s="6">
        <v>2023</v>
      </c>
      <c r="AF6" s="6">
        <v>2024</v>
      </c>
    </row>
    <row r="7" spans="1:34" s="3" customFormat="1" ht="11.25" customHeight="1" x14ac:dyDescent="0.2">
      <c r="A7" s="37"/>
      <c r="B7" s="37"/>
      <c r="C7" s="6">
        <v>2022</v>
      </c>
      <c r="D7" s="6">
        <v>2023</v>
      </c>
      <c r="E7" s="6">
        <v>2024</v>
      </c>
      <c r="F7" s="27">
        <v>2022</v>
      </c>
      <c r="G7" s="28"/>
      <c r="H7" s="28"/>
      <c r="I7" s="28"/>
      <c r="J7" s="28"/>
      <c r="K7" s="28"/>
      <c r="L7" s="27">
        <v>2023</v>
      </c>
      <c r="M7" s="28"/>
      <c r="N7" s="28"/>
      <c r="O7" s="28"/>
      <c r="P7" s="28"/>
      <c r="Q7" s="28"/>
      <c r="R7" s="27">
        <v>2024</v>
      </c>
      <c r="S7" s="28"/>
      <c r="T7" s="28"/>
      <c r="U7" s="28"/>
      <c r="V7" s="28"/>
      <c r="W7" s="28"/>
      <c r="X7" s="7"/>
      <c r="Y7" s="7"/>
      <c r="Z7" s="7"/>
      <c r="AA7" s="7"/>
      <c r="AB7" s="7"/>
      <c r="AC7" s="7"/>
      <c r="AD7" s="8"/>
      <c r="AE7" s="9"/>
    </row>
    <row r="8" spans="1:34" s="1" customFormat="1" ht="15" x14ac:dyDescent="0.2">
      <c r="A8" s="10">
        <v>1</v>
      </c>
      <c r="B8" s="11" t="s">
        <v>12</v>
      </c>
      <c r="C8" s="12">
        <v>0.11</v>
      </c>
      <c r="D8" s="12">
        <v>0.11</v>
      </c>
      <c r="E8" s="12">
        <v>0.11</v>
      </c>
      <c r="F8" s="13">
        <v>0</v>
      </c>
      <c r="G8" s="13">
        <v>0</v>
      </c>
      <c r="H8" s="13">
        <v>0</v>
      </c>
      <c r="I8" s="13">
        <v>0</v>
      </c>
      <c r="J8" s="14">
        <f t="shared" ref="J8:J18" si="0">ROUND(SUM(F8*G8,H8*I8)*172*$J$6,2)</f>
        <v>0</v>
      </c>
      <c r="K8" s="14">
        <f t="shared" ref="K8:K25" si="1">ROUND(J8*(1-C8),-2)</f>
        <v>0</v>
      </c>
      <c r="L8" s="13">
        <v>0</v>
      </c>
      <c r="M8" s="13">
        <v>0</v>
      </c>
      <c r="N8" s="13">
        <v>0</v>
      </c>
      <c r="O8" s="13">
        <v>0</v>
      </c>
      <c r="P8" s="14">
        <f t="shared" ref="P8:P11" si="2">ROUND(SUM(L8*M8,N8*O8)*172*$P$6,2)</f>
        <v>0</v>
      </c>
      <c r="Q8" s="14">
        <f>ROUND(P8*(1-D8),-2)</f>
        <v>0</v>
      </c>
      <c r="R8" s="13">
        <v>0</v>
      </c>
      <c r="S8" s="13">
        <v>0</v>
      </c>
      <c r="T8" s="13">
        <v>0</v>
      </c>
      <c r="U8" s="13">
        <v>0</v>
      </c>
      <c r="V8" s="14">
        <f t="shared" ref="V8:V11" si="3">ROUND(SUM(R8*S8,T8*U8)*172*$V$6,2)</f>
        <v>0</v>
      </c>
      <c r="W8" s="14">
        <f>ROUND(V8*(1-E8),-2)</f>
        <v>0</v>
      </c>
      <c r="X8" s="14">
        <f t="shared" ref="X8:X25" si="4">J8</f>
        <v>0</v>
      </c>
      <c r="Y8" s="14">
        <f>P8</f>
        <v>0</v>
      </c>
      <c r="Z8" s="14">
        <f>V8</f>
        <v>0</v>
      </c>
      <c r="AA8" s="14">
        <f t="shared" ref="AA8:AA25" si="5">(K8)</f>
        <v>0</v>
      </c>
      <c r="AB8" s="14">
        <f t="shared" ref="AB8:AB25" si="6">(Q8)</f>
        <v>0</v>
      </c>
      <c r="AC8" s="14">
        <f>(W8)</f>
        <v>0</v>
      </c>
      <c r="AD8" s="15">
        <f>ROUND(AA8/1000,1)</f>
        <v>0</v>
      </c>
      <c r="AE8" s="15">
        <f t="shared" ref="AE8:AF23" si="7">ROUND(AB8/1000,1)</f>
        <v>0</v>
      </c>
      <c r="AF8" s="15">
        <f t="shared" si="7"/>
        <v>0</v>
      </c>
    </row>
    <row r="9" spans="1:34" s="1" customFormat="1" ht="15" x14ac:dyDescent="0.2">
      <c r="A9" s="10">
        <v>2</v>
      </c>
      <c r="B9" s="11" t="s">
        <v>13</v>
      </c>
      <c r="C9" s="12">
        <v>0.1</v>
      </c>
      <c r="D9" s="12">
        <v>0.1</v>
      </c>
      <c r="E9" s="12">
        <v>0.1</v>
      </c>
      <c r="F9" s="13">
        <v>0</v>
      </c>
      <c r="G9" s="13">
        <v>0</v>
      </c>
      <c r="H9" s="13">
        <v>0</v>
      </c>
      <c r="I9" s="13">
        <v>0</v>
      </c>
      <c r="J9" s="14">
        <f t="shared" si="0"/>
        <v>0</v>
      </c>
      <c r="K9" s="14">
        <f t="shared" si="1"/>
        <v>0</v>
      </c>
      <c r="L9" s="13">
        <v>0</v>
      </c>
      <c r="M9" s="13">
        <v>0</v>
      </c>
      <c r="N9" s="13">
        <v>0</v>
      </c>
      <c r="O9" s="13">
        <v>0</v>
      </c>
      <c r="P9" s="14">
        <f t="shared" si="2"/>
        <v>0</v>
      </c>
      <c r="Q9" s="14">
        <f t="shared" ref="Q9:Q25" si="8">ROUND(P9*(1-D9),-2)</f>
        <v>0</v>
      </c>
      <c r="R9" s="13">
        <v>0</v>
      </c>
      <c r="S9" s="13">
        <v>0</v>
      </c>
      <c r="T9" s="13">
        <v>0</v>
      </c>
      <c r="U9" s="13">
        <v>0</v>
      </c>
      <c r="V9" s="14">
        <f t="shared" si="3"/>
        <v>0</v>
      </c>
      <c r="W9" s="14">
        <f t="shared" ref="W9:W25" si="9">ROUND(V9*(1-E9),-2)</f>
        <v>0</v>
      </c>
      <c r="X9" s="14">
        <f t="shared" si="4"/>
        <v>0</v>
      </c>
      <c r="Y9" s="14">
        <f t="shared" ref="Y9:Y25" si="10">P9</f>
        <v>0</v>
      </c>
      <c r="Z9" s="14">
        <f t="shared" ref="Z9:Z25" si="11">V9</f>
        <v>0</v>
      </c>
      <c r="AA9" s="14">
        <f t="shared" si="5"/>
        <v>0</v>
      </c>
      <c r="AB9" s="14">
        <f t="shared" si="6"/>
        <v>0</v>
      </c>
      <c r="AC9" s="14">
        <f t="shared" ref="AC9:AC25" si="12">(W9)</f>
        <v>0</v>
      </c>
      <c r="AD9" s="15">
        <f t="shared" ref="AD9:AF25" si="13">ROUND(AA9/1000,1)</f>
        <v>0</v>
      </c>
      <c r="AE9" s="15">
        <f t="shared" si="7"/>
        <v>0</v>
      </c>
      <c r="AF9" s="15">
        <f t="shared" si="7"/>
        <v>0</v>
      </c>
    </row>
    <row r="10" spans="1:34" s="1" customFormat="1" ht="15" x14ac:dyDescent="0.2">
      <c r="A10" s="10">
        <v>3</v>
      </c>
      <c r="B10" s="11" t="s">
        <v>14</v>
      </c>
      <c r="C10" s="12">
        <v>0.1</v>
      </c>
      <c r="D10" s="12">
        <v>0.1</v>
      </c>
      <c r="E10" s="12">
        <v>0.1</v>
      </c>
      <c r="F10" s="13">
        <v>0</v>
      </c>
      <c r="G10" s="13">
        <v>0</v>
      </c>
      <c r="H10" s="13">
        <v>0</v>
      </c>
      <c r="I10" s="13">
        <v>0</v>
      </c>
      <c r="J10" s="14">
        <f t="shared" si="0"/>
        <v>0</v>
      </c>
      <c r="K10" s="14">
        <f t="shared" si="1"/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2"/>
        <v>0</v>
      </c>
      <c r="Q10" s="14">
        <f t="shared" si="8"/>
        <v>0</v>
      </c>
      <c r="R10" s="13">
        <v>0</v>
      </c>
      <c r="S10" s="13">
        <v>0</v>
      </c>
      <c r="T10" s="13">
        <v>0</v>
      </c>
      <c r="U10" s="13">
        <v>0</v>
      </c>
      <c r="V10" s="14">
        <f t="shared" si="3"/>
        <v>0</v>
      </c>
      <c r="W10" s="14">
        <f t="shared" si="9"/>
        <v>0</v>
      </c>
      <c r="X10" s="14">
        <f t="shared" si="4"/>
        <v>0</v>
      </c>
      <c r="Y10" s="14">
        <f t="shared" si="10"/>
        <v>0</v>
      </c>
      <c r="Z10" s="14">
        <f t="shared" si="11"/>
        <v>0</v>
      </c>
      <c r="AA10" s="14">
        <f t="shared" si="5"/>
        <v>0</v>
      </c>
      <c r="AB10" s="14">
        <f t="shared" si="6"/>
        <v>0</v>
      </c>
      <c r="AC10" s="14">
        <f t="shared" si="12"/>
        <v>0</v>
      </c>
      <c r="AD10" s="15">
        <f t="shared" si="13"/>
        <v>0</v>
      </c>
      <c r="AE10" s="15">
        <f t="shared" si="7"/>
        <v>0</v>
      </c>
      <c r="AF10" s="15">
        <f t="shared" si="7"/>
        <v>0</v>
      </c>
    </row>
    <row r="11" spans="1:34" s="1" customFormat="1" ht="15" x14ac:dyDescent="0.2">
      <c r="A11" s="10">
        <v>4</v>
      </c>
      <c r="B11" s="11" t="s">
        <v>15</v>
      </c>
      <c r="C11" s="12">
        <v>0.1</v>
      </c>
      <c r="D11" s="12">
        <v>0.1</v>
      </c>
      <c r="E11" s="12">
        <v>0.1</v>
      </c>
      <c r="F11" s="13">
        <v>0</v>
      </c>
      <c r="G11" s="13">
        <v>0</v>
      </c>
      <c r="H11" s="13">
        <v>0</v>
      </c>
      <c r="I11" s="13">
        <v>0</v>
      </c>
      <c r="J11" s="14">
        <f t="shared" si="0"/>
        <v>0</v>
      </c>
      <c r="K11" s="14">
        <f t="shared" si="1"/>
        <v>0</v>
      </c>
      <c r="L11" s="13">
        <v>0</v>
      </c>
      <c r="M11" s="13">
        <v>0</v>
      </c>
      <c r="N11" s="13">
        <v>0</v>
      </c>
      <c r="O11" s="13">
        <v>0</v>
      </c>
      <c r="P11" s="14">
        <f t="shared" si="2"/>
        <v>0</v>
      </c>
      <c r="Q11" s="14">
        <f t="shared" si="8"/>
        <v>0</v>
      </c>
      <c r="R11" s="13">
        <v>0</v>
      </c>
      <c r="S11" s="13">
        <v>0</v>
      </c>
      <c r="T11" s="13">
        <v>0</v>
      </c>
      <c r="U11" s="13">
        <v>0</v>
      </c>
      <c r="V11" s="14">
        <f t="shared" si="3"/>
        <v>0</v>
      </c>
      <c r="W11" s="14">
        <f t="shared" si="9"/>
        <v>0</v>
      </c>
      <c r="X11" s="14">
        <f t="shared" si="4"/>
        <v>0</v>
      </c>
      <c r="Y11" s="14">
        <f t="shared" si="10"/>
        <v>0</v>
      </c>
      <c r="Z11" s="14">
        <f t="shared" si="11"/>
        <v>0</v>
      </c>
      <c r="AA11" s="14">
        <f t="shared" si="5"/>
        <v>0</v>
      </c>
      <c r="AB11" s="14">
        <f t="shared" si="6"/>
        <v>0</v>
      </c>
      <c r="AC11" s="14">
        <f t="shared" si="12"/>
        <v>0</v>
      </c>
      <c r="AD11" s="15">
        <f t="shared" si="13"/>
        <v>0</v>
      </c>
      <c r="AE11" s="15">
        <f t="shared" si="7"/>
        <v>0</v>
      </c>
      <c r="AF11" s="15">
        <f t="shared" si="7"/>
        <v>0</v>
      </c>
    </row>
    <row r="12" spans="1:34" s="1" customFormat="1" ht="15" x14ac:dyDescent="0.2">
      <c r="A12" s="10">
        <v>5</v>
      </c>
      <c r="B12" s="11" t="s">
        <v>16</v>
      </c>
      <c r="C12" s="12">
        <v>0.12</v>
      </c>
      <c r="D12" s="12">
        <v>0.11</v>
      </c>
      <c r="E12" s="12">
        <v>0.11</v>
      </c>
      <c r="F12" s="13">
        <v>14</v>
      </c>
      <c r="G12" s="13">
        <v>68</v>
      </c>
      <c r="H12" s="13">
        <v>15</v>
      </c>
      <c r="I12" s="13">
        <v>28</v>
      </c>
      <c r="J12" s="14">
        <f>ROUND(SUM(F12*G12,H12*I12)*172*$J$6,2)</f>
        <v>493206.56</v>
      </c>
      <c r="K12" s="14">
        <f t="shared" si="1"/>
        <v>434000</v>
      </c>
      <c r="L12" s="13">
        <v>14</v>
      </c>
      <c r="M12" s="13">
        <v>68</v>
      </c>
      <c r="N12" s="13">
        <v>15</v>
      </c>
      <c r="O12" s="13">
        <v>28</v>
      </c>
      <c r="P12" s="14">
        <f>ROUND(SUM(L12*M12,N12*O12)*172*$P$6,2)</f>
        <v>493206.56</v>
      </c>
      <c r="Q12" s="14">
        <f>ROUND(P12*(1-D12),-2)</f>
        <v>439000</v>
      </c>
      <c r="R12" s="13">
        <v>14</v>
      </c>
      <c r="S12" s="13">
        <v>68</v>
      </c>
      <c r="T12" s="13">
        <v>15</v>
      </c>
      <c r="U12" s="13">
        <v>28</v>
      </c>
      <c r="V12" s="14">
        <f>ROUND(SUM(R12*S12,T12*U12)*172*$V$6,2)</f>
        <v>493206.56</v>
      </c>
      <c r="W12" s="14">
        <f t="shared" si="9"/>
        <v>439000</v>
      </c>
      <c r="X12" s="14">
        <f t="shared" si="4"/>
        <v>493206.56</v>
      </c>
      <c r="Y12" s="14">
        <f t="shared" si="10"/>
        <v>493206.56</v>
      </c>
      <c r="Z12" s="14">
        <f t="shared" si="11"/>
        <v>493206.56</v>
      </c>
      <c r="AA12" s="14">
        <f t="shared" si="5"/>
        <v>434000</v>
      </c>
      <c r="AB12" s="14">
        <f t="shared" si="6"/>
        <v>439000</v>
      </c>
      <c r="AC12" s="14">
        <f t="shared" si="12"/>
        <v>439000</v>
      </c>
      <c r="AD12" s="15">
        <f t="shared" si="13"/>
        <v>434</v>
      </c>
      <c r="AE12" s="15">
        <f t="shared" si="7"/>
        <v>439</v>
      </c>
      <c r="AF12" s="15">
        <f t="shared" si="7"/>
        <v>439</v>
      </c>
      <c r="AH12" s="16"/>
    </row>
    <row r="13" spans="1:34" s="1" customFormat="1" ht="15" x14ac:dyDescent="0.2">
      <c r="A13" s="10">
        <v>6</v>
      </c>
      <c r="B13" s="11" t="s">
        <v>17</v>
      </c>
      <c r="C13" s="12">
        <v>0.1</v>
      </c>
      <c r="D13" s="12">
        <v>0.13</v>
      </c>
      <c r="E13" s="12">
        <v>0.13</v>
      </c>
      <c r="F13" s="13">
        <v>0</v>
      </c>
      <c r="G13" s="13">
        <v>0</v>
      </c>
      <c r="H13" s="13">
        <v>0</v>
      </c>
      <c r="I13" s="13">
        <v>0</v>
      </c>
      <c r="J13" s="14">
        <f t="shared" si="0"/>
        <v>0</v>
      </c>
      <c r="K13" s="14">
        <f t="shared" si="1"/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ref="P13:P25" si="14">ROUND(SUM(L13*M13,N13*O13)*172*$P$6,2)</f>
        <v>0</v>
      </c>
      <c r="Q13" s="14">
        <f t="shared" si="8"/>
        <v>0</v>
      </c>
      <c r="R13" s="13">
        <v>0</v>
      </c>
      <c r="S13" s="13">
        <v>0</v>
      </c>
      <c r="T13" s="13">
        <v>0</v>
      </c>
      <c r="U13" s="13">
        <v>0</v>
      </c>
      <c r="V13" s="14">
        <f t="shared" ref="V13:V25" si="15">ROUND(SUM(R13*S13,T13*U13)*172*$V$6,2)</f>
        <v>0</v>
      </c>
      <c r="W13" s="14">
        <f t="shared" si="9"/>
        <v>0</v>
      </c>
      <c r="X13" s="14">
        <f t="shared" si="4"/>
        <v>0</v>
      </c>
      <c r="Y13" s="14">
        <f t="shared" si="10"/>
        <v>0</v>
      </c>
      <c r="Z13" s="14">
        <f t="shared" si="11"/>
        <v>0</v>
      </c>
      <c r="AA13" s="14">
        <f t="shared" si="5"/>
        <v>0</v>
      </c>
      <c r="AB13" s="14">
        <f t="shared" si="6"/>
        <v>0</v>
      </c>
      <c r="AC13" s="14">
        <f t="shared" si="12"/>
        <v>0</v>
      </c>
      <c r="AD13" s="15">
        <f t="shared" si="13"/>
        <v>0</v>
      </c>
      <c r="AE13" s="15">
        <f t="shared" si="7"/>
        <v>0</v>
      </c>
      <c r="AF13" s="15">
        <f t="shared" si="7"/>
        <v>0</v>
      </c>
    </row>
    <row r="14" spans="1:34" s="1" customFormat="1" ht="15" x14ac:dyDescent="0.2">
      <c r="A14" s="10">
        <v>7</v>
      </c>
      <c r="B14" s="11" t="s">
        <v>18</v>
      </c>
      <c r="C14" s="12">
        <v>0.12</v>
      </c>
      <c r="D14" s="12">
        <v>0.11</v>
      </c>
      <c r="E14" s="12">
        <v>0.1</v>
      </c>
      <c r="F14" s="13">
        <v>16</v>
      </c>
      <c r="G14" s="13">
        <v>28</v>
      </c>
      <c r="H14" s="13">
        <v>0</v>
      </c>
      <c r="I14" s="13">
        <v>0</v>
      </c>
      <c r="J14" s="14">
        <f t="shared" si="0"/>
        <v>161047.04000000001</v>
      </c>
      <c r="K14" s="14">
        <f t="shared" si="1"/>
        <v>141700</v>
      </c>
      <c r="L14" s="13">
        <v>16</v>
      </c>
      <c r="M14" s="13">
        <v>28</v>
      </c>
      <c r="N14" s="13">
        <v>0</v>
      </c>
      <c r="O14" s="13">
        <v>0</v>
      </c>
      <c r="P14" s="14">
        <f t="shared" si="14"/>
        <v>161047.04000000001</v>
      </c>
      <c r="Q14" s="14">
        <f t="shared" si="8"/>
        <v>143300</v>
      </c>
      <c r="R14" s="13">
        <v>16</v>
      </c>
      <c r="S14" s="13">
        <v>28</v>
      </c>
      <c r="T14" s="13">
        <v>0</v>
      </c>
      <c r="U14" s="13">
        <v>0</v>
      </c>
      <c r="V14" s="14">
        <f t="shared" si="15"/>
        <v>161047.04000000001</v>
      </c>
      <c r="W14" s="14">
        <f t="shared" si="9"/>
        <v>144900</v>
      </c>
      <c r="X14" s="14">
        <f t="shared" si="4"/>
        <v>161047.04000000001</v>
      </c>
      <c r="Y14" s="14">
        <f t="shared" si="10"/>
        <v>161047.04000000001</v>
      </c>
      <c r="Z14" s="14">
        <f t="shared" si="11"/>
        <v>161047.04000000001</v>
      </c>
      <c r="AA14" s="14">
        <f t="shared" si="5"/>
        <v>141700</v>
      </c>
      <c r="AB14" s="14">
        <f t="shared" si="6"/>
        <v>143300</v>
      </c>
      <c r="AC14" s="14">
        <f t="shared" si="12"/>
        <v>144900</v>
      </c>
      <c r="AD14" s="15">
        <f t="shared" si="13"/>
        <v>141.69999999999999</v>
      </c>
      <c r="AE14" s="15">
        <f t="shared" si="7"/>
        <v>143.30000000000001</v>
      </c>
      <c r="AF14" s="15">
        <f t="shared" si="7"/>
        <v>144.9</v>
      </c>
      <c r="AH14" s="16"/>
    </row>
    <row r="15" spans="1:34" s="1" customFormat="1" ht="15" x14ac:dyDescent="0.2">
      <c r="A15" s="10">
        <v>8</v>
      </c>
      <c r="B15" s="11" t="s">
        <v>19</v>
      </c>
      <c r="C15" s="12">
        <v>0.13</v>
      </c>
      <c r="D15" s="12">
        <v>0.11</v>
      </c>
      <c r="E15" s="12">
        <v>0.1</v>
      </c>
      <c r="F15" s="13">
        <v>0</v>
      </c>
      <c r="G15" s="13">
        <v>0</v>
      </c>
      <c r="H15" s="13">
        <v>0</v>
      </c>
      <c r="I15" s="13">
        <v>0</v>
      </c>
      <c r="J15" s="14">
        <f t="shared" si="0"/>
        <v>0</v>
      </c>
      <c r="K15" s="14">
        <f t="shared" si="1"/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14"/>
        <v>0</v>
      </c>
      <c r="Q15" s="14">
        <f t="shared" si="8"/>
        <v>0</v>
      </c>
      <c r="R15" s="13">
        <v>0</v>
      </c>
      <c r="S15" s="13">
        <v>0</v>
      </c>
      <c r="T15" s="13">
        <v>0</v>
      </c>
      <c r="U15" s="13">
        <v>0</v>
      </c>
      <c r="V15" s="14">
        <f t="shared" si="15"/>
        <v>0</v>
      </c>
      <c r="W15" s="14">
        <f t="shared" si="9"/>
        <v>0</v>
      </c>
      <c r="X15" s="14">
        <f t="shared" si="4"/>
        <v>0</v>
      </c>
      <c r="Y15" s="14">
        <f t="shared" si="10"/>
        <v>0</v>
      </c>
      <c r="Z15" s="14">
        <f t="shared" si="11"/>
        <v>0</v>
      </c>
      <c r="AA15" s="14">
        <f t="shared" si="5"/>
        <v>0</v>
      </c>
      <c r="AB15" s="14">
        <f t="shared" si="6"/>
        <v>0</v>
      </c>
      <c r="AC15" s="14">
        <f t="shared" si="12"/>
        <v>0</v>
      </c>
      <c r="AD15" s="15">
        <f t="shared" si="13"/>
        <v>0</v>
      </c>
      <c r="AE15" s="15">
        <f t="shared" si="7"/>
        <v>0</v>
      </c>
      <c r="AF15" s="15">
        <f t="shared" si="7"/>
        <v>0</v>
      </c>
    </row>
    <row r="16" spans="1:34" s="1" customFormat="1" ht="15" x14ac:dyDescent="0.2">
      <c r="A16" s="10">
        <v>9</v>
      </c>
      <c r="B16" s="11" t="s">
        <v>20</v>
      </c>
      <c r="C16" s="12">
        <v>0.1</v>
      </c>
      <c r="D16" s="12">
        <v>0.1</v>
      </c>
      <c r="E16" s="12">
        <v>0.1</v>
      </c>
      <c r="F16" s="13">
        <v>0</v>
      </c>
      <c r="G16" s="13">
        <v>0</v>
      </c>
      <c r="H16" s="13">
        <v>0</v>
      </c>
      <c r="I16" s="13">
        <v>0</v>
      </c>
      <c r="J16" s="14">
        <f t="shared" si="0"/>
        <v>0</v>
      </c>
      <c r="K16" s="14">
        <f t="shared" si="1"/>
        <v>0</v>
      </c>
      <c r="L16" s="13">
        <v>0</v>
      </c>
      <c r="M16" s="13">
        <v>0</v>
      </c>
      <c r="N16" s="13">
        <v>0</v>
      </c>
      <c r="O16" s="13">
        <v>0</v>
      </c>
      <c r="P16" s="14">
        <f t="shared" si="14"/>
        <v>0</v>
      </c>
      <c r="Q16" s="14">
        <f t="shared" si="8"/>
        <v>0</v>
      </c>
      <c r="R16" s="13">
        <v>0</v>
      </c>
      <c r="S16" s="13">
        <v>0</v>
      </c>
      <c r="T16" s="13">
        <v>0</v>
      </c>
      <c r="U16" s="13">
        <v>0</v>
      </c>
      <c r="V16" s="14">
        <f t="shared" si="15"/>
        <v>0</v>
      </c>
      <c r="W16" s="14">
        <f t="shared" si="9"/>
        <v>0</v>
      </c>
      <c r="X16" s="14">
        <f t="shared" si="4"/>
        <v>0</v>
      </c>
      <c r="Y16" s="14">
        <f t="shared" si="10"/>
        <v>0</v>
      </c>
      <c r="Z16" s="14">
        <f t="shared" si="11"/>
        <v>0</v>
      </c>
      <c r="AA16" s="14">
        <f t="shared" si="5"/>
        <v>0</v>
      </c>
      <c r="AB16" s="14">
        <f t="shared" si="6"/>
        <v>0</v>
      </c>
      <c r="AC16" s="14">
        <f t="shared" si="12"/>
        <v>0</v>
      </c>
      <c r="AD16" s="15">
        <f t="shared" si="13"/>
        <v>0</v>
      </c>
      <c r="AE16" s="15">
        <f t="shared" si="7"/>
        <v>0</v>
      </c>
      <c r="AF16" s="15">
        <f t="shared" si="7"/>
        <v>0</v>
      </c>
    </row>
    <row r="17" spans="1:34" s="1" customFormat="1" ht="15" x14ac:dyDescent="0.2">
      <c r="A17" s="10">
        <v>10</v>
      </c>
      <c r="B17" s="11" t="s">
        <v>21</v>
      </c>
      <c r="C17" s="12">
        <v>0.1</v>
      </c>
      <c r="D17" s="12">
        <v>0.1</v>
      </c>
      <c r="E17" s="12">
        <v>0.11</v>
      </c>
      <c r="F17" s="13">
        <v>0</v>
      </c>
      <c r="G17" s="13">
        <v>0</v>
      </c>
      <c r="H17" s="13">
        <v>0</v>
      </c>
      <c r="I17" s="13">
        <v>0</v>
      </c>
      <c r="J17" s="14">
        <f t="shared" si="0"/>
        <v>0</v>
      </c>
      <c r="K17" s="14">
        <f t="shared" si="1"/>
        <v>0</v>
      </c>
      <c r="L17" s="13">
        <v>0</v>
      </c>
      <c r="M17" s="13">
        <v>0</v>
      </c>
      <c r="N17" s="13">
        <v>0</v>
      </c>
      <c r="O17" s="13">
        <v>0</v>
      </c>
      <c r="P17" s="14">
        <f t="shared" si="14"/>
        <v>0</v>
      </c>
      <c r="Q17" s="14">
        <f t="shared" si="8"/>
        <v>0</v>
      </c>
      <c r="R17" s="13">
        <v>0</v>
      </c>
      <c r="S17" s="13">
        <v>0</v>
      </c>
      <c r="T17" s="13">
        <v>0</v>
      </c>
      <c r="U17" s="13">
        <v>0</v>
      </c>
      <c r="V17" s="14">
        <f t="shared" si="15"/>
        <v>0</v>
      </c>
      <c r="W17" s="14">
        <f t="shared" si="9"/>
        <v>0</v>
      </c>
      <c r="X17" s="14">
        <f t="shared" si="4"/>
        <v>0</v>
      </c>
      <c r="Y17" s="14">
        <f t="shared" si="10"/>
        <v>0</v>
      </c>
      <c r="Z17" s="14">
        <f t="shared" si="11"/>
        <v>0</v>
      </c>
      <c r="AA17" s="14">
        <f t="shared" si="5"/>
        <v>0</v>
      </c>
      <c r="AB17" s="14">
        <f t="shared" si="6"/>
        <v>0</v>
      </c>
      <c r="AC17" s="14">
        <f t="shared" si="12"/>
        <v>0</v>
      </c>
      <c r="AD17" s="15">
        <f t="shared" si="13"/>
        <v>0</v>
      </c>
      <c r="AE17" s="15">
        <f t="shared" si="7"/>
        <v>0</v>
      </c>
      <c r="AF17" s="15">
        <f t="shared" si="7"/>
        <v>0</v>
      </c>
    </row>
    <row r="18" spans="1:34" s="1" customFormat="1" ht="15" x14ac:dyDescent="0.2">
      <c r="A18" s="10">
        <v>11</v>
      </c>
      <c r="B18" s="11" t="s">
        <v>22</v>
      </c>
      <c r="C18" s="12">
        <v>0.11</v>
      </c>
      <c r="D18" s="12">
        <v>0.11</v>
      </c>
      <c r="E18" s="12">
        <v>0.11</v>
      </c>
      <c r="F18" s="13">
        <v>0</v>
      </c>
      <c r="G18" s="13">
        <v>0</v>
      </c>
      <c r="H18" s="13">
        <v>0</v>
      </c>
      <c r="I18" s="13">
        <v>0</v>
      </c>
      <c r="J18" s="14">
        <f t="shared" si="0"/>
        <v>0</v>
      </c>
      <c r="K18" s="14">
        <f t="shared" si="1"/>
        <v>0</v>
      </c>
      <c r="L18" s="13">
        <v>0</v>
      </c>
      <c r="M18" s="13">
        <v>0</v>
      </c>
      <c r="N18" s="13">
        <v>0</v>
      </c>
      <c r="O18" s="13">
        <v>0</v>
      </c>
      <c r="P18" s="14">
        <f t="shared" si="14"/>
        <v>0</v>
      </c>
      <c r="Q18" s="14">
        <f t="shared" si="8"/>
        <v>0</v>
      </c>
      <c r="R18" s="13">
        <v>0</v>
      </c>
      <c r="S18" s="13">
        <v>0</v>
      </c>
      <c r="T18" s="13">
        <v>0</v>
      </c>
      <c r="U18" s="13">
        <v>0</v>
      </c>
      <c r="V18" s="14">
        <f t="shared" si="15"/>
        <v>0</v>
      </c>
      <c r="W18" s="14">
        <f t="shared" si="9"/>
        <v>0</v>
      </c>
      <c r="X18" s="14">
        <f t="shared" si="4"/>
        <v>0</v>
      </c>
      <c r="Y18" s="14">
        <f t="shared" si="10"/>
        <v>0</v>
      </c>
      <c r="Z18" s="14">
        <f t="shared" si="11"/>
        <v>0</v>
      </c>
      <c r="AA18" s="14">
        <f t="shared" si="5"/>
        <v>0</v>
      </c>
      <c r="AB18" s="14">
        <f t="shared" si="6"/>
        <v>0</v>
      </c>
      <c r="AC18" s="14">
        <f t="shared" si="12"/>
        <v>0</v>
      </c>
      <c r="AD18" s="15">
        <f t="shared" si="13"/>
        <v>0</v>
      </c>
      <c r="AE18" s="15">
        <f t="shared" si="7"/>
        <v>0</v>
      </c>
      <c r="AF18" s="15">
        <f t="shared" si="7"/>
        <v>0</v>
      </c>
    </row>
    <row r="19" spans="1:34" s="1" customFormat="1" ht="15" x14ac:dyDescent="0.2">
      <c r="A19" s="10">
        <v>12</v>
      </c>
      <c r="B19" s="11" t="s">
        <v>23</v>
      </c>
      <c r="C19" s="12">
        <v>0.09</v>
      </c>
      <c r="D19" s="12">
        <v>0.1</v>
      </c>
      <c r="E19" s="12">
        <v>0.1</v>
      </c>
      <c r="F19" s="13">
        <v>0</v>
      </c>
      <c r="G19" s="13">
        <v>0</v>
      </c>
      <c r="H19" s="13">
        <v>0</v>
      </c>
      <c r="I19" s="13">
        <v>0</v>
      </c>
      <c r="J19" s="14">
        <f>ROUND(SUM(F19*G19,H19*I19)*172*$J$6,2)</f>
        <v>0</v>
      </c>
      <c r="K19" s="14">
        <f t="shared" si="1"/>
        <v>0</v>
      </c>
      <c r="L19" s="13">
        <v>0</v>
      </c>
      <c r="M19" s="13">
        <v>0</v>
      </c>
      <c r="N19" s="13">
        <v>0</v>
      </c>
      <c r="O19" s="13">
        <v>0</v>
      </c>
      <c r="P19" s="14">
        <f t="shared" si="14"/>
        <v>0</v>
      </c>
      <c r="Q19" s="14">
        <f t="shared" si="8"/>
        <v>0</v>
      </c>
      <c r="R19" s="13">
        <v>0</v>
      </c>
      <c r="S19" s="13">
        <v>0</v>
      </c>
      <c r="T19" s="13">
        <v>0</v>
      </c>
      <c r="U19" s="13">
        <v>0</v>
      </c>
      <c r="V19" s="14">
        <f t="shared" si="15"/>
        <v>0</v>
      </c>
      <c r="W19" s="14">
        <f>ROUND(V19*(1-E19),-2)</f>
        <v>0</v>
      </c>
      <c r="X19" s="14">
        <f t="shared" si="4"/>
        <v>0</v>
      </c>
      <c r="Y19" s="14">
        <f t="shared" si="10"/>
        <v>0</v>
      </c>
      <c r="Z19" s="14">
        <f t="shared" si="11"/>
        <v>0</v>
      </c>
      <c r="AA19" s="14">
        <f t="shared" si="5"/>
        <v>0</v>
      </c>
      <c r="AB19" s="14">
        <f t="shared" si="6"/>
        <v>0</v>
      </c>
      <c r="AC19" s="14">
        <f>(W19)</f>
        <v>0</v>
      </c>
      <c r="AD19" s="15">
        <f t="shared" si="13"/>
        <v>0</v>
      </c>
      <c r="AE19" s="15">
        <f t="shared" si="7"/>
        <v>0</v>
      </c>
      <c r="AF19" s="15">
        <f t="shared" si="7"/>
        <v>0</v>
      </c>
      <c r="AH19" s="16"/>
    </row>
    <row r="20" spans="1:34" s="1" customFormat="1" ht="15" x14ac:dyDescent="0.2">
      <c r="A20" s="10">
        <v>13</v>
      </c>
      <c r="B20" s="11" t="s">
        <v>24</v>
      </c>
      <c r="C20" s="12">
        <v>0.1</v>
      </c>
      <c r="D20" s="12">
        <v>0.1</v>
      </c>
      <c r="E20" s="12">
        <v>0.1</v>
      </c>
      <c r="F20" s="13">
        <v>0</v>
      </c>
      <c r="G20" s="13">
        <v>0</v>
      </c>
      <c r="H20" s="13">
        <v>0</v>
      </c>
      <c r="I20" s="13">
        <v>0</v>
      </c>
      <c r="J20" s="14">
        <f t="shared" ref="J20:J25" si="16">ROUND(SUM(F20*G20,H20*I20)*172*$J$6,2)</f>
        <v>0</v>
      </c>
      <c r="K20" s="14">
        <f t="shared" si="1"/>
        <v>0</v>
      </c>
      <c r="L20" s="13">
        <v>0</v>
      </c>
      <c r="M20" s="13">
        <v>0</v>
      </c>
      <c r="N20" s="13">
        <v>0</v>
      </c>
      <c r="O20" s="13">
        <v>0</v>
      </c>
      <c r="P20" s="14">
        <f t="shared" si="14"/>
        <v>0</v>
      </c>
      <c r="Q20" s="14">
        <f t="shared" si="8"/>
        <v>0</v>
      </c>
      <c r="R20" s="13">
        <v>0</v>
      </c>
      <c r="S20" s="13">
        <v>0</v>
      </c>
      <c r="T20" s="13">
        <v>0</v>
      </c>
      <c r="U20" s="13">
        <v>0</v>
      </c>
      <c r="V20" s="14">
        <f t="shared" si="15"/>
        <v>0</v>
      </c>
      <c r="W20" s="14">
        <f t="shared" si="9"/>
        <v>0</v>
      </c>
      <c r="X20" s="14">
        <f t="shared" si="4"/>
        <v>0</v>
      </c>
      <c r="Y20" s="14">
        <f t="shared" si="10"/>
        <v>0</v>
      </c>
      <c r="Z20" s="14">
        <f t="shared" si="11"/>
        <v>0</v>
      </c>
      <c r="AA20" s="14">
        <f t="shared" si="5"/>
        <v>0</v>
      </c>
      <c r="AB20" s="14">
        <f t="shared" si="6"/>
        <v>0</v>
      </c>
      <c r="AC20" s="14">
        <f t="shared" si="12"/>
        <v>0</v>
      </c>
      <c r="AD20" s="15">
        <f t="shared" si="13"/>
        <v>0</v>
      </c>
      <c r="AE20" s="15">
        <f t="shared" si="7"/>
        <v>0</v>
      </c>
      <c r="AF20" s="15">
        <f t="shared" si="7"/>
        <v>0</v>
      </c>
    </row>
    <row r="21" spans="1:34" s="1" customFormat="1" ht="15" x14ac:dyDescent="0.2">
      <c r="A21" s="10">
        <v>14</v>
      </c>
      <c r="B21" s="11" t="s">
        <v>25</v>
      </c>
      <c r="C21" s="12">
        <v>0.1</v>
      </c>
      <c r="D21" s="17">
        <v>0.11</v>
      </c>
      <c r="E21" s="12">
        <v>0.11</v>
      </c>
      <c r="F21" s="13">
        <v>0</v>
      </c>
      <c r="G21" s="13">
        <v>0</v>
      </c>
      <c r="H21" s="13">
        <v>0</v>
      </c>
      <c r="I21" s="13">
        <v>0</v>
      </c>
      <c r="J21" s="14">
        <f t="shared" si="16"/>
        <v>0</v>
      </c>
      <c r="K21" s="14">
        <f t="shared" si="1"/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14"/>
        <v>0</v>
      </c>
      <c r="Q21" s="14">
        <f t="shared" si="8"/>
        <v>0</v>
      </c>
      <c r="R21" s="13">
        <v>0</v>
      </c>
      <c r="S21" s="13">
        <v>0</v>
      </c>
      <c r="T21" s="13">
        <v>0</v>
      </c>
      <c r="U21" s="13">
        <v>0</v>
      </c>
      <c r="V21" s="14">
        <f t="shared" si="15"/>
        <v>0</v>
      </c>
      <c r="W21" s="14">
        <f t="shared" si="9"/>
        <v>0</v>
      </c>
      <c r="X21" s="14">
        <f t="shared" si="4"/>
        <v>0</v>
      </c>
      <c r="Y21" s="14">
        <f t="shared" si="10"/>
        <v>0</v>
      </c>
      <c r="Z21" s="14">
        <f t="shared" si="11"/>
        <v>0</v>
      </c>
      <c r="AA21" s="14">
        <f t="shared" si="5"/>
        <v>0</v>
      </c>
      <c r="AB21" s="14">
        <f t="shared" si="6"/>
        <v>0</v>
      </c>
      <c r="AC21" s="14">
        <f t="shared" si="12"/>
        <v>0</v>
      </c>
      <c r="AD21" s="15">
        <f t="shared" si="13"/>
        <v>0</v>
      </c>
      <c r="AE21" s="15">
        <f t="shared" si="7"/>
        <v>0</v>
      </c>
      <c r="AF21" s="15">
        <f t="shared" si="7"/>
        <v>0</v>
      </c>
    </row>
    <row r="22" spans="1:34" s="1" customFormat="1" ht="15" x14ac:dyDescent="0.2">
      <c r="A22" s="10">
        <v>15</v>
      </c>
      <c r="B22" s="11" t="s">
        <v>26</v>
      </c>
      <c r="C22" s="12">
        <v>0.12</v>
      </c>
      <c r="D22" s="12">
        <v>0.1</v>
      </c>
      <c r="E22" s="12">
        <v>0.11</v>
      </c>
      <c r="F22" s="13">
        <v>0</v>
      </c>
      <c r="G22" s="13">
        <v>0</v>
      </c>
      <c r="H22" s="13">
        <v>0</v>
      </c>
      <c r="I22" s="13">
        <v>0</v>
      </c>
      <c r="J22" s="14">
        <f t="shared" si="16"/>
        <v>0</v>
      </c>
      <c r="K22" s="14">
        <f t="shared" si="1"/>
        <v>0</v>
      </c>
      <c r="L22" s="13">
        <v>0</v>
      </c>
      <c r="M22" s="13">
        <v>0</v>
      </c>
      <c r="N22" s="13">
        <v>0</v>
      </c>
      <c r="O22" s="13">
        <v>0</v>
      </c>
      <c r="P22" s="14">
        <f t="shared" si="14"/>
        <v>0</v>
      </c>
      <c r="Q22" s="14">
        <f t="shared" si="8"/>
        <v>0</v>
      </c>
      <c r="R22" s="13">
        <v>0</v>
      </c>
      <c r="S22" s="13">
        <v>0</v>
      </c>
      <c r="T22" s="13">
        <v>0</v>
      </c>
      <c r="U22" s="13">
        <v>0</v>
      </c>
      <c r="V22" s="14">
        <f t="shared" si="15"/>
        <v>0</v>
      </c>
      <c r="W22" s="14">
        <f t="shared" si="9"/>
        <v>0</v>
      </c>
      <c r="X22" s="14">
        <f t="shared" si="4"/>
        <v>0</v>
      </c>
      <c r="Y22" s="14">
        <f t="shared" si="10"/>
        <v>0</v>
      </c>
      <c r="Z22" s="14">
        <f t="shared" si="11"/>
        <v>0</v>
      </c>
      <c r="AA22" s="14">
        <f t="shared" si="5"/>
        <v>0</v>
      </c>
      <c r="AB22" s="14">
        <f t="shared" si="6"/>
        <v>0</v>
      </c>
      <c r="AC22" s="14">
        <f t="shared" si="12"/>
        <v>0</v>
      </c>
      <c r="AD22" s="15">
        <f t="shared" si="13"/>
        <v>0</v>
      </c>
      <c r="AE22" s="15">
        <f t="shared" si="7"/>
        <v>0</v>
      </c>
      <c r="AF22" s="15">
        <f t="shared" si="7"/>
        <v>0</v>
      </c>
    </row>
    <row r="23" spans="1:34" s="1" customFormat="1" ht="15" x14ac:dyDescent="0.2">
      <c r="A23" s="10">
        <v>16</v>
      </c>
      <c r="B23" s="11" t="s">
        <v>27</v>
      </c>
      <c r="C23" s="12">
        <v>0.09</v>
      </c>
      <c r="D23" s="12">
        <v>0.1</v>
      </c>
      <c r="E23" s="12">
        <v>0.09</v>
      </c>
      <c r="F23" s="13">
        <v>0</v>
      </c>
      <c r="G23" s="13">
        <v>0</v>
      </c>
      <c r="H23" s="13">
        <v>0</v>
      </c>
      <c r="I23" s="13">
        <v>0</v>
      </c>
      <c r="J23" s="14">
        <f t="shared" si="16"/>
        <v>0</v>
      </c>
      <c r="K23" s="14">
        <f t="shared" si="1"/>
        <v>0</v>
      </c>
      <c r="L23" s="13">
        <v>0</v>
      </c>
      <c r="M23" s="13">
        <v>0</v>
      </c>
      <c r="N23" s="13">
        <v>0</v>
      </c>
      <c r="O23" s="13">
        <v>0</v>
      </c>
      <c r="P23" s="14">
        <f t="shared" si="14"/>
        <v>0</v>
      </c>
      <c r="Q23" s="14">
        <f t="shared" si="8"/>
        <v>0</v>
      </c>
      <c r="R23" s="13">
        <v>0</v>
      </c>
      <c r="S23" s="13">
        <v>0</v>
      </c>
      <c r="T23" s="13">
        <v>0</v>
      </c>
      <c r="U23" s="13">
        <v>0</v>
      </c>
      <c r="V23" s="14">
        <f t="shared" si="15"/>
        <v>0</v>
      </c>
      <c r="W23" s="14">
        <f t="shared" si="9"/>
        <v>0</v>
      </c>
      <c r="X23" s="14">
        <f t="shared" si="4"/>
        <v>0</v>
      </c>
      <c r="Y23" s="14">
        <f t="shared" si="10"/>
        <v>0</v>
      </c>
      <c r="Z23" s="14">
        <f t="shared" si="11"/>
        <v>0</v>
      </c>
      <c r="AA23" s="14">
        <f t="shared" si="5"/>
        <v>0</v>
      </c>
      <c r="AB23" s="14">
        <f t="shared" si="6"/>
        <v>0</v>
      </c>
      <c r="AC23" s="14">
        <f t="shared" si="12"/>
        <v>0</v>
      </c>
      <c r="AD23" s="15">
        <f t="shared" si="13"/>
        <v>0</v>
      </c>
      <c r="AE23" s="15">
        <f t="shared" si="7"/>
        <v>0</v>
      </c>
      <c r="AF23" s="15">
        <f t="shared" si="7"/>
        <v>0</v>
      </c>
    </row>
    <row r="24" spans="1:34" s="1" customFormat="1" ht="15" x14ac:dyDescent="0.2">
      <c r="A24" s="10">
        <v>17</v>
      </c>
      <c r="B24" s="11" t="s">
        <v>28</v>
      </c>
      <c r="C24" s="12">
        <v>0.1</v>
      </c>
      <c r="D24" s="12">
        <v>0.1</v>
      </c>
      <c r="E24" s="12">
        <v>0.11</v>
      </c>
      <c r="F24" s="13">
        <v>0</v>
      </c>
      <c r="G24" s="13">
        <v>0</v>
      </c>
      <c r="H24" s="13">
        <v>0</v>
      </c>
      <c r="I24" s="13">
        <v>0</v>
      </c>
      <c r="J24" s="14">
        <f t="shared" si="16"/>
        <v>0</v>
      </c>
      <c r="K24" s="14">
        <f t="shared" si="1"/>
        <v>0</v>
      </c>
      <c r="L24" s="13">
        <v>0</v>
      </c>
      <c r="M24" s="13">
        <v>0</v>
      </c>
      <c r="N24" s="13">
        <v>0</v>
      </c>
      <c r="O24" s="13">
        <v>0</v>
      </c>
      <c r="P24" s="14">
        <f t="shared" si="14"/>
        <v>0</v>
      </c>
      <c r="Q24" s="14">
        <f t="shared" si="8"/>
        <v>0</v>
      </c>
      <c r="R24" s="13">
        <v>0</v>
      </c>
      <c r="S24" s="13">
        <v>0</v>
      </c>
      <c r="T24" s="13">
        <v>0</v>
      </c>
      <c r="U24" s="13">
        <v>0</v>
      </c>
      <c r="V24" s="14">
        <f t="shared" si="15"/>
        <v>0</v>
      </c>
      <c r="W24" s="14">
        <f t="shared" si="9"/>
        <v>0</v>
      </c>
      <c r="X24" s="14">
        <f t="shared" si="4"/>
        <v>0</v>
      </c>
      <c r="Y24" s="14">
        <f t="shared" si="10"/>
        <v>0</v>
      </c>
      <c r="Z24" s="14">
        <f t="shared" si="11"/>
        <v>0</v>
      </c>
      <c r="AA24" s="14">
        <f t="shared" si="5"/>
        <v>0</v>
      </c>
      <c r="AB24" s="14">
        <f t="shared" si="6"/>
        <v>0</v>
      </c>
      <c r="AC24" s="14">
        <f t="shared" si="12"/>
        <v>0</v>
      </c>
      <c r="AD24" s="15">
        <f t="shared" si="13"/>
        <v>0</v>
      </c>
      <c r="AE24" s="15">
        <f t="shared" si="13"/>
        <v>0</v>
      </c>
      <c r="AF24" s="15">
        <f t="shared" si="13"/>
        <v>0</v>
      </c>
    </row>
    <row r="25" spans="1:34" s="1" customFormat="1" ht="15" x14ac:dyDescent="0.2">
      <c r="A25" s="10">
        <v>18</v>
      </c>
      <c r="B25" s="11" t="s">
        <v>29</v>
      </c>
      <c r="C25" s="12">
        <v>0.25</v>
      </c>
      <c r="D25" s="12">
        <v>0.23</v>
      </c>
      <c r="E25" s="12">
        <v>0.24</v>
      </c>
      <c r="F25" s="13">
        <v>0</v>
      </c>
      <c r="G25" s="13">
        <v>0</v>
      </c>
      <c r="H25" s="13">
        <v>0</v>
      </c>
      <c r="I25" s="13">
        <v>0</v>
      </c>
      <c r="J25" s="14">
        <f t="shared" si="16"/>
        <v>0</v>
      </c>
      <c r="K25" s="14">
        <f t="shared" si="1"/>
        <v>0</v>
      </c>
      <c r="L25" s="13">
        <v>0</v>
      </c>
      <c r="M25" s="13">
        <v>0</v>
      </c>
      <c r="N25" s="13">
        <v>0</v>
      </c>
      <c r="O25" s="13">
        <v>0</v>
      </c>
      <c r="P25" s="14">
        <f t="shared" si="14"/>
        <v>0</v>
      </c>
      <c r="Q25" s="14">
        <f t="shared" si="8"/>
        <v>0</v>
      </c>
      <c r="R25" s="13">
        <v>0</v>
      </c>
      <c r="S25" s="13">
        <v>0</v>
      </c>
      <c r="T25" s="13">
        <v>0</v>
      </c>
      <c r="U25" s="13">
        <v>0</v>
      </c>
      <c r="V25" s="14">
        <f t="shared" si="15"/>
        <v>0</v>
      </c>
      <c r="W25" s="14">
        <f t="shared" si="9"/>
        <v>0</v>
      </c>
      <c r="X25" s="14">
        <f t="shared" si="4"/>
        <v>0</v>
      </c>
      <c r="Y25" s="14">
        <f t="shared" si="10"/>
        <v>0</v>
      </c>
      <c r="Z25" s="14">
        <f t="shared" si="11"/>
        <v>0</v>
      </c>
      <c r="AA25" s="14">
        <f t="shared" si="5"/>
        <v>0</v>
      </c>
      <c r="AB25" s="14">
        <f t="shared" si="6"/>
        <v>0</v>
      </c>
      <c r="AC25" s="14">
        <f t="shared" si="12"/>
        <v>0</v>
      </c>
      <c r="AD25" s="15">
        <f t="shared" si="13"/>
        <v>0</v>
      </c>
      <c r="AE25" s="15">
        <f t="shared" si="13"/>
        <v>0</v>
      </c>
      <c r="AF25" s="15">
        <f t="shared" si="13"/>
        <v>0</v>
      </c>
    </row>
    <row r="26" spans="1:34" s="23" customFormat="1" ht="14.25" x14ac:dyDescent="0.2">
      <c r="A26" s="18"/>
      <c r="B26" s="18" t="s">
        <v>30</v>
      </c>
      <c r="C26" s="19"/>
      <c r="D26" s="19"/>
      <c r="E26" s="19"/>
      <c r="F26" s="20">
        <f>SUM(F8:F25)</f>
        <v>30</v>
      </c>
      <c r="G26" s="20">
        <f t="shared" ref="G26:AF26" si="17">SUM(G8:G25)</f>
        <v>96</v>
      </c>
      <c r="H26" s="20">
        <f t="shared" si="17"/>
        <v>15</v>
      </c>
      <c r="I26" s="20">
        <f t="shared" si="17"/>
        <v>28</v>
      </c>
      <c r="J26" s="21">
        <f t="shared" si="17"/>
        <v>654253.6</v>
      </c>
      <c r="K26" s="22">
        <f t="shared" si="17"/>
        <v>575700</v>
      </c>
      <c r="L26" s="20">
        <f t="shared" si="17"/>
        <v>30</v>
      </c>
      <c r="M26" s="20">
        <f t="shared" si="17"/>
        <v>96</v>
      </c>
      <c r="N26" s="20">
        <f t="shared" si="17"/>
        <v>15</v>
      </c>
      <c r="O26" s="20">
        <f t="shared" si="17"/>
        <v>28</v>
      </c>
      <c r="P26" s="21">
        <f t="shared" si="17"/>
        <v>654253.6</v>
      </c>
      <c r="Q26" s="22">
        <f t="shared" si="17"/>
        <v>582300</v>
      </c>
      <c r="R26" s="20">
        <f t="shared" si="17"/>
        <v>30</v>
      </c>
      <c r="S26" s="20">
        <f t="shared" si="17"/>
        <v>96</v>
      </c>
      <c r="T26" s="20">
        <f t="shared" si="17"/>
        <v>15</v>
      </c>
      <c r="U26" s="20">
        <f t="shared" si="17"/>
        <v>28</v>
      </c>
      <c r="V26" s="21">
        <f t="shared" si="17"/>
        <v>654253.6</v>
      </c>
      <c r="W26" s="22">
        <f t="shared" si="17"/>
        <v>583900</v>
      </c>
      <c r="X26" s="20">
        <f t="shared" si="17"/>
        <v>654253.6</v>
      </c>
      <c r="Y26" s="20">
        <f t="shared" si="17"/>
        <v>654253.6</v>
      </c>
      <c r="Z26" s="20">
        <f t="shared" si="17"/>
        <v>654253.6</v>
      </c>
      <c r="AA26" s="20">
        <f t="shared" si="17"/>
        <v>575700</v>
      </c>
      <c r="AB26" s="20">
        <f t="shared" si="17"/>
        <v>582300</v>
      </c>
      <c r="AC26" s="20">
        <f t="shared" si="17"/>
        <v>583900</v>
      </c>
      <c r="AD26" s="22">
        <f t="shared" si="17"/>
        <v>575.70000000000005</v>
      </c>
      <c r="AE26" s="22">
        <f t="shared" si="17"/>
        <v>582.29999999999995</v>
      </c>
      <c r="AF26" s="22">
        <f t="shared" si="17"/>
        <v>583.9</v>
      </c>
    </row>
    <row r="27" spans="1:34" s="1" customFormat="1" x14ac:dyDescent="0.2">
      <c r="K27" s="24"/>
      <c r="L27" s="24"/>
      <c r="M27" s="24"/>
    </row>
  </sheetData>
  <mergeCells count="35">
    <mergeCell ref="O4:O5"/>
    <mergeCell ref="F7:K7"/>
    <mergeCell ref="L7:Q7"/>
    <mergeCell ref="U4:U5"/>
    <mergeCell ref="V4:V5"/>
    <mergeCell ref="T6:U6"/>
    <mergeCell ref="P4:P5"/>
    <mergeCell ref="A4:A7"/>
    <mergeCell ref="B4:B7"/>
    <mergeCell ref="C4:E5"/>
    <mergeCell ref="F4:F5"/>
    <mergeCell ref="G4:G5"/>
    <mergeCell ref="H4:H5"/>
    <mergeCell ref="I4:I5"/>
    <mergeCell ref="J4:J5"/>
    <mergeCell ref="K4:K6"/>
    <mergeCell ref="L4:L5"/>
    <mergeCell ref="M4:M5"/>
    <mergeCell ref="N4:N5"/>
    <mergeCell ref="R7:W7"/>
    <mergeCell ref="A2:AF2"/>
    <mergeCell ref="W4:W6"/>
    <mergeCell ref="X4:Z4"/>
    <mergeCell ref="AA4:AC4"/>
    <mergeCell ref="AD4:AF4"/>
    <mergeCell ref="C6:E6"/>
    <mergeCell ref="F6:G6"/>
    <mergeCell ref="H6:I6"/>
    <mergeCell ref="L6:M6"/>
    <mergeCell ref="N6:O6"/>
    <mergeCell ref="R6:S6"/>
    <mergeCell ref="Q4:Q6"/>
    <mergeCell ref="R4:R5"/>
    <mergeCell ref="S4:S5"/>
    <mergeCell ref="T4:T5"/>
  </mergeCells>
  <pageMargins left="0.23622047244094491" right="0.23622047244094491" top="0.74803149606299213" bottom="0.74803149606299213" header="0.31496062992125984" footer="0.51181102362204722"/>
  <pageSetup paperSize="9" scale="46" firstPageNumber="0" orientation="landscape" horizontalDpi="300" verticalDpi="30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перевоз</vt:lpstr>
      <vt:lpstr>перевоз!Заголовки_для_печати</vt:lpstr>
      <vt:lpstr>перевоз!Область_печати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Рыженкова Елена Николаевна</cp:lastModifiedBy>
  <cp:lastPrinted>2021-10-18T09:15:46Z</cp:lastPrinted>
  <dcterms:created xsi:type="dcterms:W3CDTF">2021-08-19T11:01:31Z</dcterms:created>
  <dcterms:modified xsi:type="dcterms:W3CDTF">2021-10-18T09:16:10Z</dcterms:modified>
</cp:coreProperties>
</file>