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ап.рем.спорт" sheetId="1" r:id="rId1"/>
  </sheets>
  <definedNames>
    <definedName name="_xlnm.Print_Titles" localSheetId="0">кап.рем.спорт!$A:$B</definedName>
    <definedName name="_xlnm.Print_Area" localSheetId="0">кап.рем.спорт!$A$1:$Q$28</definedName>
  </definedNames>
  <calcPr calcId="145621"/>
</workbook>
</file>

<file path=xl/calcChain.xml><?xml version="1.0" encoding="utf-8"?>
<calcChain xmlns="http://schemas.openxmlformats.org/spreadsheetml/2006/main">
  <c r="F26" i="1" l="1"/>
  <c r="Q25" i="1"/>
  <c r="O25" i="1"/>
  <c r="J25" i="1"/>
  <c r="K25" i="1" s="1"/>
  <c r="P25" i="1" s="1"/>
  <c r="I25" i="1"/>
  <c r="L25" i="1" s="1"/>
  <c r="L26" i="1" s="1"/>
  <c r="M24" i="1"/>
  <c r="N24" i="1" s="1"/>
  <c r="Q24" i="1" s="1"/>
  <c r="I24" i="1"/>
  <c r="J24" i="1" s="1"/>
  <c r="K24" i="1" s="1"/>
  <c r="P24" i="1" s="1"/>
  <c r="G24" i="1"/>
  <c r="H24" i="1" s="1"/>
  <c r="O24" i="1" s="1"/>
  <c r="M23" i="1"/>
  <c r="N23" i="1" s="1"/>
  <c r="Q23" i="1" s="1"/>
  <c r="J23" i="1"/>
  <c r="K23" i="1" s="1"/>
  <c r="P23" i="1" s="1"/>
  <c r="I23" i="1"/>
  <c r="H23" i="1"/>
  <c r="O23" i="1" s="1"/>
  <c r="G23" i="1"/>
  <c r="M22" i="1"/>
  <c r="N22" i="1" s="1"/>
  <c r="Q22" i="1" s="1"/>
  <c r="I22" i="1"/>
  <c r="J22" i="1" s="1"/>
  <c r="K22" i="1" s="1"/>
  <c r="P22" i="1" s="1"/>
  <c r="G22" i="1"/>
  <c r="H22" i="1" s="1"/>
  <c r="O22" i="1" s="1"/>
  <c r="M21" i="1"/>
  <c r="N21" i="1" s="1"/>
  <c r="Q21" i="1" s="1"/>
  <c r="J21" i="1"/>
  <c r="K21" i="1" s="1"/>
  <c r="P21" i="1" s="1"/>
  <c r="G21" i="1"/>
  <c r="H21" i="1" s="1"/>
  <c r="O21" i="1" s="1"/>
  <c r="N20" i="1"/>
  <c r="Q20" i="1" s="1"/>
  <c r="M20" i="1"/>
  <c r="I20" i="1"/>
  <c r="J20" i="1" s="1"/>
  <c r="K20" i="1" s="1"/>
  <c r="P20" i="1" s="1"/>
  <c r="G20" i="1"/>
  <c r="H20" i="1" s="1"/>
  <c r="O20" i="1" s="1"/>
  <c r="N19" i="1"/>
  <c r="Q19" i="1" s="1"/>
  <c r="M19" i="1"/>
  <c r="I19" i="1"/>
  <c r="J19" i="1" s="1"/>
  <c r="K19" i="1" s="1"/>
  <c r="P19" i="1" s="1"/>
  <c r="G19" i="1"/>
  <c r="H19" i="1" s="1"/>
  <c r="O19" i="1" s="1"/>
  <c r="N18" i="1"/>
  <c r="Q18" i="1" s="1"/>
  <c r="M18" i="1"/>
  <c r="I18" i="1"/>
  <c r="J18" i="1" s="1"/>
  <c r="K18" i="1" s="1"/>
  <c r="P18" i="1" s="1"/>
  <c r="G18" i="1"/>
  <c r="H18" i="1" s="1"/>
  <c r="O18" i="1" s="1"/>
  <c r="N17" i="1"/>
  <c r="Q17" i="1" s="1"/>
  <c r="M17" i="1"/>
  <c r="I17" i="1"/>
  <c r="J17" i="1" s="1"/>
  <c r="K17" i="1" s="1"/>
  <c r="P17" i="1" s="1"/>
  <c r="G17" i="1"/>
  <c r="H17" i="1" s="1"/>
  <c r="O17" i="1" s="1"/>
  <c r="N16" i="1"/>
  <c r="Q16" i="1" s="1"/>
  <c r="M16" i="1"/>
  <c r="I16" i="1"/>
  <c r="J16" i="1" s="1"/>
  <c r="K16" i="1" s="1"/>
  <c r="P16" i="1" s="1"/>
  <c r="G16" i="1"/>
  <c r="H16" i="1" s="1"/>
  <c r="O16" i="1" s="1"/>
  <c r="N15" i="1"/>
  <c r="Q15" i="1" s="1"/>
  <c r="M15" i="1"/>
  <c r="I15" i="1"/>
  <c r="J15" i="1" s="1"/>
  <c r="K15" i="1" s="1"/>
  <c r="P15" i="1" s="1"/>
  <c r="G15" i="1"/>
  <c r="H15" i="1" s="1"/>
  <c r="O15" i="1" s="1"/>
  <c r="N14" i="1"/>
  <c r="Q14" i="1" s="1"/>
  <c r="M14" i="1"/>
  <c r="K14" i="1"/>
  <c r="P14" i="1" s="1"/>
  <c r="I14" i="1"/>
  <c r="J14" i="1" s="1"/>
  <c r="G14" i="1"/>
  <c r="H14" i="1" s="1"/>
  <c r="O14" i="1" s="1"/>
  <c r="M13" i="1"/>
  <c r="N13" i="1" s="1"/>
  <c r="Q13" i="1" s="1"/>
  <c r="I13" i="1"/>
  <c r="J13" i="1" s="1"/>
  <c r="K13" i="1" s="1"/>
  <c r="P13" i="1" s="1"/>
  <c r="G13" i="1"/>
  <c r="H13" i="1" s="1"/>
  <c r="O13" i="1" s="1"/>
  <c r="N12" i="1"/>
  <c r="Q12" i="1" s="1"/>
  <c r="M12" i="1"/>
  <c r="K12" i="1"/>
  <c r="P12" i="1" s="1"/>
  <c r="I12" i="1"/>
  <c r="J12" i="1" s="1"/>
  <c r="G12" i="1"/>
  <c r="H12" i="1" s="1"/>
  <c r="O12" i="1" s="1"/>
  <c r="M11" i="1"/>
  <c r="N11" i="1" s="1"/>
  <c r="Q11" i="1" s="1"/>
  <c r="I11" i="1"/>
  <c r="J11" i="1" s="1"/>
  <c r="K11" i="1" s="1"/>
  <c r="P11" i="1" s="1"/>
  <c r="G11" i="1"/>
  <c r="H11" i="1" s="1"/>
  <c r="O11" i="1" s="1"/>
  <c r="N10" i="1"/>
  <c r="Q10" i="1" s="1"/>
  <c r="M10" i="1"/>
  <c r="K10" i="1"/>
  <c r="P10" i="1" s="1"/>
  <c r="I10" i="1"/>
  <c r="J10" i="1" s="1"/>
  <c r="G10" i="1"/>
  <c r="H10" i="1" s="1"/>
  <c r="O10" i="1" s="1"/>
  <c r="M9" i="1"/>
  <c r="N9" i="1" s="1"/>
  <c r="Q9" i="1" s="1"/>
  <c r="J9" i="1"/>
  <c r="K9" i="1" s="1"/>
  <c r="P9" i="1" s="1"/>
  <c r="G9" i="1"/>
  <c r="H9" i="1" s="1"/>
  <c r="O9" i="1" s="1"/>
  <c r="M8" i="1"/>
  <c r="N8" i="1" s="1"/>
  <c r="Q8" i="1" s="1"/>
  <c r="J8" i="1"/>
  <c r="K8" i="1" s="1"/>
  <c r="P8" i="1" s="1"/>
  <c r="I8" i="1"/>
  <c r="H8" i="1"/>
  <c r="O8" i="1" s="1"/>
  <c r="G8" i="1"/>
  <c r="M7" i="1"/>
  <c r="I7" i="1"/>
  <c r="I26" i="1" s="1"/>
  <c r="G7" i="1"/>
  <c r="H7" i="1" s="1"/>
  <c r="H26" i="1" s="1"/>
  <c r="J7" i="1" l="1"/>
  <c r="K7" i="1"/>
  <c r="J26" i="1"/>
  <c r="O7" i="1"/>
  <c r="O26" i="1" s="1"/>
  <c r="G26" i="1"/>
  <c r="M26" i="1"/>
  <c r="N7" i="1"/>
  <c r="N26" i="1" l="1"/>
  <c r="N28" i="1" s="1"/>
  <c r="N29" i="1" s="1"/>
  <c r="Q7" i="1"/>
  <c r="Q26" i="1" s="1"/>
  <c r="K26" i="1"/>
  <c r="P7" i="1"/>
  <c r="P26" i="1" s="1"/>
</calcChain>
</file>

<file path=xl/sharedStrings.xml><?xml version="1.0" encoding="utf-8"?>
<sst xmlns="http://schemas.openxmlformats.org/spreadsheetml/2006/main" count="37" uniqueCount="31">
  <si>
    <t xml:space="preserve">Субсидии бюджетам муниципальных образований Ленинградской области на проведение капитального ремонта спортивных площадок (стадионов) организаций общего образования на 2022 год и на плановый период 2023 и 2024 годов </t>
  </si>
  <si>
    <t>№ п/п</t>
  </si>
  <si>
    <t>Наименование муниципальных районов и городского поселения</t>
  </si>
  <si>
    <t>Доля софинансирования</t>
  </si>
  <si>
    <t>Капитальный ремонт пришкольных спортивных сооружений и стадионов 52020221</t>
  </si>
  <si>
    <t>в закон</t>
  </si>
  <si>
    <t>Количество образовательных организаций</t>
  </si>
  <si>
    <t>Необходимый объем средств по заявке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</si>
  <si>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</si>
  <si>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</si>
  <si>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</si>
  <si>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</si>
  <si>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</si>
  <si>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</si>
  <si>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</si>
  <si>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</si>
  <si>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</si>
  <si>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</si>
  <si>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</si>
  <si>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</si>
  <si>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</si>
  <si>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</si>
  <si>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</si>
  <si>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</si>
  <si>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</si>
  <si>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</si>
  <si>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</si>
  <si>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Нераспределенный резерв</t>
  </si>
  <si>
    <t xml:space="preserve">Всего </t>
  </si>
  <si>
    <t>МТБ ООУ</t>
  </si>
  <si>
    <t>Приложение 17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</si>
</sst>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* #,##0.00_);_(* \(#,##0.00\);_(* \-??_);_(@_)"/>
    <numFmt numFmtId="165" formatCode="_(* #,##0_);_(* \(#,##0\);_(* \-??_);_(@_)"/>
    <numFmt numFmtId="166" formatCode="0.000%"/>
    <numFmt numFmtId="167" formatCode="#,##0.0"/>
    <numFmt numFmtId="168" formatCode="_(* #,##0.000_);_(* \(#,##0.000\);_(* \-??_);_(@_)"/>
    <numFmt numFmtId="169" formatCode="0.0%"/>
    <numFmt numFmtId="170" formatCode="_-* #,##0.00_р_._-;\-* #,##0.00_р_._-;_-* \-??_р_._-;_-@_-"/>
    <numFmt numFmtId="171" formatCode="_-* #,##0.00_р_._-;\-* #,##0.00_р_._-;_-* &quot;-&quot;??_р_._-;_-@_-"/>
  </numFmts>
  <fonts count="17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7"/>
      <name val="Arial Cyr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0">
    <xf numFmtId="0" fontId="0" fillId="0" borderId="0"/>
    <xf numFmtId="0" fontId="2" fillId="0" borderId="0"/>
    <xf numFmtId="0" fontId="8" fillId="0" borderId="0"/>
    <xf numFmtId="164" fontId="2" fillId="0" borderId="0" applyBorder="0" applyProtection="0"/>
    <xf numFmtId="9" fontId="2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70" fontId="2" fillId="0" borderId="0" applyBorder="0" applyProtection="0"/>
    <xf numFmtId="170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  <xf numFmtId="171" fontId="2" fillId="0" borderId="0" applyFill="0" applyBorder="0" applyAlignment="0" applyProtection="0"/>
  </cellStyleXfs>
  <cellXfs count="51">
    <xf numFmtId="0" fontId="0" fillId="0" borderId="0" xfId="0"/>
    <xf numFmtId="0" fontId="5" fillId="0" borderId="0" xfId="1" applyFont="1"/>
    <xf numFmtId="0" fontId="9" fillId="0" borderId="0" xfId="1" applyFont="1"/>
    <xf numFmtId="0" fontId="7" fillId="0" borderId="2" xfId="2" applyFont="1" applyBorder="1" applyAlignment="1">
      <alignment horizontal="center" vertical="center" wrapText="1"/>
    </xf>
    <xf numFmtId="165" fontId="7" fillId="0" borderId="2" xfId="3" applyNumberFormat="1" applyFont="1" applyBorder="1" applyAlignment="1" applyProtection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6" fontId="7" fillId="0" borderId="2" xfId="4" applyNumberFormat="1" applyFont="1" applyFill="1" applyBorder="1" applyAlignment="1" applyProtection="1">
      <alignment vertical="center" wrapText="1"/>
    </xf>
    <xf numFmtId="1" fontId="10" fillId="0" borderId="2" xfId="2" applyNumberFormat="1" applyFont="1" applyBorder="1" applyAlignment="1">
      <alignment horizontal="center" vertical="center" wrapText="1"/>
    </xf>
    <xf numFmtId="165" fontId="10" fillId="0" borderId="2" xfId="3" applyNumberFormat="1" applyFont="1" applyBorder="1" applyAlignment="1" applyProtection="1">
      <alignment horizontal="center" vertical="center" wrapText="1"/>
    </xf>
    <xf numFmtId="165" fontId="10" fillId="0" borderId="2" xfId="3" applyNumberFormat="1" applyFont="1" applyBorder="1" applyAlignment="1" applyProtection="1">
      <alignment horizontal="left" vertical="center" wrapText="1"/>
    </xf>
    <xf numFmtId="167" fontId="5" fillId="0" borderId="2" xfId="1" applyNumberFormat="1" applyFont="1" applyBorder="1"/>
    <xf numFmtId="167" fontId="5" fillId="2" borderId="2" xfId="1" applyNumberFormat="1" applyFont="1" applyFill="1" applyBorder="1"/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165" fontId="10" fillId="3" borderId="2" xfId="3" applyNumberFormat="1" applyFont="1" applyFill="1" applyBorder="1" applyAlignment="1" applyProtection="1">
      <alignment horizontal="center" vertical="center" wrapText="1"/>
    </xf>
    <xf numFmtId="165" fontId="10" fillId="3" borderId="2" xfId="3" applyNumberFormat="1" applyFont="1" applyFill="1" applyBorder="1" applyAlignment="1" applyProtection="1">
      <alignment horizontal="left" vertical="center" wrapText="1"/>
    </xf>
    <xf numFmtId="167" fontId="5" fillId="3" borderId="2" xfId="1" applyNumberFormat="1" applyFont="1" applyFill="1" applyBorder="1"/>
    <xf numFmtId="167" fontId="5" fillId="4" borderId="2" xfId="1" applyNumberFormat="1" applyFont="1" applyFill="1" applyBorder="1"/>
    <xf numFmtId="0" fontId="11" fillId="0" borderId="2" xfId="1" applyFont="1" applyBorder="1" applyAlignment="1">
      <alignment vertical="center" wrapText="1"/>
    </xf>
    <xf numFmtId="168" fontId="12" fillId="0" borderId="2" xfId="3" applyNumberFormat="1" applyFont="1" applyFill="1" applyBorder="1" applyAlignment="1" applyProtection="1">
      <alignment vertical="center" wrapText="1"/>
    </xf>
    <xf numFmtId="165" fontId="13" fillId="0" borderId="2" xfId="3" applyNumberFormat="1" applyFont="1" applyBorder="1" applyAlignment="1" applyProtection="1">
      <alignment horizontal="center" vertical="center" wrapText="1"/>
    </xf>
    <xf numFmtId="165" fontId="13" fillId="2" borderId="2" xfId="3" applyNumberFormat="1" applyFont="1" applyFill="1" applyBorder="1" applyAlignment="1" applyProtection="1">
      <alignment horizontal="center" vertical="center" wrapText="1"/>
    </xf>
    <xf numFmtId="0" fontId="14" fillId="0" borderId="0" xfId="1" applyFont="1" applyAlignment="1"/>
    <xf numFmtId="0" fontId="5" fillId="0" borderId="0" xfId="1" applyFont="1" applyFill="1"/>
    <xf numFmtId="165" fontId="5" fillId="0" borderId="0" xfId="3" applyNumberFormat="1" applyFont="1" applyBorder="1" applyAlignment="1" applyProtection="1"/>
    <xf numFmtId="165" fontId="5" fillId="5" borderId="0" xfId="1" applyNumberFormat="1" applyFont="1" applyFill="1"/>
    <xf numFmtId="0" fontId="15" fillId="0" borderId="0" xfId="1" applyFont="1"/>
    <xf numFmtId="165" fontId="5" fillId="0" borderId="0" xfId="1" applyNumberFormat="1" applyFont="1"/>
    <xf numFmtId="169" fontId="2" fillId="0" borderId="0" xfId="4" applyNumberFormat="1"/>
    <xf numFmtId="0" fontId="2" fillId="0" borderId="0" xfId="1"/>
    <xf numFmtId="0" fontId="7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5" fillId="0" borderId="0" xfId="1" applyFont="1" applyAlignment="1">
      <alignment horizontal="right"/>
    </xf>
    <xf numFmtId="0" fontId="3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</cellXfs>
  <cellStyles count="100">
    <cellStyle name="Обычный" xfId="0" builtinId="0"/>
    <cellStyle name="Обычный 10" xfId="5"/>
    <cellStyle name="Обычный 10 2" xfId="6"/>
    <cellStyle name="Обычный 10 2 2" xfId="7"/>
    <cellStyle name="Обычный 10 3" xfId="8"/>
    <cellStyle name="Обычный 11" xfId="9"/>
    <cellStyle name="Обычный 12" xfId="10"/>
    <cellStyle name="Обычный 13" xfId="2"/>
    <cellStyle name="Обычный 14" xfId="11"/>
    <cellStyle name="Обычный 2" xfId="12"/>
    <cellStyle name="Обычный 2 2" xfId="13"/>
    <cellStyle name="Обычный 2 2 2" xfId="1"/>
    <cellStyle name="Обычный 2 3" xfId="14"/>
    <cellStyle name="Обычный 2_СВОД%20по%20МО_2015_на%20контр.цифры(1)" xfId="15"/>
    <cellStyle name="Обычный 3" xfId="16"/>
    <cellStyle name="Обычный 3 2" xfId="17"/>
    <cellStyle name="Обычный 4" xfId="18"/>
    <cellStyle name="Обычный 4 2" xfId="19"/>
    <cellStyle name="Обычный 5" xfId="20"/>
    <cellStyle name="Обычный 5 2" xfId="21"/>
    <cellStyle name="Обычный 6" xfId="22"/>
    <cellStyle name="Обычный 6 2" xfId="23"/>
    <cellStyle name="Обычный 7" xfId="24"/>
    <cellStyle name="Обычный 7 2" xfId="25"/>
    <cellStyle name="Обычный 8" xfId="26"/>
    <cellStyle name="Обычный 8 2" xfId="27"/>
    <cellStyle name="Обычный 8 2 2" xfId="28"/>
    <cellStyle name="Обычный 8 3" xfId="29"/>
    <cellStyle name="Обычный 9" xfId="30"/>
    <cellStyle name="Обычный 9 2" xfId="31"/>
    <cellStyle name="Обычный 9 2 2" xfId="32"/>
    <cellStyle name="Обычный 9 3" xfId="33"/>
    <cellStyle name="Процентный 2" xfId="34"/>
    <cellStyle name="Процентный 2 2" xfId="35"/>
    <cellStyle name="Процентный 2 2 2" xfId="4"/>
    <cellStyle name="Процентный 2 3" xfId="36"/>
    <cellStyle name="Процентный 3" xfId="37"/>
    <cellStyle name="Процентный 3 2" xfId="38"/>
    <cellStyle name="Процентный 3 2 2" xfId="39"/>
    <cellStyle name="Процентный 3 2 2 2" xfId="40"/>
    <cellStyle name="Процентный 3 2 3" xfId="41"/>
    <cellStyle name="Процентный 3 3" xfId="42"/>
    <cellStyle name="Процентный 3 3 2" xfId="43"/>
    <cellStyle name="Процентный 3 3 2 2" xfId="44"/>
    <cellStyle name="Процентный 3 3 3" xfId="45"/>
    <cellStyle name="Процентный 3 4" xfId="46"/>
    <cellStyle name="Процентный 3 4 2" xfId="47"/>
    <cellStyle name="Процентный 3 4 2 2" xfId="48"/>
    <cellStyle name="Процентный 3 4 3" xfId="49"/>
    <cellStyle name="Процентный 3 5" xfId="50"/>
    <cellStyle name="Процентный 3 5 2" xfId="51"/>
    <cellStyle name="Процентный 3 6" xfId="52"/>
    <cellStyle name="Процентный 4" xfId="53"/>
    <cellStyle name="Процентный 4 2" xfId="54"/>
    <cellStyle name="Процентный 4 2 2" xfId="55"/>
    <cellStyle name="Процентный 4 3" xfId="56"/>
    <cellStyle name="Процентный 5" xfId="57"/>
    <cellStyle name="Процентный 6" xfId="58"/>
    <cellStyle name="Процентный 7" xfId="59"/>
    <cellStyle name="Финансовый 10" xfId="60"/>
    <cellStyle name="Финансовый 2" xfId="61"/>
    <cellStyle name="Финансовый 2 2" xfId="62"/>
    <cellStyle name="Финансовый 2 2 2" xfId="63"/>
    <cellStyle name="Финансовый 2 2 2 2" xfId="3"/>
    <cellStyle name="Финансовый 2 2 3" xfId="64"/>
    <cellStyle name="Финансовый 2 3" xfId="65"/>
    <cellStyle name="Финансовый 2 3 2" xfId="66"/>
    <cellStyle name="Финансовый 2 4" xfId="67"/>
    <cellStyle name="Финансовый 3" xfId="68"/>
    <cellStyle name="Финансовый 3 2" xfId="69"/>
    <cellStyle name="Финансовый 3 2 2" xfId="70"/>
    <cellStyle name="Финансовый 3 3" xfId="71"/>
    <cellStyle name="Финансовый 4" xfId="72"/>
    <cellStyle name="Финансовый 4 2" xfId="73"/>
    <cellStyle name="Финансовый 4 2 2" xfId="74"/>
    <cellStyle name="Финансовый 4 2 2 2" xfId="75"/>
    <cellStyle name="Финансовый 4 2 3" xfId="76"/>
    <cellStyle name="Финансовый 4 3" xfId="77"/>
    <cellStyle name="Финансовый 4 3 2" xfId="78"/>
    <cellStyle name="Финансовый 4 3 2 2" xfId="79"/>
    <cellStyle name="Финансовый 4 3 3" xfId="80"/>
    <cellStyle name="Финансовый 4 4" xfId="81"/>
    <cellStyle name="Финансовый 4 4 2" xfId="82"/>
    <cellStyle name="Финансовый 4 4 2 2" xfId="83"/>
    <cellStyle name="Финансовый 4 4 3" xfId="84"/>
    <cellStyle name="Финансовый 4 5" xfId="85"/>
    <cellStyle name="Финансовый 4 5 2" xfId="86"/>
    <cellStyle name="Финансовый 4 6" xfId="87"/>
    <cellStyle name="Финансовый 5" xfId="88"/>
    <cellStyle name="Финансовый 5 2" xfId="89"/>
    <cellStyle name="Финансовый 5 2 2" xfId="90"/>
    <cellStyle name="Финансовый 5 3" xfId="91"/>
    <cellStyle name="Финансовый 6" xfId="92"/>
    <cellStyle name="Финансовый 6 2" xfId="93"/>
    <cellStyle name="Финансовый 7" xfId="94"/>
    <cellStyle name="Финансовый 7 2" xfId="95"/>
    <cellStyle name="Финансовый 7 2 2" xfId="96"/>
    <cellStyle name="Финансовый 7 3" xfId="97"/>
    <cellStyle name="Финансовый 8" xfId="98"/>
    <cellStyle name="Финансовый 9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W30"/>
  <sheetViews>
    <sheetView tabSelected="1" view="pageBreakPreview" zoomScale="70" zoomScaleNormal="100" zoomScaleSheetLayoutView="70" workbookViewId="0">
      <selection activeCell="I16" sqref="I16"/>
    </sheetView>
  </sheetViews>
  <sheetFormatPr defaultRowHeight="12.75" x14ac:dyDescent="0.2"/>
  <cols>
    <col min="1" max="1" width="4" style="1" customWidth="1"/>
    <col min="2" max="2" width="21" style="1" customWidth="1"/>
    <col min="3" max="5" width="7" style="27" customWidth="1"/>
    <col min="6" max="7" width="12.140625" style="1" customWidth="1"/>
    <col min="8" max="8" width="12.42578125" style="1" bestFit="1" customWidth="1"/>
    <col min="9" max="10" width="12.140625" style="1" customWidth="1"/>
    <col min="11" max="11" width="17.5703125" style="1" customWidth="1"/>
    <col min="12" max="13" width="12.140625" style="1" customWidth="1"/>
    <col min="14" max="14" width="17.5703125" style="1" customWidth="1"/>
    <col min="15" max="15" width="12.140625" style="1" customWidth="1"/>
    <col min="16" max="17" width="10.140625" style="1" customWidth="1"/>
    <col min="18" max="985" width="9.140625" style="1" customWidth="1"/>
    <col min="986" max="16384" width="9.140625" style="33"/>
  </cols>
  <sheetData>
    <row r="1" spans="1:17" x14ac:dyDescent="0.2">
      <c r="Q1" s="37" t="s">
        <v>30</v>
      </c>
    </row>
    <row r="3" spans="1:17" s="1" customFormat="1" ht="62.25" customHeight="1" x14ac:dyDescent="0.2">
      <c r="A3" s="38"/>
      <c r="B3" s="38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2" customFormat="1" ht="12.75" customHeight="1" x14ac:dyDescent="0.2">
      <c r="A4" s="39" t="s">
        <v>1</v>
      </c>
      <c r="B4" s="39" t="s">
        <v>2</v>
      </c>
      <c r="C4" s="40" t="s">
        <v>3</v>
      </c>
      <c r="D4" s="41"/>
      <c r="E4" s="42"/>
      <c r="F4" s="34" t="s">
        <v>4</v>
      </c>
      <c r="G4" s="35"/>
      <c r="H4" s="35"/>
      <c r="I4" s="35"/>
      <c r="J4" s="35"/>
      <c r="K4" s="35"/>
      <c r="L4" s="35"/>
      <c r="M4" s="35"/>
      <c r="N4" s="36"/>
      <c r="O4" s="46" t="s">
        <v>5</v>
      </c>
      <c r="P4" s="47"/>
      <c r="Q4" s="48"/>
    </row>
    <row r="5" spans="1:17" s="2" customFormat="1" ht="33.75" x14ac:dyDescent="0.2">
      <c r="A5" s="39"/>
      <c r="B5" s="39"/>
      <c r="C5" s="43"/>
      <c r="D5" s="44"/>
      <c r="E5" s="45"/>
      <c r="F5" s="3" t="s">
        <v>6</v>
      </c>
      <c r="G5" s="3" t="s">
        <v>7</v>
      </c>
      <c r="H5" s="4" t="s">
        <v>8</v>
      </c>
      <c r="I5" s="3" t="s">
        <v>6</v>
      </c>
      <c r="J5" s="3" t="s">
        <v>7</v>
      </c>
      <c r="K5" s="4" t="s">
        <v>8</v>
      </c>
      <c r="L5" s="3" t="s">
        <v>6</v>
      </c>
      <c r="M5" s="3" t="s">
        <v>7</v>
      </c>
      <c r="N5" s="4" t="s">
        <v>8</v>
      </c>
      <c r="O5" s="5">
        <v>2022</v>
      </c>
      <c r="P5" s="5">
        <v>2023</v>
      </c>
      <c r="Q5" s="5">
        <v>2024</v>
      </c>
    </row>
    <row r="6" spans="1:17" s="2" customFormat="1" ht="11.25" customHeight="1" x14ac:dyDescent="0.2">
      <c r="A6" s="39"/>
      <c r="B6" s="39"/>
      <c r="C6" s="6">
        <v>2022</v>
      </c>
      <c r="D6" s="6">
        <v>2023</v>
      </c>
      <c r="E6" s="6">
        <v>2024</v>
      </c>
      <c r="F6" s="49">
        <v>2022</v>
      </c>
      <c r="G6" s="49"/>
      <c r="H6" s="49"/>
      <c r="I6" s="49">
        <v>2023</v>
      </c>
      <c r="J6" s="49"/>
      <c r="K6" s="49"/>
      <c r="L6" s="49">
        <v>2024</v>
      </c>
      <c r="M6" s="49"/>
      <c r="N6" s="49"/>
    </row>
    <row r="7" spans="1:17" s="1" customFormat="1" ht="15" x14ac:dyDescent="0.2">
      <c r="A7" s="7">
        <v>1</v>
      </c>
      <c r="B7" s="8" t="s">
        <v>9</v>
      </c>
      <c r="C7" s="9">
        <v>0.11</v>
      </c>
      <c r="D7" s="9">
        <v>0.11</v>
      </c>
      <c r="E7" s="9">
        <v>0.11</v>
      </c>
      <c r="F7" s="10">
        <v>1</v>
      </c>
      <c r="G7" s="11">
        <f>ROUND(F7*$G$28,0)</f>
        <v>12222230</v>
      </c>
      <c r="H7" s="12">
        <f>ROUND(G7*(1-C7),-2)</f>
        <v>10877800</v>
      </c>
      <c r="I7" s="10">
        <f t="shared" ref="I7:I25" si="0">F7</f>
        <v>1</v>
      </c>
      <c r="J7" s="11">
        <f>ROUND(I7*$J$28,0)</f>
        <v>12222230</v>
      </c>
      <c r="K7" s="12">
        <f t="shared" ref="K7:K25" si="1">ROUND(J7*(1-D7),-2)</f>
        <v>10877800</v>
      </c>
      <c r="L7" s="10">
        <v>1</v>
      </c>
      <c r="M7" s="11">
        <f>ROUND(L7*$M$28,0)</f>
        <v>12236630</v>
      </c>
      <c r="N7" s="12">
        <f t="shared" ref="N7:N24" si="2">ROUND(M7*(1-E7),-2)</f>
        <v>10890600</v>
      </c>
      <c r="O7" s="13">
        <f t="shared" ref="O7:O25" si="3">H7/1000</f>
        <v>10877.8</v>
      </c>
      <c r="P7" s="13">
        <f t="shared" ref="P7:P25" si="4">K7/1000</f>
        <v>10877.8</v>
      </c>
      <c r="Q7" s="14">
        <f t="shared" ref="Q7:Q25" si="5">N7/1000</f>
        <v>10890.6</v>
      </c>
    </row>
    <row r="8" spans="1:17" s="1" customFormat="1" ht="15" x14ac:dyDescent="0.2">
      <c r="A8" s="7">
        <v>2</v>
      </c>
      <c r="B8" s="8" t="s">
        <v>10</v>
      </c>
      <c r="C8" s="9">
        <v>0.1</v>
      </c>
      <c r="D8" s="9">
        <v>0.1</v>
      </c>
      <c r="E8" s="9">
        <v>0.1</v>
      </c>
      <c r="F8" s="10">
        <v>1</v>
      </c>
      <c r="G8" s="11">
        <f t="shared" ref="G8:G24" si="6">ROUND(F8*$G$28,0)</f>
        <v>12222230</v>
      </c>
      <c r="H8" s="12">
        <f t="shared" ref="H8:H24" si="7">ROUND(G8*(1-C8),-2)</f>
        <v>11000000</v>
      </c>
      <c r="I8" s="10">
        <f>F8</f>
        <v>1</v>
      </c>
      <c r="J8" s="11">
        <f t="shared" ref="J8:J25" si="8">ROUND(I8*$J$28,0)</f>
        <v>12222230</v>
      </c>
      <c r="K8" s="12">
        <f t="shared" si="1"/>
        <v>11000000</v>
      </c>
      <c r="L8" s="10">
        <v>1</v>
      </c>
      <c r="M8" s="11">
        <f t="shared" ref="M8:M24" si="9">ROUND(L8*$M$28,0)</f>
        <v>12236630</v>
      </c>
      <c r="N8" s="12">
        <f t="shared" si="2"/>
        <v>11013000</v>
      </c>
      <c r="O8" s="13">
        <f>H8/1000</f>
        <v>11000</v>
      </c>
      <c r="P8" s="13">
        <f>K8/1000</f>
        <v>11000</v>
      </c>
      <c r="Q8" s="14">
        <f t="shared" si="5"/>
        <v>11013</v>
      </c>
    </row>
    <row r="9" spans="1:17" s="1" customFormat="1" ht="15" x14ac:dyDescent="0.2">
      <c r="A9" s="7">
        <v>3</v>
      </c>
      <c r="B9" s="8" t="s">
        <v>11</v>
      </c>
      <c r="C9" s="9">
        <v>0.1</v>
      </c>
      <c r="D9" s="9">
        <v>0.1</v>
      </c>
      <c r="E9" s="9">
        <v>0.1</v>
      </c>
      <c r="F9" s="10">
        <v>2</v>
      </c>
      <c r="G9" s="11">
        <f>ROUND(F9*$G$28,0)</f>
        <v>24444460</v>
      </c>
      <c r="H9" s="12">
        <f t="shared" si="7"/>
        <v>22000000</v>
      </c>
      <c r="I9" s="10">
        <v>2</v>
      </c>
      <c r="J9" s="11">
        <f t="shared" si="8"/>
        <v>24444460</v>
      </c>
      <c r="K9" s="12">
        <f t="shared" si="1"/>
        <v>22000000</v>
      </c>
      <c r="L9" s="10">
        <v>2</v>
      </c>
      <c r="M9" s="11">
        <f t="shared" si="9"/>
        <v>24473260</v>
      </c>
      <c r="N9" s="12">
        <f t="shared" si="2"/>
        <v>22025900</v>
      </c>
      <c r="O9" s="13">
        <f t="shared" si="3"/>
        <v>22000</v>
      </c>
      <c r="P9" s="13">
        <f t="shared" si="4"/>
        <v>22000</v>
      </c>
      <c r="Q9" s="14">
        <f t="shared" si="5"/>
        <v>22025.9</v>
      </c>
    </row>
    <row r="10" spans="1:17" s="1" customFormat="1" ht="15" x14ac:dyDescent="0.2">
      <c r="A10" s="7">
        <v>4</v>
      </c>
      <c r="B10" s="8" t="s">
        <v>12</v>
      </c>
      <c r="C10" s="9">
        <v>0.1</v>
      </c>
      <c r="D10" s="9">
        <v>0.1</v>
      </c>
      <c r="E10" s="9">
        <v>0.1</v>
      </c>
      <c r="F10" s="10">
        <v>2</v>
      </c>
      <c r="G10" s="11">
        <f t="shared" si="6"/>
        <v>24444460</v>
      </c>
      <c r="H10" s="12">
        <f t="shared" si="7"/>
        <v>22000000</v>
      </c>
      <c r="I10" s="10">
        <f t="shared" si="0"/>
        <v>2</v>
      </c>
      <c r="J10" s="11">
        <f t="shared" si="8"/>
        <v>24444460</v>
      </c>
      <c r="K10" s="12">
        <f t="shared" si="1"/>
        <v>22000000</v>
      </c>
      <c r="L10" s="10">
        <v>2</v>
      </c>
      <c r="M10" s="11">
        <f t="shared" si="9"/>
        <v>24473260</v>
      </c>
      <c r="N10" s="12">
        <f t="shared" si="2"/>
        <v>22025900</v>
      </c>
      <c r="O10" s="13">
        <f t="shared" si="3"/>
        <v>22000</v>
      </c>
      <c r="P10" s="13">
        <f t="shared" si="4"/>
        <v>22000</v>
      </c>
      <c r="Q10" s="14">
        <f t="shared" si="5"/>
        <v>22025.9</v>
      </c>
    </row>
    <row r="11" spans="1:17" s="1" customFormat="1" ht="15" x14ac:dyDescent="0.2">
      <c r="A11" s="7">
        <v>5</v>
      </c>
      <c r="B11" s="8" t="s">
        <v>13</v>
      </c>
      <c r="C11" s="9">
        <v>0.12</v>
      </c>
      <c r="D11" s="9">
        <v>0.11</v>
      </c>
      <c r="E11" s="9">
        <v>0.11</v>
      </c>
      <c r="F11" s="10">
        <v>2</v>
      </c>
      <c r="G11" s="11">
        <f t="shared" si="6"/>
        <v>24444460</v>
      </c>
      <c r="H11" s="12">
        <f t="shared" si="7"/>
        <v>21511100</v>
      </c>
      <c r="I11" s="10">
        <f t="shared" si="0"/>
        <v>2</v>
      </c>
      <c r="J11" s="11">
        <f t="shared" si="8"/>
        <v>24444460</v>
      </c>
      <c r="K11" s="12">
        <f t="shared" si="1"/>
        <v>21755600</v>
      </c>
      <c r="L11" s="10">
        <v>2</v>
      </c>
      <c r="M11" s="11">
        <f t="shared" si="9"/>
        <v>24473260</v>
      </c>
      <c r="N11" s="12">
        <f t="shared" si="2"/>
        <v>21781200</v>
      </c>
      <c r="O11" s="13">
        <f t="shared" si="3"/>
        <v>21511.1</v>
      </c>
      <c r="P11" s="13">
        <f t="shared" si="4"/>
        <v>21755.599999999999</v>
      </c>
      <c r="Q11" s="14">
        <f t="shared" si="5"/>
        <v>21781.200000000001</v>
      </c>
    </row>
    <row r="12" spans="1:17" s="1" customFormat="1" ht="15" x14ac:dyDescent="0.2">
      <c r="A12" s="7">
        <v>6</v>
      </c>
      <c r="B12" s="8" t="s">
        <v>14</v>
      </c>
      <c r="C12" s="9">
        <v>0.1</v>
      </c>
      <c r="D12" s="9">
        <v>0.13</v>
      </c>
      <c r="E12" s="9">
        <v>0.13</v>
      </c>
      <c r="F12" s="10">
        <v>3</v>
      </c>
      <c r="G12" s="11">
        <f t="shared" si="6"/>
        <v>36666690</v>
      </c>
      <c r="H12" s="12">
        <f t="shared" si="7"/>
        <v>33000000</v>
      </c>
      <c r="I12" s="10">
        <f t="shared" si="0"/>
        <v>3</v>
      </c>
      <c r="J12" s="11">
        <f t="shared" si="8"/>
        <v>36666690</v>
      </c>
      <c r="K12" s="12">
        <f t="shared" si="1"/>
        <v>31900000</v>
      </c>
      <c r="L12" s="10">
        <v>3</v>
      </c>
      <c r="M12" s="11">
        <f t="shared" si="9"/>
        <v>36709890</v>
      </c>
      <c r="N12" s="12">
        <f t="shared" si="2"/>
        <v>31937600</v>
      </c>
      <c r="O12" s="13">
        <f t="shared" si="3"/>
        <v>33000</v>
      </c>
      <c r="P12" s="13">
        <f t="shared" si="4"/>
        <v>31900</v>
      </c>
      <c r="Q12" s="14">
        <f t="shared" si="5"/>
        <v>31937.599999999999</v>
      </c>
    </row>
    <row r="13" spans="1:17" s="1" customFormat="1" ht="15" x14ac:dyDescent="0.2">
      <c r="A13" s="7">
        <v>7</v>
      </c>
      <c r="B13" s="8" t="s">
        <v>15</v>
      </c>
      <c r="C13" s="9">
        <v>0.12</v>
      </c>
      <c r="D13" s="9">
        <v>0.11</v>
      </c>
      <c r="E13" s="9">
        <v>0.1</v>
      </c>
      <c r="F13" s="10"/>
      <c r="G13" s="11">
        <f t="shared" si="6"/>
        <v>0</v>
      </c>
      <c r="H13" s="12">
        <f t="shared" si="7"/>
        <v>0</v>
      </c>
      <c r="I13" s="10">
        <f t="shared" si="0"/>
        <v>0</v>
      </c>
      <c r="J13" s="11">
        <f t="shared" si="8"/>
        <v>0</v>
      </c>
      <c r="K13" s="12">
        <f t="shared" si="1"/>
        <v>0</v>
      </c>
      <c r="L13" s="10"/>
      <c r="M13" s="11">
        <f t="shared" si="9"/>
        <v>0</v>
      </c>
      <c r="N13" s="12">
        <f t="shared" si="2"/>
        <v>0</v>
      </c>
      <c r="O13" s="13">
        <f t="shared" si="3"/>
        <v>0</v>
      </c>
      <c r="P13" s="13">
        <f t="shared" si="4"/>
        <v>0</v>
      </c>
      <c r="Q13" s="14">
        <f t="shared" si="5"/>
        <v>0</v>
      </c>
    </row>
    <row r="14" spans="1:17" s="1" customFormat="1" ht="15" x14ac:dyDescent="0.2">
      <c r="A14" s="7">
        <v>8</v>
      </c>
      <c r="B14" s="8" t="s">
        <v>16</v>
      </c>
      <c r="C14" s="9">
        <v>0.13</v>
      </c>
      <c r="D14" s="9">
        <v>0.11</v>
      </c>
      <c r="E14" s="9">
        <v>0.1</v>
      </c>
      <c r="F14" s="10">
        <v>2</v>
      </c>
      <c r="G14" s="11">
        <f t="shared" si="6"/>
        <v>24444460</v>
      </c>
      <c r="H14" s="12">
        <f t="shared" si="7"/>
        <v>21266700</v>
      </c>
      <c r="I14" s="10">
        <f t="shared" si="0"/>
        <v>2</v>
      </c>
      <c r="J14" s="11">
        <f t="shared" si="8"/>
        <v>24444460</v>
      </c>
      <c r="K14" s="12">
        <f t="shared" si="1"/>
        <v>21755600</v>
      </c>
      <c r="L14" s="10">
        <v>2</v>
      </c>
      <c r="M14" s="11">
        <f t="shared" si="9"/>
        <v>24473260</v>
      </c>
      <c r="N14" s="12">
        <f t="shared" si="2"/>
        <v>22025900</v>
      </c>
      <c r="O14" s="13">
        <f t="shared" si="3"/>
        <v>21266.7</v>
      </c>
      <c r="P14" s="13">
        <f t="shared" si="4"/>
        <v>21755.599999999999</v>
      </c>
      <c r="Q14" s="14">
        <f t="shared" si="5"/>
        <v>22025.9</v>
      </c>
    </row>
    <row r="15" spans="1:17" s="1" customFormat="1" ht="15" x14ac:dyDescent="0.2">
      <c r="A15" s="7">
        <v>9</v>
      </c>
      <c r="B15" s="8" t="s">
        <v>17</v>
      </c>
      <c r="C15" s="9">
        <v>0.1</v>
      </c>
      <c r="D15" s="9">
        <v>0.1</v>
      </c>
      <c r="E15" s="9">
        <v>0.1</v>
      </c>
      <c r="F15" s="10">
        <v>2</v>
      </c>
      <c r="G15" s="11">
        <f t="shared" si="6"/>
        <v>24444460</v>
      </c>
      <c r="H15" s="12">
        <f t="shared" si="7"/>
        <v>22000000</v>
      </c>
      <c r="I15" s="10">
        <f t="shared" si="0"/>
        <v>2</v>
      </c>
      <c r="J15" s="11">
        <f t="shared" si="8"/>
        <v>24444460</v>
      </c>
      <c r="K15" s="12">
        <f t="shared" si="1"/>
        <v>22000000</v>
      </c>
      <c r="L15" s="10">
        <v>2</v>
      </c>
      <c r="M15" s="11">
        <f t="shared" si="9"/>
        <v>24473260</v>
      </c>
      <c r="N15" s="12">
        <f t="shared" si="2"/>
        <v>22025900</v>
      </c>
      <c r="O15" s="13">
        <f t="shared" si="3"/>
        <v>22000</v>
      </c>
      <c r="P15" s="13">
        <f t="shared" si="4"/>
        <v>22000</v>
      </c>
      <c r="Q15" s="14">
        <f t="shared" si="5"/>
        <v>22025.9</v>
      </c>
    </row>
    <row r="16" spans="1:17" s="1" customFormat="1" ht="15" x14ac:dyDescent="0.2">
      <c r="A16" s="7">
        <v>10</v>
      </c>
      <c r="B16" s="8" t="s">
        <v>18</v>
      </c>
      <c r="C16" s="9">
        <v>0.1</v>
      </c>
      <c r="D16" s="9">
        <v>0.1</v>
      </c>
      <c r="E16" s="9">
        <v>0.11</v>
      </c>
      <c r="F16" s="10"/>
      <c r="G16" s="11">
        <f t="shared" si="6"/>
        <v>0</v>
      </c>
      <c r="H16" s="12">
        <f t="shared" si="7"/>
        <v>0</v>
      </c>
      <c r="I16" s="10">
        <f t="shared" si="0"/>
        <v>0</v>
      </c>
      <c r="J16" s="11">
        <f t="shared" si="8"/>
        <v>0</v>
      </c>
      <c r="K16" s="12">
        <f t="shared" si="1"/>
        <v>0</v>
      </c>
      <c r="L16" s="10"/>
      <c r="M16" s="11">
        <f t="shared" si="9"/>
        <v>0</v>
      </c>
      <c r="N16" s="12">
        <f t="shared" si="2"/>
        <v>0</v>
      </c>
      <c r="O16" s="13">
        <f t="shared" si="3"/>
        <v>0</v>
      </c>
      <c r="P16" s="13">
        <f t="shared" si="4"/>
        <v>0</v>
      </c>
      <c r="Q16" s="14">
        <f t="shared" si="5"/>
        <v>0</v>
      </c>
    </row>
    <row r="17" spans="1:17" s="1" customFormat="1" ht="15" x14ac:dyDescent="0.2">
      <c r="A17" s="7">
        <v>11</v>
      </c>
      <c r="B17" s="8" t="s">
        <v>19</v>
      </c>
      <c r="C17" s="9">
        <v>0.11</v>
      </c>
      <c r="D17" s="9">
        <v>0.11</v>
      </c>
      <c r="E17" s="9">
        <v>0.11</v>
      </c>
      <c r="F17" s="10">
        <v>1</v>
      </c>
      <c r="G17" s="11">
        <f t="shared" si="6"/>
        <v>12222230</v>
      </c>
      <c r="H17" s="12">
        <f t="shared" si="7"/>
        <v>10877800</v>
      </c>
      <c r="I17" s="10">
        <f t="shared" si="0"/>
        <v>1</v>
      </c>
      <c r="J17" s="11">
        <f t="shared" si="8"/>
        <v>12222230</v>
      </c>
      <c r="K17" s="12">
        <f t="shared" si="1"/>
        <v>10877800</v>
      </c>
      <c r="L17" s="10">
        <v>1</v>
      </c>
      <c r="M17" s="11">
        <f t="shared" si="9"/>
        <v>12236630</v>
      </c>
      <c r="N17" s="12">
        <f t="shared" si="2"/>
        <v>10890600</v>
      </c>
      <c r="O17" s="13">
        <f t="shared" si="3"/>
        <v>10877.8</v>
      </c>
      <c r="P17" s="13">
        <f t="shared" si="4"/>
        <v>10877.8</v>
      </c>
      <c r="Q17" s="14">
        <f t="shared" si="5"/>
        <v>10890.6</v>
      </c>
    </row>
    <row r="18" spans="1:17" s="1" customFormat="1" ht="15" x14ac:dyDescent="0.2">
      <c r="A18" s="7">
        <v>12</v>
      </c>
      <c r="B18" s="8" t="s">
        <v>20</v>
      </c>
      <c r="C18" s="9">
        <v>0.09</v>
      </c>
      <c r="D18" s="9">
        <v>0.1</v>
      </c>
      <c r="E18" s="9">
        <v>0.1</v>
      </c>
      <c r="F18" s="10"/>
      <c r="G18" s="11">
        <f t="shared" si="6"/>
        <v>0</v>
      </c>
      <c r="H18" s="12">
        <f t="shared" si="7"/>
        <v>0</v>
      </c>
      <c r="I18" s="10">
        <f t="shared" si="0"/>
        <v>0</v>
      </c>
      <c r="J18" s="11">
        <f t="shared" si="8"/>
        <v>0</v>
      </c>
      <c r="K18" s="12">
        <f t="shared" si="1"/>
        <v>0</v>
      </c>
      <c r="L18" s="10"/>
      <c r="M18" s="11">
        <f t="shared" si="9"/>
        <v>0</v>
      </c>
      <c r="N18" s="12">
        <f t="shared" si="2"/>
        <v>0</v>
      </c>
      <c r="O18" s="13">
        <f t="shared" si="3"/>
        <v>0</v>
      </c>
      <c r="P18" s="13">
        <f t="shared" si="4"/>
        <v>0</v>
      </c>
      <c r="Q18" s="14">
        <f t="shared" si="5"/>
        <v>0</v>
      </c>
    </row>
    <row r="19" spans="1:17" s="1" customFormat="1" ht="15" x14ac:dyDescent="0.2">
      <c r="A19" s="7">
        <v>13</v>
      </c>
      <c r="B19" s="8" t="s">
        <v>21</v>
      </c>
      <c r="C19" s="9">
        <v>0.1</v>
      </c>
      <c r="D19" s="9">
        <v>0.1</v>
      </c>
      <c r="E19" s="9">
        <v>0.1</v>
      </c>
      <c r="F19" s="10"/>
      <c r="G19" s="11">
        <f t="shared" si="6"/>
        <v>0</v>
      </c>
      <c r="H19" s="12">
        <f t="shared" si="7"/>
        <v>0</v>
      </c>
      <c r="I19" s="10">
        <f t="shared" si="0"/>
        <v>0</v>
      </c>
      <c r="J19" s="11">
        <f t="shared" si="8"/>
        <v>0</v>
      </c>
      <c r="K19" s="12">
        <f t="shared" si="1"/>
        <v>0</v>
      </c>
      <c r="L19" s="10"/>
      <c r="M19" s="11">
        <f t="shared" si="9"/>
        <v>0</v>
      </c>
      <c r="N19" s="12">
        <f t="shared" si="2"/>
        <v>0</v>
      </c>
      <c r="O19" s="13">
        <f t="shared" si="3"/>
        <v>0</v>
      </c>
      <c r="P19" s="13">
        <f t="shared" si="4"/>
        <v>0</v>
      </c>
      <c r="Q19" s="14">
        <f t="shared" si="5"/>
        <v>0</v>
      </c>
    </row>
    <row r="20" spans="1:17" s="1" customFormat="1" ht="15" x14ac:dyDescent="0.2">
      <c r="A20" s="7">
        <v>14</v>
      </c>
      <c r="B20" s="8" t="s">
        <v>22</v>
      </c>
      <c r="C20" s="9">
        <v>0.1</v>
      </c>
      <c r="D20" s="9">
        <v>0.11</v>
      </c>
      <c r="E20" s="9">
        <v>0.11</v>
      </c>
      <c r="F20" s="10"/>
      <c r="G20" s="11">
        <f t="shared" si="6"/>
        <v>0</v>
      </c>
      <c r="H20" s="12">
        <f t="shared" si="7"/>
        <v>0</v>
      </c>
      <c r="I20" s="10">
        <f t="shared" si="0"/>
        <v>0</v>
      </c>
      <c r="J20" s="11">
        <f t="shared" si="8"/>
        <v>0</v>
      </c>
      <c r="K20" s="12">
        <f t="shared" si="1"/>
        <v>0</v>
      </c>
      <c r="L20" s="10"/>
      <c r="M20" s="11">
        <f t="shared" si="9"/>
        <v>0</v>
      </c>
      <c r="N20" s="12">
        <f t="shared" si="2"/>
        <v>0</v>
      </c>
      <c r="O20" s="13">
        <f t="shared" si="3"/>
        <v>0</v>
      </c>
      <c r="P20" s="13">
        <f t="shared" si="4"/>
        <v>0</v>
      </c>
      <c r="Q20" s="14">
        <f t="shared" si="5"/>
        <v>0</v>
      </c>
    </row>
    <row r="21" spans="1:17" s="1" customFormat="1" ht="15" x14ac:dyDescent="0.2">
      <c r="A21" s="7">
        <v>15</v>
      </c>
      <c r="B21" s="8" t="s">
        <v>23</v>
      </c>
      <c r="C21" s="9">
        <v>0.12</v>
      </c>
      <c r="D21" s="9">
        <v>0.1</v>
      </c>
      <c r="E21" s="9">
        <v>0.11</v>
      </c>
      <c r="F21" s="10">
        <v>0</v>
      </c>
      <c r="G21" s="11">
        <f t="shared" si="6"/>
        <v>0</v>
      </c>
      <c r="H21" s="12">
        <f>ROUND(G21*(1-C21),-2)</f>
        <v>0</v>
      </c>
      <c r="I21" s="10">
        <v>0</v>
      </c>
      <c r="J21" s="11">
        <f t="shared" si="8"/>
        <v>0</v>
      </c>
      <c r="K21" s="12">
        <f t="shared" si="1"/>
        <v>0</v>
      </c>
      <c r="L21" s="10">
        <v>0</v>
      </c>
      <c r="M21" s="11">
        <f t="shared" si="9"/>
        <v>0</v>
      </c>
      <c r="N21" s="12">
        <f t="shared" si="2"/>
        <v>0</v>
      </c>
      <c r="O21" s="13">
        <f t="shared" si="3"/>
        <v>0</v>
      </c>
      <c r="P21" s="13">
        <f t="shared" si="4"/>
        <v>0</v>
      </c>
      <c r="Q21" s="14">
        <f t="shared" si="5"/>
        <v>0</v>
      </c>
    </row>
    <row r="22" spans="1:17" s="1" customFormat="1" ht="15" x14ac:dyDescent="0.2">
      <c r="A22" s="7">
        <v>16</v>
      </c>
      <c r="B22" s="8" t="s">
        <v>24</v>
      </c>
      <c r="C22" s="9">
        <v>0.09</v>
      </c>
      <c r="D22" s="9">
        <v>0.1</v>
      </c>
      <c r="E22" s="9">
        <v>0.09</v>
      </c>
      <c r="F22" s="10">
        <v>2</v>
      </c>
      <c r="G22" s="11">
        <f t="shared" si="6"/>
        <v>24444460</v>
      </c>
      <c r="H22" s="12">
        <f t="shared" si="7"/>
        <v>22244500</v>
      </c>
      <c r="I22" s="10">
        <f t="shared" si="0"/>
        <v>2</v>
      </c>
      <c r="J22" s="11">
        <f t="shared" si="8"/>
        <v>24444460</v>
      </c>
      <c r="K22" s="12">
        <f t="shared" si="1"/>
        <v>22000000</v>
      </c>
      <c r="L22" s="10">
        <v>2</v>
      </c>
      <c r="M22" s="11">
        <f t="shared" si="9"/>
        <v>24473260</v>
      </c>
      <c r="N22" s="12">
        <f t="shared" si="2"/>
        <v>22270700</v>
      </c>
      <c r="O22" s="13">
        <f t="shared" si="3"/>
        <v>22244.5</v>
      </c>
      <c r="P22" s="13">
        <f t="shared" si="4"/>
        <v>22000</v>
      </c>
      <c r="Q22" s="14">
        <f t="shared" si="5"/>
        <v>22270.7</v>
      </c>
    </row>
    <row r="23" spans="1:17" s="1" customFormat="1" ht="15" x14ac:dyDescent="0.2">
      <c r="A23" s="7">
        <v>17</v>
      </c>
      <c r="B23" s="8" t="s">
        <v>25</v>
      </c>
      <c r="C23" s="9">
        <v>0.1</v>
      </c>
      <c r="D23" s="9">
        <v>0.1</v>
      </c>
      <c r="E23" s="9">
        <v>0.11</v>
      </c>
      <c r="F23" s="10">
        <v>1</v>
      </c>
      <c r="G23" s="11">
        <f t="shared" si="6"/>
        <v>12222230</v>
      </c>
      <c r="H23" s="12">
        <f t="shared" si="7"/>
        <v>11000000</v>
      </c>
      <c r="I23" s="10">
        <f t="shared" si="0"/>
        <v>1</v>
      </c>
      <c r="J23" s="11">
        <f t="shared" si="8"/>
        <v>12222230</v>
      </c>
      <c r="K23" s="12">
        <f t="shared" si="1"/>
        <v>11000000</v>
      </c>
      <c r="L23" s="10">
        <v>1</v>
      </c>
      <c r="M23" s="11">
        <f t="shared" si="9"/>
        <v>12236630</v>
      </c>
      <c r="N23" s="12">
        <f t="shared" si="2"/>
        <v>10890600</v>
      </c>
      <c r="O23" s="13">
        <f t="shared" si="3"/>
        <v>11000</v>
      </c>
      <c r="P23" s="13">
        <f t="shared" si="4"/>
        <v>11000</v>
      </c>
      <c r="Q23" s="14">
        <f t="shared" si="5"/>
        <v>10890.6</v>
      </c>
    </row>
    <row r="24" spans="1:17" s="1" customFormat="1" ht="15" x14ac:dyDescent="0.2">
      <c r="A24" s="7">
        <v>18</v>
      </c>
      <c r="B24" s="8" t="s">
        <v>26</v>
      </c>
      <c r="C24" s="9">
        <v>0.25</v>
      </c>
      <c r="D24" s="9">
        <v>0.23</v>
      </c>
      <c r="E24" s="9">
        <v>0.24</v>
      </c>
      <c r="F24" s="10"/>
      <c r="G24" s="11">
        <f t="shared" si="6"/>
        <v>0</v>
      </c>
      <c r="H24" s="12">
        <f t="shared" si="7"/>
        <v>0</v>
      </c>
      <c r="I24" s="10">
        <f t="shared" si="0"/>
        <v>0</v>
      </c>
      <c r="J24" s="11">
        <f t="shared" si="8"/>
        <v>0</v>
      </c>
      <c r="K24" s="12">
        <f t="shared" si="1"/>
        <v>0</v>
      </c>
      <c r="L24" s="10"/>
      <c r="M24" s="11">
        <f t="shared" si="9"/>
        <v>0</v>
      </c>
      <c r="N24" s="12">
        <f t="shared" si="2"/>
        <v>0</v>
      </c>
      <c r="O24" s="13">
        <f t="shared" si="3"/>
        <v>0</v>
      </c>
      <c r="P24" s="13">
        <f t="shared" si="4"/>
        <v>0</v>
      </c>
      <c r="Q24" s="14">
        <f t="shared" si="5"/>
        <v>0</v>
      </c>
    </row>
    <row r="25" spans="1:17" s="1" customFormat="1" ht="30" hidden="1" x14ac:dyDescent="0.2">
      <c r="A25" s="15">
        <v>19</v>
      </c>
      <c r="B25" s="16" t="s">
        <v>27</v>
      </c>
      <c r="C25" s="9"/>
      <c r="D25" s="9"/>
      <c r="E25" s="9"/>
      <c r="F25" s="17"/>
      <c r="G25" s="18"/>
      <c r="H25" s="19"/>
      <c r="I25" s="10">
        <f t="shared" si="0"/>
        <v>0</v>
      </c>
      <c r="J25" s="11">
        <f t="shared" si="8"/>
        <v>0</v>
      </c>
      <c r="K25" s="12">
        <f t="shared" si="1"/>
        <v>0</v>
      </c>
      <c r="L25" s="10">
        <f t="shared" ref="L25" si="10">I25</f>
        <v>0</v>
      </c>
      <c r="M25" s="18"/>
      <c r="N25" s="19"/>
      <c r="O25" s="20">
        <f t="shared" si="3"/>
        <v>0</v>
      </c>
      <c r="P25" s="20">
        <f t="shared" si="4"/>
        <v>0</v>
      </c>
      <c r="Q25" s="21">
        <f t="shared" si="5"/>
        <v>0</v>
      </c>
    </row>
    <row r="26" spans="1:17" s="26" customFormat="1" ht="14.25" x14ac:dyDescent="0.2">
      <c r="A26" s="22"/>
      <c r="B26" s="22" t="s">
        <v>28</v>
      </c>
      <c r="C26" s="23"/>
      <c r="D26" s="23"/>
      <c r="E26" s="23"/>
      <c r="F26" s="24">
        <f t="shared" ref="F26:N26" si="11">SUM(F7:F25)</f>
        <v>19</v>
      </c>
      <c r="G26" s="24">
        <f t="shared" si="11"/>
        <v>232222370</v>
      </c>
      <c r="H26" s="25">
        <f t="shared" si="11"/>
        <v>207777900</v>
      </c>
      <c r="I26" s="24">
        <f t="shared" si="11"/>
        <v>19</v>
      </c>
      <c r="J26" s="24">
        <f t="shared" si="11"/>
        <v>232222370</v>
      </c>
      <c r="K26" s="25">
        <f t="shared" si="11"/>
        <v>207166800</v>
      </c>
      <c r="L26" s="24">
        <f t="shared" si="11"/>
        <v>19</v>
      </c>
      <c r="M26" s="24">
        <f t="shared" si="11"/>
        <v>232495970</v>
      </c>
      <c r="N26" s="25">
        <f t="shared" si="11"/>
        <v>207777900</v>
      </c>
      <c r="O26" s="13">
        <f>SUM(O7:O25)</f>
        <v>207777.9</v>
      </c>
      <c r="P26" s="13">
        <f>SUM(P7:P25)</f>
        <v>207166.8</v>
      </c>
      <c r="Q26" s="14">
        <f>SUM(Q7:Q25)</f>
        <v>207777.9</v>
      </c>
    </row>
    <row r="27" spans="1:17" s="1" customFormat="1" hidden="1" x14ac:dyDescent="0.2">
      <c r="C27" s="27"/>
      <c r="D27" s="27"/>
      <c r="E27" s="27"/>
    </row>
    <row r="28" spans="1:17" s="1" customFormat="1" hidden="1" x14ac:dyDescent="0.2">
      <c r="C28" s="27"/>
      <c r="D28" s="27"/>
      <c r="E28" s="27"/>
      <c r="G28" s="28">
        <v>12222230</v>
      </c>
      <c r="H28" s="29"/>
      <c r="I28" s="28"/>
      <c r="J28" s="28">
        <v>12222230</v>
      </c>
      <c r="L28" s="30"/>
      <c r="M28" s="28">
        <v>12236630</v>
      </c>
      <c r="N28" s="31">
        <f>H26-N26</f>
        <v>0</v>
      </c>
      <c r="O28" s="1" t="s">
        <v>29</v>
      </c>
    </row>
    <row r="29" spans="1:17" s="1" customFormat="1" hidden="1" x14ac:dyDescent="0.2">
      <c r="C29" s="27"/>
      <c r="D29" s="27"/>
      <c r="E29" s="27"/>
      <c r="N29" s="32">
        <f>N28/H26*100</f>
        <v>0</v>
      </c>
    </row>
    <row r="30" spans="1:17" s="1" customFormat="1" x14ac:dyDescent="0.2">
      <c r="C30" s="27"/>
      <c r="D30" s="27"/>
      <c r="E30" s="27"/>
      <c r="G30" s="31"/>
    </row>
  </sheetData>
  <mergeCells count="9">
    <mergeCell ref="A3:B3"/>
    <mergeCell ref="A4:A6"/>
    <mergeCell ref="B4:B6"/>
    <mergeCell ref="C4:E5"/>
    <mergeCell ref="O4:Q4"/>
    <mergeCell ref="F6:H6"/>
    <mergeCell ref="I6:K6"/>
    <mergeCell ref="L6:N6"/>
    <mergeCell ref="C3:Q3"/>
  </mergeCells>
  <printOptions horizontalCentered="1"/>
  <pageMargins left="0.11811023622047245" right="0.11811023622047245" top="0.74803149606299213" bottom="0.74803149606299213" header="0.51181102362204722" footer="0.51181102362204722"/>
  <pageSetup paperSize="9" scale="6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кап.рем.спорт</vt:lpstr>
      <vt:lpstr>кап.рем.спорт!Заголовки_для_печати</vt:lpstr>
      <vt:lpstr>кап.рем.спорт!Область_печати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2021-08-31T07:30:43Z</cp:lastPrinted>
  <dcterms:created xsi:type="dcterms:W3CDTF">2021-08-30T06:47:41Z</dcterms:created>
  <dcterms:modified xsi:type="dcterms:W3CDTF">2021-08-31T07:30:45Z</dcterms:modified>
</cp:coreProperties>
</file>