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60" windowWidth="19440" windowHeight="11460"/>
  </bookViews>
  <sheets>
    <sheet name="школы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D8" i="1"/>
  <c r="AD13" i="1" l="1"/>
  <c r="AE13" i="1"/>
  <c r="AF13" i="1"/>
  <c r="AD8" i="1"/>
  <c r="AE8" i="1"/>
  <c r="AF8" i="1"/>
  <c r="AD12" i="1" l="1"/>
  <c r="AE12" i="1" s="1"/>
  <c r="AF12" i="1" s="1"/>
  <c r="AB12" i="1"/>
  <c r="X12" i="1"/>
  <c r="T12" i="1"/>
  <c r="P12" i="1"/>
  <c r="L12" i="1"/>
  <c r="H12" i="1"/>
  <c r="AC12" i="1" l="1"/>
  <c r="AG12" i="1"/>
  <c r="AD11" i="1"/>
  <c r="AE11" i="1" s="1"/>
  <c r="AF11" i="1" s="1"/>
  <c r="AG11" i="1" s="1"/>
  <c r="AB11" i="1"/>
  <c r="X11" i="1"/>
  <c r="T11" i="1"/>
  <c r="P11" i="1"/>
  <c r="L11" i="1"/>
  <c r="H11" i="1"/>
  <c r="AD7" i="1"/>
  <c r="AE7" i="1" s="1"/>
  <c r="AD6" i="1"/>
  <c r="AE6" i="1" s="1"/>
  <c r="AF6" i="1" s="1"/>
  <c r="AG6" i="1" s="1"/>
  <c r="AD5" i="1"/>
  <c r="AE5" i="1" s="1"/>
  <c r="AD10" i="1" l="1"/>
  <c r="AE10" i="1" s="1"/>
  <c r="AF10" i="1" s="1"/>
  <c r="AG10" i="1" s="1"/>
  <c r="AG13" i="1" s="1"/>
  <c r="AC11" i="1"/>
  <c r="AF7" i="1"/>
  <c r="AG7" i="1" s="1"/>
  <c r="AF5" i="1"/>
  <c r="AG5" i="1" s="1"/>
  <c r="AG8" i="1" l="1"/>
</calcChain>
</file>

<file path=xl/sharedStrings.xml><?xml version="1.0" encoding="utf-8"?>
<sst xmlns="http://schemas.openxmlformats.org/spreadsheetml/2006/main" count="54" uniqueCount="33">
  <si>
    <t>Сроки выполнения работ</t>
  </si>
  <si>
    <t>2022 год</t>
  </si>
  <si>
    <t>2023 год</t>
  </si>
  <si>
    <t>2020-2022</t>
  </si>
  <si>
    <r>
      <t xml:space="preserve">Кикеринская СОШ Волосовский район </t>
    </r>
    <r>
      <rPr>
        <b/>
        <i/>
        <sz val="14"/>
        <rFont val="Times New Roman"/>
        <family val="1"/>
        <charset val="204"/>
      </rPr>
      <t>(переходящий)</t>
    </r>
  </si>
  <si>
    <t>№ п/п</t>
  </si>
  <si>
    <t>2021-2023</t>
  </si>
  <si>
    <r>
      <t xml:space="preserve">МБОУ "Гатчинская СОШ №4" </t>
    </r>
    <r>
      <rPr>
        <b/>
        <i/>
        <sz val="14"/>
        <rFont val="Times New Roman"/>
        <family val="1"/>
        <charset val="204"/>
      </rPr>
      <t>(переходящий)</t>
    </r>
  </si>
  <si>
    <t>Вес</t>
  </si>
  <si>
    <t>Итого</t>
  </si>
  <si>
    <t>Продолжительность эксплуатации объекта после ввода в эксплуатацию и последнего капитального ремонта (лет)</t>
  </si>
  <si>
    <t>Наличие проектной (сметной) документации на проведение мероприятий по реновации объекта, имеющей государственную экспертизу (да/нет)</t>
  </si>
  <si>
    <t>Удаленность объекта от других организаций общего образования (км)</t>
  </si>
  <si>
    <t>нет</t>
  </si>
  <si>
    <t>Количество обучающихся (чел)</t>
  </si>
  <si>
    <t>Наличие второй смены (да/нет)</t>
  </si>
  <si>
    <t>Комплексность проводимых мероприятий по реновации объекта</t>
  </si>
  <si>
    <t>2021-2022</t>
  </si>
  <si>
    <t>МОУ "Гостилицкая ОШ", Ломоносовский район</t>
  </si>
  <si>
    <t>ВСЕГО: ОБОРУДОВАНИЕ</t>
  </si>
  <si>
    <t>Объем средств на ремонт и оборудование</t>
  </si>
  <si>
    <t>Объем средств МБ</t>
  </si>
  <si>
    <t>Объем средств ОБ</t>
  </si>
  <si>
    <r>
      <t xml:space="preserve">Тосненский район,  МКОУ "Любанская СОШ" </t>
    </r>
    <r>
      <rPr>
        <b/>
        <i/>
        <sz val="14"/>
        <rFont val="Times New Roman"/>
        <family val="1"/>
        <charset val="204"/>
      </rPr>
      <t>(переходящий)</t>
    </r>
  </si>
  <si>
    <t>2023-2024</t>
  </si>
  <si>
    <t>МБОУ "Гимназия" корпус №4" Выборг</t>
  </si>
  <si>
    <t>Балл</t>
  </si>
  <si>
    <t>ВСЕГО баллов</t>
  </si>
  <si>
    <t>Стоимость работ (тыс. руб.)</t>
  </si>
  <si>
    <t>Наименование и местонахождение организации общего образования</t>
  </si>
  <si>
    <t>ИТОГО (План 300 000,00 тыс.руб.)</t>
  </si>
  <si>
    <t>Субсидии на реновацию организаций общего образованияна на 2022 год и на плановый период 2023 и 2024 годов</t>
  </si>
  <si>
    <t>Приложение 16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</si>
</sst>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3" fillId="0" borderId="0" xfId="0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right" vertical="top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top"/>
    </xf>
    <xf numFmtId="4" fontId="12" fillId="0" borderId="1" xfId="0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4" fillId="0" borderId="0" xfId="0" applyFont="1" applyFill="1" applyAlignment="1">
      <alignment horizontal="right" vertical="top"/>
    </xf>
    <xf numFmtId="0" fontId="2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"/>
  <sheetViews>
    <sheetView tabSelected="1" zoomScale="68" zoomScaleNormal="68" workbookViewId="0">
      <pane xSplit="4" ySplit="2" topLeftCell="E3" activePane="bottomRight" state="frozen"/>
      <selection pane="topRight" activeCell="E1" sqref="E1"/>
      <selection pane="bottomLeft" activeCell="A2" sqref="A2"/>
      <selection pane="bottomRight" activeCell="B24" sqref="B24"/>
    </sheetView>
  </sheetViews>
  <sheetFormatPr defaultColWidth="8.75" defaultRowHeight="11.25" x14ac:dyDescent="0.25"/>
  <cols>
    <col min="1" max="1" width="11.5" style="4" customWidth="1"/>
    <col min="2" max="2" width="81.125" style="4" customWidth="1"/>
    <col min="3" max="3" width="18" style="1" customWidth="1"/>
    <col min="4" max="4" width="20.125" style="2" customWidth="1"/>
    <col min="5" max="12" width="7.125" style="13" customWidth="1"/>
    <col min="13" max="13" width="15.25" style="14" customWidth="1"/>
    <col min="14" max="16" width="7.125" style="14" customWidth="1"/>
    <col min="17" max="17" width="13.875" style="14" customWidth="1"/>
    <col min="18" max="20" width="7.125" style="14" customWidth="1"/>
    <col min="21" max="21" width="20.125" style="15" customWidth="1"/>
    <col min="22" max="22" width="7.125" style="14" customWidth="1"/>
    <col min="23" max="24" width="7.125" style="15" customWidth="1"/>
    <col min="25" max="25" width="10.5" style="4" customWidth="1"/>
    <col min="26" max="28" width="7.125" style="15" customWidth="1"/>
    <col min="29" max="29" width="7.125" style="4" customWidth="1"/>
    <col min="30" max="30" width="12.125" style="35" customWidth="1"/>
    <col min="31" max="31" width="12.25" style="4" customWidth="1"/>
    <col min="32" max="32" width="11.375" style="35" customWidth="1"/>
    <col min="33" max="33" width="13.375" style="36" customWidth="1"/>
    <col min="34" max="16384" width="8.75" style="4"/>
  </cols>
  <sheetData>
    <row r="1" spans="1:33" ht="18.75" customHeight="1" x14ac:dyDescent="0.25">
      <c r="AG1" s="37" t="s">
        <v>32</v>
      </c>
    </row>
    <row r="2" spans="1:33" ht="18.75" x14ac:dyDescent="0.25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s="1" customFormat="1" ht="179.25" customHeight="1" x14ac:dyDescent="0.25">
      <c r="A3" s="27" t="s">
        <v>5</v>
      </c>
      <c r="B3" s="27" t="s">
        <v>29</v>
      </c>
      <c r="C3" s="27" t="s">
        <v>0</v>
      </c>
      <c r="D3" s="25" t="s">
        <v>28</v>
      </c>
      <c r="E3" s="24" t="s">
        <v>14</v>
      </c>
      <c r="F3" s="24" t="s">
        <v>26</v>
      </c>
      <c r="G3" s="24" t="s">
        <v>8</v>
      </c>
      <c r="H3" s="24" t="s">
        <v>9</v>
      </c>
      <c r="I3" s="24" t="s">
        <v>15</v>
      </c>
      <c r="J3" s="24" t="s">
        <v>26</v>
      </c>
      <c r="K3" s="24" t="s">
        <v>8</v>
      </c>
      <c r="L3" s="24" t="s">
        <v>9</v>
      </c>
      <c r="M3" s="24" t="s">
        <v>10</v>
      </c>
      <c r="N3" s="24" t="s">
        <v>26</v>
      </c>
      <c r="O3" s="24" t="s">
        <v>8</v>
      </c>
      <c r="P3" s="24" t="s">
        <v>9</v>
      </c>
      <c r="Q3" s="24" t="s">
        <v>16</v>
      </c>
      <c r="R3" s="24" t="s">
        <v>26</v>
      </c>
      <c r="S3" s="24" t="s">
        <v>8</v>
      </c>
      <c r="T3" s="24" t="s">
        <v>9</v>
      </c>
      <c r="U3" s="24" t="s">
        <v>11</v>
      </c>
      <c r="V3" s="24" t="s">
        <v>26</v>
      </c>
      <c r="W3" s="24" t="s">
        <v>8</v>
      </c>
      <c r="X3" s="24" t="s">
        <v>9</v>
      </c>
      <c r="Y3" s="24" t="s">
        <v>12</v>
      </c>
      <c r="Z3" s="24" t="s">
        <v>26</v>
      </c>
      <c r="AA3" s="24" t="s">
        <v>8</v>
      </c>
      <c r="AB3" s="26" t="s">
        <v>9</v>
      </c>
      <c r="AC3" s="24" t="s">
        <v>27</v>
      </c>
      <c r="AD3" s="28" t="s">
        <v>19</v>
      </c>
      <c r="AE3" s="28" t="s">
        <v>20</v>
      </c>
      <c r="AF3" s="28" t="s">
        <v>21</v>
      </c>
      <c r="AG3" s="28" t="s">
        <v>22</v>
      </c>
    </row>
    <row r="4" spans="1:33" ht="18.75" x14ac:dyDescent="0.25">
      <c r="A4" s="40" t="s">
        <v>1</v>
      </c>
      <c r="B4" s="41"/>
      <c r="C4" s="41"/>
      <c r="D4" s="41"/>
      <c r="E4" s="12"/>
      <c r="F4" s="12"/>
      <c r="G4" s="9"/>
      <c r="H4" s="9"/>
      <c r="I4" s="12"/>
      <c r="J4" s="12"/>
      <c r="K4" s="9"/>
      <c r="L4" s="9"/>
      <c r="M4" s="10"/>
      <c r="N4" s="10"/>
      <c r="O4" s="11"/>
      <c r="P4" s="11"/>
      <c r="Q4" s="11"/>
      <c r="R4" s="11"/>
      <c r="S4" s="11"/>
      <c r="T4" s="11"/>
      <c r="U4" s="10"/>
      <c r="V4" s="10"/>
      <c r="W4" s="11"/>
      <c r="X4" s="11"/>
      <c r="Y4" s="10"/>
      <c r="Z4" s="10"/>
      <c r="AA4" s="11"/>
      <c r="AB4" s="11"/>
      <c r="AC4" s="12"/>
      <c r="AD4" s="31"/>
      <c r="AE4" s="8"/>
      <c r="AF4" s="31"/>
      <c r="AG4" s="33"/>
    </row>
    <row r="5" spans="1:33" ht="19.5" x14ac:dyDescent="0.25">
      <c r="A5" s="3">
        <v>1</v>
      </c>
      <c r="B5" s="19" t="s">
        <v>4</v>
      </c>
      <c r="C5" s="3" t="s">
        <v>3</v>
      </c>
      <c r="D5" s="5">
        <v>77482.944109999997</v>
      </c>
      <c r="E5" s="12"/>
      <c r="F5" s="12"/>
      <c r="G5" s="9"/>
      <c r="H5" s="9"/>
      <c r="I5" s="12"/>
      <c r="J5" s="12"/>
      <c r="K5" s="9"/>
      <c r="L5" s="9"/>
      <c r="M5" s="10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29">
        <f>D5*0.1</f>
        <v>7748.2944109999999</v>
      </c>
      <c r="AE5" s="29">
        <f>AD5+D5</f>
        <v>85231.238520999992</v>
      </c>
      <c r="AF5" s="29">
        <f>AE5*0.1</f>
        <v>8523.1238520999996</v>
      </c>
      <c r="AG5" s="30">
        <f>AE5-AF5</f>
        <v>76708.114668899987</v>
      </c>
    </row>
    <row r="6" spans="1:33" ht="19.5" x14ac:dyDescent="0.25">
      <c r="A6" s="3">
        <v>2</v>
      </c>
      <c r="B6" s="19" t="s">
        <v>7</v>
      </c>
      <c r="C6" s="3" t="s">
        <v>6</v>
      </c>
      <c r="D6" s="5">
        <v>196100.98</v>
      </c>
      <c r="E6" s="12"/>
      <c r="F6" s="12"/>
      <c r="G6" s="9"/>
      <c r="H6" s="9"/>
      <c r="I6" s="12"/>
      <c r="J6" s="12"/>
      <c r="K6" s="9"/>
      <c r="L6" s="9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2"/>
      <c r="AD6" s="29">
        <f>D6*0.1</f>
        <v>19610.098000000002</v>
      </c>
      <c r="AE6" s="29">
        <f>AD6+D6</f>
        <v>215711.07800000001</v>
      </c>
      <c r="AF6" s="29">
        <f>AE6*0.1</f>
        <v>21571.107800000002</v>
      </c>
      <c r="AG6" s="30">
        <f>AE6-AF6</f>
        <v>194139.97020000001</v>
      </c>
    </row>
    <row r="7" spans="1:33" s="1" customFormat="1" ht="19.5" x14ac:dyDescent="0.25">
      <c r="A7" s="6">
        <v>3</v>
      </c>
      <c r="B7" s="21" t="s">
        <v>23</v>
      </c>
      <c r="C7" s="3" t="s">
        <v>17</v>
      </c>
      <c r="D7" s="5">
        <v>29446.38</v>
      </c>
      <c r="E7" s="12"/>
      <c r="F7" s="12"/>
      <c r="G7" s="9"/>
      <c r="H7" s="9"/>
      <c r="I7" s="12"/>
      <c r="J7" s="12"/>
      <c r="K7" s="9"/>
      <c r="L7" s="9"/>
      <c r="M7" s="10"/>
      <c r="N7" s="10"/>
      <c r="O7" s="11"/>
      <c r="P7" s="11"/>
      <c r="Q7" s="11"/>
      <c r="R7" s="11"/>
      <c r="S7" s="11"/>
      <c r="T7" s="11"/>
      <c r="U7" s="10"/>
      <c r="V7" s="10"/>
      <c r="W7" s="11"/>
      <c r="X7" s="11"/>
      <c r="Y7" s="10"/>
      <c r="Z7" s="10"/>
      <c r="AA7" s="11"/>
      <c r="AB7" s="11"/>
      <c r="AC7" s="12"/>
      <c r="AD7" s="29">
        <f t="shared" ref="AD7" si="0">D7*0.1</f>
        <v>2944.6380000000004</v>
      </c>
      <c r="AE7" s="29">
        <f t="shared" ref="AE7" si="1">AD7+D7</f>
        <v>32391.018</v>
      </c>
      <c r="AF7" s="29">
        <f t="shared" ref="AF7" si="2">AE7*0.1</f>
        <v>3239.1018000000004</v>
      </c>
      <c r="AG7" s="30">
        <f t="shared" ref="AG7" si="3">AE7-AF7</f>
        <v>29151.9162</v>
      </c>
    </row>
    <row r="8" spans="1:33" ht="18.75" x14ac:dyDescent="0.25">
      <c r="A8" s="3"/>
      <c r="B8" s="38" t="s">
        <v>30</v>
      </c>
      <c r="C8" s="39"/>
      <c r="D8" s="5">
        <f>SUM(D5:D7)</f>
        <v>303030.30411000003</v>
      </c>
      <c r="E8" s="16"/>
      <c r="F8" s="16"/>
      <c r="G8" s="9"/>
      <c r="H8" s="9"/>
      <c r="I8" s="17"/>
      <c r="J8" s="17"/>
      <c r="K8" s="9"/>
      <c r="L8" s="9"/>
      <c r="M8" s="11"/>
      <c r="N8" s="18"/>
      <c r="O8" s="11"/>
      <c r="P8" s="11"/>
      <c r="Q8" s="18"/>
      <c r="R8" s="18"/>
      <c r="S8" s="18"/>
      <c r="T8" s="18"/>
      <c r="U8" s="18"/>
      <c r="V8" s="18"/>
      <c r="W8" s="11"/>
      <c r="X8" s="11"/>
      <c r="Y8" s="18"/>
      <c r="Z8" s="18"/>
      <c r="AA8" s="11"/>
      <c r="AB8" s="11"/>
      <c r="AC8" s="12"/>
      <c r="AD8" s="32">
        <f t="shared" ref="AD8:AF8" si="4">SUM(AD5:AD7)</f>
        <v>30303.030411</v>
      </c>
      <c r="AE8" s="32">
        <f t="shared" si="4"/>
        <v>333333.33452099998</v>
      </c>
      <c r="AF8" s="32">
        <f t="shared" si="4"/>
        <v>33333.333452100007</v>
      </c>
      <c r="AG8" s="32">
        <f>SUM(AG5:AG7)</f>
        <v>300000.00106889999</v>
      </c>
    </row>
    <row r="9" spans="1:33" ht="18.75" x14ac:dyDescent="0.25">
      <c r="A9" s="42" t="s">
        <v>2</v>
      </c>
      <c r="B9" s="43"/>
      <c r="C9" s="43"/>
      <c r="D9" s="43"/>
      <c r="E9" s="16"/>
      <c r="F9" s="16"/>
      <c r="G9" s="9"/>
      <c r="H9" s="9"/>
      <c r="I9" s="17"/>
      <c r="J9" s="17"/>
      <c r="K9" s="9"/>
      <c r="L9" s="9"/>
      <c r="M9" s="11"/>
      <c r="N9" s="18"/>
      <c r="O9" s="11"/>
      <c r="P9" s="11"/>
      <c r="Q9" s="18"/>
      <c r="R9" s="18"/>
      <c r="S9" s="18"/>
      <c r="T9" s="18"/>
      <c r="U9" s="18"/>
      <c r="V9" s="18"/>
      <c r="W9" s="11"/>
      <c r="X9" s="11"/>
      <c r="Y9" s="18"/>
      <c r="Z9" s="18"/>
      <c r="AA9" s="11"/>
      <c r="AB9" s="11"/>
      <c r="AC9" s="12"/>
      <c r="AD9" s="31"/>
      <c r="AE9" s="8"/>
      <c r="AF9" s="31"/>
      <c r="AG9" s="33"/>
    </row>
    <row r="10" spans="1:33" ht="19.5" x14ac:dyDescent="0.25">
      <c r="A10" s="24">
        <v>1</v>
      </c>
      <c r="B10" s="19" t="s">
        <v>7</v>
      </c>
      <c r="C10" s="3" t="s">
        <v>6</v>
      </c>
      <c r="D10" s="34">
        <v>185840.08</v>
      </c>
      <c r="E10" s="12"/>
      <c r="F10" s="12"/>
      <c r="G10" s="9"/>
      <c r="H10" s="9"/>
      <c r="I10" s="12"/>
      <c r="J10" s="12"/>
      <c r="K10" s="9"/>
      <c r="L10" s="9"/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2"/>
      <c r="AD10" s="29">
        <f>D10*0.1</f>
        <v>18584.007999999998</v>
      </c>
      <c r="AE10" s="29">
        <f>AD10+D10</f>
        <v>204424.08799999999</v>
      </c>
      <c r="AF10" s="29">
        <f>AE10*0.1</f>
        <v>20442.408800000001</v>
      </c>
      <c r="AG10" s="30">
        <f>AE10-AF10</f>
        <v>183981.67919999998</v>
      </c>
    </row>
    <row r="11" spans="1:33" ht="18.75" x14ac:dyDescent="0.25">
      <c r="A11" s="24">
        <v>2</v>
      </c>
      <c r="B11" s="20" t="s">
        <v>18</v>
      </c>
      <c r="C11" s="3">
        <v>2023</v>
      </c>
      <c r="D11" s="34">
        <v>73188.98</v>
      </c>
      <c r="E11" s="12">
        <v>600</v>
      </c>
      <c r="F11" s="12">
        <v>5</v>
      </c>
      <c r="G11" s="9">
        <v>30</v>
      </c>
      <c r="H11" s="9">
        <f t="shared" ref="H11" si="5">F11*G11</f>
        <v>150</v>
      </c>
      <c r="I11" s="12" t="s">
        <v>13</v>
      </c>
      <c r="J11" s="12">
        <v>0</v>
      </c>
      <c r="K11" s="9">
        <v>15</v>
      </c>
      <c r="L11" s="9">
        <f t="shared" ref="L11" si="6">J11*K11</f>
        <v>0</v>
      </c>
      <c r="M11" s="10">
        <v>55</v>
      </c>
      <c r="N11" s="10">
        <v>5</v>
      </c>
      <c r="O11" s="11">
        <v>25</v>
      </c>
      <c r="P11" s="11">
        <f t="shared" ref="P11" si="7">N11*O11</f>
        <v>125</v>
      </c>
      <c r="Q11" s="11">
        <v>5</v>
      </c>
      <c r="R11" s="11">
        <v>5</v>
      </c>
      <c r="S11" s="11">
        <v>15</v>
      </c>
      <c r="T11" s="11">
        <f t="shared" ref="T11" si="8">R11*S11</f>
        <v>75</v>
      </c>
      <c r="U11" s="11" t="s">
        <v>13</v>
      </c>
      <c r="V11" s="10">
        <v>0</v>
      </c>
      <c r="W11" s="11">
        <v>10</v>
      </c>
      <c r="X11" s="11">
        <f t="shared" ref="X11" si="9">V11*W11</f>
        <v>0</v>
      </c>
      <c r="Y11" s="11">
        <v>5</v>
      </c>
      <c r="Z11" s="10">
        <v>2</v>
      </c>
      <c r="AA11" s="11">
        <v>5</v>
      </c>
      <c r="AB11" s="11">
        <f t="shared" ref="AB11" si="10">Z11*AA11</f>
        <v>10</v>
      </c>
      <c r="AC11" s="12">
        <f t="shared" ref="AC11" si="11">AB11+X11+P11+L11+H11+T11</f>
        <v>360</v>
      </c>
      <c r="AD11" s="29">
        <f>D11*0.1</f>
        <v>7318.8980000000001</v>
      </c>
      <c r="AE11" s="29">
        <f>AD11+D11</f>
        <v>80507.877999999997</v>
      </c>
      <c r="AF11" s="29">
        <f>AE11*0.1</f>
        <v>8050.7878000000001</v>
      </c>
      <c r="AG11" s="30">
        <f>AE11-AF11</f>
        <v>72457.090199999991</v>
      </c>
    </row>
    <row r="12" spans="1:33" s="1" customFormat="1" ht="18.75" x14ac:dyDescent="0.25">
      <c r="A12" s="3">
        <v>3</v>
      </c>
      <c r="B12" s="23" t="s">
        <v>25</v>
      </c>
      <c r="C12" s="3" t="s">
        <v>24</v>
      </c>
      <c r="D12" s="5">
        <v>45001.27</v>
      </c>
      <c r="E12" s="12">
        <v>648</v>
      </c>
      <c r="F12" s="12">
        <v>5</v>
      </c>
      <c r="G12" s="9">
        <v>30</v>
      </c>
      <c r="H12" s="9">
        <f t="shared" ref="H12" si="12">F12*G12</f>
        <v>150</v>
      </c>
      <c r="I12" s="12" t="s">
        <v>13</v>
      </c>
      <c r="J12" s="12">
        <v>0</v>
      </c>
      <c r="K12" s="9">
        <v>15</v>
      </c>
      <c r="L12" s="9">
        <f t="shared" ref="L12" si="13">J12*K12</f>
        <v>0</v>
      </c>
      <c r="M12" s="10">
        <v>50</v>
      </c>
      <c r="N12" s="10">
        <v>5</v>
      </c>
      <c r="O12" s="11">
        <v>25</v>
      </c>
      <c r="P12" s="11">
        <f t="shared" ref="P12" si="14">N12*O12</f>
        <v>125</v>
      </c>
      <c r="Q12" s="11">
        <v>5</v>
      </c>
      <c r="R12" s="11">
        <v>5</v>
      </c>
      <c r="S12" s="11">
        <v>15</v>
      </c>
      <c r="T12" s="11">
        <f t="shared" ref="T12" si="15">R12*S12</f>
        <v>75</v>
      </c>
      <c r="U12" s="10" t="s">
        <v>13</v>
      </c>
      <c r="V12" s="10">
        <v>0</v>
      </c>
      <c r="W12" s="11">
        <v>10</v>
      </c>
      <c r="X12" s="11">
        <f t="shared" ref="X12" si="16">V12*W12</f>
        <v>0</v>
      </c>
      <c r="Y12" s="10">
        <v>0.5</v>
      </c>
      <c r="Z12" s="10">
        <v>1</v>
      </c>
      <c r="AA12" s="11">
        <v>5</v>
      </c>
      <c r="AB12" s="11">
        <f t="shared" ref="AB12" si="17">Z12*AA12</f>
        <v>5</v>
      </c>
      <c r="AC12" s="12">
        <f>AB12+X12+P12+L12+H12+T12</f>
        <v>355</v>
      </c>
      <c r="AD12" s="29">
        <f>D12*0.1</f>
        <v>4500.1269999999995</v>
      </c>
      <c r="AE12" s="29">
        <f>AD12+D12</f>
        <v>49501.396999999997</v>
      </c>
      <c r="AF12" s="29">
        <f>AE12*0.12</f>
        <v>5940.1676399999997</v>
      </c>
      <c r="AG12" s="30">
        <f>AE12-AF12</f>
        <v>43561.229359999998</v>
      </c>
    </row>
    <row r="13" spans="1:33" ht="18.75" x14ac:dyDescent="0.25">
      <c r="A13" s="3"/>
      <c r="B13" s="22" t="s">
        <v>30</v>
      </c>
      <c r="C13" s="7"/>
      <c r="D13" s="5">
        <f>SUM(D10:D12)</f>
        <v>304030.33</v>
      </c>
      <c r="E13" s="12"/>
      <c r="F13" s="12"/>
      <c r="G13" s="9"/>
      <c r="H13" s="9"/>
      <c r="I13" s="12"/>
      <c r="J13" s="12"/>
      <c r="K13" s="9"/>
      <c r="L13" s="9"/>
      <c r="M13" s="10"/>
      <c r="N13" s="10"/>
      <c r="O13" s="11"/>
      <c r="P13" s="11"/>
      <c r="Q13" s="11"/>
      <c r="R13" s="11"/>
      <c r="S13" s="11"/>
      <c r="T13" s="11"/>
      <c r="U13" s="11"/>
      <c r="V13" s="10"/>
      <c r="W13" s="11"/>
      <c r="X13" s="11"/>
      <c r="Y13" s="11"/>
      <c r="Z13" s="10"/>
      <c r="AA13" s="11"/>
      <c r="AB13" s="11"/>
      <c r="AC13" s="12"/>
      <c r="AD13" s="32">
        <f t="shared" ref="AD13:AF13" si="18">SUM(AD10:AD12)</f>
        <v>30403.032999999999</v>
      </c>
      <c r="AE13" s="32">
        <f t="shared" si="18"/>
        <v>334433.36300000001</v>
      </c>
      <c r="AF13" s="32">
        <f t="shared" si="18"/>
        <v>34433.364240000003</v>
      </c>
      <c r="AG13" s="32">
        <f>SUM(AG10:AG12)</f>
        <v>299999.99875999999</v>
      </c>
    </row>
  </sheetData>
  <mergeCells count="4">
    <mergeCell ref="B8:C8"/>
    <mergeCell ref="A4:D4"/>
    <mergeCell ref="A9:D9"/>
    <mergeCell ref="A2:AG2"/>
  </mergeCells>
  <printOptions horizontalCentered="1"/>
  <pageMargins left="0.19685039370078741" right="0" top="0.59055118110236227" bottom="0.59055118110236227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Сергеевич Огарков</dc:creator>
  <cp:lastModifiedBy>Рыженкова Елена Николаевна</cp:lastModifiedBy>
  <cp:lastPrinted>2021-10-18T09:10:19Z</cp:lastPrinted>
  <dcterms:created xsi:type="dcterms:W3CDTF">2020-08-13T14:41:35Z</dcterms:created>
  <dcterms:modified xsi:type="dcterms:W3CDTF">2021-10-18T09:10:27Z</dcterms:modified>
</cp:coreProperties>
</file>