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омпенсация_РП" sheetId="1" r:id="rId1"/>
  </sheets>
  <definedNames>
    <definedName name="_xlnm.Print_Titles" localSheetId="0">Компенсация_РП!$B:$B</definedName>
    <definedName name="_xlnm.Print_Area" localSheetId="0">Компенсация_РП!$A$1:$BB$26</definedName>
  </definedNames>
  <calcPr calcId="145621"/>
</workbook>
</file>

<file path=xl/calcChain.xml><?xml version="1.0" encoding="utf-8"?>
<calcChain xmlns="http://schemas.openxmlformats.org/spreadsheetml/2006/main">
  <c r="AI40" i="1" l="1"/>
  <c r="AI43" i="1" s="1"/>
  <c r="AI45" i="1" s="1"/>
  <c r="AH40" i="1"/>
  <c r="AH43" i="1" s="1"/>
  <c r="AH45" i="1" s="1"/>
  <c r="AH29" i="1"/>
  <c r="H27" i="1"/>
  <c r="D27" i="1"/>
  <c r="AZ26" i="1"/>
  <c r="AY26" i="1"/>
  <c r="AO26" i="1"/>
  <c r="T26" i="1"/>
  <c r="S26" i="1"/>
  <c r="R26" i="1"/>
  <c r="Q26" i="1"/>
  <c r="O26" i="1"/>
  <c r="G26" i="1"/>
  <c r="F26" i="1"/>
  <c r="E26" i="1"/>
  <c r="AX25" i="1"/>
  <c r="AP25" i="1"/>
  <c r="AH25" i="1"/>
  <c r="W25" i="1"/>
  <c r="V25" i="1"/>
  <c r="U25" i="1"/>
  <c r="X25" i="1" s="1"/>
  <c r="AA25" i="1" s="1"/>
  <c r="P25" i="1"/>
  <c r="K25" i="1"/>
  <c r="I25" i="1"/>
  <c r="L25" i="1" s="1"/>
  <c r="N25" i="1" s="1"/>
  <c r="H25" i="1"/>
  <c r="J25" i="1" s="1"/>
  <c r="D25" i="1"/>
  <c r="BA24" i="1"/>
  <c r="BB24" i="1" s="1"/>
  <c r="AX24" i="1"/>
  <c r="AP24" i="1"/>
  <c r="AH24" i="1"/>
  <c r="W24" i="1"/>
  <c r="V24" i="1"/>
  <c r="X24" i="1" s="1"/>
  <c r="AA24" i="1" s="1"/>
  <c r="U24" i="1"/>
  <c r="P24" i="1"/>
  <c r="H24" i="1"/>
  <c r="J24" i="1" s="1"/>
  <c r="D24" i="1"/>
  <c r="AX23" i="1"/>
  <c r="AP23" i="1"/>
  <c r="AH23" i="1"/>
  <c r="W23" i="1"/>
  <c r="V23" i="1"/>
  <c r="U23" i="1"/>
  <c r="X23" i="1" s="1"/>
  <c r="AA23" i="1" s="1"/>
  <c r="P23" i="1"/>
  <c r="K23" i="1"/>
  <c r="I23" i="1"/>
  <c r="L23" i="1" s="1"/>
  <c r="N23" i="1" s="1"/>
  <c r="H23" i="1"/>
  <c r="J23" i="1" s="1"/>
  <c r="D23" i="1"/>
  <c r="BA22" i="1"/>
  <c r="BB22" i="1" s="1"/>
  <c r="AX22" i="1"/>
  <c r="AP22" i="1"/>
  <c r="AH22" i="1"/>
  <c r="W22" i="1"/>
  <c r="V22" i="1"/>
  <c r="X22" i="1" s="1"/>
  <c r="AA22" i="1" s="1"/>
  <c r="U22" i="1"/>
  <c r="P22" i="1"/>
  <c r="H22" i="1"/>
  <c r="J22" i="1" s="1"/>
  <c r="D22" i="1"/>
  <c r="AX21" i="1"/>
  <c r="AP21" i="1"/>
  <c r="AH21" i="1"/>
  <c r="W21" i="1"/>
  <c r="V21" i="1"/>
  <c r="U21" i="1"/>
  <c r="X21" i="1" s="1"/>
  <c r="AA21" i="1" s="1"/>
  <c r="P21" i="1"/>
  <c r="N21" i="1"/>
  <c r="K21" i="1"/>
  <c r="J21" i="1"/>
  <c r="I21" i="1"/>
  <c r="L21" i="1" s="1"/>
  <c r="D21" i="1"/>
  <c r="AX20" i="1"/>
  <c r="AP20" i="1"/>
  <c r="AH20" i="1"/>
  <c r="AA20" i="1"/>
  <c r="AC20" i="1" s="1"/>
  <c r="AG20" i="1" s="1"/>
  <c r="W20" i="1"/>
  <c r="V20" i="1"/>
  <c r="U20" i="1"/>
  <c r="X20" i="1" s="1"/>
  <c r="P20" i="1"/>
  <c r="K20" i="1"/>
  <c r="J20" i="1"/>
  <c r="I20" i="1"/>
  <c r="L20" i="1" s="1"/>
  <c r="N20" i="1" s="1"/>
  <c r="D20" i="1"/>
  <c r="AX19" i="1"/>
  <c r="AP19" i="1"/>
  <c r="AH19" i="1"/>
  <c r="W19" i="1"/>
  <c r="V19" i="1"/>
  <c r="U19" i="1"/>
  <c r="X19" i="1" s="1"/>
  <c r="AA19" i="1" s="1"/>
  <c r="P19" i="1"/>
  <c r="K19" i="1"/>
  <c r="I19" i="1"/>
  <c r="L19" i="1" s="1"/>
  <c r="N19" i="1" s="1"/>
  <c r="H19" i="1"/>
  <c r="J19" i="1" s="1"/>
  <c r="D19" i="1"/>
  <c r="BA18" i="1"/>
  <c r="BB18" i="1" s="1"/>
  <c r="AX18" i="1"/>
  <c r="AP18" i="1"/>
  <c r="AH18" i="1"/>
  <c r="W18" i="1"/>
  <c r="V18" i="1"/>
  <c r="X18" i="1" s="1"/>
  <c r="AA18" i="1" s="1"/>
  <c r="U18" i="1"/>
  <c r="P18" i="1"/>
  <c r="H18" i="1"/>
  <c r="J18" i="1" s="1"/>
  <c r="D18" i="1"/>
  <c r="AX17" i="1"/>
  <c r="AP17" i="1"/>
  <c r="AH17" i="1"/>
  <c r="W17" i="1"/>
  <c r="V17" i="1"/>
  <c r="U17" i="1"/>
  <c r="X17" i="1" s="1"/>
  <c r="AA17" i="1" s="1"/>
  <c r="P17" i="1"/>
  <c r="N17" i="1"/>
  <c r="K17" i="1"/>
  <c r="J17" i="1"/>
  <c r="I17" i="1"/>
  <c r="L17" i="1" s="1"/>
  <c r="D17" i="1"/>
  <c r="AX16" i="1"/>
  <c r="BA16" i="1" s="1"/>
  <c r="BB16" i="1" s="1"/>
  <c r="AP16" i="1"/>
  <c r="AH16" i="1"/>
  <c r="W16" i="1"/>
  <c r="V16" i="1"/>
  <c r="U16" i="1"/>
  <c r="X16" i="1" s="1"/>
  <c r="AA16" i="1" s="1"/>
  <c r="P16" i="1"/>
  <c r="K16" i="1"/>
  <c r="I16" i="1"/>
  <c r="H16" i="1"/>
  <c r="J16" i="1" s="1"/>
  <c r="D16" i="1"/>
  <c r="BA15" i="1"/>
  <c r="BB15" i="1" s="1"/>
  <c r="AX15" i="1"/>
  <c r="AP15" i="1"/>
  <c r="AH15" i="1"/>
  <c r="W15" i="1"/>
  <c r="V15" i="1"/>
  <c r="X15" i="1" s="1"/>
  <c r="AA15" i="1" s="1"/>
  <c r="U15" i="1"/>
  <c r="P15" i="1"/>
  <c r="H15" i="1"/>
  <c r="J15" i="1" s="1"/>
  <c r="D15" i="1"/>
  <c r="AX14" i="1"/>
  <c r="BA14" i="1" s="1"/>
  <c r="BB14" i="1" s="1"/>
  <c r="AP14" i="1"/>
  <c r="AH14" i="1"/>
  <c r="W14" i="1"/>
  <c r="V14" i="1"/>
  <c r="U14" i="1"/>
  <c r="X14" i="1" s="1"/>
  <c r="AA14" i="1" s="1"/>
  <c r="P14" i="1"/>
  <c r="K14" i="1"/>
  <c r="I14" i="1"/>
  <c r="L14" i="1" s="1"/>
  <c r="N14" i="1" s="1"/>
  <c r="H14" i="1"/>
  <c r="J14" i="1" s="1"/>
  <c r="D14" i="1"/>
  <c r="BA13" i="1"/>
  <c r="BB13" i="1" s="1"/>
  <c r="AX13" i="1"/>
  <c r="AP13" i="1"/>
  <c r="AH13" i="1"/>
  <c r="W13" i="1"/>
  <c r="V13" i="1"/>
  <c r="X13" i="1" s="1"/>
  <c r="AA13" i="1" s="1"/>
  <c r="U13" i="1"/>
  <c r="P13" i="1"/>
  <c r="H13" i="1"/>
  <c r="J13" i="1" s="1"/>
  <c r="D13" i="1"/>
  <c r="AX12" i="1"/>
  <c r="BA12" i="1" s="1"/>
  <c r="BB12" i="1" s="1"/>
  <c r="AP12" i="1"/>
  <c r="AH12" i="1"/>
  <c r="W12" i="1"/>
  <c r="U12" i="1"/>
  <c r="T12" i="1"/>
  <c r="V12" i="1" s="1"/>
  <c r="P12" i="1"/>
  <c r="K12" i="1"/>
  <c r="J12" i="1"/>
  <c r="L12" i="1" s="1"/>
  <c r="N12" i="1" s="1"/>
  <c r="I12" i="1"/>
  <c r="D12" i="1"/>
  <c r="C12" i="1"/>
  <c r="C26" i="1" s="1"/>
  <c r="AX11" i="1"/>
  <c r="BA11" i="1" s="1"/>
  <c r="BB11" i="1" s="1"/>
  <c r="AP11" i="1"/>
  <c r="AH11" i="1"/>
  <c r="W11" i="1"/>
  <c r="V11" i="1"/>
  <c r="U11" i="1"/>
  <c r="X11" i="1" s="1"/>
  <c r="AA11" i="1" s="1"/>
  <c r="P11" i="1"/>
  <c r="K11" i="1"/>
  <c r="I11" i="1"/>
  <c r="H11" i="1"/>
  <c r="J11" i="1" s="1"/>
  <c r="D11" i="1"/>
  <c r="BA10" i="1"/>
  <c r="BB10" i="1" s="1"/>
  <c r="AX10" i="1"/>
  <c r="AP10" i="1"/>
  <c r="AH10" i="1"/>
  <c r="W10" i="1"/>
  <c r="V10" i="1"/>
  <c r="X10" i="1" s="1"/>
  <c r="AA10" i="1" s="1"/>
  <c r="U10" i="1"/>
  <c r="P10" i="1"/>
  <c r="H10" i="1"/>
  <c r="K10" i="1" s="1"/>
  <c r="D10" i="1"/>
  <c r="AX9" i="1"/>
  <c r="BA9" i="1" s="1"/>
  <c r="BB9" i="1" s="1"/>
  <c r="AP9" i="1"/>
  <c r="AH9" i="1"/>
  <c r="W9" i="1"/>
  <c r="W26" i="1" s="1"/>
  <c r="V9" i="1"/>
  <c r="U9" i="1"/>
  <c r="U26" i="1" s="1"/>
  <c r="P9" i="1"/>
  <c r="K9" i="1"/>
  <c r="J9" i="1"/>
  <c r="I9" i="1"/>
  <c r="L9" i="1" s="1"/>
  <c r="N9" i="1" s="1"/>
  <c r="D9" i="1"/>
  <c r="AX8" i="1"/>
  <c r="AX26" i="1" s="1"/>
  <c r="AP8" i="1"/>
  <c r="AH8" i="1"/>
  <c r="AH26" i="1" s="1"/>
  <c r="W8" i="1"/>
  <c r="V8" i="1"/>
  <c r="U8" i="1"/>
  <c r="X8" i="1" s="1"/>
  <c r="P8" i="1"/>
  <c r="K8" i="1"/>
  <c r="I8" i="1"/>
  <c r="H8" i="1"/>
  <c r="J8" i="1" s="1"/>
  <c r="D8" i="1"/>
  <c r="D26" i="1" s="1"/>
  <c r="AA8" i="1" l="1"/>
  <c r="AC13" i="1"/>
  <c r="AG13" i="1" s="1"/>
  <c r="AD13" i="1"/>
  <c r="L8" i="1"/>
  <c r="AC10" i="1"/>
  <c r="AG10" i="1" s="1"/>
  <c r="L11" i="1"/>
  <c r="N11" i="1" s="1"/>
  <c r="X12" i="1"/>
  <c r="AA12" i="1" s="1"/>
  <c r="AC14" i="1"/>
  <c r="AG14" i="1" s="1"/>
  <c r="AC15" i="1"/>
  <c r="AG15" i="1" s="1"/>
  <c r="AD15" i="1"/>
  <c r="L16" i="1"/>
  <c r="N16" i="1" s="1"/>
  <c r="AC19" i="1"/>
  <c r="AG19" i="1" s="1"/>
  <c r="AD19" i="1"/>
  <c r="AC11" i="1"/>
  <c r="AG11" i="1" s="1"/>
  <c r="AD16" i="1"/>
  <c r="AC16" i="1"/>
  <c r="AG16" i="1" s="1"/>
  <c r="AC17" i="1"/>
  <c r="AG17" i="1" s="1"/>
  <c r="AD17" i="1"/>
  <c r="AF17" i="1" s="1"/>
  <c r="AE17" i="1" s="1"/>
  <c r="AC18" i="1"/>
  <c r="AG18" i="1" s="1"/>
  <c r="AF19" i="1"/>
  <c r="AE19" i="1" s="1"/>
  <c r="J10" i="1"/>
  <c r="J26" i="1" s="1"/>
  <c r="P26" i="1"/>
  <c r="AP26" i="1"/>
  <c r="AP27" i="1" s="1"/>
  <c r="BA8" i="1"/>
  <c r="V26" i="1"/>
  <c r="X9" i="1"/>
  <c r="AA9" i="1" s="1"/>
  <c r="I10" i="1"/>
  <c r="L10" i="1" s="1"/>
  <c r="N10" i="1" s="1"/>
  <c r="I13" i="1"/>
  <c r="K13" i="1"/>
  <c r="K26" i="1" s="1"/>
  <c r="I15" i="1"/>
  <c r="L15" i="1" s="1"/>
  <c r="N15" i="1" s="1"/>
  <c r="AF15" i="1" s="1"/>
  <c r="AE15" i="1" s="1"/>
  <c r="K15" i="1"/>
  <c r="BA17" i="1"/>
  <c r="BB17" i="1" s="1"/>
  <c r="BA19" i="1"/>
  <c r="BB19" i="1" s="1"/>
  <c r="AD20" i="1"/>
  <c r="AF20" i="1" s="1"/>
  <c r="AE20" i="1" s="1"/>
  <c r="AC21" i="1"/>
  <c r="AG21" i="1" s="1"/>
  <c r="AD21" i="1"/>
  <c r="AF21" i="1" s="1"/>
  <c r="AE21" i="1" s="1"/>
  <c r="AC22" i="1"/>
  <c r="AG22" i="1" s="1"/>
  <c r="AC25" i="1"/>
  <c r="AG25" i="1" s="1"/>
  <c r="K18" i="1"/>
  <c r="I18" i="1"/>
  <c r="L18" i="1" s="1"/>
  <c r="N18" i="1" s="1"/>
  <c r="AC23" i="1"/>
  <c r="AG23" i="1" s="1"/>
  <c r="AD23" i="1"/>
  <c r="AF23" i="1" s="1"/>
  <c r="AE23" i="1" s="1"/>
  <c r="AC24" i="1"/>
  <c r="AG24" i="1" s="1"/>
  <c r="BA21" i="1"/>
  <c r="BB21" i="1" s="1"/>
  <c r="BA23" i="1"/>
  <c r="BB23" i="1" s="1"/>
  <c r="BA25" i="1"/>
  <c r="BB25" i="1" s="1"/>
  <c r="AJ45" i="1"/>
  <c r="AH32" i="1" s="1"/>
  <c r="BA20" i="1"/>
  <c r="BB20" i="1" s="1"/>
  <c r="K22" i="1"/>
  <c r="I22" i="1"/>
  <c r="L22" i="1" s="1"/>
  <c r="N22" i="1" s="1"/>
  <c r="K24" i="1"/>
  <c r="I24" i="1"/>
  <c r="L24" i="1" s="1"/>
  <c r="N24" i="1" s="1"/>
  <c r="AM23" i="1" l="1"/>
  <c r="AM21" i="1"/>
  <c r="AM20" i="1"/>
  <c r="AM17" i="1"/>
  <c r="AD24" i="1"/>
  <c r="AD25" i="1"/>
  <c r="AF25" i="1" s="1"/>
  <c r="AE25" i="1" s="1"/>
  <c r="AD22" i="1"/>
  <c r="AF22" i="1" s="1"/>
  <c r="AE22" i="1" s="1"/>
  <c r="L13" i="1"/>
  <c r="N13" i="1" s="1"/>
  <c r="AF13" i="1" s="1"/>
  <c r="AE13" i="1" s="1"/>
  <c r="AM19" i="1"/>
  <c r="AD18" i="1"/>
  <c r="AF18" i="1" s="1"/>
  <c r="AE18" i="1" s="1"/>
  <c r="AD11" i="1"/>
  <c r="AC12" i="1"/>
  <c r="AG12" i="1" s="1"/>
  <c r="AF11" i="1"/>
  <c r="AE11" i="1" s="1"/>
  <c r="AD10" i="1"/>
  <c r="L26" i="1"/>
  <c r="N8" i="1"/>
  <c r="X26" i="1"/>
  <c r="AF24" i="1"/>
  <c r="AE24" i="1" s="1"/>
  <c r="AI25" i="1"/>
  <c r="AJ24" i="1"/>
  <c r="AN24" i="1" s="1"/>
  <c r="AV24" i="1" s="1"/>
  <c r="AI23" i="1"/>
  <c r="AJ22" i="1"/>
  <c r="AN22" i="1" s="1"/>
  <c r="AV22" i="1" s="1"/>
  <c r="AI21" i="1"/>
  <c r="AI24" i="1"/>
  <c r="AI22" i="1"/>
  <c r="AJ25" i="1"/>
  <c r="AN25" i="1" s="1"/>
  <c r="AV25" i="1" s="1"/>
  <c r="AJ23" i="1"/>
  <c r="AN23" i="1" s="1"/>
  <c r="AV23" i="1" s="1"/>
  <c r="AJ21" i="1"/>
  <c r="AN21" i="1" s="1"/>
  <c r="AV21" i="1" s="1"/>
  <c r="AI20" i="1"/>
  <c r="AI19" i="1"/>
  <c r="AJ18" i="1"/>
  <c r="AN18" i="1" s="1"/>
  <c r="AV18" i="1" s="1"/>
  <c r="AI17" i="1"/>
  <c r="AJ20" i="1"/>
  <c r="AN20" i="1" s="1"/>
  <c r="AV20" i="1" s="1"/>
  <c r="AI18" i="1"/>
  <c r="AJ16" i="1"/>
  <c r="AN16" i="1" s="1"/>
  <c r="AV16" i="1" s="1"/>
  <c r="AI15" i="1"/>
  <c r="AJ14" i="1"/>
  <c r="AN14" i="1" s="1"/>
  <c r="AV14" i="1" s="1"/>
  <c r="AI13" i="1"/>
  <c r="AJ12" i="1"/>
  <c r="AN12" i="1" s="1"/>
  <c r="AV12" i="1" s="1"/>
  <c r="AJ11" i="1"/>
  <c r="AN11" i="1" s="1"/>
  <c r="AV11" i="1" s="1"/>
  <c r="AJ19" i="1"/>
  <c r="AN19" i="1" s="1"/>
  <c r="AV19" i="1" s="1"/>
  <c r="AJ17" i="1"/>
  <c r="AN17" i="1" s="1"/>
  <c r="AV17" i="1" s="1"/>
  <c r="AI16" i="1"/>
  <c r="AJ15" i="1"/>
  <c r="AN15" i="1" s="1"/>
  <c r="AV15" i="1" s="1"/>
  <c r="AI14" i="1"/>
  <c r="AJ13" i="1"/>
  <c r="AN13" i="1" s="1"/>
  <c r="AV13" i="1" s="1"/>
  <c r="AI12" i="1"/>
  <c r="AI11" i="1"/>
  <c r="AJ10" i="1"/>
  <c r="AN10" i="1" s="1"/>
  <c r="AV10" i="1" s="1"/>
  <c r="AI9" i="1"/>
  <c r="AI8" i="1"/>
  <c r="AI26" i="1" s="1"/>
  <c r="AI10" i="1"/>
  <c r="AJ9" i="1"/>
  <c r="AN9" i="1" s="1"/>
  <c r="AV9" i="1" s="1"/>
  <c r="AJ8" i="1"/>
  <c r="I26" i="1"/>
  <c r="AM15" i="1"/>
  <c r="AK15" i="1"/>
  <c r="AF10" i="1"/>
  <c r="AE10" i="1" s="1"/>
  <c r="AC9" i="1"/>
  <c r="AG9" i="1" s="1"/>
  <c r="BA26" i="1"/>
  <c r="BB8" i="1"/>
  <c r="BB26" i="1" s="1"/>
  <c r="AF16" i="1"/>
  <c r="AE16" i="1" s="1"/>
  <c r="AD14" i="1"/>
  <c r="AF14" i="1" s="1"/>
  <c r="AE14" i="1" s="1"/>
  <c r="AA26" i="1"/>
  <c r="AC8" i="1"/>
  <c r="AD8" i="1"/>
  <c r="AM18" i="1" l="1"/>
  <c r="AK18" i="1"/>
  <c r="AM22" i="1"/>
  <c r="AK22" i="1"/>
  <c r="AC26" i="1"/>
  <c r="AM14" i="1"/>
  <c r="AK14" i="1"/>
  <c r="AD9" i="1"/>
  <c r="AF9" i="1" s="1"/>
  <c r="AE9" i="1" s="1"/>
  <c r="AM10" i="1"/>
  <c r="AK10" i="1"/>
  <c r="AU15" i="1"/>
  <c r="AL15" i="1"/>
  <c r="AJ26" i="1"/>
  <c r="AN8" i="1"/>
  <c r="AM24" i="1"/>
  <c r="AK24" i="1"/>
  <c r="N26" i="1"/>
  <c r="AF8" i="1"/>
  <c r="AK19" i="1"/>
  <c r="AM13" i="1"/>
  <c r="AK13" i="1"/>
  <c r="AM25" i="1"/>
  <c r="AK25" i="1"/>
  <c r="AK17" i="1"/>
  <c r="AK20" i="1"/>
  <c r="AK21" i="1"/>
  <c r="AK23" i="1"/>
  <c r="AG8" i="1"/>
  <c r="AG26" i="1" s="1"/>
  <c r="AM16" i="1"/>
  <c r="AK16" i="1"/>
  <c r="AM11" i="1"/>
  <c r="AK11" i="1"/>
  <c r="AD12" i="1"/>
  <c r="AF12" i="1" s="1"/>
  <c r="AE12" i="1" s="1"/>
  <c r="AU19" i="1"/>
  <c r="AL19" i="1"/>
  <c r="AU17" i="1"/>
  <c r="AL17" i="1"/>
  <c r="AU20" i="1"/>
  <c r="AL20" i="1"/>
  <c r="AU21" i="1"/>
  <c r="AL21" i="1"/>
  <c r="AU23" i="1"/>
  <c r="AL23" i="1"/>
  <c r="AT23" i="1" l="1"/>
  <c r="AW23" i="1"/>
  <c r="AT21" i="1"/>
  <c r="AW21" i="1"/>
  <c r="AT20" i="1"/>
  <c r="AW20" i="1"/>
  <c r="AT17" i="1"/>
  <c r="AW17" i="1"/>
  <c r="AT19" i="1"/>
  <c r="AW19" i="1"/>
  <c r="AM12" i="1"/>
  <c r="AK12" i="1"/>
  <c r="AL11" i="1"/>
  <c r="AU11" i="1"/>
  <c r="AL16" i="1"/>
  <c r="AU16" i="1"/>
  <c r="AD26" i="1"/>
  <c r="AU25" i="1"/>
  <c r="AL25" i="1"/>
  <c r="AU13" i="1"/>
  <c r="AL13" i="1"/>
  <c r="AF26" i="1"/>
  <c r="AE8" i="1"/>
  <c r="AN26" i="1"/>
  <c r="AV8" i="1"/>
  <c r="AV26" i="1" s="1"/>
  <c r="AW15" i="1"/>
  <c r="AT15" i="1"/>
  <c r="AM9" i="1"/>
  <c r="AK9" i="1"/>
  <c r="AL14" i="1"/>
  <c r="AU14" i="1"/>
  <c r="AL24" i="1"/>
  <c r="AU24" i="1"/>
  <c r="AL10" i="1"/>
  <c r="AU10" i="1"/>
  <c r="AL22" i="1"/>
  <c r="AU22" i="1"/>
  <c r="AL18" i="1"/>
  <c r="AU18" i="1"/>
  <c r="AT18" i="1" l="1"/>
  <c r="AW18" i="1"/>
  <c r="AT22" i="1"/>
  <c r="AW22" i="1"/>
  <c r="AW10" i="1"/>
  <c r="AT10" i="1"/>
  <c r="AT24" i="1"/>
  <c r="AW24" i="1"/>
  <c r="AT14" i="1"/>
  <c r="AW14" i="1"/>
  <c r="AL9" i="1"/>
  <c r="AU9" i="1"/>
  <c r="AE26" i="1"/>
  <c r="AM8" i="1"/>
  <c r="AK8" i="1"/>
  <c r="AK26" i="1" s="1"/>
  <c r="AW13" i="1"/>
  <c r="AT13" i="1"/>
  <c r="AT25" i="1"/>
  <c r="AW25" i="1"/>
  <c r="AT16" i="1"/>
  <c r="AW16" i="1"/>
  <c r="AT11" i="1"/>
  <c r="AW11" i="1"/>
  <c r="AL12" i="1"/>
  <c r="AU12" i="1"/>
  <c r="AT12" i="1" l="1"/>
  <c r="AW12" i="1"/>
  <c r="AM26" i="1"/>
  <c r="AU8" i="1"/>
  <c r="AU26" i="1" s="1"/>
  <c r="AL8" i="1"/>
  <c r="AT9" i="1"/>
  <c r="AW9" i="1"/>
  <c r="AL26" i="1" l="1"/>
  <c r="AT8" i="1"/>
  <c r="AT26" i="1" s="1"/>
  <c r="AW8" i="1"/>
  <c r="AW26" i="1" s="1"/>
  <c r="AN31" i="1" l="1"/>
  <c r="AL27" i="1"/>
  <c r="AL29" i="1"/>
</calcChain>
</file>

<file path=xl/sharedStrings.xml><?xml version="1.0" encoding="utf-8"?>
<sst xmlns="http://schemas.openxmlformats.org/spreadsheetml/2006/main" count="90" uniqueCount="71">
  <si>
    <t>№ п/п</t>
  </si>
  <si>
    <t>Наименование муниципальных образований</t>
  </si>
  <si>
    <t>муниципальные учреждения</t>
  </si>
  <si>
    <t>иные образовательные организации</t>
  </si>
  <si>
    <t>Численность КЦ</t>
  </si>
  <si>
    <t>в проект бюджета на 2022-2024гг</t>
  </si>
  <si>
    <t>2022 год</t>
  </si>
  <si>
    <t>Среднесложившийся коэффициент посещаемости</t>
  </si>
  <si>
    <t>Всего расходов на выплату компенсаций с учетом процента посещаемости в МО</t>
  </si>
  <si>
    <t>Количество месяцев функционирования (для иных ОО)</t>
  </si>
  <si>
    <t>Расходы на выплату компенсаций с учетом  функционирования</t>
  </si>
  <si>
    <t>Кроме того, средства на оплату банковских и почтовых услуг (при необходимости)</t>
  </si>
  <si>
    <t>Всего потребность на 2022 год по иным организациям</t>
  </si>
  <si>
    <t>ИТОГО объем средств на компенсационные выплаты, руб.</t>
  </si>
  <si>
    <t xml:space="preserve">в том числе </t>
  </si>
  <si>
    <t>количество ставок специалистов, чел.</t>
  </si>
  <si>
    <t>Только на зарплату</t>
  </si>
  <si>
    <t>Средства на исполнение полномочий, руб.</t>
  </si>
  <si>
    <t>Общая потребность в средствах на 2022 год, тыс.руб.</t>
  </si>
  <si>
    <t>Контингент детей, посещающих  образовательные организации, реализующие основную общеобразовательную программу дошкольного образования (чел.)</t>
  </si>
  <si>
    <t>Из них контингент детей, родители которых имеют право на компенсационные выплаты</t>
  </si>
  <si>
    <t>Размер родительской платы в месяц, руб. (при 100%-ной оплате), установленный в МО</t>
  </si>
  <si>
    <t>Расходы на выплату компенсации (руб.)</t>
  </si>
  <si>
    <t>Установленный средний размер родительской платы, руб.</t>
  </si>
  <si>
    <t>количество детей, посещающих  образовательные организации, реализующие образовательную программу дошкольного образования, из семей, имеющих 1 ребенка (чел.)</t>
  </si>
  <si>
    <t>количество детей, посещающих  образовательные организации, реализующие образовательную программу дошкольного образования, из семей, имеющих 2 детей (чел.)</t>
  </si>
  <si>
    <t>количество детей, посещающих  образовательные организации, реализующие образовательную программу дошкольного образования, из семей, имеющих 3 и более детей (чел.)</t>
  </si>
  <si>
    <t>в семьях, имеющих 1 ребенка (25%)</t>
  </si>
  <si>
    <t>В семьях, имеющих 2 детей (55%)</t>
  </si>
  <si>
    <t>В семьях, имеющих 3 и более детей (75%)</t>
  </si>
  <si>
    <t>Всего</t>
  </si>
  <si>
    <t>количество детей, посещающих  образовательные организации, реализующие основную общеобразовательную программу дошкольного образования, из семей, имеющих 1 ребенка (чел.)</t>
  </si>
  <si>
    <t>количество детей, посещающих  образовательные организации, реализующие основную общеобразовательную программу дошкольного образования, из семей, имеющих 2 несовершеннолетних детей (чел.)</t>
  </si>
  <si>
    <t>количество детей, посещающих  образовательные организации, реализующие основную общеобразовательную программу дошкольного образования, из семей, имеющих 3 и более несовершеннолетних детей (чел.)</t>
  </si>
  <si>
    <t>%</t>
  </si>
  <si>
    <t>Сумма, руб.</t>
  </si>
  <si>
    <t>объем средств на компенсационные выплаты , руб.</t>
  </si>
  <si>
    <t>расходы на перечисления компенсации родителям, посещающим иные организации, руб.</t>
  </si>
  <si>
    <t>в том числе на выплату компенсации, тыс.руб.</t>
  </si>
  <si>
    <t>в том числе на полномочия, тыс.руб.</t>
  </si>
  <si>
    <t>Утверждено в областной законе на 2020-2022гг, тыс. руб.</t>
  </si>
  <si>
    <t>4 % к 2020г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</si>
  <si>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</si>
  <si>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</si>
  <si>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</si>
  <si>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</si>
  <si>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</si>
  <si>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</si>
  <si>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</si>
  <si>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</si>
  <si>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</si>
  <si>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</si>
  <si>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</si>
  <si>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</si>
  <si>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</si>
  <si>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</si>
  <si>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</si>
  <si>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</si>
  <si>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</si>
  <si>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</si>
  <si>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>ИТОГО:</t>
  </si>
  <si>
    <t>х</t>
  </si>
  <si>
    <t>оклад ведущего специалиста</t>
  </si>
  <si>
    <t>было введено</t>
  </si>
  <si>
    <t>кол-во должностных окладов в год</t>
  </si>
  <si>
    <t>начисления</t>
  </si>
  <si>
    <t>средства на оплату труда с начислениями на год, тыс. руб.</t>
  </si>
  <si>
    <t>с 01.01.2022</t>
  </si>
  <si>
    <t>с 01.09.2020</t>
  </si>
  <si>
    <t>Приложение 13 к пояснительной записке 2022 года</t>
  </si>
  <si>
    <t xml:space="preserve">Расчет объема 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</si>
</sst>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,##0_р_."/>
    <numFmt numFmtId="165" formatCode="_-* #,##0_р_._-;\-* #,##0_р_._-;_-* \-_р_._-;_-@_-"/>
    <numFmt numFmtId="166" formatCode="0.0"/>
    <numFmt numFmtId="167" formatCode="#,##0.0"/>
    <numFmt numFmtId="168" formatCode="_-* #,##0.0_р_._-;\-* #,##0.0_р_._-;_-* \-_р_._-;_-@_-"/>
    <numFmt numFmtId="169" formatCode="0.0%"/>
    <numFmt numFmtId="170" formatCode="_-* #,##0.0_р_._-;\-* #,##0.0_р_._-;_-* \-?_р_._-;_-@_-"/>
    <numFmt numFmtId="171" formatCode="_-* #,##0_р_._-;\-* #,##0_р_._-;_-* \-?_р_._-;_-@_-"/>
    <numFmt numFmtId="172" formatCode="#,##0.0_р_."/>
    <numFmt numFmtId="173" formatCode="_(* #,##0.0_);_(* \(#,##0.0\);_(* \-??_);_(@_)"/>
    <numFmt numFmtId="174" formatCode="_(* #,##0.00_);_(* \(#,##0.00\);_(* \-??_);_(@_)"/>
    <numFmt numFmtId="175" formatCode="_(* #,##0.000_);_(* \(#,##0.000\);_(* \-??_);_(@_)"/>
    <numFmt numFmtId="176" formatCode="0.000%"/>
    <numFmt numFmtId="177" formatCode="_-* #,##0.0\ _₽_-;\-* #,##0.0\ _₽_-;_-* &quot;-&quot;?\ _₽_-;_-@_-"/>
    <numFmt numFmtId="178" formatCode="[Blue]\+#,##0.00;[Red]\-#,##0.00;&quot;-&quot;"/>
    <numFmt numFmtId="179" formatCode="00"/>
    <numFmt numFmtId="180" formatCode="_(* #,##0.00_);_(* \(#,##0.00\);_(* &quot;-&quot;??_);_(@_)"/>
    <numFmt numFmtId="181" formatCode="#,##0.00;[Red]\-#,##0.00;&quot;-&quot;"/>
    <numFmt numFmtId="182" formatCode="#,##0;[Red]\-#,##0;&quot;-&quot;"/>
    <numFmt numFmtId="183" formatCode="_-* #,##0.00_р_._-;\-* #,##0.00_р_._-;_-* \-??_р_._-;_-@_-"/>
  </numFmts>
  <fonts count="3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sz val="10"/>
      <color rgb="FFC0000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10">
    <xf numFmtId="0" fontId="0" fillId="0" borderId="0"/>
    <xf numFmtId="174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2" fillId="0" borderId="12">
      <alignment horizontal="left" indent="1"/>
    </xf>
    <xf numFmtId="0" fontId="23" fillId="0" borderId="13">
      <alignment horizontal="left" inden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9" fontId="26" fillId="0" borderId="0" applyFont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Border="0" applyProtection="0"/>
    <xf numFmtId="9" fontId="2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8" fontId="27" fillId="4" borderId="0" applyFont="0" applyFill="0" applyBorder="0" applyAlignment="0" applyProtection="0">
      <alignment horizontal="right" indent="1"/>
    </xf>
    <xf numFmtId="0" fontId="28" fillId="0" borderId="0" applyFill="0" applyBorder="0">
      <alignment horizontal="center" vertical="center" wrapText="1"/>
    </xf>
    <xf numFmtId="179" fontId="29" fillId="5" borderId="0">
      <alignment horizontal="right" vertical="center" indent="1"/>
    </xf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Border="0" applyProtection="0"/>
    <xf numFmtId="174" fontId="2" fillId="0" borderId="0" applyFill="0" applyBorder="0" applyAlignment="0" applyProtection="0"/>
    <xf numFmtId="181" fontId="26" fillId="0" borderId="0" applyFont="0" applyFill="0" applyBorder="0" applyProtection="0">
      <alignment horizontal="right" vertical="center" indent="1"/>
    </xf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82" fontId="26" fillId="0" borderId="0" applyFont="0" applyFill="0" applyBorder="0" applyProtection="0">
      <alignment horizontal="right" vertical="center" indent="1"/>
    </xf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Border="0" applyProtection="0"/>
    <xf numFmtId="174" fontId="2" fillId="0" borderId="0" applyBorder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Border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2" fillId="0" borderId="0" applyFill="0" applyBorder="0" applyAlignment="0" applyProtection="0"/>
    <xf numFmtId="183" fontId="8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3" fontId="8" fillId="0" borderId="0" applyFill="0" applyBorder="0" applyAlignment="0" applyProtection="0"/>
    <xf numFmtId="174" fontId="2" fillId="0" borderId="0" applyBorder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</cellStyleXfs>
  <cellXfs count="99">
    <xf numFmtId="0" fontId="0" fillId="0" borderId="0" xfId="0"/>
    <xf numFmtId="0" fontId="2" fillId="0" borderId="0" xfId="3" applyNumberFormat="1" applyFont="1" applyFill="1" applyBorder="1" applyAlignment="1" applyProtection="1"/>
    <xf numFmtId="2" fontId="2" fillId="0" borderId="0" xfId="3" applyNumberFormat="1" applyFont="1" applyFill="1" applyBorder="1" applyAlignment="1" applyProtection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/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3" applyNumberFormat="1" applyFont="1" applyFill="1" applyBorder="1" applyAlignment="1" applyProtection="1">
      <alignment vertical="center" wrapText="1"/>
    </xf>
    <xf numFmtId="0" fontId="4" fillId="0" borderId="2" xfId="3" applyNumberFormat="1" applyFont="1" applyFill="1" applyBorder="1" applyAlignment="1" applyProtection="1">
      <alignment horizontal="center" vertical="top" wrapText="1"/>
    </xf>
    <xf numFmtId="0" fontId="4" fillId="0" borderId="6" xfId="3" applyNumberFormat="1" applyFont="1" applyFill="1" applyBorder="1" applyAlignment="1" applyProtection="1">
      <alignment horizontal="center" vertical="top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/>
    </xf>
    <xf numFmtId="0" fontId="8" fillId="0" borderId="2" xfId="3" applyNumberFormat="1" applyFont="1" applyFill="1" applyBorder="1" applyAlignment="1" applyProtection="1">
      <alignment horizontal="left" vertical="center" wrapText="1"/>
    </xf>
    <xf numFmtId="164" fontId="8" fillId="0" borderId="2" xfId="3" applyNumberFormat="1" applyFont="1" applyFill="1" applyBorder="1" applyAlignment="1" applyProtection="1">
      <alignment horizontal="center" vertical="center"/>
    </xf>
    <xf numFmtId="165" fontId="8" fillId="0" borderId="2" xfId="3" applyNumberFormat="1" applyFont="1" applyFill="1" applyBorder="1" applyAlignment="1" applyProtection="1">
      <alignment horizontal="center" vertical="center"/>
    </xf>
    <xf numFmtId="166" fontId="8" fillId="0" borderId="4" xfId="3" applyNumberFormat="1" applyFont="1" applyFill="1" applyBorder="1" applyAlignment="1" applyProtection="1">
      <alignment horizontal="center" vertical="center"/>
    </xf>
    <xf numFmtId="4" fontId="8" fillId="0" borderId="2" xfId="3" applyNumberFormat="1" applyFont="1" applyFill="1" applyBorder="1" applyAlignment="1" applyProtection="1">
      <alignment horizontal="right" vertical="center"/>
    </xf>
    <xf numFmtId="2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 applyProtection="1">
      <alignment horizontal="right" vertical="center"/>
    </xf>
    <xf numFmtId="167" fontId="8" fillId="0" borderId="2" xfId="3" applyNumberFormat="1" applyFont="1" applyFill="1" applyBorder="1" applyAlignment="1" applyProtection="1">
      <alignment horizontal="center" vertical="center"/>
    </xf>
    <xf numFmtId="2" fontId="8" fillId="0" borderId="2" xfId="3" applyNumberFormat="1" applyFont="1" applyFill="1" applyBorder="1" applyAlignment="1" applyProtection="1">
      <alignment horizontal="center" vertical="center"/>
    </xf>
    <xf numFmtId="168" fontId="8" fillId="0" borderId="2" xfId="3" applyNumberFormat="1" applyFont="1" applyFill="1" applyBorder="1" applyAlignment="1" applyProtection="1">
      <alignment horizontal="center" vertical="center"/>
    </xf>
    <xf numFmtId="169" fontId="8" fillId="0" borderId="2" xfId="3" applyNumberFormat="1" applyFont="1" applyFill="1" applyBorder="1" applyAlignment="1">
      <alignment horizontal="center" vertical="center"/>
    </xf>
    <xf numFmtId="170" fontId="8" fillId="0" borderId="2" xfId="3" applyNumberFormat="1" applyFont="1" applyFill="1" applyBorder="1" applyAlignment="1" applyProtection="1">
      <alignment horizontal="right" vertical="center"/>
    </xf>
    <xf numFmtId="171" fontId="8" fillId="0" borderId="2" xfId="3" applyNumberFormat="1" applyFont="1" applyFill="1" applyBorder="1" applyAlignment="1" applyProtection="1">
      <alignment horizontal="right" vertical="center"/>
    </xf>
    <xf numFmtId="170" fontId="8" fillId="0" borderId="2" xfId="3" applyNumberFormat="1" applyFont="1" applyFill="1" applyBorder="1" applyAlignment="1" applyProtection="1">
      <alignment horizontal="center" vertical="center"/>
    </xf>
    <xf numFmtId="168" fontId="8" fillId="0" borderId="2" xfId="3" applyNumberFormat="1" applyFont="1" applyFill="1" applyBorder="1" applyAlignment="1" applyProtection="1">
      <alignment horizontal="right" vertical="center"/>
    </xf>
    <xf numFmtId="164" fontId="8" fillId="0" borderId="2" xfId="3" applyNumberFormat="1" applyFont="1" applyFill="1" applyBorder="1" applyAlignment="1" applyProtection="1">
      <alignment horizontal="right" vertical="center"/>
    </xf>
    <xf numFmtId="167" fontId="8" fillId="0" borderId="2" xfId="3" applyNumberFormat="1" applyFont="1" applyFill="1" applyBorder="1" applyAlignment="1" applyProtection="1">
      <alignment horizontal="right" vertical="center"/>
    </xf>
    <xf numFmtId="167" fontId="8" fillId="0" borderId="6" xfId="3" applyNumberFormat="1" applyFont="1" applyFill="1" applyBorder="1" applyAlignment="1" applyProtection="1">
      <alignment horizontal="right" vertical="center"/>
    </xf>
    <xf numFmtId="167" fontId="8" fillId="0" borderId="4" xfId="3" applyNumberFormat="1" applyFont="1" applyFill="1" applyBorder="1" applyAlignment="1" applyProtection="1">
      <alignment horizontal="right" vertical="center"/>
    </xf>
    <xf numFmtId="167" fontId="2" fillId="0" borderId="4" xfId="0" applyNumberFormat="1" applyFont="1" applyFill="1" applyBorder="1" applyAlignment="1" applyProtection="1"/>
    <xf numFmtId="167" fontId="2" fillId="0" borderId="7" xfId="0" applyNumberFormat="1" applyFont="1" applyFill="1" applyBorder="1" applyAlignment="1" applyProtection="1"/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0" borderId="2" xfId="3" applyNumberFormat="1" applyFont="1" applyFill="1" applyBorder="1" applyAlignment="1" applyProtection="1">
      <alignment horizontal="left" vertical="center"/>
    </xf>
    <xf numFmtId="166" fontId="8" fillId="2" borderId="6" xfId="3" applyNumberFormat="1" applyFont="1" applyFill="1" applyBorder="1" applyAlignment="1" applyProtection="1">
      <alignment horizontal="center" vertical="center"/>
    </xf>
    <xf numFmtId="164" fontId="9" fillId="0" borderId="2" xfId="3" applyNumberFormat="1" applyFont="1" applyFill="1" applyBorder="1" applyAlignment="1" applyProtection="1">
      <alignment horizontal="right" vertical="center"/>
    </xf>
    <xf numFmtId="166" fontId="8" fillId="2" borderId="4" xfId="3" applyNumberFormat="1" applyFont="1" applyFill="1" applyBorder="1" applyAlignment="1" applyProtection="1">
      <alignment horizontal="center" vertical="center"/>
    </xf>
    <xf numFmtId="170" fontId="9" fillId="0" borderId="2" xfId="3" applyNumberFormat="1" applyFont="1" applyFill="1" applyBorder="1" applyAlignment="1" applyProtection="1">
      <alignment horizontal="right" vertical="center"/>
    </xf>
    <xf numFmtId="167" fontId="9" fillId="0" borderId="2" xfId="3" applyNumberFormat="1" applyFont="1" applyFill="1" applyBorder="1" applyAlignment="1" applyProtection="1">
      <alignment horizontal="right" vertical="center"/>
    </xf>
    <xf numFmtId="0" fontId="10" fillId="0" borderId="2" xfId="3" applyNumberFormat="1" applyFont="1" applyFill="1" applyBorder="1" applyAlignment="1" applyProtection="1">
      <alignment horizontal="center" vertical="center"/>
    </xf>
    <xf numFmtId="164" fontId="10" fillId="0" borderId="2" xfId="3" applyNumberFormat="1" applyFont="1" applyFill="1" applyBorder="1" applyAlignment="1" applyProtection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</xf>
    <xf numFmtId="4" fontId="10" fillId="0" borderId="2" xfId="3" applyNumberFormat="1" applyFont="1" applyFill="1" applyBorder="1" applyAlignment="1" applyProtection="1">
      <alignment horizontal="right" vertical="center"/>
    </xf>
    <xf numFmtId="2" fontId="10" fillId="0" borderId="2" xfId="3" applyNumberFormat="1" applyFont="1" applyFill="1" applyBorder="1" applyAlignment="1">
      <alignment horizontal="center" vertical="center"/>
    </xf>
    <xf numFmtId="164" fontId="10" fillId="0" borderId="2" xfId="3" applyNumberFormat="1" applyFont="1" applyFill="1" applyBorder="1" applyAlignment="1" applyProtection="1">
      <alignment horizontal="right" vertical="center"/>
    </xf>
    <xf numFmtId="2" fontId="10" fillId="0" borderId="2" xfId="3" applyNumberFormat="1" applyFont="1" applyFill="1" applyBorder="1" applyAlignment="1" applyProtection="1">
      <alignment horizontal="center" vertical="center"/>
    </xf>
    <xf numFmtId="169" fontId="10" fillId="0" borderId="2" xfId="3" applyNumberFormat="1" applyFont="1" applyFill="1" applyBorder="1" applyAlignment="1">
      <alignment horizontal="center" vertical="center"/>
    </xf>
    <xf numFmtId="172" fontId="10" fillId="0" borderId="2" xfId="3" applyNumberFormat="1" applyFont="1" applyFill="1" applyBorder="1" applyAlignment="1" applyProtection="1">
      <alignment horizontal="center" vertical="center"/>
    </xf>
    <xf numFmtId="167" fontId="10" fillId="0" borderId="2" xfId="3" applyNumberFormat="1" applyFont="1" applyFill="1" applyBorder="1" applyAlignment="1" applyProtection="1">
      <alignment horizontal="right" vertical="center"/>
    </xf>
    <xf numFmtId="167" fontId="10" fillId="0" borderId="6" xfId="3" applyNumberFormat="1" applyFont="1" applyFill="1" applyBorder="1" applyAlignment="1" applyProtection="1">
      <alignment horizontal="right" vertical="center"/>
    </xf>
    <xf numFmtId="167" fontId="10" fillId="0" borderId="4" xfId="3" applyNumberFormat="1" applyFont="1" applyFill="1" applyBorder="1" applyAlignment="1" applyProtection="1">
      <alignment horizontal="right" vertical="center"/>
    </xf>
    <xf numFmtId="167" fontId="10" fillId="0" borderId="7" xfId="3" applyNumberFormat="1" applyFont="1" applyFill="1" applyBorder="1" applyAlignment="1" applyProtection="1">
      <alignment horizontal="right" vertical="center"/>
    </xf>
    <xf numFmtId="167" fontId="10" fillId="3" borderId="4" xfId="3" applyNumberFormat="1" applyFont="1" applyFill="1" applyBorder="1" applyAlignment="1" applyProtection="1">
      <alignment horizontal="right" vertical="center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/>
    <xf numFmtId="0" fontId="13" fillId="0" borderId="0" xfId="3" applyNumberFormat="1" applyFont="1" applyFill="1" applyBorder="1" applyAlignment="1" applyProtection="1">
      <alignment horizontal="center"/>
    </xf>
    <xf numFmtId="9" fontId="12" fillId="0" borderId="0" xfId="3" applyNumberFormat="1" applyFont="1" applyFill="1" applyBorder="1"/>
    <xf numFmtId="2" fontId="11" fillId="0" borderId="0" xfId="3" applyNumberFormat="1" applyFont="1" applyFill="1" applyBorder="1" applyAlignment="1" applyProtection="1">
      <alignment horizontal="center"/>
    </xf>
    <xf numFmtId="3" fontId="14" fillId="0" borderId="0" xfId="3" applyNumberFormat="1" applyFont="1" applyFill="1" applyBorder="1" applyAlignment="1" applyProtection="1"/>
    <xf numFmtId="169" fontId="15" fillId="0" borderId="0" xfId="2" applyNumberFormat="1" applyFont="1" applyFill="1" applyBorder="1" applyAlignment="1">
      <alignment wrapText="1"/>
    </xf>
    <xf numFmtId="3" fontId="16" fillId="0" borderId="0" xfId="0" applyNumberFormat="1" applyFont="1" applyFill="1" applyBorder="1" applyAlignment="1" applyProtection="1"/>
    <xf numFmtId="0" fontId="17" fillId="0" borderId="0" xfId="3" applyNumberFormat="1" applyFont="1" applyFill="1" applyBorder="1" applyAlignment="1" applyProtection="1">
      <alignment horizontal="center"/>
    </xf>
    <xf numFmtId="164" fontId="11" fillId="0" borderId="0" xfId="3" applyNumberFormat="1" applyFont="1" applyFill="1" applyBorder="1" applyAlignment="1" applyProtection="1"/>
    <xf numFmtId="2" fontId="12" fillId="0" borderId="0" xfId="3" applyNumberFormat="1" applyFont="1" applyFill="1" applyBorder="1" applyAlignment="1" applyProtection="1"/>
    <xf numFmtId="0" fontId="18" fillId="0" borderId="0" xfId="3" applyNumberFormat="1" applyFont="1" applyFill="1" applyBorder="1" applyAlignment="1" applyProtection="1"/>
    <xf numFmtId="173" fontId="2" fillId="0" borderId="4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 applyProtection="1"/>
    <xf numFmtId="0" fontId="14" fillId="0" borderId="0" xfId="3" applyNumberFormat="1" applyFont="1" applyFill="1" applyBorder="1" applyAlignment="1" applyProtection="1"/>
    <xf numFmtId="174" fontId="2" fillId="0" borderId="4" xfId="3" applyNumberFormat="1" applyFont="1" applyFill="1" applyBorder="1" applyAlignment="1">
      <alignment vertical="center" wrapText="1"/>
    </xf>
    <xf numFmtId="174" fontId="18" fillId="0" borderId="0" xfId="3" applyNumberFormat="1" applyFont="1" applyFill="1" applyBorder="1" applyAlignment="1">
      <alignment vertical="center" wrapText="1"/>
    </xf>
    <xf numFmtId="173" fontId="2" fillId="0" borderId="0" xfId="1" applyNumberFormat="1" applyFill="1" applyBorder="1" applyAlignment="1" applyProtection="1"/>
    <xf numFmtId="164" fontId="2" fillId="0" borderId="0" xfId="3" applyNumberFormat="1" applyFont="1" applyFill="1" applyBorder="1" applyAlignment="1" applyProtection="1"/>
    <xf numFmtId="175" fontId="2" fillId="0" borderId="4" xfId="3" applyNumberFormat="1" applyFont="1" applyFill="1" applyBorder="1" applyAlignment="1">
      <alignment vertical="center" wrapText="1"/>
    </xf>
    <xf numFmtId="1" fontId="2" fillId="0" borderId="0" xfId="3" applyNumberFormat="1" applyFont="1" applyFill="1" applyBorder="1" applyAlignment="1">
      <alignment vertical="center" wrapText="1"/>
    </xf>
    <xf numFmtId="1" fontId="2" fillId="0" borderId="0" xfId="3" applyNumberFormat="1" applyFont="1" applyFill="1" applyBorder="1" applyAlignment="1" applyProtection="1"/>
    <xf numFmtId="176" fontId="2" fillId="0" borderId="0" xfId="2" applyNumberFormat="1" applyFont="1" applyFill="1" applyBorder="1" applyAlignment="1" applyProtection="1"/>
    <xf numFmtId="174" fontId="2" fillId="0" borderId="0" xfId="3" applyNumberFormat="1" applyFont="1" applyFill="1" applyBorder="1" applyAlignment="1">
      <alignment vertical="center" wrapText="1"/>
    </xf>
    <xf numFmtId="0" fontId="14" fillId="0" borderId="0" xfId="4" applyNumberFormat="1" applyFont="1" applyFill="1" applyBorder="1" applyAlignment="1" applyProtection="1"/>
    <xf numFmtId="0" fontId="2" fillId="0" borderId="0" xfId="4" applyNumberFormat="1" applyFont="1" applyFill="1" applyBorder="1" applyAlignment="1" applyProtection="1"/>
    <xf numFmtId="177" fontId="2" fillId="0" borderId="0" xfId="4" applyNumberFormat="1" applyFont="1" applyFill="1" applyBorder="1" applyAlignment="1" applyProtection="1"/>
    <xf numFmtId="177" fontId="20" fillId="0" borderId="0" xfId="4" applyNumberFormat="1" applyFont="1" applyFill="1" applyBorder="1" applyAlignment="1" applyProtection="1"/>
    <xf numFmtId="0" fontId="2" fillId="0" borderId="0" xfId="3" applyNumberFormat="1" applyFont="1" applyFill="1" applyBorder="1" applyAlignment="1" applyProtection="1">
      <alignment horizontal="right"/>
    </xf>
    <xf numFmtId="0" fontId="4" fillId="0" borderId="4" xfId="3" applyNumberFormat="1" applyFont="1" applyFill="1" applyBorder="1" applyAlignment="1" applyProtection="1">
      <alignment horizontal="left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top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10" xfId="3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2" fontId="4" fillId="0" borderId="2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10">
    <cellStyle name="Excel Built-in Normal" xfId="5"/>
    <cellStyle name="Заголовок 1 2" xfId="6"/>
    <cellStyle name="Заголовок 2 2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3" xfId="12"/>
    <cellStyle name="Обычный 10 3" xfId="13"/>
    <cellStyle name="Обычный 10 3 2" xfId="14"/>
    <cellStyle name="Обычный 11" xfId="15"/>
    <cellStyle name="Обычный 11 2" xfId="16"/>
    <cellStyle name="Обычный 12" xfId="3"/>
    <cellStyle name="Обычный 12 2" xfId="4"/>
    <cellStyle name="Обычный 13" xfId="17"/>
    <cellStyle name="Обычный 13 2" xfId="18"/>
    <cellStyle name="Обычный 14" xfId="19"/>
    <cellStyle name="Обычный 14 2" xfId="20"/>
    <cellStyle name="Обычный 15" xfId="21"/>
    <cellStyle name="Обычный 15 2" xfId="22"/>
    <cellStyle name="Обычный 16" xfId="23"/>
    <cellStyle name="Обычный 16 2" xfId="24"/>
    <cellStyle name="Обычный 17" xfId="25"/>
    <cellStyle name="Обычный 17 2" xfId="26"/>
    <cellStyle name="Обычный 18" xfId="27"/>
    <cellStyle name="Обычный 18 2" xfId="28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34"/>
    <cellStyle name="Обычный 2 2 3" xfId="35"/>
    <cellStyle name="Обычный 2 2 3 2" xfId="36"/>
    <cellStyle name="Обычный 2 2 4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_Расчет норматива" xfId="43"/>
    <cellStyle name="Обычный 20" xfId="44"/>
    <cellStyle name="Обычный 20 2" xfId="45"/>
    <cellStyle name="Обычный 21" xfId="46"/>
    <cellStyle name="Обычный 22" xfId="47"/>
    <cellStyle name="Обычный 23" xfId="48"/>
    <cellStyle name="Обычный 24" xfId="49"/>
    <cellStyle name="Обычный 25" xfId="50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" xfId="2" builtinId="5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" xfId="1" builtinId="3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233"/>
    <cellStyle name="Финансовый 14" xfId="234"/>
    <cellStyle name="Финансовый 15" xfId="235"/>
    <cellStyle name="Финансовый 16" xfId="236"/>
    <cellStyle name="Финансовый 17" xfId="237"/>
    <cellStyle name="Финансовый 2" xfId="238"/>
    <cellStyle name="Финансовый 2 10" xfId="239"/>
    <cellStyle name="Финансовый 2 11" xfId="240"/>
    <cellStyle name="Финансовый 2 12" xfId="241"/>
    <cellStyle name="Финансовый 2 2" xfId="242"/>
    <cellStyle name="Финансовый 2 2 10" xfId="243"/>
    <cellStyle name="Финансовый 2 2 11" xfId="244"/>
    <cellStyle name="Финансовый 2 2 2" xfId="245"/>
    <cellStyle name="Финансовый 2 2 2 2" xfId="246"/>
    <cellStyle name="Финансовый 2 2 2 2 2" xfId="247"/>
    <cellStyle name="Финансовый 2 2 2 3" xfId="248"/>
    <cellStyle name="Финансовый 2 2 2_Школы" xfId="249"/>
    <cellStyle name="Финансовый 2 2 3" xfId="250"/>
    <cellStyle name="Финансовый 2 2 3 2" xfId="251"/>
    <cellStyle name="Финансовый 2 2 4" xfId="252"/>
    <cellStyle name="Финансовый 2 2 4 2" xfId="253"/>
    <cellStyle name="Финансовый 2 2 5" xfId="254"/>
    <cellStyle name="Финансовый 2 2 5 2" xfId="255"/>
    <cellStyle name="Финансовый 2 2 6" xfId="256"/>
    <cellStyle name="Финансовый 2 2 6 2" xfId="257"/>
    <cellStyle name="Финансовый 2 2 7" xfId="258"/>
    <cellStyle name="Финансовый 2 2 8" xfId="259"/>
    <cellStyle name="Финансовый 2 2 9" xfId="260"/>
    <cellStyle name="Финансовый 2 2_Школы" xfId="261"/>
    <cellStyle name="Финансовый 2 3" xfId="262"/>
    <cellStyle name="Финансовый 2 3 2" xfId="263"/>
    <cellStyle name="Финансовый 2 3 2 2" xfId="264"/>
    <cellStyle name="Финансовый 2 3 3" xfId="265"/>
    <cellStyle name="Финансовый 2 3_Школы" xfId="266"/>
    <cellStyle name="Финансовый 2 4" xfId="267"/>
    <cellStyle name="Финансовый 2 4 2" xfId="268"/>
    <cellStyle name="Финансовый 2 5" xfId="269"/>
    <cellStyle name="Финансовый 2 5 2" xfId="270"/>
    <cellStyle name="Финансовый 2 6" xfId="271"/>
    <cellStyle name="Финансовый 2 6 2" xfId="272"/>
    <cellStyle name="Финансовый 2 7" xfId="273"/>
    <cellStyle name="Финансовый 2 7 2" xfId="274"/>
    <cellStyle name="Финансовый 2 8" xfId="275"/>
    <cellStyle name="Финансовый 2 8 2" xfId="276"/>
    <cellStyle name="Финансовый 2 9" xfId="277"/>
    <cellStyle name="Финансовый 2_Школы" xfId="278"/>
    <cellStyle name="Финансовый 3" xfId="279"/>
    <cellStyle name="Финансовый 3 10" xfId="280"/>
    <cellStyle name="Финансовый 3 11" xfId="281"/>
    <cellStyle name="Финансовый 3 2" xfId="282"/>
    <cellStyle name="Финансовый 3 2 2" xfId="283"/>
    <cellStyle name="Финансовый 3 2 2 2" xfId="284"/>
    <cellStyle name="Финансовый 3 2 3" xfId="285"/>
    <cellStyle name="Финансовый 3 2_Школы" xfId="286"/>
    <cellStyle name="Финансовый 3 3" xfId="287"/>
    <cellStyle name="Финансовый 3 3 2" xfId="288"/>
    <cellStyle name="Финансовый 3 4" xfId="289"/>
    <cellStyle name="Финансовый 3 4 2" xfId="290"/>
    <cellStyle name="Финансовый 3 5" xfId="291"/>
    <cellStyle name="Финансовый 3 5 2" xfId="292"/>
    <cellStyle name="Финансовый 3 6" xfId="293"/>
    <cellStyle name="Финансовый 3 6 2" xfId="294"/>
    <cellStyle name="Финансовый 3 7" xfId="295"/>
    <cellStyle name="Финансовый 3 8" xfId="296"/>
    <cellStyle name="Финансовый 3 9" xfId="297"/>
    <cellStyle name="Финансовый 3_Школы" xfId="298"/>
    <cellStyle name="Финансовый 4" xfId="299"/>
    <cellStyle name="Финансовый 4 10" xfId="300"/>
    <cellStyle name="Финансовый 4 11" xfId="301"/>
    <cellStyle name="Финансовый 4 2" xfId="302"/>
    <cellStyle name="Финансовый 4 2 10" xfId="303"/>
    <cellStyle name="Финансовый 4 2 2" xfId="304"/>
    <cellStyle name="Финансовый 4 2 2 2" xfId="305"/>
    <cellStyle name="Финансовый 4 2 2 2 2" xfId="306"/>
    <cellStyle name="Финансовый 4 2 2 3" xfId="307"/>
    <cellStyle name="Финансовый 4 2 2_Школы" xfId="308"/>
    <cellStyle name="Финансовый 4 2 3" xfId="309"/>
    <cellStyle name="Финансовый 4 2 3 2" xfId="310"/>
    <cellStyle name="Финансовый 4 2 4" xfId="311"/>
    <cellStyle name="Финансовый 4 2 4 2" xfId="312"/>
    <cellStyle name="Финансовый 4 2 5" xfId="313"/>
    <cellStyle name="Финансовый 4 2 5 2" xfId="314"/>
    <cellStyle name="Финансовый 4 2 6" xfId="315"/>
    <cellStyle name="Финансовый 4 2 6 2" xfId="316"/>
    <cellStyle name="Финансовый 4 2 7" xfId="317"/>
    <cellStyle name="Финансовый 4 2 8" xfId="318"/>
    <cellStyle name="Финансовый 4 2 9" xfId="319"/>
    <cellStyle name="Финансовый 4 2_Школы" xfId="320"/>
    <cellStyle name="Финансовый 4 3" xfId="321"/>
    <cellStyle name="Финансовый 4 3 10" xfId="322"/>
    <cellStyle name="Финансовый 4 3 2" xfId="323"/>
    <cellStyle name="Финансовый 4 3 2 2" xfId="324"/>
    <cellStyle name="Финансовый 4 3 2 2 2" xfId="325"/>
    <cellStyle name="Финансовый 4 3 2 3" xfId="326"/>
    <cellStyle name="Финансовый 4 3 2_Школы" xfId="327"/>
    <cellStyle name="Финансовый 4 3 3" xfId="328"/>
    <cellStyle name="Финансовый 4 3 3 2" xfId="329"/>
    <cellStyle name="Финансовый 4 3 4" xfId="330"/>
    <cellStyle name="Финансовый 4 3 4 2" xfId="331"/>
    <cellStyle name="Финансовый 4 3 5" xfId="332"/>
    <cellStyle name="Финансовый 4 3 5 2" xfId="333"/>
    <cellStyle name="Финансовый 4 3 6" xfId="334"/>
    <cellStyle name="Финансовый 4 3 6 2" xfId="335"/>
    <cellStyle name="Финансовый 4 3 7" xfId="336"/>
    <cellStyle name="Финансовый 4 3 8" xfId="337"/>
    <cellStyle name="Финансовый 4 3 9" xfId="338"/>
    <cellStyle name="Финансовый 4 3_Школы" xfId="339"/>
    <cellStyle name="Финансовый 4 4" xfId="340"/>
    <cellStyle name="Финансовый 4 4 10" xfId="341"/>
    <cellStyle name="Финансовый 4 4 2" xfId="342"/>
    <cellStyle name="Финансовый 4 4 2 2" xfId="343"/>
    <cellStyle name="Финансовый 4 4 2 2 2" xfId="344"/>
    <cellStyle name="Финансовый 4 4 2 3" xfId="345"/>
    <cellStyle name="Финансовый 4 4 2_Школы" xfId="346"/>
    <cellStyle name="Финансовый 4 4 3" xfId="347"/>
    <cellStyle name="Финансовый 4 4 3 2" xfId="348"/>
    <cellStyle name="Финансовый 4 4 4" xfId="349"/>
    <cellStyle name="Финансовый 4 4 4 2" xfId="350"/>
    <cellStyle name="Финансовый 4 4 5" xfId="351"/>
    <cellStyle name="Финансовый 4 4 6" xfId="352"/>
    <cellStyle name="Финансовый 4 4 7" xfId="353"/>
    <cellStyle name="Финансовый 4 4 8" xfId="354"/>
    <cellStyle name="Финансовый 4 4 9" xfId="355"/>
    <cellStyle name="Финансовый 4 4_Школы" xfId="356"/>
    <cellStyle name="Финансовый 4 5" xfId="357"/>
    <cellStyle name="Финансовый 4 5 2" xfId="358"/>
    <cellStyle name="Финансовый 4 5 2 2" xfId="359"/>
    <cellStyle name="Финансовый 4 5 3" xfId="360"/>
    <cellStyle name="Финансовый 4 5_Школы" xfId="361"/>
    <cellStyle name="Финансовый 4 6" xfId="362"/>
    <cellStyle name="Финансовый 4 6 2" xfId="363"/>
    <cellStyle name="Финансовый 4 7" xfId="364"/>
    <cellStyle name="Финансовый 4 7 2" xfId="365"/>
    <cellStyle name="Финансовый 4 8" xfId="366"/>
    <cellStyle name="Финансовый 4 8 2" xfId="367"/>
    <cellStyle name="Финансовый 4 9" xfId="368"/>
    <cellStyle name="Финансовый 4 9 2" xfId="369"/>
    <cellStyle name="Финансовый 4_Школы" xfId="370"/>
    <cellStyle name="Финансовый 5" xfId="371"/>
    <cellStyle name="Финансовый 5 10" xfId="372"/>
    <cellStyle name="Финансовый 5 11" xfId="373"/>
    <cellStyle name="Финансовый 5 2" xfId="374"/>
    <cellStyle name="Финансовый 5 2 2" xfId="375"/>
    <cellStyle name="Финансовый 5 2 2 2" xfId="376"/>
    <cellStyle name="Финансовый 5 2 3" xfId="377"/>
    <cellStyle name="Финансовый 5 2_Школы" xfId="378"/>
    <cellStyle name="Финансовый 5 3" xfId="379"/>
    <cellStyle name="Финансовый 5 3 2" xfId="380"/>
    <cellStyle name="Финансовый 5 4" xfId="381"/>
    <cellStyle name="Финансовый 5 4 2" xfId="382"/>
    <cellStyle name="Финансовый 5 5" xfId="383"/>
    <cellStyle name="Финансовый 5 5 2" xfId="384"/>
    <cellStyle name="Финансовый 5 6" xfId="385"/>
    <cellStyle name="Финансовый 5 6 2" xfId="386"/>
    <cellStyle name="Финансовый 5 7" xfId="387"/>
    <cellStyle name="Финансовый 5 7 2" xfId="388"/>
    <cellStyle name="Финансовый 5 8" xfId="389"/>
    <cellStyle name="Финансовый 5 9" xfId="390"/>
    <cellStyle name="Финансовый 5_Школы" xfId="391"/>
    <cellStyle name="Финансовый 6" xfId="392"/>
    <cellStyle name="Финансовый 6 2" xfId="393"/>
    <cellStyle name="Финансовый 6 2 2" xfId="394"/>
    <cellStyle name="Финансовый 6 3" xfId="395"/>
    <cellStyle name="Финансовый 6 4" xfId="396"/>
    <cellStyle name="Финансовый 6_Школы" xfId="397"/>
    <cellStyle name="Финансовый 7" xfId="398"/>
    <cellStyle name="Финансовый 7 2" xfId="399"/>
    <cellStyle name="Финансовый 7 2 2" xfId="400"/>
    <cellStyle name="Финансовый 7 3" xfId="401"/>
    <cellStyle name="Финансовый 7 3 2" xfId="402"/>
    <cellStyle name="Финансовый 7 4" xfId="403"/>
    <cellStyle name="Финансовый 7 4 2" xfId="404"/>
    <cellStyle name="Финансовый 7 5" xfId="405"/>
    <cellStyle name="Финансовый 8" xfId="406"/>
    <cellStyle name="Финансовый 8 2" xfId="407"/>
    <cellStyle name="Финансовый 9" xfId="408"/>
    <cellStyle name="Финансовый 9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45"/>
  <sheetViews>
    <sheetView tabSelected="1" view="pageBreakPreview" zoomScale="90" zoomScaleNormal="85" zoomScaleSheetLayoutView="90" workbookViewId="0">
      <pane xSplit="3" ySplit="7" topLeftCell="O8" activePane="bottomRight" state="frozen"/>
      <selection activeCell="D26" sqref="D26"/>
      <selection pane="topRight" activeCell="D26" sqref="D26"/>
      <selection pane="bottomLeft" activeCell="D26" sqref="D26"/>
      <selection pane="bottomRight" activeCell="AW3" sqref="AW3:AW7"/>
    </sheetView>
  </sheetViews>
  <sheetFormatPr defaultColWidth="9.140625" defaultRowHeight="12.75" x14ac:dyDescent="0.2"/>
  <cols>
    <col min="1" max="1" width="4.85546875" style="1" customWidth="1"/>
    <col min="2" max="2" width="14.140625" style="1" customWidth="1"/>
    <col min="3" max="3" width="19" style="1" customWidth="1"/>
    <col min="4" max="4" width="12.85546875" style="1" customWidth="1"/>
    <col min="5" max="5" width="21.5703125" style="1" customWidth="1"/>
    <col min="6" max="6" width="20.7109375" style="1" customWidth="1"/>
    <col min="7" max="7" width="22.28515625" style="1" customWidth="1"/>
    <col min="8" max="8" width="16.140625" style="1" customWidth="1"/>
    <col min="9" max="9" width="16.5703125" style="1" customWidth="1"/>
    <col min="10" max="10" width="15.7109375" style="1" customWidth="1"/>
    <col min="11" max="11" width="17.28515625" style="1" customWidth="1"/>
    <col min="12" max="12" width="16" style="1" customWidth="1"/>
    <col min="13" max="13" width="17.42578125" style="2" customWidth="1"/>
    <col min="14" max="14" width="15.28515625" style="1" customWidth="1"/>
    <col min="15" max="15" width="16.28515625" style="1" customWidth="1"/>
    <col min="16" max="16" width="15.5703125" style="1" customWidth="1"/>
    <col min="17" max="17" width="21" style="1" customWidth="1"/>
    <col min="18" max="18" width="26.140625" style="1" customWidth="1"/>
    <col min="19" max="19" width="26.5703125" style="1" customWidth="1"/>
    <col min="20" max="20" width="13.7109375" style="1" customWidth="1"/>
    <col min="21" max="21" width="11.42578125" style="1" customWidth="1"/>
    <col min="22" max="22" width="10.140625" style="1" customWidth="1"/>
    <col min="23" max="23" width="9.42578125" style="1" customWidth="1"/>
    <col min="24" max="24" width="10" style="1" bestFit="1" customWidth="1"/>
    <col min="25" max="25" width="17" style="1" customWidth="1"/>
    <col min="26" max="26" width="18.140625" style="1" customWidth="1"/>
    <col min="27" max="27" width="16" style="1" customWidth="1"/>
    <col min="28" max="28" width="8.28515625" style="1" customWidth="1"/>
    <col min="29" max="29" width="11.85546875" style="1" customWidth="1"/>
    <col min="30" max="30" width="12.5703125" style="1" customWidth="1"/>
    <col min="31" max="31" width="16.28515625" style="1" hidden="1" customWidth="1"/>
    <col min="32" max="32" width="16.7109375" style="1" hidden="1" customWidth="1"/>
    <col min="33" max="33" width="14.7109375" style="1" hidden="1" customWidth="1"/>
    <col min="34" max="34" width="13.85546875" style="1" hidden="1" customWidth="1"/>
    <col min="35" max="35" width="14" style="1" hidden="1" customWidth="1"/>
    <col min="36" max="36" width="15.140625" style="1" hidden="1" customWidth="1"/>
    <col min="37" max="37" width="14.28515625" style="1" hidden="1" customWidth="1"/>
    <col min="38" max="39" width="12.140625" style="1" hidden="1" customWidth="1"/>
    <col min="40" max="40" width="10.85546875" style="1" hidden="1" customWidth="1"/>
    <col min="41" max="48" width="15.28515625" style="1" hidden="1" customWidth="1"/>
    <col min="49" max="49" width="15.28515625" style="1" customWidth="1"/>
    <col min="50" max="50" width="11.7109375" style="1" customWidth="1"/>
    <col min="51" max="51" width="12.42578125" style="1" customWidth="1"/>
    <col min="52" max="54" width="11.7109375" style="1" customWidth="1"/>
    <col min="55" max="246" width="9.140625" style="1"/>
    <col min="247" max="247" width="4.85546875" style="1" customWidth="1"/>
    <col min="248" max="248" width="14.140625" style="1" customWidth="1"/>
    <col min="249" max="249" width="13.7109375" style="1" customWidth="1"/>
    <col min="250" max="250" width="12.85546875" style="1" customWidth="1"/>
    <col min="251" max="251" width="13" style="1" customWidth="1"/>
    <col min="252" max="252" width="15.42578125" style="1" customWidth="1"/>
    <col min="253" max="253" width="15.28515625" style="1" customWidth="1"/>
    <col min="254" max="255" width="9.5703125" style="1" customWidth="1"/>
    <col min="256" max="256" width="11.7109375" style="1" customWidth="1"/>
    <col min="257" max="258" width="13.140625" style="1" customWidth="1"/>
    <col min="259" max="259" width="14.7109375" style="1" customWidth="1"/>
    <col min="260" max="260" width="13.140625" style="1" customWidth="1"/>
    <col min="261" max="261" width="11.28515625" style="1" customWidth="1"/>
    <col min="262" max="262" width="13.28515625" style="1" customWidth="1"/>
    <col min="263" max="263" width="13.7109375" style="1" customWidth="1"/>
    <col min="264" max="264" width="13.28515625" style="1" customWidth="1"/>
    <col min="265" max="265" width="16.28515625" style="1" customWidth="1"/>
    <col min="266" max="267" width="16.7109375" style="1" customWidth="1"/>
    <col min="268" max="268" width="11.85546875" style="1" customWidth="1"/>
    <col min="269" max="269" width="11.42578125" style="1" customWidth="1"/>
    <col min="270" max="270" width="10.140625" style="1" customWidth="1"/>
    <col min="271" max="271" width="9.42578125" style="1" customWidth="1"/>
    <col min="272" max="272" width="9.5703125" style="1" customWidth="1"/>
    <col min="273" max="273" width="9.85546875" style="1" customWidth="1"/>
    <col min="274" max="274" width="9.7109375" style="1" customWidth="1"/>
    <col min="275" max="275" width="11.42578125" style="1" customWidth="1"/>
    <col min="276" max="276" width="8.28515625" style="1" customWidth="1"/>
    <col min="277" max="277" width="11.85546875" style="1" customWidth="1"/>
    <col min="278" max="278" width="11.140625" style="1" customWidth="1"/>
    <col min="279" max="279" width="14.28515625" style="1" customWidth="1"/>
    <col min="280" max="280" width="13" style="1" customWidth="1"/>
    <col min="281" max="281" width="11" style="1" customWidth="1"/>
    <col min="282" max="282" width="9.5703125" style="1" customWidth="1"/>
    <col min="283" max="283" width="14" style="1" customWidth="1"/>
    <col min="284" max="284" width="12.140625" style="1" customWidth="1"/>
    <col min="285" max="285" width="14.28515625" style="1" customWidth="1"/>
    <col min="286" max="286" width="9.140625" style="1" customWidth="1"/>
    <col min="287" max="288" width="12.140625" style="1" customWidth="1"/>
    <col min="289" max="289" width="10.85546875" style="1" customWidth="1"/>
    <col min="290" max="290" width="13" style="1" customWidth="1"/>
    <col min="291" max="291" width="9.85546875" style="1" customWidth="1"/>
    <col min="292" max="298" width="9.140625" style="1" customWidth="1"/>
    <col min="299" max="299" width="10.5703125" style="1" customWidth="1"/>
    <col min="300" max="300" width="11.42578125" style="1" customWidth="1"/>
    <col min="301" max="301" width="13.28515625" style="1" customWidth="1"/>
    <col min="302" max="302" width="13" style="1" customWidth="1"/>
    <col min="303" max="303" width="16.7109375" style="1" customWidth="1"/>
    <col min="304" max="304" width="13.140625" style="1" customWidth="1"/>
    <col min="305" max="305" width="14.28515625" style="1" customWidth="1"/>
    <col min="306" max="306" width="11.85546875" style="1" customWidth="1"/>
    <col min="307" max="307" width="14.28515625" style="1" customWidth="1"/>
    <col min="308" max="309" width="9.140625" style="1" customWidth="1"/>
    <col min="310" max="502" width="9.140625" style="1"/>
    <col min="503" max="503" width="4.85546875" style="1" customWidth="1"/>
    <col min="504" max="504" width="14.140625" style="1" customWidth="1"/>
    <col min="505" max="505" width="13.7109375" style="1" customWidth="1"/>
    <col min="506" max="506" width="12.85546875" style="1" customWidth="1"/>
    <col min="507" max="507" width="13" style="1" customWidth="1"/>
    <col min="508" max="508" width="15.42578125" style="1" customWidth="1"/>
    <col min="509" max="509" width="15.28515625" style="1" customWidth="1"/>
    <col min="510" max="511" width="9.5703125" style="1" customWidth="1"/>
    <col min="512" max="512" width="11.7109375" style="1" customWidth="1"/>
    <col min="513" max="514" width="13.140625" style="1" customWidth="1"/>
    <col min="515" max="515" width="14.7109375" style="1" customWidth="1"/>
    <col min="516" max="516" width="13.140625" style="1" customWidth="1"/>
    <col min="517" max="517" width="11.28515625" style="1" customWidth="1"/>
    <col min="518" max="518" width="13.28515625" style="1" customWidth="1"/>
    <col min="519" max="519" width="13.7109375" style="1" customWidth="1"/>
    <col min="520" max="520" width="13.28515625" style="1" customWidth="1"/>
    <col min="521" max="521" width="16.28515625" style="1" customWidth="1"/>
    <col min="522" max="523" width="16.7109375" style="1" customWidth="1"/>
    <col min="524" max="524" width="11.85546875" style="1" customWidth="1"/>
    <col min="525" max="525" width="11.42578125" style="1" customWidth="1"/>
    <col min="526" max="526" width="10.140625" style="1" customWidth="1"/>
    <col min="527" max="527" width="9.42578125" style="1" customWidth="1"/>
    <col min="528" max="528" width="9.5703125" style="1" customWidth="1"/>
    <col min="529" max="529" width="9.85546875" style="1" customWidth="1"/>
    <col min="530" max="530" width="9.7109375" style="1" customWidth="1"/>
    <col min="531" max="531" width="11.42578125" style="1" customWidth="1"/>
    <col min="532" max="532" width="8.28515625" style="1" customWidth="1"/>
    <col min="533" max="533" width="11.85546875" style="1" customWidth="1"/>
    <col min="534" max="534" width="11.140625" style="1" customWidth="1"/>
    <col min="535" max="535" width="14.28515625" style="1" customWidth="1"/>
    <col min="536" max="536" width="13" style="1" customWidth="1"/>
    <col min="537" max="537" width="11" style="1" customWidth="1"/>
    <col min="538" max="538" width="9.5703125" style="1" customWidth="1"/>
    <col min="539" max="539" width="14" style="1" customWidth="1"/>
    <col min="540" max="540" width="12.140625" style="1" customWidth="1"/>
    <col min="541" max="541" width="14.28515625" style="1" customWidth="1"/>
    <col min="542" max="542" width="9.140625" style="1" customWidth="1"/>
    <col min="543" max="544" width="12.140625" style="1" customWidth="1"/>
    <col min="545" max="545" width="10.85546875" style="1" customWidth="1"/>
    <col min="546" max="546" width="13" style="1" customWidth="1"/>
    <col min="547" max="547" width="9.85546875" style="1" customWidth="1"/>
    <col min="548" max="554" width="9.140625" style="1" customWidth="1"/>
    <col min="555" max="555" width="10.5703125" style="1" customWidth="1"/>
    <col min="556" max="556" width="11.42578125" style="1" customWidth="1"/>
    <col min="557" max="557" width="13.28515625" style="1" customWidth="1"/>
    <col min="558" max="558" width="13" style="1" customWidth="1"/>
    <col min="559" max="559" width="16.7109375" style="1" customWidth="1"/>
    <col min="560" max="560" width="13.140625" style="1" customWidth="1"/>
    <col min="561" max="561" width="14.28515625" style="1" customWidth="1"/>
    <col min="562" max="562" width="11.85546875" style="1" customWidth="1"/>
    <col min="563" max="563" width="14.28515625" style="1" customWidth="1"/>
    <col min="564" max="565" width="9.140625" style="1" customWidth="1"/>
    <col min="566" max="758" width="9.140625" style="1"/>
    <col min="759" max="759" width="4.85546875" style="1" customWidth="1"/>
    <col min="760" max="760" width="14.140625" style="1" customWidth="1"/>
    <col min="761" max="761" width="13.7109375" style="1" customWidth="1"/>
    <col min="762" max="762" width="12.85546875" style="1" customWidth="1"/>
    <col min="763" max="763" width="13" style="1" customWidth="1"/>
    <col min="764" max="764" width="15.42578125" style="1" customWidth="1"/>
    <col min="765" max="765" width="15.28515625" style="1" customWidth="1"/>
    <col min="766" max="767" width="9.5703125" style="1" customWidth="1"/>
    <col min="768" max="768" width="11.7109375" style="1" customWidth="1"/>
    <col min="769" max="770" width="13.140625" style="1" customWidth="1"/>
    <col min="771" max="771" width="14.7109375" style="1" customWidth="1"/>
    <col min="772" max="772" width="13.140625" style="1" customWidth="1"/>
    <col min="773" max="773" width="11.28515625" style="1" customWidth="1"/>
    <col min="774" max="774" width="13.28515625" style="1" customWidth="1"/>
    <col min="775" max="775" width="13.7109375" style="1" customWidth="1"/>
    <col min="776" max="776" width="13.28515625" style="1" customWidth="1"/>
    <col min="777" max="777" width="16.28515625" style="1" customWidth="1"/>
    <col min="778" max="779" width="16.7109375" style="1" customWidth="1"/>
    <col min="780" max="780" width="11.85546875" style="1" customWidth="1"/>
    <col min="781" max="781" width="11.42578125" style="1" customWidth="1"/>
    <col min="782" max="782" width="10.140625" style="1" customWidth="1"/>
    <col min="783" max="783" width="9.42578125" style="1" customWidth="1"/>
    <col min="784" max="784" width="9.5703125" style="1" customWidth="1"/>
    <col min="785" max="785" width="9.85546875" style="1" customWidth="1"/>
    <col min="786" max="786" width="9.7109375" style="1" customWidth="1"/>
    <col min="787" max="787" width="11.42578125" style="1" customWidth="1"/>
    <col min="788" max="788" width="8.28515625" style="1" customWidth="1"/>
    <col min="789" max="789" width="11.85546875" style="1" customWidth="1"/>
    <col min="790" max="790" width="11.140625" style="1" customWidth="1"/>
    <col min="791" max="791" width="14.28515625" style="1" customWidth="1"/>
    <col min="792" max="792" width="13" style="1" customWidth="1"/>
    <col min="793" max="793" width="11" style="1" customWidth="1"/>
    <col min="794" max="794" width="9.5703125" style="1" customWidth="1"/>
    <col min="795" max="795" width="14" style="1" customWidth="1"/>
    <col min="796" max="796" width="12.140625" style="1" customWidth="1"/>
    <col min="797" max="797" width="14.28515625" style="1" customWidth="1"/>
    <col min="798" max="798" width="9.140625" style="1" customWidth="1"/>
    <col min="799" max="800" width="12.140625" style="1" customWidth="1"/>
    <col min="801" max="801" width="10.85546875" style="1" customWidth="1"/>
    <col min="802" max="802" width="13" style="1" customWidth="1"/>
    <col min="803" max="803" width="9.85546875" style="1" customWidth="1"/>
    <col min="804" max="810" width="9.140625" style="1" customWidth="1"/>
    <col min="811" max="811" width="10.5703125" style="1" customWidth="1"/>
    <col min="812" max="812" width="11.42578125" style="1" customWidth="1"/>
    <col min="813" max="813" width="13.28515625" style="1" customWidth="1"/>
    <col min="814" max="814" width="13" style="1" customWidth="1"/>
    <col min="815" max="815" width="16.7109375" style="1" customWidth="1"/>
    <col min="816" max="816" width="13.140625" style="1" customWidth="1"/>
    <col min="817" max="817" width="14.28515625" style="1" customWidth="1"/>
    <col min="818" max="818" width="11.85546875" style="1" customWidth="1"/>
    <col min="819" max="819" width="14.28515625" style="1" customWidth="1"/>
    <col min="820" max="821" width="9.140625" style="1" customWidth="1"/>
    <col min="822" max="1014" width="9.140625" style="1"/>
    <col min="1015" max="1015" width="4.85546875" style="1" customWidth="1"/>
    <col min="1016" max="1016" width="14.140625" style="1" customWidth="1"/>
    <col min="1017" max="1017" width="13.7109375" style="1" customWidth="1"/>
    <col min="1018" max="1018" width="12.85546875" style="1" customWidth="1"/>
    <col min="1019" max="1019" width="13" style="1" customWidth="1"/>
    <col min="1020" max="1020" width="15.42578125" style="1" customWidth="1"/>
    <col min="1021" max="1021" width="15.28515625" style="1" customWidth="1"/>
    <col min="1022" max="1023" width="9.5703125" style="1" customWidth="1"/>
    <col min="1024" max="1024" width="11.7109375" style="1" customWidth="1"/>
    <col min="1025" max="1026" width="13.140625" style="1" customWidth="1"/>
    <col min="1027" max="1027" width="14.7109375" style="1" customWidth="1"/>
    <col min="1028" max="1028" width="13.140625" style="1" customWidth="1"/>
    <col min="1029" max="1029" width="11.28515625" style="1" customWidth="1"/>
    <col min="1030" max="1030" width="13.28515625" style="1" customWidth="1"/>
    <col min="1031" max="1031" width="13.7109375" style="1" customWidth="1"/>
    <col min="1032" max="1032" width="13.28515625" style="1" customWidth="1"/>
    <col min="1033" max="1033" width="16.28515625" style="1" customWidth="1"/>
    <col min="1034" max="1035" width="16.7109375" style="1" customWidth="1"/>
    <col min="1036" max="1036" width="11.85546875" style="1" customWidth="1"/>
    <col min="1037" max="1037" width="11.42578125" style="1" customWidth="1"/>
    <col min="1038" max="1038" width="10.140625" style="1" customWidth="1"/>
    <col min="1039" max="1039" width="9.42578125" style="1" customWidth="1"/>
    <col min="1040" max="1040" width="9.5703125" style="1" customWidth="1"/>
    <col min="1041" max="1041" width="9.85546875" style="1" customWidth="1"/>
    <col min="1042" max="1042" width="9.7109375" style="1" customWidth="1"/>
    <col min="1043" max="1043" width="11.42578125" style="1" customWidth="1"/>
    <col min="1044" max="1044" width="8.28515625" style="1" customWidth="1"/>
    <col min="1045" max="1045" width="11.85546875" style="1" customWidth="1"/>
    <col min="1046" max="1046" width="11.140625" style="1" customWidth="1"/>
    <col min="1047" max="1047" width="14.28515625" style="1" customWidth="1"/>
    <col min="1048" max="1048" width="13" style="1" customWidth="1"/>
    <col min="1049" max="1049" width="11" style="1" customWidth="1"/>
    <col min="1050" max="1050" width="9.5703125" style="1" customWidth="1"/>
    <col min="1051" max="1051" width="14" style="1" customWidth="1"/>
    <col min="1052" max="1052" width="12.140625" style="1" customWidth="1"/>
    <col min="1053" max="1053" width="14.28515625" style="1" customWidth="1"/>
    <col min="1054" max="1054" width="9.140625" style="1" customWidth="1"/>
    <col min="1055" max="1056" width="12.140625" style="1" customWidth="1"/>
    <col min="1057" max="1057" width="10.85546875" style="1" customWidth="1"/>
    <col min="1058" max="1058" width="13" style="1" customWidth="1"/>
    <col min="1059" max="1059" width="9.85546875" style="1" customWidth="1"/>
    <col min="1060" max="1066" width="9.140625" style="1" customWidth="1"/>
    <col min="1067" max="1067" width="10.5703125" style="1" customWidth="1"/>
    <col min="1068" max="1068" width="11.42578125" style="1" customWidth="1"/>
    <col min="1069" max="1069" width="13.28515625" style="1" customWidth="1"/>
    <col min="1070" max="1070" width="13" style="1" customWidth="1"/>
    <col min="1071" max="1071" width="16.7109375" style="1" customWidth="1"/>
    <col min="1072" max="1072" width="13.140625" style="1" customWidth="1"/>
    <col min="1073" max="1073" width="14.28515625" style="1" customWidth="1"/>
    <col min="1074" max="1074" width="11.85546875" style="1" customWidth="1"/>
    <col min="1075" max="1075" width="14.28515625" style="1" customWidth="1"/>
    <col min="1076" max="1077" width="9.140625" style="1" customWidth="1"/>
    <col min="1078" max="1270" width="9.140625" style="1"/>
    <col min="1271" max="1271" width="4.85546875" style="1" customWidth="1"/>
    <col min="1272" max="1272" width="14.140625" style="1" customWidth="1"/>
    <col min="1273" max="1273" width="13.7109375" style="1" customWidth="1"/>
    <col min="1274" max="1274" width="12.85546875" style="1" customWidth="1"/>
    <col min="1275" max="1275" width="13" style="1" customWidth="1"/>
    <col min="1276" max="1276" width="15.42578125" style="1" customWidth="1"/>
    <col min="1277" max="1277" width="15.28515625" style="1" customWidth="1"/>
    <col min="1278" max="1279" width="9.5703125" style="1" customWidth="1"/>
    <col min="1280" max="1280" width="11.7109375" style="1" customWidth="1"/>
    <col min="1281" max="1282" width="13.140625" style="1" customWidth="1"/>
    <col min="1283" max="1283" width="14.7109375" style="1" customWidth="1"/>
    <col min="1284" max="1284" width="13.140625" style="1" customWidth="1"/>
    <col min="1285" max="1285" width="11.28515625" style="1" customWidth="1"/>
    <col min="1286" max="1286" width="13.28515625" style="1" customWidth="1"/>
    <col min="1287" max="1287" width="13.7109375" style="1" customWidth="1"/>
    <col min="1288" max="1288" width="13.28515625" style="1" customWidth="1"/>
    <col min="1289" max="1289" width="16.28515625" style="1" customWidth="1"/>
    <col min="1290" max="1291" width="16.7109375" style="1" customWidth="1"/>
    <col min="1292" max="1292" width="11.85546875" style="1" customWidth="1"/>
    <col min="1293" max="1293" width="11.42578125" style="1" customWidth="1"/>
    <col min="1294" max="1294" width="10.140625" style="1" customWidth="1"/>
    <col min="1295" max="1295" width="9.42578125" style="1" customWidth="1"/>
    <col min="1296" max="1296" width="9.5703125" style="1" customWidth="1"/>
    <col min="1297" max="1297" width="9.85546875" style="1" customWidth="1"/>
    <col min="1298" max="1298" width="9.7109375" style="1" customWidth="1"/>
    <col min="1299" max="1299" width="11.42578125" style="1" customWidth="1"/>
    <col min="1300" max="1300" width="8.28515625" style="1" customWidth="1"/>
    <col min="1301" max="1301" width="11.85546875" style="1" customWidth="1"/>
    <col min="1302" max="1302" width="11.140625" style="1" customWidth="1"/>
    <col min="1303" max="1303" width="14.28515625" style="1" customWidth="1"/>
    <col min="1304" max="1304" width="13" style="1" customWidth="1"/>
    <col min="1305" max="1305" width="11" style="1" customWidth="1"/>
    <col min="1306" max="1306" width="9.5703125" style="1" customWidth="1"/>
    <col min="1307" max="1307" width="14" style="1" customWidth="1"/>
    <col min="1308" max="1308" width="12.140625" style="1" customWidth="1"/>
    <col min="1309" max="1309" width="14.28515625" style="1" customWidth="1"/>
    <col min="1310" max="1310" width="9.140625" style="1" customWidth="1"/>
    <col min="1311" max="1312" width="12.140625" style="1" customWidth="1"/>
    <col min="1313" max="1313" width="10.85546875" style="1" customWidth="1"/>
    <col min="1314" max="1314" width="13" style="1" customWidth="1"/>
    <col min="1315" max="1315" width="9.85546875" style="1" customWidth="1"/>
    <col min="1316" max="1322" width="9.140625" style="1" customWidth="1"/>
    <col min="1323" max="1323" width="10.5703125" style="1" customWidth="1"/>
    <col min="1324" max="1324" width="11.42578125" style="1" customWidth="1"/>
    <col min="1325" max="1325" width="13.28515625" style="1" customWidth="1"/>
    <col min="1326" max="1326" width="13" style="1" customWidth="1"/>
    <col min="1327" max="1327" width="16.7109375" style="1" customWidth="1"/>
    <col min="1328" max="1328" width="13.140625" style="1" customWidth="1"/>
    <col min="1329" max="1329" width="14.28515625" style="1" customWidth="1"/>
    <col min="1330" max="1330" width="11.85546875" style="1" customWidth="1"/>
    <col min="1331" max="1331" width="14.28515625" style="1" customWidth="1"/>
    <col min="1332" max="1333" width="9.140625" style="1" customWidth="1"/>
    <col min="1334" max="1526" width="9.140625" style="1"/>
    <col min="1527" max="1527" width="4.85546875" style="1" customWidth="1"/>
    <col min="1528" max="1528" width="14.140625" style="1" customWidth="1"/>
    <col min="1529" max="1529" width="13.7109375" style="1" customWidth="1"/>
    <col min="1530" max="1530" width="12.85546875" style="1" customWidth="1"/>
    <col min="1531" max="1531" width="13" style="1" customWidth="1"/>
    <col min="1532" max="1532" width="15.42578125" style="1" customWidth="1"/>
    <col min="1533" max="1533" width="15.28515625" style="1" customWidth="1"/>
    <col min="1534" max="1535" width="9.5703125" style="1" customWidth="1"/>
    <col min="1536" max="1536" width="11.7109375" style="1" customWidth="1"/>
    <col min="1537" max="1538" width="13.140625" style="1" customWidth="1"/>
    <col min="1539" max="1539" width="14.7109375" style="1" customWidth="1"/>
    <col min="1540" max="1540" width="13.140625" style="1" customWidth="1"/>
    <col min="1541" max="1541" width="11.28515625" style="1" customWidth="1"/>
    <col min="1542" max="1542" width="13.28515625" style="1" customWidth="1"/>
    <col min="1543" max="1543" width="13.7109375" style="1" customWidth="1"/>
    <col min="1544" max="1544" width="13.28515625" style="1" customWidth="1"/>
    <col min="1545" max="1545" width="16.28515625" style="1" customWidth="1"/>
    <col min="1546" max="1547" width="16.7109375" style="1" customWidth="1"/>
    <col min="1548" max="1548" width="11.85546875" style="1" customWidth="1"/>
    <col min="1549" max="1549" width="11.42578125" style="1" customWidth="1"/>
    <col min="1550" max="1550" width="10.140625" style="1" customWidth="1"/>
    <col min="1551" max="1551" width="9.42578125" style="1" customWidth="1"/>
    <col min="1552" max="1552" width="9.5703125" style="1" customWidth="1"/>
    <col min="1553" max="1553" width="9.85546875" style="1" customWidth="1"/>
    <col min="1554" max="1554" width="9.7109375" style="1" customWidth="1"/>
    <col min="1555" max="1555" width="11.42578125" style="1" customWidth="1"/>
    <col min="1556" max="1556" width="8.28515625" style="1" customWidth="1"/>
    <col min="1557" max="1557" width="11.85546875" style="1" customWidth="1"/>
    <col min="1558" max="1558" width="11.140625" style="1" customWidth="1"/>
    <col min="1559" max="1559" width="14.28515625" style="1" customWidth="1"/>
    <col min="1560" max="1560" width="13" style="1" customWidth="1"/>
    <col min="1561" max="1561" width="11" style="1" customWidth="1"/>
    <col min="1562" max="1562" width="9.5703125" style="1" customWidth="1"/>
    <col min="1563" max="1563" width="14" style="1" customWidth="1"/>
    <col min="1564" max="1564" width="12.140625" style="1" customWidth="1"/>
    <col min="1565" max="1565" width="14.28515625" style="1" customWidth="1"/>
    <col min="1566" max="1566" width="9.140625" style="1" customWidth="1"/>
    <col min="1567" max="1568" width="12.140625" style="1" customWidth="1"/>
    <col min="1569" max="1569" width="10.85546875" style="1" customWidth="1"/>
    <col min="1570" max="1570" width="13" style="1" customWidth="1"/>
    <col min="1571" max="1571" width="9.85546875" style="1" customWidth="1"/>
    <col min="1572" max="1578" width="9.140625" style="1" customWidth="1"/>
    <col min="1579" max="1579" width="10.5703125" style="1" customWidth="1"/>
    <col min="1580" max="1580" width="11.42578125" style="1" customWidth="1"/>
    <col min="1581" max="1581" width="13.28515625" style="1" customWidth="1"/>
    <col min="1582" max="1582" width="13" style="1" customWidth="1"/>
    <col min="1583" max="1583" width="16.7109375" style="1" customWidth="1"/>
    <col min="1584" max="1584" width="13.140625" style="1" customWidth="1"/>
    <col min="1585" max="1585" width="14.28515625" style="1" customWidth="1"/>
    <col min="1586" max="1586" width="11.85546875" style="1" customWidth="1"/>
    <col min="1587" max="1587" width="14.28515625" style="1" customWidth="1"/>
    <col min="1588" max="1589" width="9.140625" style="1" customWidth="1"/>
    <col min="1590" max="1782" width="9.140625" style="1"/>
    <col min="1783" max="1783" width="4.85546875" style="1" customWidth="1"/>
    <col min="1784" max="1784" width="14.140625" style="1" customWidth="1"/>
    <col min="1785" max="1785" width="13.7109375" style="1" customWidth="1"/>
    <col min="1786" max="1786" width="12.85546875" style="1" customWidth="1"/>
    <col min="1787" max="1787" width="13" style="1" customWidth="1"/>
    <col min="1788" max="1788" width="15.42578125" style="1" customWidth="1"/>
    <col min="1789" max="1789" width="15.28515625" style="1" customWidth="1"/>
    <col min="1790" max="1791" width="9.5703125" style="1" customWidth="1"/>
    <col min="1792" max="1792" width="11.7109375" style="1" customWidth="1"/>
    <col min="1793" max="1794" width="13.140625" style="1" customWidth="1"/>
    <col min="1795" max="1795" width="14.7109375" style="1" customWidth="1"/>
    <col min="1796" max="1796" width="13.140625" style="1" customWidth="1"/>
    <col min="1797" max="1797" width="11.28515625" style="1" customWidth="1"/>
    <col min="1798" max="1798" width="13.28515625" style="1" customWidth="1"/>
    <col min="1799" max="1799" width="13.7109375" style="1" customWidth="1"/>
    <col min="1800" max="1800" width="13.28515625" style="1" customWidth="1"/>
    <col min="1801" max="1801" width="16.28515625" style="1" customWidth="1"/>
    <col min="1802" max="1803" width="16.7109375" style="1" customWidth="1"/>
    <col min="1804" max="1804" width="11.85546875" style="1" customWidth="1"/>
    <col min="1805" max="1805" width="11.42578125" style="1" customWidth="1"/>
    <col min="1806" max="1806" width="10.140625" style="1" customWidth="1"/>
    <col min="1807" max="1807" width="9.42578125" style="1" customWidth="1"/>
    <col min="1808" max="1808" width="9.5703125" style="1" customWidth="1"/>
    <col min="1809" max="1809" width="9.85546875" style="1" customWidth="1"/>
    <col min="1810" max="1810" width="9.7109375" style="1" customWidth="1"/>
    <col min="1811" max="1811" width="11.42578125" style="1" customWidth="1"/>
    <col min="1812" max="1812" width="8.28515625" style="1" customWidth="1"/>
    <col min="1813" max="1813" width="11.85546875" style="1" customWidth="1"/>
    <col min="1814" max="1814" width="11.140625" style="1" customWidth="1"/>
    <col min="1815" max="1815" width="14.28515625" style="1" customWidth="1"/>
    <col min="1816" max="1816" width="13" style="1" customWidth="1"/>
    <col min="1817" max="1817" width="11" style="1" customWidth="1"/>
    <col min="1818" max="1818" width="9.5703125" style="1" customWidth="1"/>
    <col min="1819" max="1819" width="14" style="1" customWidth="1"/>
    <col min="1820" max="1820" width="12.140625" style="1" customWidth="1"/>
    <col min="1821" max="1821" width="14.28515625" style="1" customWidth="1"/>
    <col min="1822" max="1822" width="9.140625" style="1" customWidth="1"/>
    <col min="1823" max="1824" width="12.140625" style="1" customWidth="1"/>
    <col min="1825" max="1825" width="10.85546875" style="1" customWidth="1"/>
    <col min="1826" max="1826" width="13" style="1" customWidth="1"/>
    <col min="1827" max="1827" width="9.85546875" style="1" customWidth="1"/>
    <col min="1828" max="1834" width="9.140625" style="1" customWidth="1"/>
    <col min="1835" max="1835" width="10.5703125" style="1" customWidth="1"/>
    <col min="1836" max="1836" width="11.42578125" style="1" customWidth="1"/>
    <col min="1837" max="1837" width="13.28515625" style="1" customWidth="1"/>
    <col min="1838" max="1838" width="13" style="1" customWidth="1"/>
    <col min="1839" max="1839" width="16.7109375" style="1" customWidth="1"/>
    <col min="1840" max="1840" width="13.140625" style="1" customWidth="1"/>
    <col min="1841" max="1841" width="14.28515625" style="1" customWidth="1"/>
    <col min="1842" max="1842" width="11.85546875" style="1" customWidth="1"/>
    <col min="1843" max="1843" width="14.28515625" style="1" customWidth="1"/>
    <col min="1844" max="1845" width="9.140625" style="1" customWidth="1"/>
    <col min="1846" max="2038" width="9.140625" style="1"/>
    <col min="2039" max="2039" width="4.85546875" style="1" customWidth="1"/>
    <col min="2040" max="2040" width="14.140625" style="1" customWidth="1"/>
    <col min="2041" max="2041" width="13.7109375" style="1" customWidth="1"/>
    <col min="2042" max="2042" width="12.85546875" style="1" customWidth="1"/>
    <col min="2043" max="2043" width="13" style="1" customWidth="1"/>
    <col min="2044" max="2044" width="15.42578125" style="1" customWidth="1"/>
    <col min="2045" max="2045" width="15.28515625" style="1" customWidth="1"/>
    <col min="2046" max="2047" width="9.5703125" style="1" customWidth="1"/>
    <col min="2048" max="2048" width="11.7109375" style="1" customWidth="1"/>
    <col min="2049" max="2050" width="13.140625" style="1" customWidth="1"/>
    <col min="2051" max="2051" width="14.7109375" style="1" customWidth="1"/>
    <col min="2052" max="2052" width="13.140625" style="1" customWidth="1"/>
    <col min="2053" max="2053" width="11.28515625" style="1" customWidth="1"/>
    <col min="2054" max="2054" width="13.28515625" style="1" customWidth="1"/>
    <col min="2055" max="2055" width="13.7109375" style="1" customWidth="1"/>
    <col min="2056" max="2056" width="13.28515625" style="1" customWidth="1"/>
    <col min="2057" max="2057" width="16.28515625" style="1" customWidth="1"/>
    <col min="2058" max="2059" width="16.7109375" style="1" customWidth="1"/>
    <col min="2060" max="2060" width="11.85546875" style="1" customWidth="1"/>
    <col min="2061" max="2061" width="11.42578125" style="1" customWidth="1"/>
    <col min="2062" max="2062" width="10.140625" style="1" customWidth="1"/>
    <col min="2063" max="2063" width="9.42578125" style="1" customWidth="1"/>
    <col min="2064" max="2064" width="9.5703125" style="1" customWidth="1"/>
    <col min="2065" max="2065" width="9.85546875" style="1" customWidth="1"/>
    <col min="2066" max="2066" width="9.7109375" style="1" customWidth="1"/>
    <col min="2067" max="2067" width="11.42578125" style="1" customWidth="1"/>
    <col min="2068" max="2068" width="8.28515625" style="1" customWidth="1"/>
    <col min="2069" max="2069" width="11.85546875" style="1" customWidth="1"/>
    <col min="2070" max="2070" width="11.140625" style="1" customWidth="1"/>
    <col min="2071" max="2071" width="14.28515625" style="1" customWidth="1"/>
    <col min="2072" max="2072" width="13" style="1" customWidth="1"/>
    <col min="2073" max="2073" width="11" style="1" customWidth="1"/>
    <col min="2074" max="2074" width="9.5703125" style="1" customWidth="1"/>
    <col min="2075" max="2075" width="14" style="1" customWidth="1"/>
    <col min="2076" max="2076" width="12.140625" style="1" customWidth="1"/>
    <col min="2077" max="2077" width="14.28515625" style="1" customWidth="1"/>
    <col min="2078" max="2078" width="9.140625" style="1" customWidth="1"/>
    <col min="2079" max="2080" width="12.140625" style="1" customWidth="1"/>
    <col min="2081" max="2081" width="10.85546875" style="1" customWidth="1"/>
    <col min="2082" max="2082" width="13" style="1" customWidth="1"/>
    <col min="2083" max="2083" width="9.85546875" style="1" customWidth="1"/>
    <col min="2084" max="2090" width="9.140625" style="1" customWidth="1"/>
    <col min="2091" max="2091" width="10.5703125" style="1" customWidth="1"/>
    <col min="2092" max="2092" width="11.42578125" style="1" customWidth="1"/>
    <col min="2093" max="2093" width="13.28515625" style="1" customWidth="1"/>
    <col min="2094" max="2094" width="13" style="1" customWidth="1"/>
    <col min="2095" max="2095" width="16.7109375" style="1" customWidth="1"/>
    <col min="2096" max="2096" width="13.140625" style="1" customWidth="1"/>
    <col min="2097" max="2097" width="14.28515625" style="1" customWidth="1"/>
    <col min="2098" max="2098" width="11.85546875" style="1" customWidth="1"/>
    <col min="2099" max="2099" width="14.28515625" style="1" customWidth="1"/>
    <col min="2100" max="2101" width="9.140625" style="1" customWidth="1"/>
    <col min="2102" max="2294" width="9.140625" style="1"/>
    <col min="2295" max="2295" width="4.85546875" style="1" customWidth="1"/>
    <col min="2296" max="2296" width="14.140625" style="1" customWidth="1"/>
    <col min="2297" max="2297" width="13.7109375" style="1" customWidth="1"/>
    <col min="2298" max="2298" width="12.85546875" style="1" customWidth="1"/>
    <col min="2299" max="2299" width="13" style="1" customWidth="1"/>
    <col min="2300" max="2300" width="15.42578125" style="1" customWidth="1"/>
    <col min="2301" max="2301" width="15.28515625" style="1" customWidth="1"/>
    <col min="2302" max="2303" width="9.5703125" style="1" customWidth="1"/>
    <col min="2304" max="2304" width="11.7109375" style="1" customWidth="1"/>
    <col min="2305" max="2306" width="13.140625" style="1" customWidth="1"/>
    <col min="2307" max="2307" width="14.7109375" style="1" customWidth="1"/>
    <col min="2308" max="2308" width="13.140625" style="1" customWidth="1"/>
    <col min="2309" max="2309" width="11.28515625" style="1" customWidth="1"/>
    <col min="2310" max="2310" width="13.28515625" style="1" customWidth="1"/>
    <col min="2311" max="2311" width="13.7109375" style="1" customWidth="1"/>
    <col min="2312" max="2312" width="13.28515625" style="1" customWidth="1"/>
    <col min="2313" max="2313" width="16.28515625" style="1" customWidth="1"/>
    <col min="2314" max="2315" width="16.7109375" style="1" customWidth="1"/>
    <col min="2316" max="2316" width="11.85546875" style="1" customWidth="1"/>
    <col min="2317" max="2317" width="11.42578125" style="1" customWidth="1"/>
    <col min="2318" max="2318" width="10.140625" style="1" customWidth="1"/>
    <col min="2319" max="2319" width="9.42578125" style="1" customWidth="1"/>
    <col min="2320" max="2320" width="9.5703125" style="1" customWidth="1"/>
    <col min="2321" max="2321" width="9.85546875" style="1" customWidth="1"/>
    <col min="2322" max="2322" width="9.7109375" style="1" customWidth="1"/>
    <col min="2323" max="2323" width="11.42578125" style="1" customWidth="1"/>
    <col min="2324" max="2324" width="8.28515625" style="1" customWidth="1"/>
    <col min="2325" max="2325" width="11.85546875" style="1" customWidth="1"/>
    <col min="2326" max="2326" width="11.140625" style="1" customWidth="1"/>
    <col min="2327" max="2327" width="14.28515625" style="1" customWidth="1"/>
    <col min="2328" max="2328" width="13" style="1" customWidth="1"/>
    <col min="2329" max="2329" width="11" style="1" customWidth="1"/>
    <col min="2330" max="2330" width="9.5703125" style="1" customWidth="1"/>
    <col min="2331" max="2331" width="14" style="1" customWidth="1"/>
    <col min="2332" max="2332" width="12.140625" style="1" customWidth="1"/>
    <col min="2333" max="2333" width="14.28515625" style="1" customWidth="1"/>
    <col min="2334" max="2334" width="9.140625" style="1" customWidth="1"/>
    <col min="2335" max="2336" width="12.140625" style="1" customWidth="1"/>
    <col min="2337" max="2337" width="10.85546875" style="1" customWidth="1"/>
    <col min="2338" max="2338" width="13" style="1" customWidth="1"/>
    <col min="2339" max="2339" width="9.85546875" style="1" customWidth="1"/>
    <col min="2340" max="2346" width="9.140625" style="1" customWidth="1"/>
    <col min="2347" max="2347" width="10.5703125" style="1" customWidth="1"/>
    <col min="2348" max="2348" width="11.42578125" style="1" customWidth="1"/>
    <col min="2349" max="2349" width="13.28515625" style="1" customWidth="1"/>
    <col min="2350" max="2350" width="13" style="1" customWidth="1"/>
    <col min="2351" max="2351" width="16.7109375" style="1" customWidth="1"/>
    <col min="2352" max="2352" width="13.140625" style="1" customWidth="1"/>
    <col min="2353" max="2353" width="14.28515625" style="1" customWidth="1"/>
    <col min="2354" max="2354" width="11.85546875" style="1" customWidth="1"/>
    <col min="2355" max="2355" width="14.28515625" style="1" customWidth="1"/>
    <col min="2356" max="2357" width="9.140625" style="1" customWidth="1"/>
    <col min="2358" max="2550" width="9.140625" style="1"/>
    <col min="2551" max="2551" width="4.85546875" style="1" customWidth="1"/>
    <col min="2552" max="2552" width="14.140625" style="1" customWidth="1"/>
    <col min="2553" max="2553" width="13.7109375" style="1" customWidth="1"/>
    <col min="2554" max="2554" width="12.85546875" style="1" customWidth="1"/>
    <col min="2555" max="2555" width="13" style="1" customWidth="1"/>
    <col min="2556" max="2556" width="15.42578125" style="1" customWidth="1"/>
    <col min="2557" max="2557" width="15.28515625" style="1" customWidth="1"/>
    <col min="2558" max="2559" width="9.5703125" style="1" customWidth="1"/>
    <col min="2560" max="2560" width="11.7109375" style="1" customWidth="1"/>
    <col min="2561" max="2562" width="13.140625" style="1" customWidth="1"/>
    <col min="2563" max="2563" width="14.7109375" style="1" customWidth="1"/>
    <col min="2564" max="2564" width="13.140625" style="1" customWidth="1"/>
    <col min="2565" max="2565" width="11.28515625" style="1" customWidth="1"/>
    <col min="2566" max="2566" width="13.28515625" style="1" customWidth="1"/>
    <col min="2567" max="2567" width="13.7109375" style="1" customWidth="1"/>
    <col min="2568" max="2568" width="13.28515625" style="1" customWidth="1"/>
    <col min="2569" max="2569" width="16.28515625" style="1" customWidth="1"/>
    <col min="2570" max="2571" width="16.7109375" style="1" customWidth="1"/>
    <col min="2572" max="2572" width="11.85546875" style="1" customWidth="1"/>
    <col min="2573" max="2573" width="11.42578125" style="1" customWidth="1"/>
    <col min="2574" max="2574" width="10.140625" style="1" customWidth="1"/>
    <col min="2575" max="2575" width="9.42578125" style="1" customWidth="1"/>
    <col min="2576" max="2576" width="9.5703125" style="1" customWidth="1"/>
    <col min="2577" max="2577" width="9.85546875" style="1" customWidth="1"/>
    <col min="2578" max="2578" width="9.7109375" style="1" customWidth="1"/>
    <col min="2579" max="2579" width="11.42578125" style="1" customWidth="1"/>
    <col min="2580" max="2580" width="8.28515625" style="1" customWidth="1"/>
    <col min="2581" max="2581" width="11.85546875" style="1" customWidth="1"/>
    <col min="2582" max="2582" width="11.140625" style="1" customWidth="1"/>
    <col min="2583" max="2583" width="14.28515625" style="1" customWidth="1"/>
    <col min="2584" max="2584" width="13" style="1" customWidth="1"/>
    <col min="2585" max="2585" width="11" style="1" customWidth="1"/>
    <col min="2586" max="2586" width="9.5703125" style="1" customWidth="1"/>
    <col min="2587" max="2587" width="14" style="1" customWidth="1"/>
    <col min="2588" max="2588" width="12.140625" style="1" customWidth="1"/>
    <col min="2589" max="2589" width="14.28515625" style="1" customWidth="1"/>
    <col min="2590" max="2590" width="9.140625" style="1" customWidth="1"/>
    <col min="2591" max="2592" width="12.140625" style="1" customWidth="1"/>
    <col min="2593" max="2593" width="10.85546875" style="1" customWidth="1"/>
    <col min="2594" max="2594" width="13" style="1" customWidth="1"/>
    <col min="2595" max="2595" width="9.85546875" style="1" customWidth="1"/>
    <col min="2596" max="2602" width="9.140625" style="1" customWidth="1"/>
    <col min="2603" max="2603" width="10.5703125" style="1" customWidth="1"/>
    <col min="2604" max="2604" width="11.42578125" style="1" customWidth="1"/>
    <col min="2605" max="2605" width="13.28515625" style="1" customWidth="1"/>
    <col min="2606" max="2606" width="13" style="1" customWidth="1"/>
    <col min="2607" max="2607" width="16.7109375" style="1" customWidth="1"/>
    <col min="2608" max="2608" width="13.140625" style="1" customWidth="1"/>
    <col min="2609" max="2609" width="14.28515625" style="1" customWidth="1"/>
    <col min="2610" max="2610" width="11.85546875" style="1" customWidth="1"/>
    <col min="2611" max="2611" width="14.28515625" style="1" customWidth="1"/>
    <col min="2612" max="2613" width="9.140625" style="1" customWidth="1"/>
    <col min="2614" max="2806" width="9.140625" style="1"/>
    <col min="2807" max="2807" width="4.85546875" style="1" customWidth="1"/>
    <col min="2808" max="2808" width="14.140625" style="1" customWidth="1"/>
    <col min="2809" max="2809" width="13.7109375" style="1" customWidth="1"/>
    <col min="2810" max="2810" width="12.85546875" style="1" customWidth="1"/>
    <col min="2811" max="2811" width="13" style="1" customWidth="1"/>
    <col min="2812" max="2812" width="15.42578125" style="1" customWidth="1"/>
    <col min="2813" max="2813" width="15.28515625" style="1" customWidth="1"/>
    <col min="2814" max="2815" width="9.5703125" style="1" customWidth="1"/>
    <col min="2816" max="2816" width="11.7109375" style="1" customWidth="1"/>
    <col min="2817" max="2818" width="13.140625" style="1" customWidth="1"/>
    <col min="2819" max="2819" width="14.7109375" style="1" customWidth="1"/>
    <col min="2820" max="2820" width="13.140625" style="1" customWidth="1"/>
    <col min="2821" max="2821" width="11.28515625" style="1" customWidth="1"/>
    <col min="2822" max="2822" width="13.28515625" style="1" customWidth="1"/>
    <col min="2823" max="2823" width="13.7109375" style="1" customWidth="1"/>
    <col min="2824" max="2824" width="13.28515625" style="1" customWidth="1"/>
    <col min="2825" max="2825" width="16.28515625" style="1" customWidth="1"/>
    <col min="2826" max="2827" width="16.7109375" style="1" customWidth="1"/>
    <col min="2828" max="2828" width="11.85546875" style="1" customWidth="1"/>
    <col min="2829" max="2829" width="11.42578125" style="1" customWidth="1"/>
    <col min="2830" max="2830" width="10.140625" style="1" customWidth="1"/>
    <col min="2831" max="2831" width="9.42578125" style="1" customWidth="1"/>
    <col min="2832" max="2832" width="9.5703125" style="1" customWidth="1"/>
    <col min="2833" max="2833" width="9.85546875" style="1" customWidth="1"/>
    <col min="2834" max="2834" width="9.7109375" style="1" customWidth="1"/>
    <col min="2835" max="2835" width="11.42578125" style="1" customWidth="1"/>
    <col min="2836" max="2836" width="8.28515625" style="1" customWidth="1"/>
    <col min="2837" max="2837" width="11.85546875" style="1" customWidth="1"/>
    <col min="2838" max="2838" width="11.140625" style="1" customWidth="1"/>
    <col min="2839" max="2839" width="14.28515625" style="1" customWidth="1"/>
    <col min="2840" max="2840" width="13" style="1" customWidth="1"/>
    <col min="2841" max="2841" width="11" style="1" customWidth="1"/>
    <col min="2842" max="2842" width="9.5703125" style="1" customWidth="1"/>
    <col min="2843" max="2843" width="14" style="1" customWidth="1"/>
    <col min="2844" max="2844" width="12.140625" style="1" customWidth="1"/>
    <col min="2845" max="2845" width="14.28515625" style="1" customWidth="1"/>
    <col min="2846" max="2846" width="9.140625" style="1" customWidth="1"/>
    <col min="2847" max="2848" width="12.140625" style="1" customWidth="1"/>
    <col min="2849" max="2849" width="10.85546875" style="1" customWidth="1"/>
    <col min="2850" max="2850" width="13" style="1" customWidth="1"/>
    <col min="2851" max="2851" width="9.85546875" style="1" customWidth="1"/>
    <col min="2852" max="2858" width="9.140625" style="1" customWidth="1"/>
    <col min="2859" max="2859" width="10.5703125" style="1" customWidth="1"/>
    <col min="2860" max="2860" width="11.42578125" style="1" customWidth="1"/>
    <col min="2861" max="2861" width="13.28515625" style="1" customWidth="1"/>
    <col min="2862" max="2862" width="13" style="1" customWidth="1"/>
    <col min="2863" max="2863" width="16.7109375" style="1" customWidth="1"/>
    <col min="2864" max="2864" width="13.140625" style="1" customWidth="1"/>
    <col min="2865" max="2865" width="14.28515625" style="1" customWidth="1"/>
    <col min="2866" max="2866" width="11.85546875" style="1" customWidth="1"/>
    <col min="2867" max="2867" width="14.28515625" style="1" customWidth="1"/>
    <col min="2868" max="2869" width="9.140625" style="1" customWidth="1"/>
    <col min="2870" max="3062" width="9.140625" style="1"/>
    <col min="3063" max="3063" width="4.85546875" style="1" customWidth="1"/>
    <col min="3064" max="3064" width="14.140625" style="1" customWidth="1"/>
    <col min="3065" max="3065" width="13.7109375" style="1" customWidth="1"/>
    <col min="3066" max="3066" width="12.85546875" style="1" customWidth="1"/>
    <col min="3067" max="3067" width="13" style="1" customWidth="1"/>
    <col min="3068" max="3068" width="15.42578125" style="1" customWidth="1"/>
    <col min="3069" max="3069" width="15.28515625" style="1" customWidth="1"/>
    <col min="3070" max="3071" width="9.5703125" style="1" customWidth="1"/>
    <col min="3072" max="3072" width="11.7109375" style="1" customWidth="1"/>
    <col min="3073" max="3074" width="13.140625" style="1" customWidth="1"/>
    <col min="3075" max="3075" width="14.7109375" style="1" customWidth="1"/>
    <col min="3076" max="3076" width="13.140625" style="1" customWidth="1"/>
    <col min="3077" max="3077" width="11.28515625" style="1" customWidth="1"/>
    <col min="3078" max="3078" width="13.28515625" style="1" customWidth="1"/>
    <col min="3079" max="3079" width="13.7109375" style="1" customWidth="1"/>
    <col min="3080" max="3080" width="13.28515625" style="1" customWidth="1"/>
    <col min="3081" max="3081" width="16.28515625" style="1" customWidth="1"/>
    <col min="3082" max="3083" width="16.7109375" style="1" customWidth="1"/>
    <col min="3084" max="3084" width="11.85546875" style="1" customWidth="1"/>
    <col min="3085" max="3085" width="11.42578125" style="1" customWidth="1"/>
    <col min="3086" max="3086" width="10.140625" style="1" customWidth="1"/>
    <col min="3087" max="3087" width="9.42578125" style="1" customWidth="1"/>
    <col min="3088" max="3088" width="9.5703125" style="1" customWidth="1"/>
    <col min="3089" max="3089" width="9.85546875" style="1" customWidth="1"/>
    <col min="3090" max="3090" width="9.7109375" style="1" customWidth="1"/>
    <col min="3091" max="3091" width="11.42578125" style="1" customWidth="1"/>
    <col min="3092" max="3092" width="8.28515625" style="1" customWidth="1"/>
    <col min="3093" max="3093" width="11.85546875" style="1" customWidth="1"/>
    <col min="3094" max="3094" width="11.140625" style="1" customWidth="1"/>
    <col min="3095" max="3095" width="14.28515625" style="1" customWidth="1"/>
    <col min="3096" max="3096" width="13" style="1" customWidth="1"/>
    <col min="3097" max="3097" width="11" style="1" customWidth="1"/>
    <col min="3098" max="3098" width="9.5703125" style="1" customWidth="1"/>
    <col min="3099" max="3099" width="14" style="1" customWidth="1"/>
    <col min="3100" max="3100" width="12.140625" style="1" customWidth="1"/>
    <col min="3101" max="3101" width="14.28515625" style="1" customWidth="1"/>
    <col min="3102" max="3102" width="9.140625" style="1" customWidth="1"/>
    <col min="3103" max="3104" width="12.140625" style="1" customWidth="1"/>
    <col min="3105" max="3105" width="10.85546875" style="1" customWidth="1"/>
    <col min="3106" max="3106" width="13" style="1" customWidth="1"/>
    <col min="3107" max="3107" width="9.85546875" style="1" customWidth="1"/>
    <col min="3108" max="3114" width="9.140625" style="1" customWidth="1"/>
    <col min="3115" max="3115" width="10.5703125" style="1" customWidth="1"/>
    <col min="3116" max="3116" width="11.42578125" style="1" customWidth="1"/>
    <col min="3117" max="3117" width="13.28515625" style="1" customWidth="1"/>
    <col min="3118" max="3118" width="13" style="1" customWidth="1"/>
    <col min="3119" max="3119" width="16.7109375" style="1" customWidth="1"/>
    <col min="3120" max="3120" width="13.140625" style="1" customWidth="1"/>
    <col min="3121" max="3121" width="14.28515625" style="1" customWidth="1"/>
    <col min="3122" max="3122" width="11.85546875" style="1" customWidth="1"/>
    <col min="3123" max="3123" width="14.28515625" style="1" customWidth="1"/>
    <col min="3124" max="3125" width="9.140625" style="1" customWidth="1"/>
    <col min="3126" max="3318" width="9.140625" style="1"/>
    <col min="3319" max="3319" width="4.85546875" style="1" customWidth="1"/>
    <col min="3320" max="3320" width="14.140625" style="1" customWidth="1"/>
    <col min="3321" max="3321" width="13.7109375" style="1" customWidth="1"/>
    <col min="3322" max="3322" width="12.85546875" style="1" customWidth="1"/>
    <col min="3323" max="3323" width="13" style="1" customWidth="1"/>
    <col min="3324" max="3324" width="15.42578125" style="1" customWidth="1"/>
    <col min="3325" max="3325" width="15.28515625" style="1" customWidth="1"/>
    <col min="3326" max="3327" width="9.5703125" style="1" customWidth="1"/>
    <col min="3328" max="3328" width="11.7109375" style="1" customWidth="1"/>
    <col min="3329" max="3330" width="13.140625" style="1" customWidth="1"/>
    <col min="3331" max="3331" width="14.7109375" style="1" customWidth="1"/>
    <col min="3332" max="3332" width="13.140625" style="1" customWidth="1"/>
    <col min="3333" max="3333" width="11.28515625" style="1" customWidth="1"/>
    <col min="3334" max="3334" width="13.28515625" style="1" customWidth="1"/>
    <col min="3335" max="3335" width="13.7109375" style="1" customWidth="1"/>
    <col min="3336" max="3336" width="13.28515625" style="1" customWidth="1"/>
    <col min="3337" max="3337" width="16.28515625" style="1" customWidth="1"/>
    <col min="3338" max="3339" width="16.7109375" style="1" customWidth="1"/>
    <col min="3340" max="3340" width="11.85546875" style="1" customWidth="1"/>
    <col min="3341" max="3341" width="11.42578125" style="1" customWidth="1"/>
    <col min="3342" max="3342" width="10.140625" style="1" customWidth="1"/>
    <col min="3343" max="3343" width="9.42578125" style="1" customWidth="1"/>
    <col min="3344" max="3344" width="9.5703125" style="1" customWidth="1"/>
    <col min="3345" max="3345" width="9.85546875" style="1" customWidth="1"/>
    <col min="3346" max="3346" width="9.7109375" style="1" customWidth="1"/>
    <col min="3347" max="3347" width="11.42578125" style="1" customWidth="1"/>
    <col min="3348" max="3348" width="8.28515625" style="1" customWidth="1"/>
    <col min="3349" max="3349" width="11.85546875" style="1" customWidth="1"/>
    <col min="3350" max="3350" width="11.140625" style="1" customWidth="1"/>
    <col min="3351" max="3351" width="14.28515625" style="1" customWidth="1"/>
    <col min="3352" max="3352" width="13" style="1" customWidth="1"/>
    <col min="3353" max="3353" width="11" style="1" customWidth="1"/>
    <col min="3354" max="3354" width="9.5703125" style="1" customWidth="1"/>
    <col min="3355" max="3355" width="14" style="1" customWidth="1"/>
    <col min="3356" max="3356" width="12.140625" style="1" customWidth="1"/>
    <col min="3357" max="3357" width="14.28515625" style="1" customWidth="1"/>
    <col min="3358" max="3358" width="9.140625" style="1" customWidth="1"/>
    <col min="3359" max="3360" width="12.140625" style="1" customWidth="1"/>
    <col min="3361" max="3361" width="10.85546875" style="1" customWidth="1"/>
    <col min="3362" max="3362" width="13" style="1" customWidth="1"/>
    <col min="3363" max="3363" width="9.85546875" style="1" customWidth="1"/>
    <col min="3364" max="3370" width="9.140625" style="1" customWidth="1"/>
    <col min="3371" max="3371" width="10.5703125" style="1" customWidth="1"/>
    <col min="3372" max="3372" width="11.42578125" style="1" customWidth="1"/>
    <col min="3373" max="3373" width="13.28515625" style="1" customWidth="1"/>
    <col min="3374" max="3374" width="13" style="1" customWidth="1"/>
    <col min="3375" max="3375" width="16.7109375" style="1" customWidth="1"/>
    <col min="3376" max="3376" width="13.140625" style="1" customWidth="1"/>
    <col min="3377" max="3377" width="14.28515625" style="1" customWidth="1"/>
    <col min="3378" max="3378" width="11.85546875" style="1" customWidth="1"/>
    <col min="3379" max="3379" width="14.28515625" style="1" customWidth="1"/>
    <col min="3380" max="3381" width="9.140625" style="1" customWidth="1"/>
    <col min="3382" max="3574" width="9.140625" style="1"/>
    <col min="3575" max="3575" width="4.85546875" style="1" customWidth="1"/>
    <col min="3576" max="3576" width="14.140625" style="1" customWidth="1"/>
    <col min="3577" max="3577" width="13.7109375" style="1" customWidth="1"/>
    <col min="3578" max="3578" width="12.85546875" style="1" customWidth="1"/>
    <col min="3579" max="3579" width="13" style="1" customWidth="1"/>
    <col min="3580" max="3580" width="15.42578125" style="1" customWidth="1"/>
    <col min="3581" max="3581" width="15.28515625" style="1" customWidth="1"/>
    <col min="3582" max="3583" width="9.5703125" style="1" customWidth="1"/>
    <col min="3584" max="3584" width="11.7109375" style="1" customWidth="1"/>
    <col min="3585" max="3586" width="13.140625" style="1" customWidth="1"/>
    <col min="3587" max="3587" width="14.7109375" style="1" customWidth="1"/>
    <col min="3588" max="3588" width="13.140625" style="1" customWidth="1"/>
    <col min="3589" max="3589" width="11.28515625" style="1" customWidth="1"/>
    <col min="3590" max="3590" width="13.28515625" style="1" customWidth="1"/>
    <col min="3591" max="3591" width="13.7109375" style="1" customWidth="1"/>
    <col min="3592" max="3592" width="13.28515625" style="1" customWidth="1"/>
    <col min="3593" max="3593" width="16.28515625" style="1" customWidth="1"/>
    <col min="3594" max="3595" width="16.7109375" style="1" customWidth="1"/>
    <col min="3596" max="3596" width="11.85546875" style="1" customWidth="1"/>
    <col min="3597" max="3597" width="11.42578125" style="1" customWidth="1"/>
    <col min="3598" max="3598" width="10.140625" style="1" customWidth="1"/>
    <col min="3599" max="3599" width="9.42578125" style="1" customWidth="1"/>
    <col min="3600" max="3600" width="9.5703125" style="1" customWidth="1"/>
    <col min="3601" max="3601" width="9.85546875" style="1" customWidth="1"/>
    <col min="3602" max="3602" width="9.7109375" style="1" customWidth="1"/>
    <col min="3603" max="3603" width="11.42578125" style="1" customWidth="1"/>
    <col min="3604" max="3604" width="8.28515625" style="1" customWidth="1"/>
    <col min="3605" max="3605" width="11.85546875" style="1" customWidth="1"/>
    <col min="3606" max="3606" width="11.140625" style="1" customWidth="1"/>
    <col min="3607" max="3607" width="14.28515625" style="1" customWidth="1"/>
    <col min="3608" max="3608" width="13" style="1" customWidth="1"/>
    <col min="3609" max="3609" width="11" style="1" customWidth="1"/>
    <col min="3610" max="3610" width="9.5703125" style="1" customWidth="1"/>
    <col min="3611" max="3611" width="14" style="1" customWidth="1"/>
    <col min="3612" max="3612" width="12.140625" style="1" customWidth="1"/>
    <col min="3613" max="3613" width="14.28515625" style="1" customWidth="1"/>
    <col min="3614" max="3614" width="9.140625" style="1" customWidth="1"/>
    <col min="3615" max="3616" width="12.140625" style="1" customWidth="1"/>
    <col min="3617" max="3617" width="10.85546875" style="1" customWidth="1"/>
    <col min="3618" max="3618" width="13" style="1" customWidth="1"/>
    <col min="3619" max="3619" width="9.85546875" style="1" customWidth="1"/>
    <col min="3620" max="3626" width="9.140625" style="1" customWidth="1"/>
    <col min="3627" max="3627" width="10.5703125" style="1" customWidth="1"/>
    <col min="3628" max="3628" width="11.42578125" style="1" customWidth="1"/>
    <col min="3629" max="3629" width="13.28515625" style="1" customWidth="1"/>
    <col min="3630" max="3630" width="13" style="1" customWidth="1"/>
    <col min="3631" max="3631" width="16.7109375" style="1" customWidth="1"/>
    <col min="3632" max="3632" width="13.140625" style="1" customWidth="1"/>
    <col min="3633" max="3633" width="14.28515625" style="1" customWidth="1"/>
    <col min="3634" max="3634" width="11.85546875" style="1" customWidth="1"/>
    <col min="3635" max="3635" width="14.28515625" style="1" customWidth="1"/>
    <col min="3636" max="3637" width="9.140625" style="1" customWidth="1"/>
    <col min="3638" max="3830" width="9.140625" style="1"/>
    <col min="3831" max="3831" width="4.85546875" style="1" customWidth="1"/>
    <col min="3832" max="3832" width="14.140625" style="1" customWidth="1"/>
    <col min="3833" max="3833" width="13.7109375" style="1" customWidth="1"/>
    <col min="3834" max="3834" width="12.85546875" style="1" customWidth="1"/>
    <col min="3835" max="3835" width="13" style="1" customWidth="1"/>
    <col min="3836" max="3836" width="15.42578125" style="1" customWidth="1"/>
    <col min="3837" max="3837" width="15.28515625" style="1" customWidth="1"/>
    <col min="3838" max="3839" width="9.5703125" style="1" customWidth="1"/>
    <col min="3840" max="3840" width="11.7109375" style="1" customWidth="1"/>
    <col min="3841" max="3842" width="13.140625" style="1" customWidth="1"/>
    <col min="3843" max="3843" width="14.7109375" style="1" customWidth="1"/>
    <col min="3844" max="3844" width="13.140625" style="1" customWidth="1"/>
    <col min="3845" max="3845" width="11.28515625" style="1" customWidth="1"/>
    <col min="3846" max="3846" width="13.28515625" style="1" customWidth="1"/>
    <col min="3847" max="3847" width="13.7109375" style="1" customWidth="1"/>
    <col min="3848" max="3848" width="13.28515625" style="1" customWidth="1"/>
    <col min="3849" max="3849" width="16.28515625" style="1" customWidth="1"/>
    <col min="3850" max="3851" width="16.7109375" style="1" customWidth="1"/>
    <col min="3852" max="3852" width="11.85546875" style="1" customWidth="1"/>
    <col min="3853" max="3853" width="11.42578125" style="1" customWidth="1"/>
    <col min="3854" max="3854" width="10.140625" style="1" customWidth="1"/>
    <col min="3855" max="3855" width="9.42578125" style="1" customWidth="1"/>
    <col min="3856" max="3856" width="9.5703125" style="1" customWidth="1"/>
    <col min="3857" max="3857" width="9.85546875" style="1" customWidth="1"/>
    <col min="3858" max="3858" width="9.7109375" style="1" customWidth="1"/>
    <col min="3859" max="3859" width="11.42578125" style="1" customWidth="1"/>
    <col min="3860" max="3860" width="8.28515625" style="1" customWidth="1"/>
    <col min="3861" max="3861" width="11.85546875" style="1" customWidth="1"/>
    <col min="3862" max="3862" width="11.140625" style="1" customWidth="1"/>
    <col min="3863" max="3863" width="14.28515625" style="1" customWidth="1"/>
    <col min="3864" max="3864" width="13" style="1" customWidth="1"/>
    <col min="3865" max="3865" width="11" style="1" customWidth="1"/>
    <col min="3866" max="3866" width="9.5703125" style="1" customWidth="1"/>
    <col min="3867" max="3867" width="14" style="1" customWidth="1"/>
    <col min="3868" max="3868" width="12.140625" style="1" customWidth="1"/>
    <col min="3869" max="3869" width="14.28515625" style="1" customWidth="1"/>
    <col min="3870" max="3870" width="9.140625" style="1" customWidth="1"/>
    <col min="3871" max="3872" width="12.140625" style="1" customWidth="1"/>
    <col min="3873" max="3873" width="10.85546875" style="1" customWidth="1"/>
    <col min="3874" max="3874" width="13" style="1" customWidth="1"/>
    <col min="3875" max="3875" width="9.85546875" style="1" customWidth="1"/>
    <col min="3876" max="3882" width="9.140625" style="1" customWidth="1"/>
    <col min="3883" max="3883" width="10.5703125" style="1" customWidth="1"/>
    <col min="3884" max="3884" width="11.42578125" style="1" customWidth="1"/>
    <col min="3885" max="3885" width="13.28515625" style="1" customWidth="1"/>
    <col min="3886" max="3886" width="13" style="1" customWidth="1"/>
    <col min="3887" max="3887" width="16.7109375" style="1" customWidth="1"/>
    <col min="3888" max="3888" width="13.140625" style="1" customWidth="1"/>
    <col min="3889" max="3889" width="14.28515625" style="1" customWidth="1"/>
    <col min="3890" max="3890" width="11.85546875" style="1" customWidth="1"/>
    <col min="3891" max="3891" width="14.28515625" style="1" customWidth="1"/>
    <col min="3892" max="3893" width="9.140625" style="1" customWidth="1"/>
    <col min="3894" max="4086" width="9.140625" style="1"/>
    <col min="4087" max="4087" width="4.85546875" style="1" customWidth="1"/>
    <col min="4088" max="4088" width="14.140625" style="1" customWidth="1"/>
    <col min="4089" max="4089" width="13.7109375" style="1" customWidth="1"/>
    <col min="4090" max="4090" width="12.85546875" style="1" customWidth="1"/>
    <col min="4091" max="4091" width="13" style="1" customWidth="1"/>
    <col min="4092" max="4092" width="15.42578125" style="1" customWidth="1"/>
    <col min="4093" max="4093" width="15.28515625" style="1" customWidth="1"/>
    <col min="4094" max="4095" width="9.5703125" style="1" customWidth="1"/>
    <col min="4096" max="4096" width="11.7109375" style="1" customWidth="1"/>
    <col min="4097" max="4098" width="13.140625" style="1" customWidth="1"/>
    <col min="4099" max="4099" width="14.7109375" style="1" customWidth="1"/>
    <col min="4100" max="4100" width="13.140625" style="1" customWidth="1"/>
    <col min="4101" max="4101" width="11.28515625" style="1" customWidth="1"/>
    <col min="4102" max="4102" width="13.28515625" style="1" customWidth="1"/>
    <col min="4103" max="4103" width="13.7109375" style="1" customWidth="1"/>
    <col min="4104" max="4104" width="13.28515625" style="1" customWidth="1"/>
    <col min="4105" max="4105" width="16.28515625" style="1" customWidth="1"/>
    <col min="4106" max="4107" width="16.7109375" style="1" customWidth="1"/>
    <col min="4108" max="4108" width="11.85546875" style="1" customWidth="1"/>
    <col min="4109" max="4109" width="11.42578125" style="1" customWidth="1"/>
    <col min="4110" max="4110" width="10.140625" style="1" customWidth="1"/>
    <col min="4111" max="4111" width="9.42578125" style="1" customWidth="1"/>
    <col min="4112" max="4112" width="9.5703125" style="1" customWidth="1"/>
    <col min="4113" max="4113" width="9.85546875" style="1" customWidth="1"/>
    <col min="4114" max="4114" width="9.7109375" style="1" customWidth="1"/>
    <col min="4115" max="4115" width="11.42578125" style="1" customWidth="1"/>
    <col min="4116" max="4116" width="8.28515625" style="1" customWidth="1"/>
    <col min="4117" max="4117" width="11.85546875" style="1" customWidth="1"/>
    <col min="4118" max="4118" width="11.140625" style="1" customWidth="1"/>
    <col min="4119" max="4119" width="14.28515625" style="1" customWidth="1"/>
    <col min="4120" max="4120" width="13" style="1" customWidth="1"/>
    <col min="4121" max="4121" width="11" style="1" customWidth="1"/>
    <col min="4122" max="4122" width="9.5703125" style="1" customWidth="1"/>
    <col min="4123" max="4123" width="14" style="1" customWidth="1"/>
    <col min="4124" max="4124" width="12.140625" style="1" customWidth="1"/>
    <col min="4125" max="4125" width="14.28515625" style="1" customWidth="1"/>
    <col min="4126" max="4126" width="9.140625" style="1" customWidth="1"/>
    <col min="4127" max="4128" width="12.140625" style="1" customWidth="1"/>
    <col min="4129" max="4129" width="10.85546875" style="1" customWidth="1"/>
    <col min="4130" max="4130" width="13" style="1" customWidth="1"/>
    <col min="4131" max="4131" width="9.85546875" style="1" customWidth="1"/>
    <col min="4132" max="4138" width="9.140625" style="1" customWidth="1"/>
    <col min="4139" max="4139" width="10.5703125" style="1" customWidth="1"/>
    <col min="4140" max="4140" width="11.42578125" style="1" customWidth="1"/>
    <col min="4141" max="4141" width="13.28515625" style="1" customWidth="1"/>
    <col min="4142" max="4142" width="13" style="1" customWidth="1"/>
    <col min="4143" max="4143" width="16.7109375" style="1" customWidth="1"/>
    <col min="4144" max="4144" width="13.140625" style="1" customWidth="1"/>
    <col min="4145" max="4145" width="14.28515625" style="1" customWidth="1"/>
    <col min="4146" max="4146" width="11.85546875" style="1" customWidth="1"/>
    <col min="4147" max="4147" width="14.28515625" style="1" customWidth="1"/>
    <col min="4148" max="4149" width="9.140625" style="1" customWidth="1"/>
    <col min="4150" max="4342" width="9.140625" style="1"/>
    <col min="4343" max="4343" width="4.85546875" style="1" customWidth="1"/>
    <col min="4344" max="4344" width="14.140625" style="1" customWidth="1"/>
    <col min="4345" max="4345" width="13.7109375" style="1" customWidth="1"/>
    <col min="4346" max="4346" width="12.85546875" style="1" customWidth="1"/>
    <col min="4347" max="4347" width="13" style="1" customWidth="1"/>
    <col min="4348" max="4348" width="15.42578125" style="1" customWidth="1"/>
    <col min="4349" max="4349" width="15.28515625" style="1" customWidth="1"/>
    <col min="4350" max="4351" width="9.5703125" style="1" customWidth="1"/>
    <col min="4352" max="4352" width="11.7109375" style="1" customWidth="1"/>
    <col min="4353" max="4354" width="13.140625" style="1" customWidth="1"/>
    <col min="4355" max="4355" width="14.7109375" style="1" customWidth="1"/>
    <col min="4356" max="4356" width="13.140625" style="1" customWidth="1"/>
    <col min="4357" max="4357" width="11.28515625" style="1" customWidth="1"/>
    <col min="4358" max="4358" width="13.28515625" style="1" customWidth="1"/>
    <col min="4359" max="4359" width="13.7109375" style="1" customWidth="1"/>
    <col min="4360" max="4360" width="13.28515625" style="1" customWidth="1"/>
    <col min="4361" max="4361" width="16.28515625" style="1" customWidth="1"/>
    <col min="4362" max="4363" width="16.7109375" style="1" customWidth="1"/>
    <col min="4364" max="4364" width="11.85546875" style="1" customWidth="1"/>
    <col min="4365" max="4365" width="11.42578125" style="1" customWidth="1"/>
    <col min="4366" max="4366" width="10.140625" style="1" customWidth="1"/>
    <col min="4367" max="4367" width="9.42578125" style="1" customWidth="1"/>
    <col min="4368" max="4368" width="9.5703125" style="1" customWidth="1"/>
    <col min="4369" max="4369" width="9.85546875" style="1" customWidth="1"/>
    <col min="4370" max="4370" width="9.7109375" style="1" customWidth="1"/>
    <col min="4371" max="4371" width="11.42578125" style="1" customWidth="1"/>
    <col min="4372" max="4372" width="8.28515625" style="1" customWidth="1"/>
    <col min="4373" max="4373" width="11.85546875" style="1" customWidth="1"/>
    <col min="4374" max="4374" width="11.140625" style="1" customWidth="1"/>
    <col min="4375" max="4375" width="14.28515625" style="1" customWidth="1"/>
    <col min="4376" max="4376" width="13" style="1" customWidth="1"/>
    <col min="4377" max="4377" width="11" style="1" customWidth="1"/>
    <col min="4378" max="4378" width="9.5703125" style="1" customWidth="1"/>
    <col min="4379" max="4379" width="14" style="1" customWidth="1"/>
    <col min="4380" max="4380" width="12.140625" style="1" customWidth="1"/>
    <col min="4381" max="4381" width="14.28515625" style="1" customWidth="1"/>
    <col min="4382" max="4382" width="9.140625" style="1" customWidth="1"/>
    <col min="4383" max="4384" width="12.140625" style="1" customWidth="1"/>
    <col min="4385" max="4385" width="10.85546875" style="1" customWidth="1"/>
    <col min="4386" max="4386" width="13" style="1" customWidth="1"/>
    <col min="4387" max="4387" width="9.85546875" style="1" customWidth="1"/>
    <col min="4388" max="4394" width="9.140625" style="1" customWidth="1"/>
    <col min="4395" max="4395" width="10.5703125" style="1" customWidth="1"/>
    <col min="4396" max="4396" width="11.42578125" style="1" customWidth="1"/>
    <col min="4397" max="4397" width="13.28515625" style="1" customWidth="1"/>
    <col min="4398" max="4398" width="13" style="1" customWidth="1"/>
    <col min="4399" max="4399" width="16.7109375" style="1" customWidth="1"/>
    <col min="4400" max="4400" width="13.140625" style="1" customWidth="1"/>
    <col min="4401" max="4401" width="14.28515625" style="1" customWidth="1"/>
    <col min="4402" max="4402" width="11.85546875" style="1" customWidth="1"/>
    <col min="4403" max="4403" width="14.28515625" style="1" customWidth="1"/>
    <col min="4404" max="4405" width="9.140625" style="1" customWidth="1"/>
    <col min="4406" max="4598" width="9.140625" style="1"/>
    <col min="4599" max="4599" width="4.85546875" style="1" customWidth="1"/>
    <col min="4600" max="4600" width="14.140625" style="1" customWidth="1"/>
    <col min="4601" max="4601" width="13.7109375" style="1" customWidth="1"/>
    <col min="4602" max="4602" width="12.85546875" style="1" customWidth="1"/>
    <col min="4603" max="4603" width="13" style="1" customWidth="1"/>
    <col min="4604" max="4604" width="15.42578125" style="1" customWidth="1"/>
    <col min="4605" max="4605" width="15.28515625" style="1" customWidth="1"/>
    <col min="4606" max="4607" width="9.5703125" style="1" customWidth="1"/>
    <col min="4608" max="4608" width="11.7109375" style="1" customWidth="1"/>
    <col min="4609" max="4610" width="13.140625" style="1" customWidth="1"/>
    <col min="4611" max="4611" width="14.7109375" style="1" customWidth="1"/>
    <col min="4612" max="4612" width="13.140625" style="1" customWidth="1"/>
    <col min="4613" max="4613" width="11.28515625" style="1" customWidth="1"/>
    <col min="4614" max="4614" width="13.28515625" style="1" customWidth="1"/>
    <col min="4615" max="4615" width="13.7109375" style="1" customWidth="1"/>
    <col min="4616" max="4616" width="13.28515625" style="1" customWidth="1"/>
    <col min="4617" max="4617" width="16.28515625" style="1" customWidth="1"/>
    <col min="4618" max="4619" width="16.7109375" style="1" customWidth="1"/>
    <col min="4620" max="4620" width="11.85546875" style="1" customWidth="1"/>
    <col min="4621" max="4621" width="11.42578125" style="1" customWidth="1"/>
    <col min="4622" max="4622" width="10.140625" style="1" customWidth="1"/>
    <col min="4623" max="4623" width="9.42578125" style="1" customWidth="1"/>
    <col min="4624" max="4624" width="9.5703125" style="1" customWidth="1"/>
    <col min="4625" max="4625" width="9.85546875" style="1" customWidth="1"/>
    <col min="4626" max="4626" width="9.7109375" style="1" customWidth="1"/>
    <col min="4627" max="4627" width="11.42578125" style="1" customWidth="1"/>
    <col min="4628" max="4628" width="8.28515625" style="1" customWidth="1"/>
    <col min="4629" max="4629" width="11.85546875" style="1" customWidth="1"/>
    <col min="4630" max="4630" width="11.140625" style="1" customWidth="1"/>
    <col min="4631" max="4631" width="14.28515625" style="1" customWidth="1"/>
    <col min="4632" max="4632" width="13" style="1" customWidth="1"/>
    <col min="4633" max="4633" width="11" style="1" customWidth="1"/>
    <col min="4634" max="4634" width="9.5703125" style="1" customWidth="1"/>
    <col min="4635" max="4635" width="14" style="1" customWidth="1"/>
    <col min="4636" max="4636" width="12.140625" style="1" customWidth="1"/>
    <col min="4637" max="4637" width="14.28515625" style="1" customWidth="1"/>
    <col min="4638" max="4638" width="9.140625" style="1" customWidth="1"/>
    <col min="4639" max="4640" width="12.140625" style="1" customWidth="1"/>
    <col min="4641" max="4641" width="10.85546875" style="1" customWidth="1"/>
    <col min="4642" max="4642" width="13" style="1" customWidth="1"/>
    <col min="4643" max="4643" width="9.85546875" style="1" customWidth="1"/>
    <col min="4644" max="4650" width="9.140625" style="1" customWidth="1"/>
    <col min="4651" max="4651" width="10.5703125" style="1" customWidth="1"/>
    <col min="4652" max="4652" width="11.42578125" style="1" customWidth="1"/>
    <col min="4653" max="4653" width="13.28515625" style="1" customWidth="1"/>
    <col min="4654" max="4654" width="13" style="1" customWidth="1"/>
    <col min="4655" max="4655" width="16.7109375" style="1" customWidth="1"/>
    <col min="4656" max="4656" width="13.140625" style="1" customWidth="1"/>
    <col min="4657" max="4657" width="14.28515625" style="1" customWidth="1"/>
    <col min="4658" max="4658" width="11.85546875" style="1" customWidth="1"/>
    <col min="4659" max="4659" width="14.28515625" style="1" customWidth="1"/>
    <col min="4660" max="4661" width="9.140625" style="1" customWidth="1"/>
    <col min="4662" max="4854" width="9.140625" style="1"/>
    <col min="4855" max="4855" width="4.85546875" style="1" customWidth="1"/>
    <col min="4856" max="4856" width="14.140625" style="1" customWidth="1"/>
    <col min="4857" max="4857" width="13.7109375" style="1" customWidth="1"/>
    <col min="4858" max="4858" width="12.85546875" style="1" customWidth="1"/>
    <col min="4859" max="4859" width="13" style="1" customWidth="1"/>
    <col min="4860" max="4860" width="15.42578125" style="1" customWidth="1"/>
    <col min="4861" max="4861" width="15.28515625" style="1" customWidth="1"/>
    <col min="4862" max="4863" width="9.5703125" style="1" customWidth="1"/>
    <col min="4864" max="4864" width="11.7109375" style="1" customWidth="1"/>
    <col min="4865" max="4866" width="13.140625" style="1" customWidth="1"/>
    <col min="4867" max="4867" width="14.7109375" style="1" customWidth="1"/>
    <col min="4868" max="4868" width="13.140625" style="1" customWidth="1"/>
    <col min="4869" max="4869" width="11.28515625" style="1" customWidth="1"/>
    <col min="4870" max="4870" width="13.28515625" style="1" customWidth="1"/>
    <col min="4871" max="4871" width="13.7109375" style="1" customWidth="1"/>
    <col min="4872" max="4872" width="13.28515625" style="1" customWidth="1"/>
    <col min="4873" max="4873" width="16.28515625" style="1" customWidth="1"/>
    <col min="4874" max="4875" width="16.7109375" style="1" customWidth="1"/>
    <col min="4876" max="4876" width="11.85546875" style="1" customWidth="1"/>
    <col min="4877" max="4877" width="11.42578125" style="1" customWidth="1"/>
    <col min="4878" max="4878" width="10.140625" style="1" customWidth="1"/>
    <col min="4879" max="4879" width="9.42578125" style="1" customWidth="1"/>
    <col min="4880" max="4880" width="9.5703125" style="1" customWidth="1"/>
    <col min="4881" max="4881" width="9.85546875" style="1" customWidth="1"/>
    <col min="4882" max="4882" width="9.7109375" style="1" customWidth="1"/>
    <col min="4883" max="4883" width="11.42578125" style="1" customWidth="1"/>
    <col min="4884" max="4884" width="8.28515625" style="1" customWidth="1"/>
    <col min="4885" max="4885" width="11.85546875" style="1" customWidth="1"/>
    <col min="4886" max="4886" width="11.140625" style="1" customWidth="1"/>
    <col min="4887" max="4887" width="14.28515625" style="1" customWidth="1"/>
    <col min="4888" max="4888" width="13" style="1" customWidth="1"/>
    <col min="4889" max="4889" width="11" style="1" customWidth="1"/>
    <col min="4890" max="4890" width="9.5703125" style="1" customWidth="1"/>
    <col min="4891" max="4891" width="14" style="1" customWidth="1"/>
    <col min="4892" max="4892" width="12.140625" style="1" customWidth="1"/>
    <col min="4893" max="4893" width="14.28515625" style="1" customWidth="1"/>
    <col min="4894" max="4894" width="9.140625" style="1" customWidth="1"/>
    <col min="4895" max="4896" width="12.140625" style="1" customWidth="1"/>
    <col min="4897" max="4897" width="10.85546875" style="1" customWidth="1"/>
    <col min="4898" max="4898" width="13" style="1" customWidth="1"/>
    <col min="4899" max="4899" width="9.85546875" style="1" customWidth="1"/>
    <col min="4900" max="4906" width="9.140625" style="1" customWidth="1"/>
    <col min="4907" max="4907" width="10.5703125" style="1" customWidth="1"/>
    <col min="4908" max="4908" width="11.42578125" style="1" customWidth="1"/>
    <col min="4909" max="4909" width="13.28515625" style="1" customWidth="1"/>
    <col min="4910" max="4910" width="13" style="1" customWidth="1"/>
    <col min="4911" max="4911" width="16.7109375" style="1" customWidth="1"/>
    <col min="4912" max="4912" width="13.140625" style="1" customWidth="1"/>
    <col min="4913" max="4913" width="14.28515625" style="1" customWidth="1"/>
    <col min="4914" max="4914" width="11.85546875" style="1" customWidth="1"/>
    <col min="4915" max="4915" width="14.28515625" style="1" customWidth="1"/>
    <col min="4916" max="4917" width="9.140625" style="1" customWidth="1"/>
    <col min="4918" max="5110" width="9.140625" style="1"/>
    <col min="5111" max="5111" width="4.85546875" style="1" customWidth="1"/>
    <col min="5112" max="5112" width="14.140625" style="1" customWidth="1"/>
    <col min="5113" max="5113" width="13.7109375" style="1" customWidth="1"/>
    <col min="5114" max="5114" width="12.85546875" style="1" customWidth="1"/>
    <col min="5115" max="5115" width="13" style="1" customWidth="1"/>
    <col min="5116" max="5116" width="15.42578125" style="1" customWidth="1"/>
    <col min="5117" max="5117" width="15.28515625" style="1" customWidth="1"/>
    <col min="5118" max="5119" width="9.5703125" style="1" customWidth="1"/>
    <col min="5120" max="5120" width="11.7109375" style="1" customWidth="1"/>
    <col min="5121" max="5122" width="13.140625" style="1" customWidth="1"/>
    <col min="5123" max="5123" width="14.7109375" style="1" customWidth="1"/>
    <col min="5124" max="5124" width="13.140625" style="1" customWidth="1"/>
    <col min="5125" max="5125" width="11.28515625" style="1" customWidth="1"/>
    <col min="5126" max="5126" width="13.28515625" style="1" customWidth="1"/>
    <col min="5127" max="5127" width="13.7109375" style="1" customWidth="1"/>
    <col min="5128" max="5128" width="13.28515625" style="1" customWidth="1"/>
    <col min="5129" max="5129" width="16.28515625" style="1" customWidth="1"/>
    <col min="5130" max="5131" width="16.7109375" style="1" customWidth="1"/>
    <col min="5132" max="5132" width="11.85546875" style="1" customWidth="1"/>
    <col min="5133" max="5133" width="11.42578125" style="1" customWidth="1"/>
    <col min="5134" max="5134" width="10.140625" style="1" customWidth="1"/>
    <col min="5135" max="5135" width="9.42578125" style="1" customWidth="1"/>
    <col min="5136" max="5136" width="9.5703125" style="1" customWidth="1"/>
    <col min="5137" max="5137" width="9.85546875" style="1" customWidth="1"/>
    <col min="5138" max="5138" width="9.7109375" style="1" customWidth="1"/>
    <col min="5139" max="5139" width="11.42578125" style="1" customWidth="1"/>
    <col min="5140" max="5140" width="8.28515625" style="1" customWidth="1"/>
    <col min="5141" max="5141" width="11.85546875" style="1" customWidth="1"/>
    <col min="5142" max="5142" width="11.140625" style="1" customWidth="1"/>
    <col min="5143" max="5143" width="14.28515625" style="1" customWidth="1"/>
    <col min="5144" max="5144" width="13" style="1" customWidth="1"/>
    <col min="5145" max="5145" width="11" style="1" customWidth="1"/>
    <col min="5146" max="5146" width="9.5703125" style="1" customWidth="1"/>
    <col min="5147" max="5147" width="14" style="1" customWidth="1"/>
    <col min="5148" max="5148" width="12.140625" style="1" customWidth="1"/>
    <col min="5149" max="5149" width="14.28515625" style="1" customWidth="1"/>
    <col min="5150" max="5150" width="9.140625" style="1" customWidth="1"/>
    <col min="5151" max="5152" width="12.140625" style="1" customWidth="1"/>
    <col min="5153" max="5153" width="10.85546875" style="1" customWidth="1"/>
    <col min="5154" max="5154" width="13" style="1" customWidth="1"/>
    <col min="5155" max="5155" width="9.85546875" style="1" customWidth="1"/>
    <col min="5156" max="5162" width="9.140625" style="1" customWidth="1"/>
    <col min="5163" max="5163" width="10.5703125" style="1" customWidth="1"/>
    <col min="5164" max="5164" width="11.42578125" style="1" customWidth="1"/>
    <col min="5165" max="5165" width="13.28515625" style="1" customWidth="1"/>
    <col min="5166" max="5166" width="13" style="1" customWidth="1"/>
    <col min="5167" max="5167" width="16.7109375" style="1" customWidth="1"/>
    <col min="5168" max="5168" width="13.140625" style="1" customWidth="1"/>
    <col min="5169" max="5169" width="14.28515625" style="1" customWidth="1"/>
    <col min="5170" max="5170" width="11.85546875" style="1" customWidth="1"/>
    <col min="5171" max="5171" width="14.28515625" style="1" customWidth="1"/>
    <col min="5172" max="5173" width="9.140625" style="1" customWidth="1"/>
    <col min="5174" max="5366" width="9.140625" style="1"/>
    <col min="5367" max="5367" width="4.85546875" style="1" customWidth="1"/>
    <col min="5368" max="5368" width="14.140625" style="1" customWidth="1"/>
    <col min="5369" max="5369" width="13.7109375" style="1" customWidth="1"/>
    <col min="5370" max="5370" width="12.85546875" style="1" customWidth="1"/>
    <col min="5371" max="5371" width="13" style="1" customWidth="1"/>
    <col min="5372" max="5372" width="15.42578125" style="1" customWidth="1"/>
    <col min="5373" max="5373" width="15.28515625" style="1" customWidth="1"/>
    <col min="5374" max="5375" width="9.5703125" style="1" customWidth="1"/>
    <col min="5376" max="5376" width="11.7109375" style="1" customWidth="1"/>
    <col min="5377" max="5378" width="13.140625" style="1" customWidth="1"/>
    <col min="5379" max="5379" width="14.7109375" style="1" customWidth="1"/>
    <col min="5380" max="5380" width="13.140625" style="1" customWidth="1"/>
    <col min="5381" max="5381" width="11.28515625" style="1" customWidth="1"/>
    <col min="5382" max="5382" width="13.28515625" style="1" customWidth="1"/>
    <col min="5383" max="5383" width="13.7109375" style="1" customWidth="1"/>
    <col min="5384" max="5384" width="13.28515625" style="1" customWidth="1"/>
    <col min="5385" max="5385" width="16.28515625" style="1" customWidth="1"/>
    <col min="5386" max="5387" width="16.7109375" style="1" customWidth="1"/>
    <col min="5388" max="5388" width="11.85546875" style="1" customWidth="1"/>
    <col min="5389" max="5389" width="11.42578125" style="1" customWidth="1"/>
    <col min="5390" max="5390" width="10.140625" style="1" customWidth="1"/>
    <col min="5391" max="5391" width="9.42578125" style="1" customWidth="1"/>
    <col min="5392" max="5392" width="9.5703125" style="1" customWidth="1"/>
    <col min="5393" max="5393" width="9.85546875" style="1" customWidth="1"/>
    <col min="5394" max="5394" width="9.7109375" style="1" customWidth="1"/>
    <col min="5395" max="5395" width="11.42578125" style="1" customWidth="1"/>
    <col min="5396" max="5396" width="8.28515625" style="1" customWidth="1"/>
    <col min="5397" max="5397" width="11.85546875" style="1" customWidth="1"/>
    <col min="5398" max="5398" width="11.140625" style="1" customWidth="1"/>
    <col min="5399" max="5399" width="14.28515625" style="1" customWidth="1"/>
    <col min="5400" max="5400" width="13" style="1" customWidth="1"/>
    <col min="5401" max="5401" width="11" style="1" customWidth="1"/>
    <col min="5402" max="5402" width="9.5703125" style="1" customWidth="1"/>
    <col min="5403" max="5403" width="14" style="1" customWidth="1"/>
    <col min="5404" max="5404" width="12.140625" style="1" customWidth="1"/>
    <col min="5405" max="5405" width="14.28515625" style="1" customWidth="1"/>
    <col min="5406" max="5406" width="9.140625" style="1" customWidth="1"/>
    <col min="5407" max="5408" width="12.140625" style="1" customWidth="1"/>
    <col min="5409" max="5409" width="10.85546875" style="1" customWidth="1"/>
    <col min="5410" max="5410" width="13" style="1" customWidth="1"/>
    <col min="5411" max="5411" width="9.85546875" style="1" customWidth="1"/>
    <col min="5412" max="5418" width="9.140625" style="1" customWidth="1"/>
    <col min="5419" max="5419" width="10.5703125" style="1" customWidth="1"/>
    <col min="5420" max="5420" width="11.42578125" style="1" customWidth="1"/>
    <col min="5421" max="5421" width="13.28515625" style="1" customWidth="1"/>
    <col min="5422" max="5422" width="13" style="1" customWidth="1"/>
    <col min="5423" max="5423" width="16.7109375" style="1" customWidth="1"/>
    <col min="5424" max="5424" width="13.140625" style="1" customWidth="1"/>
    <col min="5425" max="5425" width="14.28515625" style="1" customWidth="1"/>
    <col min="5426" max="5426" width="11.85546875" style="1" customWidth="1"/>
    <col min="5427" max="5427" width="14.28515625" style="1" customWidth="1"/>
    <col min="5428" max="5429" width="9.140625" style="1" customWidth="1"/>
    <col min="5430" max="5622" width="9.140625" style="1"/>
    <col min="5623" max="5623" width="4.85546875" style="1" customWidth="1"/>
    <col min="5624" max="5624" width="14.140625" style="1" customWidth="1"/>
    <col min="5625" max="5625" width="13.7109375" style="1" customWidth="1"/>
    <col min="5626" max="5626" width="12.85546875" style="1" customWidth="1"/>
    <col min="5627" max="5627" width="13" style="1" customWidth="1"/>
    <col min="5628" max="5628" width="15.42578125" style="1" customWidth="1"/>
    <col min="5629" max="5629" width="15.28515625" style="1" customWidth="1"/>
    <col min="5630" max="5631" width="9.5703125" style="1" customWidth="1"/>
    <col min="5632" max="5632" width="11.7109375" style="1" customWidth="1"/>
    <col min="5633" max="5634" width="13.140625" style="1" customWidth="1"/>
    <col min="5635" max="5635" width="14.7109375" style="1" customWidth="1"/>
    <col min="5636" max="5636" width="13.140625" style="1" customWidth="1"/>
    <col min="5637" max="5637" width="11.28515625" style="1" customWidth="1"/>
    <col min="5638" max="5638" width="13.28515625" style="1" customWidth="1"/>
    <col min="5639" max="5639" width="13.7109375" style="1" customWidth="1"/>
    <col min="5640" max="5640" width="13.28515625" style="1" customWidth="1"/>
    <col min="5641" max="5641" width="16.28515625" style="1" customWidth="1"/>
    <col min="5642" max="5643" width="16.7109375" style="1" customWidth="1"/>
    <col min="5644" max="5644" width="11.85546875" style="1" customWidth="1"/>
    <col min="5645" max="5645" width="11.42578125" style="1" customWidth="1"/>
    <col min="5646" max="5646" width="10.140625" style="1" customWidth="1"/>
    <col min="5647" max="5647" width="9.42578125" style="1" customWidth="1"/>
    <col min="5648" max="5648" width="9.5703125" style="1" customWidth="1"/>
    <col min="5649" max="5649" width="9.85546875" style="1" customWidth="1"/>
    <col min="5650" max="5650" width="9.7109375" style="1" customWidth="1"/>
    <col min="5651" max="5651" width="11.42578125" style="1" customWidth="1"/>
    <col min="5652" max="5652" width="8.28515625" style="1" customWidth="1"/>
    <col min="5653" max="5653" width="11.85546875" style="1" customWidth="1"/>
    <col min="5654" max="5654" width="11.140625" style="1" customWidth="1"/>
    <col min="5655" max="5655" width="14.28515625" style="1" customWidth="1"/>
    <col min="5656" max="5656" width="13" style="1" customWidth="1"/>
    <col min="5657" max="5657" width="11" style="1" customWidth="1"/>
    <col min="5658" max="5658" width="9.5703125" style="1" customWidth="1"/>
    <col min="5659" max="5659" width="14" style="1" customWidth="1"/>
    <col min="5660" max="5660" width="12.140625" style="1" customWidth="1"/>
    <col min="5661" max="5661" width="14.28515625" style="1" customWidth="1"/>
    <col min="5662" max="5662" width="9.140625" style="1" customWidth="1"/>
    <col min="5663" max="5664" width="12.140625" style="1" customWidth="1"/>
    <col min="5665" max="5665" width="10.85546875" style="1" customWidth="1"/>
    <col min="5666" max="5666" width="13" style="1" customWidth="1"/>
    <col min="5667" max="5667" width="9.85546875" style="1" customWidth="1"/>
    <col min="5668" max="5674" width="9.140625" style="1" customWidth="1"/>
    <col min="5675" max="5675" width="10.5703125" style="1" customWidth="1"/>
    <col min="5676" max="5676" width="11.42578125" style="1" customWidth="1"/>
    <col min="5677" max="5677" width="13.28515625" style="1" customWidth="1"/>
    <col min="5678" max="5678" width="13" style="1" customWidth="1"/>
    <col min="5679" max="5679" width="16.7109375" style="1" customWidth="1"/>
    <col min="5680" max="5680" width="13.140625" style="1" customWidth="1"/>
    <col min="5681" max="5681" width="14.28515625" style="1" customWidth="1"/>
    <col min="5682" max="5682" width="11.85546875" style="1" customWidth="1"/>
    <col min="5683" max="5683" width="14.28515625" style="1" customWidth="1"/>
    <col min="5684" max="5685" width="9.140625" style="1" customWidth="1"/>
    <col min="5686" max="5878" width="9.140625" style="1"/>
    <col min="5879" max="5879" width="4.85546875" style="1" customWidth="1"/>
    <col min="5880" max="5880" width="14.140625" style="1" customWidth="1"/>
    <col min="5881" max="5881" width="13.7109375" style="1" customWidth="1"/>
    <col min="5882" max="5882" width="12.85546875" style="1" customWidth="1"/>
    <col min="5883" max="5883" width="13" style="1" customWidth="1"/>
    <col min="5884" max="5884" width="15.42578125" style="1" customWidth="1"/>
    <col min="5885" max="5885" width="15.28515625" style="1" customWidth="1"/>
    <col min="5886" max="5887" width="9.5703125" style="1" customWidth="1"/>
    <col min="5888" max="5888" width="11.7109375" style="1" customWidth="1"/>
    <col min="5889" max="5890" width="13.140625" style="1" customWidth="1"/>
    <col min="5891" max="5891" width="14.7109375" style="1" customWidth="1"/>
    <col min="5892" max="5892" width="13.140625" style="1" customWidth="1"/>
    <col min="5893" max="5893" width="11.28515625" style="1" customWidth="1"/>
    <col min="5894" max="5894" width="13.28515625" style="1" customWidth="1"/>
    <col min="5895" max="5895" width="13.7109375" style="1" customWidth="1"/>
    <col min="5896" max="5896" width="13.28515625" style="1" customWidth="1"/>
    <col min="5897" max="5897" width="16.28515625" style="1" customWidth="1"/>
    <col min="5898" max="5899" width="16.7109375" style="1" customWidth="1"/>
    <col min="5900" max="5900" width="11.85546875" style="1" customWidth="1"/>
    <col min="5901" max="5901" width="11.42578125" style="1" customWidth="1"/>
    <col min="5902" max="5902" width="10.140625" style="1" customWidth="1"/>
    <col min="5903" max="5903" width="9.42578125" style="1" customWidth="1"/>
    <col min="5904" max="5904" width="9.5703125" style="1" customWidth="1"/>
    <col min="5905" max="5905" width="9.85546875" style="1" customWidth="1"/>
    <col min="5906" max="5906" width="9.7109375" style="1" customWidth="1"/>
    <col min="5907" max="5907" width="11.42578125" style="1" customWidth="1"/>
    <col min="5908" max="5908" width="8.28515625" style="1" customWidth="1"/>
    <col min="5909" max="5909" width="11.85546875" style="1" customWidth="1"/>
    <col min="5910" max="5910" width="11.140625" style="1" customWidth="1"/>
    <col min="5911" max="5911" width="14.28515625" style="1" customWidth="1"/>
    <col min="5912" max="5912" width="13" style="1" customWidth="1"/>
    <col min="5913" max="5913" width="11" style="1" customWidth="1"/>
    <col min="5914" max="5914" width="9.5703125" style="1" customWidth="1"/>
    <col min="5915" max="5915" width="14" style="1" customWidth="1"/>
    <col min="5916" max="5916" width="12.140625" style="1" customWidth="1"/>
    <col min="5917" max="5917" width="14.28515625" style="1" customWidth="1"/>
    <col min="5918" max="5918" width="9.140625" style="1" customWidth="1"/>
    <col min="5919" max="5920" width="12.140625" style="1" customWidth="1"/>
    <col min="5921" max="5921" width="10.85546875" style="1" customWidth="1"/>
    <col min="5922" max="5922" width="13" style="1" customWidth="1"/>
    <col min="5923" max="5923" width="9.85546875" style="1" customWidth="1"/>
    <col min="5924" max="5930" width="9.140625" style="1" customWidth="1"/>
    <col min="5931" max="5931" width="10.5703125" style="1" customWidth="1"/>
    <col min="5932" max="5932" width="11.42578125" style="1" customWidth="1"/>
    <col min="5933" max="5933" width="13.28515625" style="1" customWidth="1"/>
    <col min="5934" max="5934" width="13" style="1" customWidth="1"/>
    <col min="5935" max="5935" width="16.7109375" style="1" customWidth="1"/>
    <col min="5936" max="5936" width="13.140625" style="1" customWidth="1"/>
    <col min="5937" max="5937" width="14.28515625" style="1" customWidth="1"/>
    <col min="5938" max="5938" width="11.85546875" style="1" customWidth="1"/>
    <col min="5939" max="5939" width="14.28515625" style="1" customWidth="1"/>
    <col min="5940" max="5941" width="9.140625" style="1" customWidth="1"/>
    <col min="5942" max="6134" width="9.140625" style="1"/>
    <col min="6135" max="6135" width="4.85546875" style="1" customWidth="1"/>
    <col min="6136" max="6136" width="14.140625" style="1" customWidth="1"/>
    <col min="6137" max="6137" width="13.7109375" style="1" customWidth="1"/>
    <col min="6138" max="6138" width="12.85546875" style="1" customWidth="1"/>
    <col min="6139" max="6139" width="13" style="1" customWidth="1"/>
    <col min="6140" max="6140" width="15.42578125" style="1" customWidth="1"/>
    <col min="6141" max="6141" width="15.28515625" style="1" customWidth="1"/>
    <col min="6142" max="6143" width="9.5703125" style="1" customWidth="1"/>
    <col min="6144" max="6144" width="11.7109375" style="1" customWidth="1"/>
    <col min="6145" max="6146" width="13.140625" style="1" customWidth="1"/>
    <col min="6147" max="6147" width="14.7109375" style="1" customWidth="1"/>
    <col min="6148" max="6148" width="13.140625" style="1" customWidth="1"/>
    <col min="6149" max="6149" width="11.28515625" style="1" customWidth="1"/>
    <col min="6150" max="6150" width="13.28515625" style="1" customWidth="1"/>
    <col min="6151" max="6151" width="13.7109375" style="1" customWidth="1"/>
    <col min="6152" max="6152" width="13.28515625" style="1" customWidth="1"/>
    <col min="6153" max="6153" width="16.28515625" style="1" customWidth="1"/>
    <col min="6154" max="6155" width="16.7109375" style="1" customWidth="1"/>
    <col min="6156" max="6156" width="11.85546875" style="1" customWidth="1"/>
    <col min="6157" max="6157" width="11.42578125" style="1" customWidth="1"/>
    <col min="6158" max="6158" width="10.140625" style="1" customWidth="1"/>
    <col min="6159" max="6159" width="9.42578125" style="1" customWidth="1"/>
    <col min="6160" max="6160" width="9.5703125" style="1" customWidth="1"/>
    <col min="6161" max="6161" width="9.85546875" style="1" customWidth="1"/>
    <col min="6162" max="6162" width="9.7109375" style="1" customWidth="1"/>
    <col min="6163" max="6163" width="11.42578125" style="1" customWidth="1"/>
    <col min="6164" max="6164" width="8.28515625" style="1" customWidth="1"/>
    <col min="6165" max="6165" width="11.85546875" style="1" customWidth="1"/>
    <col min="6166" max="6166" width="11.140625" style="1" customWidth="1"/>
    <col min="6167" max="6167" width="14.28515625" style="1" customWidth="1"/>
    <col min="6168" max="6168" width="13" style="1" customWidth="1"/>
    <col min="6169" max="6169" width="11" style="1" customWidth="1"/>
    <col min="6170" max="6170" width="9.5703125" style="1" customWidth="1"/>
    <col min="6171" max="6171" width="14" style="1" customWidth="1"/>
    <col min="6172" max="6172" width="12.140625" style="1" customWidth="1"/>
    <col min="6173" max="6173" width="14.28515625" style="1" customWidth="1"/>
    <col min="6174" max="6174" width="9.140625" style="1" customWidth="1"/>
    <col min="6175" max="6176" width="12.140625" style="1" customWidth="1"/>
    <col min="6177" max="6177" width="10.85546875" style="1" customWidth="1"/>
    <col min="6178" max="6178" width="13" style="1" customWidth="1"/>
    <col min="6179" max="6179" width="9.85546875" style="1" customWidth="1"/>
    <col min="6180" max="6186" width="9.140625" style="1" customWidth="1"/>
    <col min="6187" max="6187" width="10.5703125" style="1" customWidth="1"/>
    <col min="6188" max="6188" width="11.42578125" style="1" customWidth="1"/>
    <col min="6189" max="6189" width="13.28515625" style="1" customWidth="1"/>
    <col min="6190" max="6190" width="13" style="1" customWidth="1"/>
    <col min="6191" max="6191" width="16.7109375" style="1" customWidth="1"/>
    <col min="6192" max="6192" width="13.140625" style="1" customWidth="1"/>
    <col min="6193" max="6193" width="14.28515625" style="1" customWidth="1"/>
    <col min="6194" max="6194" width="11.85546875" style="1" customWidth="1"/>
    <col min="6195" max="6195" width="14.28515625" style="1" customWidth="1"/>
    <col min="6196" max="6197" width="9.140625" style="1" customWidth="1"/>
    <col min="6198" max="6390" width="9.140625" style="1"/>
    <col min="6391" max="6391" width="4.85546875" style="1" customWidth="1"/>
    <col min="6392" max="6392" width="14.140625" style="1" customWidth="1"/>
    <col min="6393" max="6393" width="13.7109375" style="1" customWidth="1"/>
    <col min="6394" max="6394" width="12.85546875" style="1" customWidth="1"/>
    <col min="6395" max="6395" width="13" style="1" customWidth="1"/>
    <col min="6396" max="6396" width="15.42578125" style="1" customWidth="1"/>
    <col min="6397" max="6397" width="15.28515625" style="1" customWidth="1"/>
    <col min="6398" max="6399" width="9.5703125" style="1" customWidth="1"/>
    <col min="6400" max="6400" width="11.7109375" style="1" customWidth="1"/>
    <col min="6401" max="6402" width="13.140625" style="1" customWidth="1"/>
    <col min="6403" max="6403" width="14.7109375" style="1" customWidth="1"/>
    <col min="6404" max="6404" width="13.140625" style="1" customWidth="1"/>
    <col min="6405" max="6405" width="11.28515625" style="1" customWidth="1"/>
    <col min="6406" max="6406" width="13.28515625" style="1" customWidth="1"/>
    <col min="6407" max="6407" width="13.7109375" style="1" customWidth="1"/>
    <col min="6408" max="6408" width="13.28515625" style="1" customWidth="1"/>
    <col min="6409" max="6409" width="16.28515625" style="1" customWidth="1"/>
    <col min="6410" max="6411" width="16.7109375" style="1" customWidth="1"/>
    <col min="6412" max="6412" width="11.85546875" style="1" customWidth="1"/>
    <col min="6413" max="6413" width="11.42578125" style="1" customWidth="1"/>
    <col min="6414" max="6414" width="10.140625" style="1" customWidth="1"/>
    <col min="6415" max="6415" width="9.42578125" style="1" customWidth="1"/>
    <col min="6416" max="6416" width="9.5703125" style="1" customWidth="1"/>
    <col min="6417" max="6417" width="9.85546875" style="1" customWidth="1"/>
    <col min="6418" max="6418" width="9.7109375" style="1" customWidth="1"/>
    <col min="6419" max="6419" width="11.42578125" style="1" customWidth="1"/>
    <col min="6420" max="6420" width="8.28515625" style="1" customWidth="1"/>
    <col min="6421" max="6421" width="11.85546875" style="1" customWidth="1"/>
    <col min="6422" max="6422" width="11.140625" style="1" customWidth="1"/>
    <col min="6423" max="6423" width="14.28515625" style="1" customWidth="1"/>
    <col min="6424" max="6424" width="13" style="1" customWidth="1"/>
    <col min="6425" max="6425" width="11" style="1" customWidth="1"/>
    <col min="6426" max="6426" width="9.5703125" style="1" customWidth="1"/>
    <col min="6427" max="6427" width="14" style="1" customWidth="1"/>
    <col min="6428" max="6428" width="12.140625" style="1" customWidth="1"/>
    <col min="6429" max="6429" width="14.28515625" style="1" customWidth="1"/>
    <col min="6430" max="6430" width="9.140625" style="1" customWidth="1"/>
    <col min="6431" max="6432" width="12.140625" style="1" customWidth="1"/>
    <col min="6433" max="6433" width="10.85546875" style="1" customWidth="1"/>
    <col min="6434" max="6434" width="13" style="1" customWidth="1"/>
    <col min="6435" max="6435" width="9.85546875" style="1" customWidth="1"/>
    <col min="6436" max="6442" width="9.140625" style="1" customWidth="1"/>
    <col min="6443" max="6443" width="10.5703125" style="1" customWidth="1"/>
    <col min="6444" max="6444" width="11.42578125" style="1" customWidth="1"/>
    <col min="6445" max="6445" width="13.28515625" style="1" customWidth="1"/>
    <col min="6446" max="6446" width="13" style="1" customWidth="1"/>
    <col min="6447" max="6447" width="16.7109375" style="1" customWidth="1"/>
    <col min="6448" max="6448" width="13.140625" style="1" customWidth="1"/>
    <col min="6449" max="6449" width="14.28515625" style="1" customWidth="1"/>
    <col min="6450" max="6450" width="11.85546875" style="1" customWidth="1"/>
    <col min="6451" max="6451" width="14.28515625" style="1" customWidth="1"/>
    <col min="6452" max="6453" width="9.140625" style="1" customWidth="1"/>
    <col min="6454" max="6646" width="9.140625" style="1"/>
    <col min="6647" max="6647" width="4.85546875" style="1" customWidth="1"/>
    <col min="6648" max="6648" width="14.140625" style="1" customWidth="1"/>
    <col min="6649" max="6649" width="13.7109375" style="1" customWidth="1"/>
    <col min="6650" max="6650" width="12.85546875" style="1" customWidth="1"/>
    <col min="6651" max="6651" width="13" style="1" customWidth="1"/>
    <col min="6652" max="6652" width="15.42578125" style="1" customWidth="1"/>
    <col min="6653" max="6653" width="15.28515625" style="1" customWidth="1"/>
    <col min="6654" max="6655" width="9.5703125" style="1" customWidth="1"/>
    <col min="6656" max="6656" width="11.7109375" style="1" customWidth="1"/>
    <col min="6657" max="6658" width="13.140625" style="1" customWidth="1"/>
    <col min="6659" max="6659" width="14.7109375" style="1" customWidth="1"/>
    <col min="6660" max="6660" width="13.140625" style="1" customWidth="1"/>
    <col min="6661" max="6661" width="11.28515625" style="1" customWidth="1"/>
    <col min="6662" max="6662" width="13.28515625" style="1" customWidth="1"/>
    <col min="6663" max="6663" width="13.7109375" style="1" customWidth="1"/>
    <col min="6664" max="6664" width="13.28515625" style="1" customWidth="1"/>
    <col min="6665" max="6665" width="16.28515625" style="1" customWidth="1"/>
    <col min="6666" max="6667" width="16.7109375" style="1" customWidth="1"/>
    <col min="6668" max="6668" width="11.85546875" style="1" customWidth="1"/>
    <col min="6669" max="6669" width="11.42578125" style="1" customWidth="1"/>
    <col min="6670" max="6670" width="10.140625" style="1" customWidth="1"/>
    <col min="6671" max="6671" width="9.42578125" style="1" customWidth="1"/>
    <col min="6672" max="6672" width="9.5703125" style="1" customWidth="1"/>
    <col min="6673" max="6673" width="9.85546875" style="1" customWidth="1"/>
    <col min="6674" max="6674" width="9.7109375" style="1" customWidth="1"/>
    <col min="6675" max="6675" width="11.42578125" style="1" customWidth="1"/>
    <col min="6676" max="6676" width="8.28515625" style="1" customWidth="1"/>
    <col min="6677" max="6677" width="11.85546875" style="1" customWidth="1"/>
    <col min="6678" max="6678" width="11.140625" style="1" customWidth="1"/>
    <col min="6679" max="6679" width="14.28515625" style="1" customWidth="1"/>
    <col min="6680" max="6680" width="13" style="1" customWidth="1"/>
    <col min="6681" max="6681" width="11" style="1" customWidth="1"/>
    <col min="6682" max="6682" width="9.5703125" style="1" customWidth="1"/>
    <col min="6683" max="6683" width="14" style="1" customWidth="1"/>
    <col min="6684" max="6684" width="12.140625" style="1" customWidth="1"/>
    <col min="6685" max="6685" width="14.28515625" style="1" customWidth="1"/>
    <col min="6686" max="6686" width="9.140625" style="1" customWidth="1"/>
    <col min="6687" max="6688" width="12.140625" style="1" customWidth="1"/>
    <col min="6689" max="6689" width="10.85546875" style="1" customWidth="1"/>
    <col min="6690" max="6690" width="13" style="1" customWidth="1"/>
    <col min="6691" max="6691" width="9.85546875" style="1" customWidth="1"/>
    <col min="6692" max="6698" width="9.140625" style="1" customWidth="1"/>
    <col min="6699" max="6699" width="10.5703125" style="1" customWidth="1"/>
    <col min="6700" max="6700" width="11.42578125" style="1" customWidth="1"/>
    <col min="6701" max="6701" width="13.28515625" style="1" customWidth="1"/>
    <col min="6702" max="6702" width="13" style="1" customWidth="1"/>
    <col min="6703" max="6703" width="16.7109375" style="1" customWidth="1"/>
    <col min="6704" max="6704" width="13.140625" style="1" customWidth="1"/>
    <col min="6705" max="6705" width="14.28515625" style="1" customWidth="1"/>
    <col min="6706" max="6706" width="11.85546875" style="1" customWidth="1"/>
    <col min="6707" max="6707" width="14.28515625" style="1" customWidth="1"/>
    <col min="6708" max="6709" width="9.140625" style="1" customWidth="1"/>
    <col min="6710" max="6902" width="9.140625" style="1"/>
    <col min="6903" max="6903" width="4.85546875" style="1" customWidth="1"/>
    <col min="6904" max="6904" width="14.140625" style="1" customWidth="1"/>
    <col min="6905" max="6905" width="13.7109375" style="1" customWidth="1"/>
    <col min="6906" max="6906" width="12.85546875" style="1" customWidth="1"/>
    <col min="6907" max="6907" width="13" style="1" customWidth="1"/>
    <col min="6908" max="6908" width="15.42578125" style="1" customWidth="1"/>
    <col min="6909" max="6909" width="15.28515625" style="1" customWidth="1"/>
    <col min="6910" max="6911" width="9.5703125" style="1" customWidth="1"/>
    <col min="6912" max="6912" width="11.7109375" style="1" customWidth="1"/>
    <col min="6913" max="6914" width="13.140625" style="1" customWidth="1"/>
    <col min="6915" max="6915" width="14.7109375" style="1" customWidth="1"/>
    <col min="6916" max="6916" width="13.140625" style="1" customWidth="1"/>
    <col min="6917" max="6917" width="11.28515625" style="1" customWidth="1"/>
    <col min="6918" max="6918" width="13.28515625" style="1" customWidth="1"/>
    <col min="6919" max="6919" width="13.7109375" style="1" customWidth="1"/>
    <col min="6920" max="6920" width="13.28515625" style="1" customWidth="1"/>
    <col min="6921" max="6921" width="16.28515625" style="1" customWidth="1"/>
    <col min="6922" max="6923" width="16.7109375" style="1" customWidth="1"/>
    <col min="6924" max="6924" width="11.85546875" style="1" customWidth="1"/>
    <col min="6925" max="6925" width="11.42578125" style="1" customWidth="1"/>
    <col min="6926" max="6926" width="10.140625" style="1" customWidth="1"/>
    <col min="6927" max="6927" width="9.42578125" style="1" customWidth="1"/>
    <col min="6928" max="6928" width="9.5703125" style="1" customWidth="1"/>
    <col min="6929" max="6929" width="9.85546875" style="1" customWidth="1"/>
    <col min="6930" max="6930" width="9.7109375" style="1" customWidth="1"/>
    <col min="6931" max="6931" width="11.42578125" style="1" customWidth="1"/>
    <col min="6932" max="6932" width="8.28515625" style="1" customWidth="1"/>
    <col min="6933" max="6933" width="11.85546875" style="1" customWidth="1"/>
    <col min="6934" max="6934" width="11.140625" style="1" customWidth="1"/>
    <col min="6935" max="6935" width="14.28515625" style="1" customWidth="1"/>
    <col min="6936" max="6936" width="13" style="1" customWidth="1"/>
    <col min="6937" max="6937" width="11" style="1" customWidth="1"/>
    <col min="6938" max="6938" width="9.5703125" style="1" customWidth="1"/>
    <col min="6939" max="6939" width="14" style="1" customWidth="1"/>
    <col min="6940" max="6940" width="12.140625" style="1" customWidth="1"/>
    <col min="6941" max="6941" width="14.28515625" style="1" customWidth="1"/>
    <col min="6942" max="6942" width="9.140625" style="1" customWidth="1"/>
    <col min="6943" max="6944" width="12.140625" style="1" customWidth="1"/>
    <col min="6945" max="6945" width="10.85546875" style="1" customWidth="1"/>
    <col min="6946" max="6946" width="13" style="1" customWidth="1"/>
    <col min="6947" max="6947" width="9.85546875" style="1" customWidth="1"/>
    <col min="6948" max="6954" width="9.140625" style="1" customWidth="1"/>
    <col min="6955" max="6955" width="10.5703125" style="1" customWidth="1"/>
    <col min="6956" max="6956" width="11.42578125" style="1" customWidth="1"/>
    <col min="6957" max="6957" width="13.28515625" style="1" customWidth="1"/>
    <col min="6958" max="6958" width="13" style="1" customWidth="1"/>
    <col min="6959" max="6959" width="16.7109375" style="1" customWidth="1"/>
    <col min="6960" max="6960" width="13.140625" style="1" customWidth="1"/>
    <col min="6961" max="6961" width="14.28515625" style="1" customWidth="1"/>
    <col min="6962" max="6962" width="11.85546875" style="1" customWidth="1"/>
    <col min="6963" max="6963" width="14.28515625" style="1" customWidth="1"/>
    <col min="6964" max="6965" width="9.140625" style="1" customWidth="1"/>
    <col min="6966" max="7158" width="9.140625" style="1"/>
    <col min="7159" max="7159" width="4.85546875" style="1" customWidth="1"/>
    <col min="7160" max="7160" width="14.140625" style="1" customWidth="1"/>
    <col min="7161" max="7161" width="13.7109375" style="1" customWidth="1"/>
    <col min="7162" max="7162" width="12.85546875" style="1" customWidth="1"/>
    <col min="7163" max="7163" width="13" style="1" customWidth="1"/>
    <col min="7164" max="7164" width="15.42578125" style="1" customWidth="1"/>
    <col min="7165" max="7165" width="15.28515625" style="1" customWidth="1"/>
    <col min="7166" max="7167" width="9.5703125" style="1" customWidth="1"/>
    <col min="7168" max="7168" width="11.7109375" style="1" customWidth="1"/>
    <col min="7169" max="7170" width="13.140625" style="1" customWidth="1"/>
    <col min="7171" max="7171" width="14.7109375" style="1" customWidth="1"/>
    <col min="7172" max="7172" width="13.140625" style="1" customWidth="1"/>
    <col min="7173" max="7173" width="11.28515625" style="1" customWidth="1"/>
    <col min="7174" max="7174" width="13.28515625" style="1" customWidth="1"/>
    <col min="7175" max="7175" width="13.7109375" style="1" customWidth="1"/>
    <col min="7176" max="7176" width="13.28515625" style="1" customWidth="1"/>
    <col min="7177" max="7177" width="16.28515625" style="1" customWidth="1"/>
    <col min="7178" max="7179" width="16.7109375" style="1" customWidth="1"/>
    <col min="7180" max="7180" width="11.85546875" style="1" customWidth="1"/>
    <col min="7181" max="7181" width="11.42578125" style="1" customWidth="1"/>
    <col min="7182" max="7182" width="10.140625" style="1" customWidth="1"/>
    <col min="7183" max="7183" width="9.42578125" style="1" customWidth="1"/>
    <col min="7184" max="7184" width="9.5703125" style="1" customWidth="1"/>
    <col min="7185" max="7185" width="9.85546875" style="1" customWidth="1"/>
    <col min="7186" max="7186" width="9.7109375" style="1" customWidth="1"/>
    <col min="7187" max="7187" width="11.42578125" style="1" customWidth="1"/>
    <col min="7188" max="7188" width="8.28515625" style="1" customWidth="1"/>
    <col min="7189" max="7189" width="11.85546875" style="1" customWidth="1"/>
    <col min="7190" max="7190" width="11.140625" style="1" customWidth="1"/>
    <col min="7191" max="7191" width="14.28515625" style="1" customWidth="1"/>
    <col min="7192" max="7192" width="13" style="1" customWidth="1"/>
    <col min="7193" max="7193" width="11" style="1" customWidth="1"/>
    <col min="7194" max="7194" width="9.5703125" style="1" customWidth="1"/>
    <col min="7195" max="7195" width="14" style="1" customWidth="1"/>
    <col min="7196" max="7196" width="12.140625" style="1" customWidth="1"/>
    <col min="7197" max="7197" width="14.28515625" style="1" customWidth="1"/>
    <col min="7198" max="7198" width="9.140625" style="1" customWidth="1"/>
    <col min="7199" max="7200" width="12.140625" style="1" customWidth="1"/>
    <col min="7201" max="7201" width="10.85546875" style="1" customWidth="1"/>
    <col min="7202" max="7202" width="13" style="1" customWidth="1"/>
    <col min="7203" max="7203" width="9.85546875" style="1" customWidth="1"/>
    <col min="7204" max="7210" width="9.140625" style="1" customWidth="1"/>
    <col min="7211" max="7211" width="10.5703125" style="1" customWidth="1"/>
    <col min="7212" max="7212" width="11.42578125" style="1" customWidth="1"/>
    <col min="7213" max="7213" width="13.28515625" style="1" customWidth="1"/>
    <col min="7214" max="7214" width="13" style="1" customWidth="1"/>
    <col min="7215" max="7215" width="16.7109375" style="1" customWidth="1"/>
    <col min="7216" max="7216" width="13.140625" style="1" customWidth="1"/>
    <col min="7217" max="7217" width="14.28515625" style="1" customWidth="1"/>
    <col min="7218" max="7218" width="11.85546875" style="1" customWidth="1"/>
    <col min="7219" max="7219" width="14.28515625" style="1" customWidth="1"/>
    <col min="7220" max="7221" width="9.140625" style="1" customWidth="1"/>
    <col min="7222" max="7414" width="9.140625" style="1"/>
    <col min="7415" max="7415" width="4.85546875" style="1" customWidth="1"/>
    <col min="7416" max="7416" width="14.140625" style="1" customWidth="1"/>
    <col min="7417" max="7417" width="13.7109375" style="1" customWidth="1"/>
    <col min="7418" max="7418" width="12.85546875" style="1" customWidth="1"/>
    <col min="7419" max="7419" width="13" style="1" customWidth="1"/>
    <col min="7420" max="7420" width="15.42578125" style="1" customWidth="1"/>
    <col min="7421" max="7421" width="15.28515625" style="1" customWidth="1"/>
    <col min="7422" max="7423" width="9.5703125" style="1" customWidth="1"/>
    <col min="7424" max="7424" width="11.7109375" style="1" customWidth="1"/>
    <col min="7425" max="7426" width="13.140625" style="1" customWidth="1"/>
    <col min="7427" max="7427" width="14.7109375" style="1" customWidth="1"/>
    <col min="7428" max="7428" width="13.140625" style="1" customWidth="1"/>
    <col min="7429" max="7429" width="11.28515625" style="1" customWidth="1"/>
    <col min="7430" max="7430" width="13.28515625" style="1" customWidth="1"/>
    <col min="7431" max="7431" width="13.7109375" style="1" customWidth="1"/>
    <col min="7432" max="7432" width="13.28515625" style="1" customWidth="1"/>
    <col min="7433" max="7433" width="16.28515625" style="1" customWidth="1"/>
    <col min="7434" max="7435" width="16.7109375" style="1" customWidth="1"/>
    <col min="7436" max="7436" width="11.85546875" style="1" customWidth="1"/>
    <col min="7437" max="7437" width="11.42578125" style="1" customWidth="1"/>
    <col min="7438" max="7438" width="10.140625" style="1" customWidth="1"/>
    <col min="7439" max="7439" width="9.42578125" style="1" customWidth="1"/>
    <col min="7440" max="7440" width="9.5703125" style="1" customWidth="1"/>
    <col min="7441" max="7441" width="9.85546875" style="1" customWidth="1"/>
    <col min="7442" max="7442" width="9.7109375" style="1" customWidth="1"/>
    <col min="7443" max="7443" width="11.42578125" style="1" customWidth="1"/>
    <col min="7444" max="7444" width="8.28515625" style="1" customWidth="1"/>
    <col min="7445" max="7445" width="11.85546875" style="1" customWidth="1"/>
    <col min="7446" max="7446" width="11.140625" style="1" customWidth="1"/>
    <col min="7447" max="7447" width="14.28515625" style="1" customWidth="1"/>
    <col min="7448" max="7448" width="13" style="1" customWidth="1"/>
    <col min="7449" max="7449" width="11" style="1" customWidth="1"/>
    <col min="7450" max="7450" width="9.5703125" style="1" customWidth="1"/>
    <col min="7451" max="7451" width="14" style="1" customWidth="1"/>
    <col min="7452" max="7452" width="12.140625" style="1" customWidth="1"/>
    <col min="7453" max="7453" width="14.28515625" style="1" customWidth="1"/>
    <col min="7454" max="7454" width="9.140625" style="1" customWidth="1"/>
    <col min="7455" max="7456" width="12.140625" style="1" customWidth="1"/>
    <col min="7457" max="7457" width="10.85546875" style="1" customWidth="1"/>
    <col min="7458" max="7458" width="13" style="1" customWidth="1"/>
    <col min="7459" max="7459" width="9.85546875" style="1" customWidth="1"/>
    <col min="7460" max="7466" width="9.140625" style="1" customWidth="1"/>
    <col min="7467" max="7467" width="10.5703125" style="1" customWidth="1"/>
    <col min="7468" max="7468" width="11.42578125" style="1" customWidth="1"/>
    <col min="7469" max="7469" width="13.28515625" style="1" customWidth="1"/>
    <col min="7470" max="7470" width="13" style="1" customWidth="1"/>
    <col min="7471" max="7471" width="16.7109375" style="1" customWidth="1"/>
    <col min="7472" max="7472" width="13.140625" style="1" customWidth="1"/>
    <col min="7473" max="7473" width="14.28515625" style="1" customWidth="1"/>
    <col min="7474" max="7474" width="11.85546875" style="1" customWidth="1"/>
    <col min="7475" max="7475" width="14.28515625" style="1" customWidth="1"/>
    <col min="7476" max="7477" width="9.140625" style="1" customWidth="1"/>
    <col min="7478" max="7670" width="9.140625" style="1"/>
    <col min="7671" max="7671" width="4.85546875" style="1" customWidth="1"/>
    <col min="7672" max="7672" width="14.140625" style="1" customWidth="1"/>
    <col min="7673" max="7673" width="13.7109375" style="1" customWidth="1"/>
    <col min="7674" max="7674" width="12.85546875" style="1" customWidth="1"/>
    <col min="7675" max="7675" width="13" style="1" customWidth="1"/>
    <col min="7676" max="7676" width="15.42578125" style="1" customWidth="1"/>
    <col min="7677" max="7677" width="15.28515625" style="1" customWidth="1"/>
    <col min="7678" max="7679" width="9.5703125" style="1" customWidth="1"/>
    <col min="7680" max="7680" width="11.7109375" style="1" customWidth="1"/>
    <col min="7681" max="7682" width="13.140625" style="1" customWidth="1"/>
    <col min="7683" max="7683" width="14.7109375" style="1" customWidth="1"/>
    <col min="7684" max="7684" width="13.140625" style="1" customWidth="1"/>
    <col min="7685" max="7685" width="11.28515625" style="1" customWidth="1"/>
    <col min="7686" max="7686" width="13.28515625" style="1" customWidth="1"/>
    <col min="7687" max="7687" width="13.7109375" style="1" customWidth="1"/>
    <col min="7688" max="7688" width="13.28515625" style="1" customWidth="1"/>
    <col min="7689" max="7689" width="16.28515625" style="1" customWidth="1"/>
    <col min="7690" max="7691" width="16.7109375" style="1" customWidth="1"/>
    <col min="7692" max="7692" width="11.85546875" style="1" customWidth="1"/>
    <col min="7693" max="7693" width="11.42578125" style="1" customWidth="1"/>
    <col min="7694" max="7694" width="10.140625" style="1" customWidth="1"/>
    <col min="7695" max="7695" width="9.42578125" style="1" customWidth="1"/>
    <col min="7696" max="7696" width="9.5703125" style="1" customWidth="1"/>
    <col min="7697" max="7697" width="9.85546875" style="1" customWidth="1"/>
    <col min="7698" max="7698" width="9.7109375" style="1" customWidth="1"/>
    <col min="7699" max="7699" width="11.42578125" style="1" customWidth="1"/>
    <col min="7700" max="7700" width="8.28515625" style="1" customWidth="1"/>
    <col min="7701" max="7701" width="11.85546875" style="1" customWidth="1"/>
    <col min="7702" max="7702" width="11.140625" style="1" customWidth="1"/>
    <col min="7703" max="7703" width="14.28515625" style="1" customWidth="1"/>
    <col min="7704" max="7704" width="13" style="1" customWidth="1"/>
    <col min="7705" max="7705" width="11" style="1" customWidth="1"/>
    <col min="7706" max="7706" width="9.5703125" style="1" customWidth="1"/>
    <col min="7707" max="7707" width="14" style="1" customWidth="1"/>
    <col min="7708" max="7708" width="12.140625" style="1" customWidth="1"/>
    <col min="7709" max="7709" width="14.28515625" style="1" customWidth="1"/>
    <col min="7710" max="7710" width="9.140625" style="1" customWidth="1"/>
    <col min="7711" max="7712" width="12.140625" style="1" customWidth="1"/>
    <col min="7713" max="7713" width="10.85546875" style="1" customWidth="1"/>
    <col min="7714" max="7714" width="13" style="1" customWidth="1"/>
    <col min="7715" max="7715" width="9.85546875" style="1" customWidth="1"/>
    <col min="7716" max="7722" width="9.140625" style="1" customWidth="1"/>
    <col min="7723" max="7723" width="10.5703125" style="1" customWidth="1"/>
    <col min="7724" max="7724" width="11.42578125" style="1" customWidth="1"/>
    <col min="7725" max="7725" width="13.28515625" style="1" customWidth="1"/>
    <col min="7726" max="7726" width="13" style="1" customWidth="1"/>
    <col min="7727" max="7727" width="16.7109375" style="1" customWidth="1"/>
    <col min="7728" max="7728" width="13.140625" style="1" customWidth="1"/>
    <col min="7729" max="7729" width="14.28515625" style="1" customWidth="1"/>
    <col min="7730" max="7730" width="11.85546875" style="1" customWidth="1"/>
    <col min="7731" max="7731" width="14.28515625" style="1" customWidth="1"/>
    <col min="7732" max="7733" width="9.140625" style="1" customWidth="1"/>
    <col min="7734" max="7926" width="9.140625" style="1"/>
    <col min="7927" max="7927" width="4.85546875" style="1" customWidth="1"/>
    <col min="7928" max="7928" width="14.140625" style="1" customWidth="1"/>
    <col min="7929" max="7929" width="13.7109375" style="1" customWidth="1"/>
    <col min="7930" max="7930" width="12.85546875" style="1" customWidth="1"/>
    <col min="7931" max="7931" width="13" style="1" customWidth="1"/>
    <col min="7932" max="7932" width="15.42578125" style="1" customWidth="1"/>
    <col min="7933" max="7933" width="15.28515625" style="1" customWidth="1"/>
    <col min="7934" max="7935" width="9.5703125" style="1" customWidth="1"/>
    <col min="7936" max="7936" width="11.7109375" style="1" customWidth="1"/>
    <col min="7937" max="7938" width="13.140625" style="1" customWidth="1"/>
    <col min="7939" max="7939" width="14.7109375" style="1" customWidth="1"/>
    <col min="7940" max="7940" width="13.140625" style="1" customWidth="1"/>
    <col min="7941" max="7941" width="11.28515625" style="1" customWidth="1"/>
    <col min="7942" max="7942" width="13.28515625" style="1" customWidth="1"/>
    <col min="7943" max="7943" width="13.7109375" style="1" customWidth="1"/>
    <col min="7944" max="7944" width="13.28515625" style="1" customWidth="1"/>
    <col min="7945" max="7945" width="16.28515625" style="1" customWidth="1"/>
    <col min="7946" max="7947" width="16.7109375" style="1" customWidth="1"/>
    <col min="7948" max="7948" width="11.85546875" style="1" customWidth="1"/>
    <col min="7949" max="7949" width="11.42578125" style="1" customWidth="1"/>
    <col min="7950" max="7950" width="10.140625" style="1" customWidth="1"/>
    <col min="7951" max="7951" width="9.42578125" style="1" customWidth="1"/>
    <col min="7952" max="7952" width="9.5703125" style="1" customWidth="1"/>
    <col min="7953" max="7953" width="9.85546875" style="1" customWidth="1"/>
    <col min="7954" max="7954" width="9.7109375" style="1" customWidth="1"/>
    <col min="7955" max="7955" width="11.42578125" style="1" customWidth="1"/>
    <col min="7956" max="7956" width="8.28515625" style="1" customWidth="1"/>
    <col min="7957" max="7957" width="11.85546875" style="1" customWidth="1"/>
    <col min="7958" max="7958" width="11.140625" style="1" customWidth="1"/>
    <col min="7959" max="7959" width="14.28515625" style="1" customWidth="1"/>
    <col min="7960" max="7960" width="13" style="1" customWidth="1"/>
    <col min="7961" max="7961" width="11" style="1" customWidth="1"/>
    <col min="7962" max="7962" width="9.5703125" style="1" customWidth="1"/>
    <col min="7963" max="7963" width="14" style="1" customWidth="1"/>
    <col min="7964" max="7964" width="12.140625" style="1" customWidth="1"/>
    <col min="7965" max="7965" width="14.28515625" style="1" customWidth="1"/>
    <col min="7966" max="7966" width="9.140625" style="1" customWidth="1"/>
    <col min="7967" max="7968" width="12.140625" style="1" customWidth="1"/>
    <col min="7969" max="7969" width="10.85546875" style="1" customWidth="1"/>
    <col min="7970" max="7970" width="13" style="1" customWidth="1"/>
    <col min="7971" max="7971" width="9.85546875" style="1" customWidth="1"/>
    <col min="7972" max="7978" width="9.140625" style="1" customWidth="1"/>
    <col min="7979" max="7979" width="10.5703125" style="1" customWidth="1"/>
    <col min="7980" max="7980" width="11.42578125" style="1" customWidth="1"/>
    <col min="7981" max="7981" width="13.28515625" style="1" customWidth="1"/>
    <col min="7982" max="7982" width="13" style="1" customWidth="1"/>
    <col min="7983" max="7983" width="16.7109375" style="1" customWidth="1"/>
    <col min="7984" max="7984" width="13.140625" style="1" customWidth="1"/>
    <col min="7985" max="7985" width="14.28515625" style="1" customWidth="1"/>
    <col min="7986" max="7986" width="11.85546875" style="1" customWidth="1"/>
    <col min="7987" max="7987" width="14.28515625" style="1" customWidth="1"/>
    <col min="7988" max="7989" width="9.140625" style="1" customWidth="1"/>
    <col min="7990" max="8182" width="9.140625" style="1"/>
    <col min="8183" max="8183" width="4.85546875" style="1" customWidth="1"/>
    <col min="8184" max="8184" width="14.140625" style="1" customWidth="1"/>
    <col min="8185" max="8185" width="13.7109375" style="1" customWidth="1"/>
    <col min="8186" max="8186" width="12.85546875" style="1" customWidth="1"/>
    <col min="8187" max="8187" width="13" style="1" customWidth="1"/>
    <col min="8188" max="8188" width="15.42578125" style="1" customWidth="1"/>
    <col min="8189" max="8189" width="15.28515625" style="1" customWidth="1"/>
    <col min="8190" max="8191" width="9.5703125" style="1" customWidth="1"/>
    <col min="8192" max="8192" width="11.7109375" style="1" customWidth="1"/>
    <col min="8193" max="8194" width="13.140625" style="1" customWidth="1"/>
    <col min="8195" max="8195" width="14.7109375" style="1" customWidth="1"/>
    <col min="8196" max="8196" width="13.140625" style="1" customWidth="1"/>
    <col min="8197" max="8197" width="11.28515625" style="1" customWidth="1"/>
    <col min="8198" max="8198" width="13.28515625" style="1" customWidth="1"/>
    <col min="8199" max="8199" width="13.7109375" style="1" customWidth="1"/>
    <col min="8200" max="8200" width="13.28515625" style="1" customWidth="1"/>
    <col min="8201" max="8201" width="16.28515625" style="1" customWidth="1"/>
    <col min="8202" max="8203" width="16.7109375" style="1" customWidth="1"/>
    <col min="8204" max="8204" width="11.85546875" style="1" customWidth="1"/>
    <col min="8205" max="8205" width="11.42578125" style="1" customWidth="1"/>
    <col min="8206" max="8206" width="10.140625" style="1" customWidth="1"/>
    <col min="8207" max="8207" width="9.42578125" style="1" customWidth="1"/>
    <col min="8208" max="8208" width="9.5703125" style="1" customWidth="1"/>
    <col min="8209" max="8209" width="9.85546875" style="1" customWidth="1"/>
    <col min="8210" max="8210" width="9.7109375" style="1" customWidth="1"/>
    <col min="8211" max="8211" width="11.42578125" style="1" customWidth="1"/>
    <col min="8212" max="8212" width="8.28515625" style="1" customWidth="1"/>
    <col min="8213" max="8213" width="11.85546875" style="1" customWidth="1"/>
    <col min="8214" max="8214" width="11.140625" style="1" customWidth="1"/>
    <col min="8215" max="8215" width="14.28515625" style="1" customWidth="1"/>
    <col min="8216" max="8216" width="13" style="1" customWidth="1"/>
    <col min="8217" max="8217" width="11" style="1" customWidth="1"/>
    <col min="8218" max="8218" width="9.5703125" style="1" customWidth="1"/>
    <col min="8219" max="8219" width="14" style="1" customWidth="1"/>
    <col min="8220" max="8220" width="12.140625" style="1" customWidth="1"/>
    <col min="8221" max="8221" width="14.28515625" style="1" customWidth="1"/>
    <col min="8222" max="8222" width="9.140625" style="1" customWidth="1"/>
    <col min="8223" max="8224" width="12.140625" style="1" customWidth="1"/>
    <col min="8225" max="8225" width="10.85546875" style="1" customWidth="1"/>
    <col min="8226" max="8226" width="13" style="1" customWidth="1"/>
    <col min="8227" max="8227" width="9.85546875" style="1" customWidth="1"/>
    <col min="8228" max="8234" width="9.140625" style="1" customWidth="1"/>
    <col min="8235" max="8235" width="10.5703125" style="1" customWidth="1"/>
    <col min="8236" max="8236" width="11.42578125" style="1" customWidth="1"/>
    <col min="8237" max="8237" width="13.28515625" style="1" customWidth="1"/>
    <col min="8238" max="8238" width="13" style="1" customWidth="1"/>
    <col min="8239" max="8239" width="16.7109375" style="1" customWidth="1"/>
    <col min="8240" max="8240" width="13.140625" style="1" customWidth="1"/>
    <col min="8241" max="8241" width="14.28515625" style="1" customWidth="1"/>
    <col min="8242" max="8242" width="11.85546875" style="1" customWidth="1"/>
    <col min="8243" max="8243" width="14.28515625" style="1" customWidth="1"/>
    <col min="8244" max="8245" width="9.140625" style="1" customWidth="1"/>
    <col min="8246" max="8438" width="9.140625" style="1"/>
    <col min="8439" max="8439" width="4.85546875" style="1" customWidth="1"/>
    <col min="8440" max="8440" width="14.140625" style="1" customWidth="1"/>
    <col min="8441" max="8441" width="13.7109375" style="1" customWidth="1"/>
    <col min="8442" max="8442" width="12.85546875" style="1" customWidth="1"/>
    <col min="8443" max="8443" width="13" style="1" customWidth="1"/>
    <col min="8444" max="8444" width="15.42578125" style="1" customWidth="1"/>
    <col min="8445" max="8445" width="15.28515625" style="1" customWidth="1"/>
    <col min="8446" max="8447" width="9.5703125" style="1" customWidth="1"/>
    <col min="8448" max="8448" width="11.7109375" style="1" customWidth="1"/>
    <col min="8449" max="8450" width="13.140625" style="1" customWidth="1"/>
    <col min="8451" max="8451" width="14.7109375" style="1" customWidth="1"/>
    <col min="8452" max="8452" width="13.140625" style="1" customWidth="1"/>
    <col min="8453" max="8453" width="11.28515625" style="1" customWidth="1"/>
    <col min="8454" max="8454" width="13.28515625" style="1" customWidth="1"/>
    <col min="8455" max="8455" width="13.7109375" style="1" customWidth="1"/>
    <col min="8456" max="8456" width="13.28515625" style="1" customWidth="1"/>
    <col min="8457" max="8457" width="16.28515625" style="1" customWidth="1"/>
    <col min="8458" max="8459" width="16.7109375" style="1" customWidth="1"/>
    <col min="8460" max="8460" width="11.85546875" style="1" customWidth="1"/>
    <col min="8461" max="8461" width="11.42578125" style="1" customWidth="1"/>
    <col min="8462" max="8462" width="10.140625" style="1" customWidth="1"/>
    <col min="8463" max="8463" width="9.42578125" style="1" customWidth="1"/>
    <col min="8464" max="8464" width="9.5703125" style="1" customWidth="1"/>
    <col min="8465" max="8465" width="9.85546875" style="1" customWidth="1"/>
    <col min="8466" max="8466" width="9.7109375" style="1" customWidth="1"/>
    <col min="8467" max="8467" width="11.42578125" style="1" customWidth="1"/>
    <col min="8468" max="8468" width="8.28515625" style="1" customWidth="1"/>
    <col min="8469" max="8469" width="11.85546875" style="1" customWidth="1"/>
    <col min="8470" max="8470" width="11.140625" style="1" customWidth="1"/>
    <col min="8471" max="8471" width="14.28515625" style="1" customWidth="1"/>
    <col min="8472" max="8472" width="13" style="1" customWidth="1"/>
    <col min="8473" max="8473" width="11" style="1" customWidth="1"/>
    <col min="8474" max="8474" width="9.5703125" style="1" customWidth="1"/>
    <col min="8475" max="8475" width="14" style="1" customWidth="1"/>
    <col min="8476" max="8476" width="12.140625" style="1" customWidth="1"/>
    <col min="8477" max="8477" width="14.28515625" style="1" customWidth="1"/>
    <col min="8478" max="8478" width="9.140625" style="1" customWidth="1"/>
    <col min="8479" max="8480" width="12.140625" style="1" customWidth="1"/>
    <col min="8481" max="8481" width="10.85546875" style="1" customWidth="1"/>
    <col min="8482" max="8482" width="13" style="1" customWidth="1"/>
    <col min="8483" max="8483" width="9.85546875" style="1" customWidth="1"/>
    <col min="8484" max="8490" width="9.140625" style="1" customWidth="1"/>
    <col min="8491" max="8491" width="10.5703125" style="1" customWidth="1"/>
    <col min="8492" max="8492" width="11.42578125" style="1" customWidth="1"/>
    <col min="8493" max="8493" width="13.28515625" style="1" customWidth="1"/>
    <col min="8494" max="8494" width="13" style="1" customWidth="1"/>
    <col min="8495" max="8495" width="16.7109375" style="1" customWidth="1"/>
    <col min="8496" max="8496" width="13.140625" style="1" customWidth="1"/>
    <col min="8497" max="8497" width="14.28515625" style="1" customWidth="1"/>
    <col min="8498" max="8498" width="11.85546875" style="1" customWidth="1"/>
    <col min="8499" max="8499" width="14.28515625" style="1" customWidth="1"/>
    <col min="8500" max="8501" width="9.140625" style="1" customWidth="1"/>
    <col min="8502" max="8694" width="9.140625" style="1"/>
    <col min="8695" max="8695" width="4.85546875" style="1" customWidth="1"/>
    <col min="8696" max="8696" width="14.140625" style="1" customWidth="1"/>
    <col min="8697" max="8697" width="13.7109375" style="1" customWidth="1"/>
    <col min="8698" max="8698" width="12.85546875" style="1" customWidth="1"/>
    <col min="8699" max="8699" width="13" style="1" customWidth="1"/>
    <col min="8700" max="8700" width="15.42578125" style="1" customWidth="1"/>
    <col min="8701" max="8701" width="15.28515625" style="1" customWidth="1"/>
    <col min="8702" max="8703" width="9.5703125" style="1" customWidth="1"/>
    <col min="8704" max="8704" width="11.7109375" style="1" customWidth="1"/>
    <col min="8705" max="8706" width="13.140625" style="1" customWidth="1"/>
    <col min="8707" max="8707" width="14.7109375" style="1" customWidth="1"/>
    <col min="8708" max="8708" width="13.140625" style="1" customWidth="1"/>
    <col min="8709" max="8709" width="11.28515625" style="1" customWidth="1"/>
    <col min="8710" max="8710" width="13.28515625" style="1" customWidth="1"/>
    <col min="8711" max="8711" width="13.7109375" style="1" customWidth="1"/>
    <col min="8712" max="8712" width="13.28515625" style="1" customWidth="1"/>
    <col min="8713" max="8713" width="16.28515625" style="1" customWidth="1"/>
    <col min="8714" max="8715" width="16.7109375" style="1" customWidth="1"/>
    <col min="8716" max="8716" width="11.85546875" style="1" customWidth="1"/>
    <col min="8717" max="8717" width="11.42578125" style="1" customWidth="1"/>
    <col min="8718" max="8718" width="10.140625" style="1" customWidth="1"/>
    <col min="8719" max="8719" width="9.42578125" style="1" customWidth="1"/>
    <col min="8720" max="8720" width="9.5703125" style="1" customWidth="1"/>
    <col min="8721" max="8721" width="9.85546875" style="1" customWidth="1"/>
    <col min="8722" max="8722" width="9.7109375" style="1" customWidth="1"/>
    <col min="8723" max="8723" width="11.42578125" style="1" customWidth="1"/>
    <col min="8724" max="8724" width="8.28515625" style="1" customWidth="1"/>
    <col min="8725" max="8725" width="11.85546875" style="1" customWidth="1"/>
    <col min="8726" max="8726" width="11.140625" style="1" customWidth="1"/>
    <col min="8727" max="8727" width="14.28515625" style="1" customWidth="1"/>
    <col min="8728" max="8728" width="13" style="1" customWidth="1"/>
    <col min="8729" max="8729" width="11" style="1" customWidth="1"/>
    <col min="8730" max="8730" width="9.5703125" style="1" customWidth="1"/>
    <col min="8731" max="8731" width="14" style="1" customWidth="1"/>
    <col min="8732" max="8732" width="12.140625" style="1" customWidth="1"/>
    <col min="8733" max="8733" width="14.28515625" style="1" customWidth="1"/>
    <col min="8734" max="8734" width="9.140625" style="1" customWidth="1"/>
    <col min="8735" max="8736" width="12.140625" style="1" customWidth="1"/>
    <col min="8737" max="8737" width="10.85546875" style="1" customWidth="1"/>
    <col min="8738" max="8738" width="13" style="1" customWidth="1"/>
    <col min="8739" max="8739" width="9.85546875" style="1" customWidth="1"/>
    <col min="8740" max="8746" width="9.140625" style="1" customWidth="1"/>
    <col min="8747" max="8747" width="10.5703125" style="1" customWidth="1"/>
    <col min="8748" max="8748" width="11.42578125" style="1" customWidth="1"/>
    <col min="8749" max="8749" width="13.28515625" style="1" customWidth="1"/>
    <col min="8750" max="8750" width="13" style="1" customWidth="1"/>
    <col min="8751" max="8751" width="16.7109375" style="1" customWidth="1"/>
    <col min="8752" max="8752" width="13.140625" style="1" customWidth="1"/>
    <col min="8753" max="8753" width="14.28515625" style="1" customWidth="1"/>
    <col min="8754" max="8754" width="11.85546875" style="1" customWidth="1"/>
    <col min="8755" max="8755" width="14.28515625" style="1" customWidth="1"/>
    <col min="8756" max="8757" width="9.140625" style="1" customWidth="1"/>
    <col min="8758" max="8950" width="9.140625" style="1"/>
    <col min="8951" max="8951" width="4.85546875" style="1" customWidth="1"/>
    <col min="8952" max="8952" width="14.140625" style="1" customWidth="1"/>
    <col min="8953" max="8953" width="13.7109375" style="1" customWidth="1"/>
    <col min="8954" max="8954" width="12.85546875" style="1" customWidth="1"/>
    <col min="8955" max="8955" width="13" style="1" customWidth="1"/>
    <col min="8956" max="8956" width="15.42578125" style="1" customWidth="1"/>
    <col min="8957" max="8957" width="15.28515625" style="1" customWidth="1"/>
    <col min="8958" max="8959" width="9.5703125" style="1" customWidth="1"/>
    <col min="8960" max="8960" width="11.7109375" style="1" customWidth="1"/>
    <col min="8961" max="8962" width="13.140625" style="1" customWidth="1"/>
    <col min="8963" max="8963" width="14.7109375" style="1" customWidth="1"/>
    <col min="8964" max="8964" width="13.140625" style="1" customWidth="1"/>
    <col min="8965" max="8965" width="11.28515625" style="1" customWidth="1"/>
    <col min="8966" max="8966" width="13.28515625" style="1" customWidth="1"/>
    <col min="8967" max="8967" width="13.7109375" style="1" customWidth="1"/>
    <col min="8968" max="8968" width="13.28515625" style="1" customWidth="1"/>
    <col min="8969" max="8969" width="16.28515625" style="1" customWidth="1"/>
    <col min="8970" max="8971" width="16.7109375" style="1" customWidth="1"/>
    <col min="8972" max="8972" width="11.85546875" style="1" customWidth="1"/>
    <col min="8973" max="8973" width="11.42578125" style="1" customWidth="1"/>
    <col min="8974" max="8974" width="10.140625" style="1" customWidth="1"/>
    <col min="8975" max="8975" width="9.42578125" style="1" customWidth="1"/>
    <col min="8976" max="8976" width="9.5703125" style="1" customWidth="1"/>
    <col min="8977" max="8977" width="9.85546875" style="1" customWidth="1"/>
    <col min="8978" max="8978" width="9.7109375" style="1" customWidth="1"/>
    <col min="8979" max="8979" width="11.42578125" style="1" customWidth="1"/>
    <col min="8980" max="8980" width="8.28515625" style="1" customWidth="1"/>
    <col min="8981" max="8981" width="11.85546875" style="1" customWidth="1"/>
    <col min="8982" max="8982" width="11.140625" style="1" customWidth="1"/>
    <col min="8983" max="8983" width="14.28515625" style="1" customWidth="1"/>
    <col min="8984" max="8984" width="13" style="1" customWidth="1"/>
    <col min="8985" max="8985" width="11" style="1" customWidth="1"/>
    <col min="8986" max="8986" width="9.5703125" style="1" customWidth="1"/>
    <col min="8987" max="8987" width="14" style="1" customWidth="1"/>
    <col min="8988" max="8988" width="12.140625" style="1" customWidth="1"/>
    <col min="8989" max="8989" width="14.28515625" style="1" customWidth="1"/>
    <col min="8990" max="8990" width="9.140625" style="1" customWidth="1"/>
    <col min="8991" max="8992" width="12.140625" style="1" customWidth="1"/>
    <col min="8993" max="8993" width="10.85546875" style="1" customWidth="1"/>
    <col min="8994" max="8994" width="13" style="1" customWidth="1"/>
    <col min="8995" max="8995" width="9.85546875" style="1" customWidth="1"/>
    <col min="8996" max="9002" width="9.140625" style="1" customWidth="1"/>
    <col min="9003" max="9003" width="10.5703125" style="1" customWidth="1"/>
    <col min="9004" max="9004" width="11.42578125" style="1" customWidth="1"/>
    <col min="9005" max="9005" width="13.28515625" style="1" customWidth="1"/>
    <col min="9006" max="9006" width="13" style="1" customWidth="1"/>
    <col min="9007" max="9007" width="16.7109375" style="1" customWidth="1"/>
    <col min="9008" max="9008" width="13.140625" style="1" customWidth="1"/>
    <col min="9009" max="9009" width="14.28515625" style="1" customWidth="1"/>
    <col min="9010" max="9010" width="11.85546875" style="1" customWidth="1"/>
    <col min="9011" max="9011" width="14.28515625" style="1" customWidth="1"/>
    <col min="9012" max="9013" width="9.140625" style="1" customWidth="1"/>
    <col min="9014" max="9206" width="9.140625" style="1"/>
    <col min="9207" max="9207" width="4.85546875" style="1" customWidth="1"/>
    <col min="9208" max="9208" width="14.140625" style="1" customWidth="1"/>
    <col min="9209" max="9209" width="13.7109375" style="1" customWidth="1"/>
    <col min="9210" max="9210" width="12.85546875" style="1" customWidth="1"/>
    <col min="9211" max="9211" width="13" style="1" customWidth="1"/>
    <col min="9212" max="9212" width="15.42578125" style="1" customWidth="1"/>
    <col min="9213" max="9213" width="15.28515625" style="1" customWidth="1"/>
    <col min="9214" max="9215" width="9.5703125" style="1" customWidth="1"/>
    <col min="9216" max="9216" width="11.7109375" style="1" customWidth="1"/>
    <col min="9217" max="9218" width="13.140625" style="1" customWidth="1"/>
    <col min="9219" max="9219" width="14.7109375" style="1" customWidth="1"/>
    <col min="9220" max="9220" width="13.140625" style="1" customWidth="1"/>
    <col min="9221" max="9221" width="11.28515625" style="1" customWidth="1"/>
    <col min="9222" max="9222" width="13.28515625" style="1" customWidth="1"/>
    <col min="9223" max="9223" width="13.7109375" style="1" customWidth="1"/>
    <col min="9224" max="9224" width="13.28515625" style="1" customWidth="1"/>
    <col min="9225" max="9225" width="16.28515625" style="1" customWidth="1"/>
    <col min="9226" max="9227" width="16.7109375" style="1" customWidth="1"/>
    <col min="9228" max="9228" width="11.85546875" style="1" customWidth="1"/>
    <col min="9229" max="9229" width="11.42578125" style="1" customWidth="1"/>
    <col min="9230" max="9230" width="10.140625" style="1" customWidth="1"/>
    <col min="9231" max="9231" width="9.42578125" style="1" customWidth="1"/>
    <col min="9232" max="9232" width="9.5703125" style="1" customWidth="1"/>
    <col min="9233" max="9233" width="9.85546875" style="1" customWidth="1"/>
    <col min="9234" max="9234" width="9.7109375" style="1" customWidth="1"/>
    <col min="9235" max="9235" width="11.42578125" style="1" customWidth="1"/>
    <col min="9236" max="9236" width="8.28515625" style="1" customWidth="1"/>
    <col min="9237" max="9237" width="11.85546875" style="1" customWidth="1"/>
    <col min="9238" max="9238" width="11.140625" style="1" customWidth="1"/>
    <col min="9239" max="9239" width="14.28515625" style="1" customWidth="1"/>
    <col min="9240" max="9240" width="13" style="1" customWidth="1"/>
    <col min="9241" max="9241" width="11" style="1" customWidth="1"/>
    <col min="9242" max="9242" width="9.5703125" style="1" customWidth="1"/>
    <col min="9243" max="9243" width="14" style="1" customWidth="1"/>
    <col min="9244" max="9244" width="12.140625" style="1" customWidth="1"/>
    <col min="9245" max="9245" width="14.28515625" style="1" customWidth="1"/>
    <col min="9246" max="9246" width="9.140625" style="1" customWidth="1"/>
    <col min="9247" max="9248" width="12.140625" style="1" customWidth="1"/>
    <col min="9249" max="9249" width="10.85546875" style="1" customWidth="1"/>
    <col min="9250" max="9250" width="13" style="1" customWidth="1"/>
    <col min="9251" max="9251" width="9.85546875" style="1" customWidth="1"/>
    <col min="9252" max="9258" width="9.140625" style="1" customWidth="1"/>
    <col min="9259" max="9259" width="10.5703125" style="1" customWidth="1"/>
    <col min="9260" max="9260" width="11.42578125" style="1" customWidth="1"/>
    <col min="9261" max="9261" width="13.28515625" style="1" customWidth="1"/>
    <col min="9262" max="9262" width="13" style="1" customWidth="1"/>
    <col min="9263" max="9263" width="16.7109375" style="1" customWidth="1"/>
    <col min="9264" max="9264" width="13.140625" style="1" customWidth="1"/>
    <col min="9265" max="9265" width="14.28515625" style="1" customWidth="1"/>
    <col min="9266" max="9266" width="11.85546875" style="1" customWidth="1"/>
    <col min="9267" max="9267" width="14.28515625" style="1" customWidth="1"/>
    <col min="9268" max="9269" width="9.140625" style="1" customWidth="1"/>
    <col min="9270" max="9462" width="9.140625" style="1"/>
    <col min="9463" max="9463" width="4.85546875" style="1" customWidth="1"/>
    <col min="9464" max="9464" width="14.140625" style="1" customWidth="1"/>
    <col min="9465" max="9465" width="13.7109375" style="1" customWidth="1"/>
    <col min="9466" max="9466" width="12.85546875" style="1" customWidth="1"/>
    <col min="9467" max="9467" width="13" style="1" customWidth="1"/>
    <col min="9468" max="9468" width="15.42578125" style="1" customWidth="1"/>
    <col min="9469" max="9469" width="15.28515625" style="1" customWidth="1"/>
    <col min="9470" max="9471" width="9.5703125" style="1" customWidth="1"/>
    <col min="9472" max="9472" width="11.7109375" style="1" customWidth="1"/>
    <col min="9473" max="9474" width="13.140625" style="1" customWidth="1"/>
    <col min="9475" max="9475" width="14.7109375" style="1" customWidth="1"/>
    <col min="9476" max="9476" width="13.140625" style="1" customWidth="1"/>
    <col min="9477" max="9477" width="11.28515625" style="1" customWidth="1"/>
    <col min="9478" max="9478" width="13.28515625" style="1" customWidth="1"/>
    <col min="9479" max="9479" width="13.7109375" style="1" customWidth="1"/>
    <col min="9480" max="9480" width="13.28515625" style="1" customWidth="1"/>
    <col min="9481" max="9481" width="16.28515625" style="1" customWidth="1"/>
    <col min="9482" max="9483" width="16.7109375" style="1" customWidth="1"/>
    <col min="9484" max="9484" width="11.85546875" style="1" customWidth="1"/>
    <col min="9485" max="9485" width="11.42578125" style="1" customWidth="1"/>
    <col min="9486" max="9486" width="10.140625" style="1" customWidth="1"/>
    <col min="9487" max="9487" width="9.42578125" style="1" customWidth="1"/>
    <col min="9488" max="9488" width="9.5703125" style="1" customWidth="1"/>
    <col min="9489" max="9489" width="9.85546875" style="1" customWidth="1"/>
    <col min="9490" max="9490" width="9.7109375" style="1" customWidth="1"/>
    <col min="9491" max="9491" width="11.42578125" style="1" customWidth="1"/>
    <col min="9492" max="9492" width="8.28515625" style="1" customWidth="1"/>
    <col min="9493" max="9493" width="11.85546875" style="1" customWidth="1"/>
    <col min="9494" max="9494" width="11.140625" style="1" customWidth="1"/>
    <col min="9495" max="9495" width="14.28515625" style="1" customWidth="1"/>
    <col min="9496" max="9496" width="13" style="1" customWidth="1"/>
    <col min="9497" max="9497" width="11" style="1" customWidth="1"/>
    <col min="9498" max="9498" width="9.5703125" style="1" customWidth="1"/>
    <col min="9499" max="9499" width="14" style="1" customWidth="1"/>
    <col min="9500" max="9500" width="12.140625" style="1" customWidth="1"/>
    <col min="9501" max="9501" width="14.28515625" style="1" customWidth="1"/>
    <col min="9502" max="9502" width="9.140625" style="1" customWidth="1"/>
    <col min="9503" max="9504" width="12.140625" style="1" customWidth="1"/>
    <col min="9505" max="9505" width="10.85546875" style="1" customWidth="1"/>
    <col min="9506" max="9506" width="13" style="1" customWidth="1"/>
    <col min="9507" max="9507" width="9.85546875" style="1" customWidth="1"/>
    <col min="9508" max="9514" width="9.140625" style="1" customWidth="1"/>
    <col min="9515" max="9515" width="10.5703125" style="1" customWidth="1"/>
    <col min="9516" max="9516" width="11.42578125" style="1" customWidth="1"/>
    <col min="9517" max="9517" width="13.28515625" style="1" customWidth="1"/>
    <col min="9518" max="9518" width="13" style="1" customWidth="1"/>
    <col min="9519" max="9519" width="16.7109375" style="1" customWidth="1"/>
    <col min="9520" max="9520" width="13.140625" style="1" customWidth="1"/>
    <col min="9521" max="9521" width="14.28515625" style="1" customWidth="1"/>
    <col min="9522" max="9522" width="11.85546875" style="1" customWidth="1"/>
    <col min="9523" max="9523" width="14.28515625" style="1" customWidth="1"/>
    <col min="9524" max="9525" width="9.140625" style="1" customWidth="1"/>
    <col min="9526" max="9718" width="9.140625" style="1"/>
    <col min="9719" max="9719" width="4.85546875" style="1" customWidth="1"/>
    <col min="9720" max="9720" width="14.140625" style="1" customWidth="1"/>
    <col min="9721" max="9721" width="13.7109375" style="1" customWidth="1"/>
    <col min="9722" max="9722" width="12.85546875" style="1" customWidth="1"/>
    <col min="9723" max="9723" width="13" style="1" customWidth="1"/>
    <col min="9724" max="9724" width="15.42578125" style="1" customWidth="1"/>
    <col min="9725" max="9725" width="15.28515625" style="1" customWidth="1"/>
    <col min="9726" max="9727" width="9.5703125" style="1" customWidth="1"/>
    <col min="9728" max="9728" width="11.7109375" style="1" customWidth="1"/>
    <col min="9729" max="9730" width="13.140625" style="1" customWidth="1"/>
    <col min="9731" max="9731" width="14.7109375" style="1" customWidth="1"/>
    <col min="9732" max="9732" width="13.140625" style="1" customWidth="1"/>
    <col min="9733" max="9733" width="11.28515625" style="1" customWidth="1"/>
    <col min="9734" max="9734" width="13.28515625" style="1" customWidth="1"/>
    <col min="9735" max="9735" width="13.7109375" style="1" customWidth="1"/>
    <col min="9736" max="9736" width="13.28515625" style="1" customWidth="1"/>
    <col min="9737" max="9737" width="16.28515625" style="1" customWidth="1"/>
    <col min="9738" max="9739" width="16.7109375" style="1" customWidth="1"/>
    <col min="9740" max="9740" width="11.85546875" style="1" customWidth="1"/>
    <col min="9741" max="9741" width="11.42578125" style="1" customWidth="1"/>
    <col min="9742" max="9742" width="10.140625" style="1" customWidth="1"/>
    <col min="9743" max="9743" width="9.42578125" style="1" customWidth="1"/>
    <col min="9744" max="9744" width="9.5703125" style="1" customWidth="1"/>
    <col min="9745" max="9745" width="9.85546875" style="1" customWidth="1"/>
    <col min="9746" max="9746" width="9.7109375" style="1" customWidth="1"/>
    <col min="9747" max="9747" width="11.42578125" style="1" customWidth="1"/>
    <col min="9748" max="9748" width="8.28515625" style="1" customWidth="1"/>
    <col min="9749" max="9749" width="11.85546875" style="1" customWidth="1"/>
    <col min="9750" max="9750" width="11.140625" style="1" customWidth="1"/>
    <col min="9751" max="9751" width="14.28515625" style="1" customWidth="1"/>
    <col min="9752" max="9752" width="13" style="1" customWidth="1"/>
    <col min="9753" max="9753" width="11" style="1" customWidth="1"/>
    <col min="9754" max="9754" width="9.5703125" style="1" customWidth="1"/>
    <col min="9755" max="9755" width="14" style="1" customWidth="1"/>
    <col min="9756" max="9756" width="12.140625" style="1" customWidth="1"/>
    <col min="9757" max="9757" width="14.28515625" style="1" customWidth="1"/>
    <col min="9758" max="9758" width="9.140625" style="1" customWidth="1"/>
    <col min="9759" max="9760" width="12.140625" style="1" customWidth="1"/>
    <col min="9761" max="9761" width="10.85546875" style="1" customWidth="1"/>
    <col min="9762" max="9762" width="13" style="1" customWidth="1"/>
    <col min="9763" max="9763" width="9.85546875" style="1" customWidth="1"/>
    <col min="9764" max="9770" width="9.140625" style="1" customWidth="1"/>
    <col min="9771" max="9771" width="10.5703125" style="1" customWidth="1"/>
    <col min="9772" max="9772" width="11.42578125" style="1" customWidth="1"/>
    <col min="9773" max="9773" width="13.28515625" style="1" customWidth="1"/>
    <col min="9774" max="9774" width="13" style="1" customWidth="1"/>
    <col min="9775" max="9775" width="16.7109375" style="1" customWidth="1"/>
    <col min="9776" max="9776" width="13.140625" style="1" customWidth="1"/>
    <col min="9777" max="9777" width="14.28515625" style="1" customWidth="1"/>
    <col min="9778" max="9778" width="11.85546875" style="1" customWidth="1"/>
    <col min="9779" max="9779" width="14.28515625" style="1" customWidth="1"/>
    <col min="9780" max="9781" width="9.140625" style="1" customWidth="1"/>
    <col min="9782" max="9974" width="9.140625" style="1"/>
    <col min="9975" max="9975" width="4.85546875" style="1" customWidth="1"/>
    <col min="9976" max="9976" width="14.140625" style="1" customWidth="1"/>
    <col min="9977" max="9977" width="13.7109375" style="1" customWidth="1"/>
    <col min="9978" max="9978" width="12.85546875" style="1" customWidth="1"/>
    <col min="9979" max="9979" width="13" style="1" customWidth="1"/>
    <col min="9980" max="9980" width="15.42578125" style="1" customWidth="1"/>
    <col min="9981" max="9981" width="15.28515625" style="1" customWidth="1"/>
    <col min="9982" max="9983" width="9.5703125" style="1" customWidth="1"/>
    <col min="9984" max="9984" width="11.7109375" style="1" customWidth="1"/>
    <col min="9985" max="9986" width="13.140625" style="1" customWidth="1"/>
    <col min="9987" max="9987" width="14.7109375" style="1" customWidth="1"/>
    <col min="9988" max="9988" width="13.140625" style="1" customWidth="1"/>
    <col min="9989" max="9989" width="11.28515625" style="1" customWidth="1"/>
    <col min="9990" max="9990" width="13.28515625" style="1" customWidth="1"/>
    <col min="9991" max="9991" width="13.7109375" style="1" customWidth="1"/>
    <col min="9992" max="9992" width="13.28515625" style="1" customWidth="1"/>
    <col min="9993" max="9993" width="16.28515625" style="1" customWidth="1"/>
    <col min="9994" max="9995" width="16.7109375" style="1" customWidth="1"/>
    <col min="9996" max="9996" width="11.85546875" style="1" customWidth="1"/>
    <col min="9997" max="9997" width="11.42578125" style="1" customWidth="1"/>
    <col min="9998" max="9998" width="10.140625" style="1" customWidth="1"/>
    <col min="9999" max="9999" width="9.42578125" style="1" customWidth="1"/>
    <col min="10000" max="10000" width="9.5703125" style="1" customWidth="1"/>
    <col min="10001" max="10001" width="9.85546875" style="1" customWidth="1"/>
    <col min="10002" max="10002" width="9.7109375" style="1" customWidth="1"/>
    <col min="10003" max="10003" width="11.42578125" style="1" customWidth="1"/>
    <col min="10004" max="10004" width="8.28515625" style="1" customWidth="1"/>
    <col min="10005" max="10005" width="11.85546875" style="1" customWidth="1"/>
    <col min="10006" max="10006" width="11.140625" style="1" customWidth="1"/>
    <col min="10007" max="10007" width="14.28515625" style="1" customWidth="1"/>
    <col min="10008" max="10008" width="13" style="1" customWidth="1"/>
    <col min="10009" max="10009" width="11" style="1" customWidth="1"/>
    <col min="10010" max="10010" width="9.5703125" style="1" customWidth="1"/>
    <col min="10011" max="10011" width="14" style="1" customWidth="1"/>
    <col min="10012" max="10012" width="12.140625" style="1" customWidth="1"/>
    <col min="10013" max="10013" width="14.28515625" style="1" customWidth="1"/>
    <col min="10014" max="10014" width="9.140625" style="1" customWidth="1"/>
    <col min="10015" max="10016" width="12.140625" style="1" customWidth="1"/>
    <col min="10017" max="10017" width="10.85546875" style="1" customWidth="1"/>
    <col min="10018" max="10018" width="13" style="1" customWidth="1"/>
    <col min="10019" max="10019" width="9.85546875" style="1" customWidth="1"/>
    <col min="10020" max="10026" width="9.140625" style="1" customWidth="1"/>
    <col min="10027" max="10027" width="10.5703125" style="1" customWidth="1"/>
    <col min="10028" max="10028" width="11.42578125" style="1" customWidth="1"/>
    <col min="10029" max="10029" width="13.28515625" style="1" customWidth="1"/>
    <col min="10030" max="10030" width="13" style="1" customWidth="1"/>
    <col min="10031" max="10031" width="16.7109375" style="1" customWidth="1"/>
    <col min="10032" max="10032" width="13.140625" style="1" customWidth="1"/>
    <col min="10033" max="10033" width="14.28515625" style="1" customWidth="1"/>
    <col min="10034" max="10034" width="11.85546875" style="1" customWidth="1"/>
    <col min="10035" max="10035" width="14.28515625" style="1" customWidth="1"/>
    <col min="10036" max="10037" width="9.140625" style="1" customWidth="1"/>
    <col min="10038" max="10230" width="9.140625" style="1"/>
    <col min="10231" max="10231" width="4.85546875" style="1" customWidth="1"/>
    <col min="10232" max="10232" width="14.140625" style="1" customWidth="1"/>
    <col min="10233" max="10233" width="13.7109375" style="1" customWidth="1"/>
    <col min="10234" max="10234" width="12.85546875" style="1" customWidth="1"/>
    <col min="10235" max="10235" width="13" style="1" customWidth="1"/>
    <col min="10236" max="10236" width="15.42578125" style="1" customWidth="1"/>
    <col min="10237" max="10237" width="15.28515625" style="1" customWidth="1"/>
    <col min="10238" max="10239" width="9.5703125" style="1" customWidth="1"/>
    <col min="10240" max="10240" width="11.7109375" style="1" customWidth="1"/>
    <col min="10241" max="10242" width="13.140625" style="1" customWidth="1"/>
    <col min="10243" max="10243" width="14.7109375" style="1" customWidth="1"/>
    <col min="10244" max="10244" width="13.140625" style="1" customWidth="1"/>
    <col min="10245" max="10245" width="11.28515625" style="1" customWidth="1"/>
    <col min="10246" max="10246" width="13.28515625" style="1" customWidth="1"/>
    <col min="10247" max="10247" width="13.7109375" style="1" customWidth="1"/>
    <col min="10248" max="10248" width="13.28515625" style="1" customWidth="1"/>
    <col min="10249" max="10249" width="16.28515625" style="1" customWidth="1"/>
    <col min="10250" max="10251" width="16.7109375" style="1" customWidth="1"/>
    <col min="10252" max="10252" width="11.85546875" style="1" customWidth="1"/>
    <col min="10253" max="10253" width="11.42578125" style="1" customWidth="1"/>
    <col min="10254" max="10254" width="10.140625" style="1" customWidth="1"/>
    <col min="10255" max="10255" width="9.42578125" style="1" customWidth="1"/>
    <col min="10256" max="10256" width="9.5703125" style="1" customWidth="1"/>
    <col min="10257" max="10257" width="9.85546875" style="1" customWidth="1"/>
    <col min="10258" max="10258" width="9.7109375" style="1" customWidth="1"/>
    <col min="10259" max="10259" width="11.42578125" style="1" customWidth="1"/>
    <col min="10260" max="10260" width="8.28515625" style="1" customWidth="1"/>
    <col min="10261" max="10261" width="11.85546875" style="1" customWidth="1"/>
    <col min="10262" max="10262" width="11.140625" style="1" customWidth="1"/>
    <col min="10263" max="10263" width="14.28515625" style="1" customWidth="1"/>
    <col min="10264" max="10264" width="13" style="1" customWidth="1"/>
    <col min="10265" max="10265" width="11" style="1" customWidth="1"/>
    <col min="10266" max="10266" width="9.5703125" style="1" customWidth="1"/>
    <col min="10267" max="10267" width="14" style="1" customWidth="1"/>
    <col min="10268" max="10268" width="12.140625" style="1" customWidth="1"/>
    <col min="10269" max="10269" width="14.28515625" style="1" customWidth="1"/>
    <col min="10270" max="10270" width="9.140625" style="1" customWidth="1"/>
    <col min="10271" max="10272" width="12.140625" style="1" customWidth="1"/>
    <col min="10273" max="10273" width="10.85546875" style="1" customWidth="1"/>
    <col min="10274" max="10274" width="13" style="1" customWidth="1"/>
    <col min="10275" max="10275" width="9.85546875" style="1" customWidth="1"/>
    <col min="10276" max="10282" width="9.140625" style="1" customWidth="1"/>
    <col min="10283" max="10283" width="10.5703125" style="1" customWidth="1"/>
    <col min="10284" max="10284" width="11.42578125" style="1" customWidth="1"/>
    <col min="10285" max="10285" width="13.28515625" style="1" customWidth="1"/>
    <col min="10286" max="10286" width="13" style="1" customWidth="1"/>
    <col min="10287" max="10287" width="16.7109375" style="1" customWidth="1"/>
    <col min="10288" max="10288" width="13.140625" style="1" customWidth="1"/>
    <col min="10289" max="10289" width="14.28515625" style="1" customWidth="1"/>
    <col min="10290" max="10290" width="11.85546875" style="1" customWidth="1"/>
    <col min="10291" max="10291" width="14.28515625" style="1" customWidth="1"/>
    <col min="10292" max="10293" width="9.140625" style="1" customWidth="1"/>
    <col min="10294" max="10486" width="9.140625" style="1"/>
    <col min="10487" max="10487" width="4.85546875" style="1" customWidth="1"/>
    <col min="10488" max="10488" width="14.140625" style="1" customWidth="1"/>
    <col min="10489" max="10489" width="13.7109375" style="1" customWidth="1"/>
    <col min="10490" max="10490" width="12.85546875" style="1" customWidth="1"/>
    <col min="10491" max="10491" width="13" style="1" customWidth="1"/>
    <col min="10492" max="10492" width="15.42578125" style="1" customWidth="1"/>
    <col min="10493" max="10493" width="15.28515625" style="1" customWidth="1"/>
    <col min="10494" max="10495" width="9.5703125" style="1" customWidth="1"/>
    <col min="10496" max="10496" width="11.7109375" style="1" customWidth="1"/>
    <col min="10497" max="10498" width="13.140625" style="1" customWidth="1"/>
    <col min="10499" max="10499" width="14.7109375" style="1" customWidth="1"/>
    <col min="10500" max="10500" width="13.140625" style="1" customWidth="1"/>
    <col min="10501" max="10501" width="11.28515625" style="1" customWidth="1"/>
    <col min="10502" max="10502" width="13.28515625" style="1" customWidth="1"/>
    <col min="10503" max="10503" width="13.7109375" style="1" customWidth="1"/>
    <col min="10504" max="10504" width="13.28515625" style="1" customWidth="1"/>
    <col min="10505" max="10505" width="16.28515625" style="1" customWidth="1"/>
    <col min="10506" max="10507" width="16.7109375" style="1" customWidth="1"/>
    <col min="10508" max="10508" width="11.85546875" style="1" customWidth="1"/>
    <col min="10509" max="10509" width="11.42578125" style="1" customWidth="1"/>
    <col min="10510" max="10510" width="10.140625" style="1" customWidth="1"/>
    <col min="10511" max="10511" width="9.42578125" style="1" customWidth="1"/>
    <col min="10512" max="10512" width="9.5703125" style="1" customWidth="1"/>
    <col min="10513" max="10513" width="9.85546875" style="1" customWidth="1"/>
    <col min="10514" max="10514" width="9.7109375" style="1" customWidth="1"/>
    <col min="10515" max="10515" width="11.42578125" style="1" customWidth="1"/>
    <col min="10516" max="10516" width="8.28515625" style="1" customWidth="1"/>
    <col min="10517" max="10517" width="11.85546875" style="1" customWidth="1"/>
    <col min="10518" max="10518" width="11.140625" style="1" customWidth="1"/>
    <col min="10519" max="10519" width="14.28515625" style="1" customWidth="1"/>
    <col min="10520" max="10520" width="13" style="1" customWidth="1"/>
    <col min="10521" max="10521" width="11" style="1" customWidth="1"/>
    <col min="10522" max="10522" width="9.5703125" style="1" customWidth="1"/>
    <col min="10523" max="10523" width="14" style="1" customWidth="1"/>
    <col min="10524" max="10524" width="12.140625" style="1" customWidth="1"/>
    <col min="10525" max="10525" width="14.28515625" style="1" customWidth="1"/>
    <col min="10526" max="10526" width="9.140625" style="1" customWidth="1"/>
    <col min="10527" max="10528" width="12.140625" style="1" customWidth="1"/>
    <col min="10529" max="10529" width="10.85546875" style="1" customWidth="1"/>
    <col min="10530" max="10530" width="13" style="1" customWidth="1"/>
    <col min="10531" max="10531" width="9.85546875" style="1" customWidth="1"/>
    <col min="10532" max="10538" width="9.140625" style="1" customWidth="1"/>
    <col min="10539" max="10539" width="10.5703125" style="1" customWidth="1"/>
    <col min="10540" max="10540" width="11.42578125" style="1" customWidth="1"/>
    <col min="10541" max="10541" width="13.28515625" style="1" customWidth="1"/>
    <col min="10542" max="10542" width="13" style="1" customWidth="1"/>
    <col min="10543" max="10543" width="16.7109375" style="1" customWidth="1"/>
    <col min="10544" max="10544" width="13.140625" style="1" customWidth="1"/>
    <col min="10545" max="10545" width="14.28515625" style="1" customWidth="1"/>
    <col min="10546" max="10546" width="11.85546875" style="1" customWidth="1"/>
    <col min="10547" max="10547" width="14.28515625" style="1" customWidth="1"/>
    <col min="10548" max="10549" width="9.140625" style="1" customWidth="1"/>
    <col min="10550" max="10742" width="9.140625" style="1"/>
    <col min="10743" max="10743" width="4.85546875" style="1" customWidth="1"/>
    <col min="10744" max="10744" width="14.140625" style="1" customWidth="1"/>
    <col min="10745" max="10745" width="13.7109375" style="1" customWidth="1"/>
    <col min="10746" max="10746" width="12.85546875" style="1" customWidth="1"/>
    <col min="10747" max="10747" width="13" style="1" customWidth="1"/>
    <col min="10748" max="10748" width="15.42578125" style="1" customWidth="1"/>
    <col min="10749" max="10749" width="15.28515625" style="1" customWidth="1"/>
    <col min="10750" max="10751" width="9.5703125" style="1" customWidth="1"/>
    <col min="10752" max="10752" width="11.7109375" style="1" customWidth="1"/>
    <col min="10753" max="10754" width="13.140625" style="1" customWidth="1"/>
    <col min="10755" max="10755" width="14.7109375" style="1" customWidth="1"/>
    <col min="10756" max="10756" width="13.140625" style="1" customWidth="1"/>
    <col min="10757" max="10757" width="11.28515625" style="1" customWidth="1"/>
    <col min="10758" max="10758" width="13.28515625" style="1" customWidth="1"/>
    <col min="10759" max="10759" width="13.7109375" style="1" customWidth="1"/>
    <col min="10760" max="10760" width="13.28515625" style="1" customWidth="1"/>
    <col min="10761" max="10761" width="16.28515625" style="1" customWidth="1"/>
    <col min="10762" max="10763" width="16.7109375" style="1" customWidth="1"/>
    <col min="10764" max="10764" width="11.85546875" style="1" customWidth="1"/>
    <col min="10765" max="10765" width="11.42578125" style="1" customWidth="1"/>
    <col min="10766" max="10766" width="10.140625" style="1" customWidth="1"/>
    <col min="10767" max="10767" width="9.42578125" style="1" customWidth="1"/>
    <col min="10768" max="10768" width="9.5703125" style="1" customWidth="1"/>
    <col min="10769" max="10769" width="9.85546875" style="1" customWidth="1"/>
    <col min="10770" max="10770" width="9.7109375" style="1" customWidth="1"/>
    <col min="10771" max="10771" width="11.42578125" style="1" customWidth="1"/>
    <col min="10772" max="10772" width="8.28515625" style="1" customWidth="1"/>
    <col min="10773" max="10773" width="11.85546875" style="1" customWidth="1"/>
    <col min="10774" max="10774" width="11.140625" style="1" customWidth="1"/>
    <col min="10775" max="10775" width="14.28515625" style="1" customWidth="1"/>
    <col min="10776" max="10776" width="13" style="1" customWidth="1"/>
    <col min="10777" max="10777" width="11" style="1" customWidth="1"/>
    <col min="10778" max="10778" width="9.5703125" style="1" customWidth="1"/>
    <col min="10779" max="10779" width="14" style="1" customWidth="1"/>
    <col min="10780" max="10780" width="12.140625" style="1" customWidth="1"/>
    <col min="10781" max="10781" width="14.28515625" style="1" customWidth="1"/>
    <col min="10782" max="10782" width="9.140625" style="1" customWidth="1"/>
    <col min="10783" max="10784" width="12.140625" style="1" customWidth="1"/>
    <col min="10785" max="10785" width="10.85546875" style="1" customWidth="1"/>
    <col min="10786" max="10786" width="13" style="1" customWidth="1"/>
    <col min="10787" max="10787" width="9.85546875" style="1" customWidth="1"/>
    <col min="10788" max="10794" width="9.140625" style="1" customWidth="1"/>
    <col min="10795" max="10795" width="10.5703125" style="1" customWidth="1"/>
    <col min="10796" max="10796" width="11.42578125" style="1" customWidth="1"/>
    <col min="10797" max="10797" width="13.28515625" style="1" customWidth="1"/>
    <col min="10798" max="10798" width="13" style="1" customWidth="1"/>
    <col min="10799" max="10799" width="16.7109375" style="1" customWidth="1"/>
    <col min="10800" max="10800" width="13.140625" style="1" customWidth="1"/>
    <col min="10801" max="10801" width="14.28515625" style="1" customWidth="1"/>
    <col min="10802" max="10802" width="11.85546875" style="1" customWidth="1"/>
    <col min="10803" max="10803" width="14.28515625" style="1" customWidth="1"/>
    <col min="10804" max="10805" width="9.140625" style="1" customWidth="1"/>
    <col min="10806" max="10998" width="9.140625" style="1"/>
    <col min="10999" max="10999" width="4.85546875" style="1" customWidth="1"/>
    <col min="11000" max="11000" width="14.140625" style="1" customWidth="1"/>
    <col min="11001" max="11001" width="13.7109375" style="1" customWidth="1"/>
    <col min="11002" max="11002" width="12.85546875" style="1" customWidth="1"/>
    <col min="11003" max="11003" width="13" style="1" customWidth="1"/>
    <col min="11004" max="11004" width="15.42578125" style="1" customWidth="1"/>
    <col min="11005" max="11005" width="15.28515625" style="1" customWidth="1"/>
    <col min="11006" max="11007" width="9.5703125" style="1" customWidth="1"/>
    <col min="11008" max="11008" width="11.7109375" style="1" customWidth="1"/>
    <col min="11009" max="11010" width="13.140625" style="1" customWidth="1"/>
    <col min="11011" max="11011" width="14.7109375" style="1" customWidth="1"/>
    <col min="11012" max="11012" width="13.140625" style="1" customWidth="1"/>
    <col min="11013" max="11013" width="11.28515625" style="1" customWidth="1"/>
    <col min="11014" max="11014" width="13.28515625" style="1" customWidth="1"/>
    <col min="11015" max="11015" width="13.7109375" style="1" customWidth="1"/>
    <col min="11016" max="11016" width="13.28515625" style="1" customWidth="1"/>
    <col min="11017" max="11017" width="16.28515625" style="1" customWidth="1"/>
    <col min="11018" max="11019" width="16.7109375" style="1" customWidth="1"/>
    <col min="11020" max="11020" width="11.85546875" style="1" customWidth="1"/>
    <col min="11021" max="11021" width="11.42578125" style="1" customWidth="1"/>
    <col min="11022" max="11022" width="10.140625" style="1" customWidth="1"/>
    <col min="11023" max="11023" width="9.42578125" style="1" customWidth="1"/>
    <col min="11024" max="11024" width="9.5703125" style="1" customWidth="1"/>
    <col min="11025" max="11025" width="9.85546875" style="1" customWidth="1"/>
    <col min="11026" max="11026" width="9.7109375" style="1" customWidth="1"/>
    <col min="11027" max="11027" width="11.42578125" style="1" customWidth="1"/>
    <col min="11028" max="11028" width="8.28515625" style="1" customWidth="1"/>
    <col min="11029" max="11029" width="11.85546875" style="1" customWidth="1"/>
    <col min="11030" max="11030" width="11.140625" style="1" customWidth="1"/>
    <col min="11031" max="11031" width="14.28515625" style="1" customWidth="1"/>
    <col min="11032" max="11032" width="13" style="1" customWidth="1"/>
    <col min="11033" max="11033" width="11" style="1" customWidth="1"/>
    <col min="11034" max="11034" width="9.5703125" style="1" customWidth="1"/>
    <col min="11035" max="11035" width="14" style="1" customWidth="1"/>
    <col min="11036" max="11036" width="12.140625" style="1" customWidth="1"/>
    <col min="11037" max="11037" width="14.28515625" style="1" customWidth="1"/>
    <col min="11038" max="11038" width="9.140625" style="1" customWidth="1"/>
    <col min="11039" max="11040" width="12.140625" style="1" customWidth="1"/>
    <col min="11041" max="11041" width="10.85546875" style="1" customWidth="1"/>
    <col min="11042" max="11042" width="13" style="1" customWidth="1"/>
    <col min="11043" max="11043" width="9.85546875" style="1" customWidth="1"/>
    <col min="11044" max="11050" width="9.140625" style="1" customWidth="1"/>
    <col min="11051" max="11051" width="10.5703125" style="1" customWidth="1"/>
    <col min="11052" max="11052" width="11.42578125" style="1" customWidth="1"/>
    <col min="11053" max="11053" width="13.28515625" style="1" customWidth="1"/>
    <col min="11054" max="11054" width="13" style="1" customWidth="1"/>
    <col min="11055" max="11055" width="16.7109375" style="1" customWidth="1"/>
    <col min="11056" max="11056" width="13.140625" style="1" customWidth="1"/>
    <col min="11057" max="11057" width="14.28515625" style="1" customWidth="1"/>
    <col min="11058" max="11058" width="11.85546875" style="1" customWidth="1"/>
    <col min="11059" max="11059" width="14.28515625" style="1" customWidth="1"/>
    <col min="11060" max="11061" width="9.140625" style="1" customWidth="1"/>
    <col min="11062" max="11254" width="9.140625" style="1"/>
    <col min="11255" max="11255" width="4.85546875" style="1" customWidth="1"/>
    <col min="11256" max="11256" width="14.140625" style="1" customWidth="1"/>
    <col min="11257" max="11257" width="13.7109375" style="1" customWidth="1"/>
    <col min="11258" max="11258" width="12.85546875" style="1" customWidth="1"/>
    <col min="11259" max="11259" width="13" style="1" customWidth="1"/>
    <col min="11260" max="11260" width="15.42578125" style="1" customWidth="1"/>
    <col min="11261" max="11261" width="15.28515625" style="1" customWidth="1"/>
    <col min="11262" max="11263" width="9.5703125" style="1" customWidth="1"/>
    <col min="11264" max="11264" width="11.7109375" style="1" customWidth="1"/>
    <col min="11265" max="11266" width="13.140625" style="1" customWidth="1"/>
    <col min="11267" max="11267" width="14.7109375" style="1" customWidth="1"/>
    <col min="11268" max="11268" width="13.140625" style="1" customWidth="1"/>
    <col min="11269" max="11269" width="11.28515625" style="1" customWidth="1"/>
    <col min="11270" max="11270" width="13.28515625" style="1" customWidth="1"/>
    <col min="11271" max="11271" width="13.7109375" style="1" customWidth="1"/>
    <col min="11272" max="11272" width="13.28515625" style="1" customWidth="1"/>
    <col min="11273" max="11273" width="16.28515625" style="1" customWidth="1"/>
    <col min="11274" max="11275" width="16.7109375" style="1" customWidth="1"/>
    <col min="11276" max="11276" width="11.85546875" style="1" customWidth="1"/>
    <col min="11277" max="11277" width="11.42578125" style="1" customWidth="1"/>
    <col min="11278" max="11278" width="10.140625" style="1" customWidth="1"/>
    <col min="11279" max="11279" width="9.42578125" style="1" customWidth="1"/>
    <col min="11280" max="11280" width="9.5703125" style="1" customWidth="1"/>
    <col min="11281" max="11281" width="9.85546875" style="1" customWidth="1"/>
    <col min="11282" max="11282" width="9.7109375" style="1" customWidth="1"/>
    <col min="11283" max="11283" width="11.42578125" style="1" customWidth="1"/>
    <col min="11284" max="11284" width="8.28515625" style="1" customWidth="1"/>
    <col min="11285" max="11285" width="11.85546875" style="1" customWidth="1"/>
    <col min="11286" max="11286" width="11.140625" style="1" customWidth="1"/>
    <col min="11287" max="11287" width="14.28515625" style="1" customWidth="1"/>
    <col min="11288" max="11288" width="13" style="1" customWidth="1"/>
    <col min="11289" max="11289" width="11" style="1" customWidth="1"/>
    <col min="11290" max="11290" width="9.5703125" style="1" customWidth="1"/>
    <col min="11291" max="11291" width="14" style="1" customWidth="1"/>
    <col min="11292" max="11292" width="12.140625" style="1" customWidth="1"/>
    <col min="11293" max="11293" width="14.28515625" style="1" customWidth="1"/>
    <col min="11294" max="11294" width="9.140625" style="1" customWidth="1"/>
    <col min="11295" max="11296" width="12.140625" style="1" customWidth="1"/>
    <col min="11297" max="11297" width="10.85546875" style="1" customWidth="1"/>
    <col min="11298" max="11298" width="13" style="1" customWidth="1"/>
    <col min="11299" max="11299" width="9.85546875" style="1" customWidth="1"/>
    <col min="11300" max="11306" width="9.140625" style="1" customWidth="1"/>
    <col min="11307" max="11307" width="10.5703125" style="1" customWidth="1"/>
    <col min="11308" max="11308" width="11.42578125" style="1" customWidth="1"/>
    <col min="11309" max="11309" width="13.28515625" style="1" customWidth="1"/>
    <col min="11310" max="11310" width="13" style="1" customWidth="1"/>
    <col min="11311" max="11311" width="16.7109375" style="1" customWidth="1"/>
    <col min="11312" max="11312" width="13.140625" style="1" customWidth="1"/>
    <col min="11313" max="11313" width="14.28515625" style="1" customWidth="1"/>
    <col min="11314" max="11314" width="11.85546875" style="1" customWidth="1"/>
    <col min="11315" max="11315" width="14.28515625" style="1" customWidth="1"/>
    <col min="11316" max="11317" width="9.140625" style="1" customWidth="1"/>
    <col min="11318" max="11510" width="9.140625" style="1"/>
    <col min="11511" max="11511" width="4.85546875" style="1" customWidth="1"/>
    <col min="11512" max="11512" width="14.140625" style="1" customWidth="1"/>
    <col min="11513" max="11513" width="13.7109375" style="1" customWidth="1"/>
    <col min="11514" max="11514" width="12.85546875" style="1" customWidth="1"/>
    <col min="11515" max="11515" width="13" style="1" customWidth="1"/>
    <col min="11516" max="11516" width="15.42578125" style="1" customWidth="1"/>
    <col min="11517" max="11517" width="15.28515625" style="1" customWidth="1"/>
    <col min="11518" max="11519" width="9.5703125" style="1" customWidth="1"/>
    <col min="11520" max="11520" width="11.7109375" style="1" customWidth="1"/>
    <col min="11521" max="11522" width="13.140625" style="1" customWidth="1"/>
    <col min="11523" max="11523" width="14.7109375" style="1" customWidth="1"/>
    <col min="11524" max="11524" width="13.140625" style="1" customWidth="1"/>
    <col min="11525" max="11525" width="11.28515625" style="1" customWidth="1"/>
    <col min="11526" max="11526" width="13.28515625" style="1" customWidth="1"/>
    <col min="11527" max="11527" width="13.7109375" style="1" customWidth="1"/>
    <col min="11528" max="11528" width="13.28515625" style="1" customWidth="1"/>
    <col min="11529" max="11529" width="16.28515625" style="1" customWidth="1"/>
    <col min="11530" max="11531" width="16.7109375" style="1" customWidth="1"/>
    <col min="11532" max="11532" width="11.85546875" style="1" customWidth="1"/>
    <col min="11533" max="11533" width="11.42578125" style="1" customWidth="1"/>
    <col min="11534" max="11534" width="10.140625" style="1" customWidth="1"/>
    <col min="11535" max="11535" width="9.42578125" style="1" customWidth="1"/>
    <col min="11536" max="11536" width="9.5703125" style="1" customWidth="1"/>
    <col min="11537" max="11537" width="9.85546875" style="1" customWidth="1"/>
    <col min="11538" max="11538" width="9.7109375" style="1" customWidth="1"/>
    <col min="11539" max="11539" width="11.42578125" style="1" customWidth="1"/>
    <col min="11540" max="11540" width="8.28515625" style="1" customWidth="1"/>
    <col min="11541" max="11541" width="11.85546875" style="1" customWidth="1"/>
    <col min="11542" max="11542" width="11.140625" style="1" customWidth="1"/>
    <col min="11543" max="11543" width="14.28515625" style="1" customWidth="1"/>
    <col min="11544" max="11544" width="13" style="1" customWidth="1"/>
    <col min="11545" max="11545" width="11" style="1" customWidth="1"/>
    <col min="11546" max="11546" width="9.5703125" style="1" customWidth="1"/>
    <col min="11547" max="11547" width="14" style="1" customWidth="1"/>
    <col min="11548" max="11548" width="12.140625" style="1" customWidth="1"/>
    <col min="11549" max="11549" width="14.28515625" style="1" customWidth="1"/>
    <col min="11550" max="11550" width="9.140625" style="1" customWidth="1"/>
    <col min="11551" max="11552" width="12.140625" style="1" customWidth="1"/>
    <col min="11553" max="11553" width="10.85546875" style="1" customWidth="1"/>
    <col min="11554" max="11554" width="13" style="1" customWidth="1"/>
    <col min="11555" max="11555" width="9.85546875" style="1" customWidth="1"/>
    <col min="11556" max="11562" width="9.140625" style="1" customWidth="1"/>
    <col min="11563" max="11563" width="10.5703125" style="1" customWidth="1"/>
    <col min="11564" max="11564" width="11.42578125" style="1" customWidth="1"/>
    <col min="11565" max="11565" width="13.28515625" style="1" customWidth="1"/>
    <col min="11566" max="11566" width="13" style="1" customWidth="1"/>
    <col min="11567" max="11567" width="16.7109375" style="1" customWidth="1"/>
    <col min="11568" max="11568" width="13.140625" style="1" customWidth="1"/>
    <col min="11569" max="11569" width="14.28515625" style="1" customWidth="1"/>
    <col min="11570" max="11570" width="11.85546875" style="1" customWidth="1"/>
    <col min="11571" max="11571" width="14.28515625" style="1" customWidth="1"/>
    <col min="11572" max="11573" width="9.140625" style="1" customWidth="1"/>
    <col min="11574" max="11766" width="9.140625" style="1"/>
    <col min="11767" max="11767" width="4.85546875" style="1" customWidth="1"/>
    <col min="11768" max="11768" width="14.140625" style="1" customWidth="1"/>
    <col min="11769" max="11769" width="13.7109375" style="1" customWidth="1"/>
    <col min="11770" max="11770" width="12.85546875" style="1" customWidth="1"/>
    <col min="11771" max="11771" width="13" style="1" customWidth="1"/>
    <col min="11772" max="11772" width="15.42578125" style="1" customWidth="1"/>
    <col min="11773" max="11773" width="15.28515625" style="1" customWidth="1"/>
    <col min="11774" max="11775" width="9.5703125" style="1" customWidth="1"/>
    <col min="11776" max="11776" width="11.7109375" style="1" customWidth="1"/>
    <col min="11777" max="11778" width="13.140625" style="1" customWidth="1"/>
    <col min="11779" max="11779" width="14.7109375" style="1" customWidth="1"/>
    <col min="11780" max="11780" width="13.140625" style="1" customWidth="1"/>
    <col min="11781" max="11781" width="11.28515625" style="1" customWidth="1"/>
    <col min="11782" max="11782" width="13.28515625" style="1" customWidth="1"/>
    <col min="11783" max="11783" width="13.7109375" style="1" customWidth="1"/>
    <col min="11784" max="11784" width="13.28515625" style="1" customWidth="1"/>
    <col min="11785" max="11785" width="16.28515625" style="1" customWidth="1"/>
    <col min="11786" max="11787" width="16.7109375" style="1" customWidth="1"/>
    <col min="11788" max="11788" width="11.85546875" style="1" customWidth="1"/>
    <col min="11789" max="11789" width="11.42578125" style="1" customWidth="1"/>
    <col min="11790" max="11790" width="10.140625" style="1" customWidth="1"/>
    <col min="11791" max="11791" width="9.42578125" style="1" customWidth="1"/>
    <col min="11792" max="11792" width="9.5703125" style="1" customWidth="1"/>
    <col min="11793" max="11793" width="9.85546875" style="1" customWidth="1"/>
    <col min="11794" max="11794" width="9.7109375" style="1" customWidth="1"/>
    <col min="11795" max="11795" width="11.42578125" style="1" customWidth="1"/>
    <col min="11796" max="11796" width="8.28515625" style="1" customWidth="1"/>
    <col min="11797" max="11797" width="11.85546875" style="1" customWidth="1"/>
    <col min="11798" max="11798" width="11.140625" style="1" customWidth="1"/>
    <col min="11799" max="11799" width="14.28515625" style="1" customWidth="1"/>
    <col min="11800" max="11800" width="13" style="1" customWidth="1"/>
    <col min="11801" max="11801" width="11" style="1" customWidth="1"/>
    <col min="11802" max="11802" width="9.5703125" style="1" customWidth="1"/>
    <col min="11803" max="11803" width="14" style="1" customWidth="1"/>
    <col min="11804" max="11804" width="12.140625" style="1" customWidth="1"/>
    <col min="11805" max="11805" width="14.28515625" style="1" customWidth="1"/>
    <col min="11806" max="11806" width="9.140625" style="1" customWidth="1"/>
    <col min="11807" max="11808" width="12.140625" style="1" customWidth="1"/>
    <col min="11809" max="11809" width="10.85546875" style="1" customWidth="1"/>
    <col min="11810" max="11810" width="13" style="1" customWidth="1"/>
    <col min="11811" max="11811" width="9.85546875" style="1" customWidth="1"/>
    <col min="11812" max="11818" width="9.140625" style="1" customWidth="1"/>
    <col min="11819" max="11819" width="10.5703125" style="1" customWidth="1"/>
    <col min="11820" max="11820" width="11.42578125" style="1" customWidth="1"/>
    <col min="11821" max="11821" width="13.28515625" style="1" customWidth="1"/>
    <col min="11822" max="11822" width="13" style="1" customWidth="1"/>
    <col min="11823" max="11823" width="16.7109375" style="1" customWidth="1"/>
    <col min="11824" max="11824" width="13.140625" style="1" customWidth="1"/>
    <col min="11825" max="11825" width="14.28515625" style="1" customWidth="1"/>
    <col min="11826" max="11826" width="11.85546875" style="1" customWidth="1"/>
    <col min="11827" max="11827" width="14.28515625" style="1" customWidth="1"/>
    <col min="11828" max="11829" width="9.140625" style="1" customWidth="1"/>
    <col min="11830" max="12022" width="9.140625" style="1"/>
    <col min="12023" max="12023" width="4.85546875" style="1" customWidth="1"/>
    <col min="12024" max="12024" width="14.140625" style="1" customWidth="1"/>
    <col min="12025" max="12025" width="13.7109375" style="1" customWidth="1"/>
    <col min="12026" max="12026" width="12.85546875" style="1" customWidth="1"/>
    <col min="12027" max="12027" width="13" style="1" customWidth="1"/>
    <col min="12028" max="12028" width="15.42578125" style="1" customWidth="1"/>
    <col min="12029" max="12029" width="15.28515625" style="1" customWidth="1"/>
    <col min="12030" max="12031" width="9.5703125" style="1" customWidth="1"/>
    <col min="12032" max="12032" width="11.7109375" style="1" customWidth="1"/>
    <col min="12033" max="12034" width="13.140625" style="1" customWidth="1"/>
    <col min="12035" max="12035" width="14.7109375" style="1" customWidth="1"/>
    <col min="12036" max="12036" width="13.140625" style="1" customWidth="1"/>
    <col min="12037" max="12037" width="11.28515625" style="1" customWidth="1"/>
    <col min="12038" max="12038" width="13.28515625" style="1" customWidth="1"/>
    <col min="12039" max="12039" width="13.7109375" style="1" customWidth="1"/>
    <col min="12040" max="12040" width="13.28515625" style="1" customWidth="1"/>
    <col min="12041" max="12041" width="16.28515625" style="1" customWidth="1"/>
    <col min="12042" max="12043" width="16.7109375" style="1" customWidth="1"/>
    <col min="12044" max="12044" width="11.85546875" style="1" customWidth="1"/>
    <col min="12045" max="12045" width="11.42578125" style="1" customWidth="1"/>
    <col min="12046" max="12046" width="10.140625" style="1" customWidth="1"/>
    <col min="12047" max="12047" width="9.42578125" style="1" customWidth="1"/>
    <col min="12048" max="12048" width="9.5703125" style="1" customWidth="1"/>
    <col min="12049" max="12049" width="9.85546875" style="1" customWidth="1"/>
    <col min="12050" max="12050" width="9.7109375" style="1" customWidth="1"/>
    <col min="12051" max="12051" width="11.42578125" style="1" customWidth="1"/>
    <col min="12052" max="12052" width="8.28515625" style="1" customWidth="1"/>
    <col min="12053" max="12053" width="11.85546875" style="1" customWidth="1"/>
    <col min="12054" max="12054" width="11.140625" style="1" customWidth="1"/>
    <col min="12055" max="12055" width="14.28515625" style="1" customWidth="1"/>
    <col min="12056" max="12056" width="13" style="1" customWidth="1"/>
    <col min="12057" max="12057" width="11" style="1" customWidth="1"/>
    <col min="12058" max="12058" width="9.5703125" style="1" customWidth="1"/>
    <col min="12059" max="12059" width="14" style="1" customWidth="1"/>
    <col min="12060" max="12060" width="12.140625" style="1" customWidth="1"/>
    <col min="12061" max="12061" width="14.28515625" style="1" customWidth="1"/>
    <col min="12062" max="12062" width="9.140625" style="1" customWidth="1"/>
    <col min="12063" max="12064" width="12.140625" style="1" customWidth="1"/>
    <col min="12065" max="12065" width="10.85546875" style="1" customWidth="1"/>
    <col min="12066" max="12066" width="13" style="1" customWidth="1"/>
    <col min="12067" max="12067" width="9.85546875" style="1" customWidth="1"/>
    <col min="12068" max="12074" width="9.140625" style="1" customWidth="1"/>
    <col min="12075" max="12075" width="10.5703125" style="1" customWidth="1"/>
    <col min="12076" max="12076" width="11.42578125" style="1" customWidth="1"/>
    <col min="12077" max="12077" width="13.28515625" style="1" customWidth="1"/>
    <col min="12078" max="12078" width="13" style="1" customWidth="1"/>
    <col min="12079" max="12079" width="16.7109375" style="1" customWidth="1"/>
    <col min="12080" max="12080" width="13.140625" style="1" customWidth="1"/>
    <col min="12081" max="12081" width="14.28515625" style="1" customWidth="1"/>
    <col min="12082" max="12082" width="11.85546875" style="1" customWidth="1"/>
    <col min="12083" max="12083" width="14.28515625" style="1" customWidth="1"/>
    <col min="12084" max="12085" width="9.140625" style="1" customWidth="1"/>
    <col min="12086" max="12278" width="9.140625" style="1"/>
    <col min="12279" max="12279" width="4.85546875" style="1" customWidth="1"/>
    <col min="12280" max="12280" width="14.140625" style="1" customWidth="1"/>
    <col min="12281" max="12281" width="13.7109375" style="1" customWidth="1"/>
    <col min="12282" max="12282" width="12.85546875" style="1" customWidth="1"/>
    <col min="12283" max="12283" width="13" style="1" customWidth="1"/>
    <col min="12284" max="12284" width="15.42578125" style="1" customWidth="1"/>
    <col min="12285" max="12285" width="15.28515625" style="1" customWidth="1"/>
    <col min="12286" max="12287" width="9.5703125" style="1" customWidth="1"/>
    <col min="12288" max="12288" width="11.7109375" style="1" customWidth="1"/>
    <col min="12289" max="12290" width="13.140625" style="1" customWidth="1"/>
    <col min="12291" max="12291" width="14.7109375" style="1" customWidth="1"/>
    <col min="12292" max="12292" width="13.140625" style="1" customWidth="1"/>
    <col min="12293" max="12293" width="11.28515625" style="1" customWidth="1"/>
    <col min="12294" max="12294" width="13.28515625" style="1" customWidth="1"/>
    <col min="12295" max="12295" width="13.7109375" style="1" customWidth="1"/>
    <col min="12296" max="12296" width="13.28515625" style="1" customWidth="1"/>
    <col min="12297" max="12297" width="16.28515625" style="1" customWidth="1"/>
    <col min="12298" max="12299" width="16.7109375" style="1" customWidth="1"/>
    <col min="12300" max="12300" width="11.85546875" style="1" customWidth="1"/>
    <col min="12301" max="12301" width="11.42578125" style="1" customWidth="1"/>
    <col min="12302" max="12302" width="10.140625" style="1" customWidth="1"/>
    <col min="12303" max="12303" width="9.42578125" style="1" customWidth="1"/>
    <col min="12304" max="12304" width="9.5703125" style="1" customWidth="1"/>
    <col min="12305" max="12305" width="9.85546875" style="1" customWidth="1"/>
    <col min="12306" max="12306" width="9.7109375" style="1" customWidth="1"/>
    <col min="12307" max="12307" width="11.42578125" style="1" customWidth="1"/>
    <col min="12308" max="12308" width="8.28515625" style="1" customWidth="1"/>
    <col min="12309" max="12309" width="11.85546875" style="1" customWidth="1"/>
    <col min="12310" max="12310" width="11.140625" style="1" customWidth="1"/>
    <col min="12311" max="12311" width="14.28515625" style="1" customWidth="1"/>
    <col min="12312" max="12312" width="13" style="1" customWidth="1"/>
    <col min="12313" max="12313" width="11" style="1" customWidth="1"/>
    <col min="12314" max="12314" width="9.5703125" style="1" customWidth="1"/>
    <col min="12315" max="12315" width="14" style="1" customWidth="1"/>
    <col min="12316" max="12316" width="12.140625" style="1" customWidth="1"/>
    <col min="12317" max="12317" width="14.28515625" style="1" customWidth="1"/>
    <col min="12318" max="12318" width="9.140625" style="1" customWidth="1"/>
    <col min="12319" max="12320" width="12.140625" style="1" customWidth="1"/>
    <col min="12321" max="12321" width="10.85546875" style="1" customWidth="1"/>
    <col min="12322" max="12322" width="13" style="1" customWidth="1"/>
    <col min="12323" max="12323" width="9.85546875" style="1" customWidth="1"/>
    <col min="12324" max="12330" width="9.140625" style="1" customWidth="1"/>
    <col min="12331" max="12331" width="10.5703125" style="1" customWidth="1"/>
    <col min="12332" max="12332" width="11.42578125" style="1" customWidth="1"/>
    <col min="12333" max="12333" width="13.28515625" style="1" customWidth="1"/>
    <col min="12334" max="12334" width="13" style="1" customWidth="1"/>
    <col min="12335" max="12335" width="16.7109375" style="1" customWidth="1"/>
    <col min="12336" max="12336" width="13.140625" style="1" customWidth="1"/>
    <col min="12337" max="12337" width="14.28515625" style="1" customWidth="1"/>
    <col min="12338" max="12338" width="11.85546875" style="1" customWidth="1"/>
    <col min="12339" max="12339" width="14.28515625" style="1" customWidth="1"/>
    <col min="12340" max="12341" width="9.140625" style="1" customWidth="1"/>
    <col min="12342" max="12534" width="9.140625" style="1"/>
    <col min="12535" max="12535" width="4.85546875" style="1" customWidth="1"/>
    <col min="12536" max="12536" width="14.140625" style="1" customWidth="1"/>
    <col min="12537" max="12537" width="13.7109375" style="1" customWidth="1"/>
    <col min="12538" max="12538" width="12.85546875" style="1" customWidth="1"/>
    <col min="12539" max="12539" width="13" style="1" customWidth="1"/>
    <col min="12540" max="12540" width="15.42578125" style="1" customWidth="1"/>
    <col min="12541" max="12541" width="15.28515625" style="1" customWidth="1"/>
    <col min="12542" max="12543" width="9.5703125" style="1" customWidth="1"/>
    <col min="12544" max="12544" width="11.7109375" style="1" customWidth="1"/>
    <col min="12545" max="12546" width="13.140625" style="1" customWidth="1"/>
    <col min="12547" max="12547" width="14.7109375" style="1" customWidth="1"/>
    <col min="12548" max="12548" width="13.140625" style="1" customWidth="1"/>
    <col min="12549" max="12549" width="11.28515625" style="1" customWidth="1"/>
    <col min="12550" max="12550" width="13.28515625" style="1" customWidth="1"/>
    <col min="12551" max="12551" width="13.7109375" style="1" customWidth="1"/>
    <col min="12552" max="12552" width="13.28515625" style="1" customWidth="1"/>
    <col min="12553" max="12553" width="16.28515625" style="1" customWidth="1"/>
    <col min="12554" max="12555" width="16.7109375" style="1" customWidth="1"/>
    <col min="12556" max="12556" width="11.85546875" style="1" customWidth="1"/>
    <col min="12557" max="12557" width="11.42578125" style="1" customWidth="1"/>
    <col min="12558" max="12558" width="10.140625" style="1" customWidth="1"/>
    <col min="12559" max="12559" width="9.42578125" style="1" customWidth="1"/>
    <col min="12560" max="12560" width="9.5703125" style="1" customWidth="1"/>
    <col min="12561" max="12561" width="9.85546875" style="1" customWidth="1"/>
    <col min="12562" max="12562" width="9.7109375" style="1" customWidth="1"/>
    <col min="12563" max="12563" width="11.42578125" style="1" customWidth="1"/>
    <col min="12564" max="12564" width="8.28515625" style="1" customWidth="1"/>
    <col min="12565" max="12565" width="11.85546875" style="1" customWidth="1"/>
    <col min="12566" max="12566" width="11.140625" style="1" customWidth="1"/>
    <col min="12567" max="12567" width="14.28515625" style="1" customWidth="1"/>
    <col min="12568" max="12568" width="13" style="1" customWidth="1"/>
    <col min="12569" max="12569" width="11" style="1" customWidth="1"/>
    <col min="12570" max="12570" width="9.5703125" style="1" customWidth="1"/>
    <col min="12571" max="12571" width="14" style="1" customWidth="1"/>
    <col min="12572" max="12572" width="12.140625" style="1" customWidth="1"/>
    <col min="12573" max="12573" width="14.28515625" style="1" customWidth="1"/>
    <col min="12574" max="12574" width="9.140625" style="1" customWidth="1"/>
    <col min="12575" max="12576" width="12.140625" style="1" customWidth="1"/>
    <col min="12577" max="12577" width="10.85546875" style="1" customWidth="1"/>
    <col min="12578" max="12578" width="13" style="1" customWidth="1"/>
    <col min="12579" max="12579" width="9.85546875" style="1" customWidth="1"/>
    <col min="12580" max="12586" width="9.140625" style="1" customWidth="1"/>
    <col min="12587" max="12587" width="10.5703125" style="1" customWidth="1"/>
    <col min="12588" max="12588" width="11.42578125" style="1" customWidth="1"/>
    <col min="12589" max="12589" width="13.28515625" style="1" customWidth="1"/>
    <col min="12590" max="12590" width="13" style="1" customWidth="1"/>
    <col min="12591" max="12591" width="16.7109375" style="1" customWidth="1"/>
    <col min="12592" max="12592" width="13.140625" style="1" customWidth="1"/>
    <col min="12593" max="12593" width="14.28515625" style="1" customWidth="1"/>
    <col min="12594" max="12594" width="11.85546875" style="1" customWidth="1"/>
    <col min="12595" max="12595" width="14.28515625" style="1" customWidth="1"/>
    <col min="12596" max="12597" width="9.140625" style="1" customWidth="1"/>
    <col min="12598" max="12790" width="9.140625" style="1"/>
    <col min="12791" max="12791" width="4.85546875" style="1" customWidth="1"/>
    <col min="12792" max="12792" width="14.140625" style="1" customWidth="1"/>
    <col min="12793" max="12793" width="13.7109375" style="1" customWidth="1"/>
    <col min="12794" max="12794" width="12.85546875" style="1" customWidth="1"/>
    <col min="12795" max="12795" width="13" style="1" customWidth="1"/>
    <col min="12796" max="12796" width="15.42578125" style="1" customWidth="1"/>
    <col min="12797" max="12797" width="15.28515625" style="1" customWidth="1"/>
    <col min="12798" max="12799" width="9.5703125" style="1" customWidth="1"/>
    <col min="12800" max="12800" width="11.7109375" style="1" customWidth="1"/>
    <col min="12801" max="12802" width="13.140625" style="1" customWidth="1"/>
    <col min="12803" max="12803" width="14.7109375" style="1" customWidth="1"/>
    <col min="12804" max="12804" width="13.140625" style="1" customWidth="1"/>
    <col min="12805" max="12805" width="11.28515625" style="1" customWidth="1"/>
    <col min="12806" max="12806" width="13.28515625" style="1" customWidth="1"/>
    <col min="12807" max="12807" width="13.7109375" style="1" customWidth="1"/>
    <col min="12808" max="12808" width="13.28515625" style="1" customWidth="1"/>
    <col min="12809" max="12809" width="16.28515625" style="1" customWidth="1"/>
    <col min="12810" max="12811" width="16.7109375" style="1" customWidth="1"/>
    <col min="12812" max="12812" width="11.85546875" style="1" customWidth="1"/>
    <col min="12813" max="12813" width="11.42578125" style="1" customWidth="1"/>
    <col min="12814" max="12814" width="10.140625" style="1" customWidth="1"/>
    <col min="12815" max="12815" width="9.42578125" style="1" customWidth="1"/>
    <col min="12816" max="12816" width="9.5703125" style="1" customWidth="1"/>
    <col min="12817" max="12817" width="9.85546875" style="1" customWidth="1"/>
    <col min="12818" max="12818" width="9.7109375" style="1" customWidth="1"/>
    <col min="12819" max="12819" width="11.42578125" style="1" customWidth="1"/>
    <col min="12820" max="12820" width="8.28515625" style="1" customWidth="1"/>
    <col min="12821" max="12821" width="11.85546875" style="1" customWidth="1"/>
    <col min="12822" max="12822" width="11.140625" style="1" customWidth="1"/>
    <col min="12823" max="12823" width="14.28515625" style="1" customWidth="1"/>
    <col min="12824" max="12824" width="13" style="1" customWidth="1"/>
    <col min="12825" max="12825" width="11" style="1" customWidth="1"/>
    <col min="12826" max="12826" width="9.5703125" style="1" customWidth="1"/>
    <col min="12827" max="12827" width="14" style="1" customWidth="1"/>
    <col min="12828" max="12828" width="12.140625" style="1" customWidth="1"/>
    <col min="12829" max="12829" width="14.28515625" style="1" customWidth="1"/>
    <col min="12830" max="12830" width="9.140625" style="1" customWidth="1"/>
    <col min="12831" max="12832" width="12.140625" style="1" customWidth="1"/>
    <col min="12833" max="12833" width="10.85546875" style="1" customWidth="1"/>
    <col min="12834" max="12834" width="13" style="1" customWidth="1"/>
    <col min="12835" max="12835" width="9.85546875" style="1" customWidth="1"/>
    <col min="12836" max="12842" width="9.140625" style="1" customWidth="1"/>
    <col min="12843" max="12843" width="10.5703125" style="1" customWidth="1"/>
    <col min="12844" max="12844" width="11.42578125" style="1" customWidth="1"/>
    <col min="12845" max="12845" width="13.28515625" style="1" customWidth="1"/>
    <col min="12846" max="12846" width="13" style="1" customWidth="1"/>
    <col min="12847" max="12847" width="16.7109375" style="1" customWidth="1"/>
    <col min="12848" max="12848" width="13.140625" style="1" customWidth="1"/>
    <col min="12849" max="12849" width="14.28515625" style="1" customWidth="1"/>
    <col min="12850" max="12850" width="11.85546875" style="1" customWidth="1"/>
    <col min="12851" max="12851" width="14.28515625" style="1" customWidth="1"/>
    <col min="12852" max="12853" width="9.140625" style="1" customWidth="1"/>
    <col min="12854" max="13046" width="9.140625" style="1"/>
    <col min="13047" max="13047" width="4.85546875" style="1" customWidth="1"/>
    <col min="13048" max="13048" width="14.140625" style="1" customWidth="1"/>
    <col min="13049" max="13049" width="13.7109375" style="1" customWidth="1"/>
    <col min="13050" max="13050" width="12.85546875" style="1" customWidth="1"/>
    <col min="13051" max="13051" width="13" style="1" customWidth="1"/>
    <col min="13052" max="13052" width="15.42578125" style="1" customWidth="1"/>
    <col min="13053" max="13053" width="15.28515625" style="1" customWidth="1"/>
    <col min="13054" max="13055" width="9.5703125" style="1" customWidth="1"/>
    <col min="13056" max="13056" width="11.7109375" style="1" customWidth="1"/>
    <col min="13057" max="13058" width="13.140625" style="1" customWidth="1"/>
    <col min="13059" max="13059" width="14.7109375" style="1" customWidth="1"/>
    <col min="13060" max="13060" width="13.140625" style="1" customWidth="1"/>
    <col min="13061" max="13061" width="11.28515625" style="1" customWidth="1"/>
    <col min="13062" max="13062" width="13.28515625" style="1" customWidth="1"/>
    <col min="13063" max="13063" width="13.7109375" style="1" customWidth="1"/>
    <col min="13064" max="13064" width="13.28515625" style="1" customWidth="1"/>
    <col min="13065" max="13065" width="16.28515625" style="1" customWidth="1"/>
    <col min="13066" max="13067" width="16.7109375" style="1" customWidth="1"/>
    <col min="13068" max="13068" width="11.85546875" style="1" customWidth="1"/>
    <col min="13069" max="13069" width="11.42578125" style="1" customWidth="1"/>
    <col min="13070" max="13070" width="10.140625" style="1" customWidth="1"/>
    <col min="13071" max="13071" width="9.42578125" style="1" customWidth="1"/>
    <col min="13072" max="13072" width="9.5703125" style="1" customWidth="1"/>
    <col min="13073" max="13073" width="9.85546875" style="1" customWidth="1"/>
    <col min="13074" max="13074" width="9.7109375" style="1" customWidth="1"/>
    <col min="13075" max="13075" width="11.42578125" style="1" customWidth="1"/>
    <col min="13076" max="13076" width="8.28515625" style="1" customWidth="1"/>
    <col min="13077" max="13077" width="11.85546875" style="1" customWidth="1"/>
    <col min="13078" max="13078" width="11.140625" style="1" customWidth="1"/>
    <col min="13079" max="13079" width="14.28515625" style="1" customWidth="1"/>
    <col min="13080" max="13080" width="13" style="1" customWidth="1"/>
    <col min="13081" max="13081" width="11" style="1" customWidth="1"/>
    <col min="13082" max="13082" width="9.5703125" style="1" customWidth="1"/>
    <col min="13083" max="13083" width="14" style="1" customWidth="1"/>
    <col min="13084" max="13084" width="12.140625" style="1" customWidth="1"/>
    <col min="13085" max="13085" width="14.28515625" style="1" customWidth="1"/>
    <col min="13086" max="13086" width="9.140625" style="1" customWidth="1"/>
    <col min="13087" max="13088" width="12.140625" style="1" customWidth="1"/>
    <col min="13089" max="13089" width="10.85546875" style="1" customWidth="1"/>
    <col min="13090" max="13090" width="13" style="1" customWidth="1"/>
    <col min="13091" max="13091" width="9.85546875" style="1" customWidth="1"/>
    <col min="13092" max="13098" width="9.140625" style="1" customWidth="1"/>
    <col min="13099" max="13099" width="10.5703125" style="1" customWidth="1"/>
    <col min="13100" max="13100" width="11.42578125" style="1" customWidth="1"/>
    <col min="13101" max="13101" width="13.28515625" style="1" customWidth="1"/>
    <col min="13102" max="13102" width="13" style="1" customWidth="1"/>
    <col min="13103" max="13103" width="16.7109375" style="1" customWidth="1"/>
    <col min="13104" max="13104" width="13.140625" style="1" customWidth="1"/>
    <col min="13105" max="13105" width="14.28515625" style="1" customWidth="1"/>
    <col min="13106" max="13106" width="11.85546875" style="1" customWidth="1"/>
    <col min="13107" max="13107" width="14.28515625" style="1" customWidth="1"/>
    <col min="13108" max="13109" width="9.140625" style="1" customWidth="1"/>
    <col min="13110" max="13302" width="9.140625" style="1"/>
    <col min="13303" max="13303" width="4.85546875" style="1" customWidth="1"/>
    <col min="13304" max="13304" width="14.140625" style="1" customWidth="1"/>
    <col min="13305" max="13305" width="13.7109375" style="1" customWidth="1"/>
    <col min="13306" max="13306" width="12.85546875" style="1" customWidth="1"/>
    <col min="13307" max="13307" width="13" style="1" customWidth="1"/>
    <col min="13308" max="13308" width="15.42578125" style="1" customWidth="1"/>
    <col min="13309" max="13309" width="15.28515625" style="1" customWidth="1"/>
    <col min="13310" max="13311" width="9.5703125" style="1" customWidth="1"/>
    <col min="13312" max="13312" width="11.7109375" style="1" customWidth="1"/>
    <col min="13313" max="13314" width="13.140625" style="1" customWidth="1"/>
    <col min="13315" max="13315" width="14.7109375" style="1" customWidth="1"/>
    <col min="13316" max="13316" width="13.140625" style="1" customWidth="1"/>
    <col min="13317" max="13317" width="11.28515625" style="1" customWidth="1"/>
    <col min="13318" max="13318" width="13.28515625" style="1" customWidth="1"/>
    <col min="13319" max="13319" width="13.7109375" style="1" customWidth="1"/>
    <col min="13320" max="13320" width="13.28515625" style="1" customWidth="1"/>
    <col min="13321" max="13321" width="16.28515625" style="1" customWidth="1"/>
    <col min="13322" max="13323" width="16.7109375" style="1" customWidth="1"/>
    <col min="13324" max="13324" width="11.85546875" style="1" customWidth="1"/>
    <col min="13325" max="13325" width="11.42578125" style="1" customWidth="1"/>
    <col min="13326" max="13326" width="10.140625" style="1" customWidth="1"/>
    <col min="13327" max="13327" width="9.42578125" style="1" customWidth="1"/>
    <col min="13328" max="13328" width="9.5703125" style="1" customWidth="1"/>
    <col min="13329" max="13329" width="9.85546875" style="1" customWidth="1"/>
    <col min="13330" max="13330" width="9.7109375" style="1" customWidth="1"/>
    <col min="13331" max="13331" width="11.42578125" style="1" customWidth="1"/>
    <col min="13332" max="13332" width="8.28515625" style="1" customWidth="1"/>
    <col min="13333" max="13333" width="11.85546875" style="1" customWidth="1"/>
    <col min="13334" max="13334" width="11.140625" style="1" customWidth="1"/>
    <col min="13335" max="13335" width="14.28515625" style="1" customWidth="1"/>
    <col min="13336" max="13336" width="13" style="1" customWidth="1"/>
    <col min="13337" max="13337" width="11" style="1" customWidth="1"/>
    <col min="13338" max="13338" width="9.5703125" style="1" customWidth="1"/>
    <col min="13339" max="13339" width="14" style="1" customWidth="1"/>
    <col min="13340" max="13340" width="12.140625" style="1" customWidth="1"/>
    <col min="13341" max="13341" width="14.28515625" style="1" customWidth="1"/>
    <col min="13342" max="13342" width="9.140625" style="1" customWidth="1"/>
    <col min="13343" max="13344" width="12.140625" style="1" customWidth="1"/>
    <col min="13345" max="13345" width="10.85546875" style="1" customWidth="1"/>
    <col min="13346" max="13346" width="13" style="1" customWidth="1"/>
    <col min="13347" max="13347" width="9.85546875" style="1" customWidth="1"/>
    <col min="13348" max="13354" width="9.140625" style="1" customWidth="1"/>
    <col min="13355" max="13355" width="10.5703125" style="1" customWidth="1"/>
    <col min="13356" max="13356" width="11.42578125" style="1" customWidth="1"/>
    <col min="13357" max="13357" width="13.28515625" style="1" customWidth="1"/>
    <col min="13358" max="13358" width="13" style="1" customWidth="1"/>
    <col min="13359" max="13359" width="16.7109375" style="1" customWidth="1"/>
    <col min="13360" max="13360" width="13.140625" style="1" customWidth="1"/>
    <col min="13361" max="13361" width="14.28515625" style="1" customWidth="1"/>
    <col min="13362" max="13362" width="11.85546875" style="1" customWidth="1"/>
    <col min="13363" max="13363" width="14.28515625" style="1" customWidth="1"/>
    <col min="13364" max="13365" width="9.140625" style="1" customWidth="1"/>
    <col min="13366" max="13558" width="9.140625" style="1"/>
    <col min="13559" max="13559" width="4.85546875" style="1" customWidth="1"/>
    <col min="13560" max="13560" width="14.140625" style="1" customWidth="1"/>
    <col min="13561" max="13561" width="13.7109375" style="1" customWidth="1"/>
    <col min="13562" max="13562" width="12.85546875" style="1" customWidth="1"/>
    <col min="13563" max="13563" width="13" style="1" customWidth="1"/>
    <col min="13564" max="13564" width="15.42578125" style="1" customWidth="1"/>
    <col min="13565" max="13565" width="15.28515625" style="1" customWidth="1"/>
    <col min="13566" max="13567" width="9.5703125" style="1" customWidth="1"/>
    <col min="13568" max="13568" width="11.7109375" style="1" customWidth="1"/>
    <col min="13569" max="13570" width="13.140625" style="1" customWidth="1"/>
    <col min="13571" max="13571" width="14.7109375" style="1" customWidth="1"/>
    <col min="13572" max="13572" width="13.140625" style="1" customWidth="1"/>
    <col min="13573" max="13573" width="11.28515625" style="1" customWidth="1"/>
    <col min="13574" max="13574" width="13.28515625" style="1" customWidth="1"/>
    <col min="13575" max="13575" width="13.7109375" style="1" customWidth="1"/>
    <col min="13576" max="13576" width="13.28515625" style="1" customWidth="1"/>
    <col min="13577" max="13577" width="16.28515625" style="1" customWidth="1"/>
    <col min="13578" max="13579" width="16.7109375" style="1" customWidth="1"/>
    <col min="13580" max="13580" width="11.85546875" style="1" customWidth="1"/>
    <col min="13581" max="13581" width="11.42578125" style="1" customWidth="1"/>
    <col min="13582" max="13582" width="10.140625" style="1" customWidth="1"/>
    <col min="13583" max="13583" width="9.42578125" style="1" customWidth="1"/>
    <col min="13584" max="13584" width="9.5703125" style="1" customWidth="1"/>
    <col min="13585" max="13585" width="9.85546875" style="1" customWidth="1"/>
    <col min="13586" max="13586" width="9.7109375" style="1" customWidth="1"/>
    <col min="13587" max="13587" width="11.42578125" style="1" customWidth="1"/>
    <col min="13588" max="13588" width="8.28515625" style="1" customWidth="1"/>
    <col min="13589" max="13589" width="11.85546875" style="1" customWidth="1"/>
    <col min="13590" max="13590" width="11.140625" style="1" customWidth="1"/>
    <col min="13591" max="13591" width="14.28515625" style="1" customWidth="1"/>
    <col min="13592" max="13592" width="13" style="1" customWidth="1"/>
    <col min="13593" max="13593" width="11" style="1" customWidth="1"/>
    <col min="13594" max="13594" width="9.5703125" style="1" customWidth="1"/>
    <col min="13595" max="13595" width="14" style="1" customWidth="1"/>
    <col min="13596" max="13596" width="12.140625" style="1" customWidth="1"/>
    <col min="13597" max="13597" width="14.28515625" style="1" customWidth="1"/>
    <col min="13598" max="13598" width="9.140625" style="1" customWidth="1"/>
    <col min="13599" max="13600" width="12.140625" style="1" customWidth="1"/>
    <col min="13601" max="13601" width="10.85546875" style="1" customWidth="1"/>
    <col min="13602" max="13602" width="13" style="1" customWidth="1"/>
    <col min="13603" max="13603" width="9.85546875" style="1" customWidth="1"/>
    <col min="13604" max="13610" width="9.140625" style="1" customWidth="1"/>
    <col min="13611" max="13611" width="10.5703125" style="1" customWidth="1"/>
    <col min="13612" max="13612" width="11.42578125" style="1" customWidth="1"/>
    <col min="13613" max="13613" width="13.28515625" style="1" customWidth="1"/>
    <col min="13614" max="13614" width="13" style="1" customWidth="1"/>
    <col min="13615" max="13615" width="16.7109375" style="1" customWidth="1"/>
    <col min="13616" max="13616" width="13.140625" style="1" customWidth="1"/>
    <col min="13617" max="13617" width="14.28515625" style="1" customWidth="1"/>
    <col min="13618" max="13618" width="11.85546875" style="1" customWidth="1"/>
    <col min="13619" max="13619" width="14.28515625" style="1" customWidth="1"/>
    <col min="13620" max="13621" width="9.140625" style="1" customWidth="1"/>
    <col min="13622" max="13814" width="9.140625" style="1"/>
    <col min="13815" max="13815" width="4.85546875" style="1" customWidth="1"/>
    <col min="13816" max="13816" width="14.140625" style="1" customWidth="1"/>
    <col min="13817" max="13817" width="13.7109375" style="1" customWidth="1"/>
    <col min="13818" max="13818" width="12.85546875" style="1" customWidth="1"/>
    <col min="13819" max="13819" width="13" style="1" customWidth="1"/>
    <col min="13820" max="13820" width="15.42578125" style="1" customWidth="1"/>
    <col min="13821" max="13821" width="15.28515625" style="1" customWidth="1"/>
    <col min="13822" max="13823" width="9.5703125" style="1" customWidth="1"/>
    <col min="13824" max="13824" width="11.7109375" style="1" customWidth="1"/>
    <col min="13825" max="13826" width="13.140625" style="1" customWidth="1"/>
    <col min="13827" max="13827" width="14.7109375" style="1" customWidth="1"/>
    <col min="13828" max="13828" width="13.140625" style="1" customWidth="1"/>
    <col min="13829" max="13829" width="11.28515625" style="1" customWidth="1"/>
    <col min="13830" max="13830" width="13.28515625" style="1" customWidth="1"/>
    <col min="13831" max="13831" width="13.7109375" style="1" customWidth="1"/>
    <col min="13832" max="13832" width="13.28515625" style="1" customWidth="1"/>
    <col min="13833" max="13833" width="16.28515625" style="1" customWidth="1"/>
    <col min="13834" max="13835" width="16.7109375" style="1" customWidth="1"/>
    <col min="13836" max="13836" width="11.85546875" style="1" customWidth="1"/>
    <col min="13837" max="13837" width="11.42578125" style="1" customWidth="1"/>
    <col min="13838" max="13838" width="10.140625" style="1" customWidth="1"/>
    <col min="13839" max="13839" width="9.42578125" style="1" customWidth="1"/>
    <col min="13840" max="13840" width="9.5703125" style="1" customWidth="1"/>
    <col min="13841" max="13841" width="9.85546875" style="1" customWidth="1"/>
    <col min="13842" max="13842" width="9.7109375" style="1" customWidth="1"/>
    <col min="13843" max="13843" width="11.42578125" style="1" customWidth="1"/>
    <col min="13844" max="13844" width="8.28515625" style="1" customWidth="1"/>
    <col min="13845" max="13845" width="11.85546875" style="1" customWidth="1"/>
    <col min="13846" max="13846" width="11.140625" style="1" customWidth="1"/>
    <col min="13847" max="13847" width="14.28515625" style="1" customWidth="1"/>
    <col min="13848" max="13848" width="13" style="1" customWidth="1"/>
    <col min="13849" max="13849" width="11" style="1" customWidth="1"/>
    <col min="13850" max="13850" width="9.5703125" style="1" customWidth="1"/>
    <col min="13851" max="13851" width="14" style="1" customWidth="1"/>
    <col min="13852" max="13852" width="12.140625" style="1" customWidth="1"/>
    <col min="13853" max="13853" width="14.28515625" style="1" customWidth="1"/>
    <col min="13854" max="13854" width="9.140625" style="1" customWidth="1"/>
    <col min="13855" max="13856" width="12.140625" style="1" customWidth="1"/>
    <col min="13857" max="13857" width="10.85546875" style="1" customWidth="1"/>
    <col min="13858" max="13858" width="13" style="1" customWidth="1"/>
    <col min="13859" max="13859" width="9.85546875" style="1" customWidth="1"/>
    <col min="13860" max="13866" width="9.140625" style="1" customWidth="1"/>
    <col min="13867" max="13867" width="10.5703125" style="1" customWidth="1"/>
    <col min="13868" max="13868" width="11.42578125" style="1" customWidth="1"/>
    <col min="13869" max="13869" width="13.28515625" style="1" customWidth="1"/>
    <col min="13870" max="13870" width="13" style="1" customWidth="1"/>
    <col min="13871" max="13871" width="16.7109375" style="1" customWidth="1"/>
    <col min="13872" max="13872" width="13.140625" style="1" customWidth="1"/>
    <col min="13873" max="13873" width="14.28515625" style="1" customWidth="1"/>
    <col min="13874" max="13874" width="11.85546875" style="1" customWidth="1"/>
    <col min="13875" max="13875" width="14.28515625" style="1" customWidth="1"/>
    <col min="13876" max="13877" width="9.140625" style="1" customWidth="1"/>
    <col min="13878" max="14070" width="9.140625" style="1"/>
    <col min="14071" max="14071" width="4.85546875" style="1" customWidth="1"/>
    <col min="14072" max="14072" width="14.140625" style="1" customWidth="1"/>
    <col min="14073" max="14073" width="13.7109375" style="1" customWidth="1"/>
    <col min="14074" max="14074" width="12.85546875" style="1" customWidth="1"/>
    <col min="14075" max="14075" width="13" style="1" customWidth="1"/>
    <col min="14076" max="14076" width="15.42578125" style="1" customWidth="1"/>
    <col min="14077" max="14077" width="15.28515625" style="1" customWidth="1"/>
    <col min="14078" max="14079" width="9.5703125" style="1" customWidth="1"/>
    <col min="14080" max="14080" width="11.7109375" style="1" customWidth="1"/>
    <col min="14081" max="14082" width="13.140625" style="1" customWidth="1"/>
    <col min="14083" max="14083" width="14.7109375" style="1" customWidth="1"/>
    <col min="14084" max="14084" width="13.140625" style="1" customWidth="1"/>
    <col min="14085" max="14085" width="11.28515625" style="1" customWidth="1"/>
    <col min="14086" max="14086" width="13.28515625" style="1" customWidth="1"/>
    <col min="14087" max="14087" width="13.7109375" style="1" customWidth="1"/>
    <col min="14088" max="14088" width="13.28515625" style="1" customWidth="1"/>
    <col min="14089" max="14089" width="16.28515625" style="1" customWidth="1"/>
    <col min="14090" max="14091" width="16.7109375" style="1" customWidth="1"/>
    <col min="14092" max="14092" width="11.85546875" style="1" customWidth="1"/>
    <col min="14093" max="14093" width="11.42578125" style="1" customWidth="1"/>
    <col min="14094" max="14094" width="10.140625" style="1" customWidth="1"/>
    <col min="14095" max="14095" width="9.42578125" style="1" customWidth="1"/>
    <col min="14096" max="14096" width="9.5703125" style="1" customWidth="1"/>
    <col min="14097" max="14097" width="9.85546875" style="1" customWidth="1"/>
    <col min="14098" max="14098" width="9.7109375" style="1" customWidth="1"/>
    <col min="14099" max="14099" width="11.42578125" style="1" customWidth="1"/>
    <col min="14100" max="14100" width="8.28515625" style="1" customWidth="1"/>
    <col min="14101" max="14101" width="11.85546875" style="1" customWidth="1"/>
    <col min="14102" max="14102" width="11.140625" style="1" customWidth="1"/>
    <col min="14103" max="14103" width="14.28515625" style="1" customWidth="1"/>
    <col min="14104" max="14104" width="13" style="1" customWidth="1"/>
    <col min="14105" max="14105" width="11" style="1" customWidth="1"/>
    <col min="14106" max="14106" width="9.5703125" style="1" customWidth="1"/>
    <col min="14107" max="14107" width="14" style="1" customWidth="1"/>
    <col min="14108" max="14108" width="12.140625" style="1" customWidth="1"/>
    <col min="14109" max="14109" width="14.28515625" style="1" customWidth="1"/>
    <col min="14110" max="14110" width="9.140625" style="1" customWidth="1"/>
    <col min="14111" max="14112" width="12.140625" style="1" customWidth="1"/>
    <col min="14113" max="14113" width="10.85546875" style="1" customWidth="1"/>
    <col min="14114" max="14114" width="13" style="1" customWidth="1"/>
    <col min="14115" max="14115" width="9.85546875" style="1" customWidth="1"/>
    <col min="14116" max="14122" width="9.140625" style="1" customWidth="1"/>
    <col min="14123" max="14123" width="10.5703125" style="1" customWidth="1"/>
    <col min="14124" max="14124" width="11.42578125" style="1" customWidth="1"/>
    <col min="14125" max="14125" width="13.28515625" style="1" customWidth="1"/>
    <col min="14126" max="14126" width="13" style="1" customWidth="1"/>
    <col min="14127" max="14127" width="16.7109375" style="1" customWidth="1"/>
    <col min="14128" max="14128" width="13.140625" style="1" customWidth="1"/>
    <col min="14129" max="14129" width="14.28515625" style="1" customWidth="1"/>
    <col min="14130" max="14130" width="11.85546875" style="1" customWidth="1"/>
    <col min="14131" max="14131" width="14.28515625" style="1" customWidth="1"/>
    <col min="14132" max="14133" width="9.140625" style="1" customWidth="1"/>
    <col min="14134" max="14326" width="9.140625" style="1"/>
    <col min="14327" max="14327" width="4.85546875" style="1" customWidth="1"/>
    <col min="14328" max="14328" width="14.140625" style="1" customWidth="1"/>
    <col min="14329" max="14329" width="13.7109375" style="1" customWidth="1"/>
    <col min="14330" max="14330" width="12.85546875" style="1" customWidth="1"/>
    <col min="14331" max="14331" width="13" style="1" customWidth="1"/>
    <col min="14332" max="14332" width="15.42578125" style="1" customWidth="1"/>
    <col min="14333" max="14333" width="15.28515625" style="1" customWidth="1"/>
    <col min="14334" max="14335" width="9.5703125" style="1" customWidth="1"/>
    <col min="14336" max="14336" width="11.7109375" style="1" customWidth="1"/>
    <col min="14337" max="14338" width="13.140625" style="1" customWidth="1"/>
    <col min="14339" max="14339" width="14.7109375" style="1" customWidth="1"/>
    <col min="14340" max="14340" width="13.140625" style="1" customWidth="1"/>
    <col min="14341" max="14341" width="11.28515625" style="1" customWidth="1"/>
    <col min="14342" max="14342" width="13.28515625" style="1" customWidth="1"/>
    <col min="14343" max="14343" width="13.7109375" style="1" customWidth="1"/>
    <col min="14344" max="14344" width="13.28515625" style="1" customWidth="1"/>
    <col min="14345" max="14345" width="16.28515625" style="1" customWidth="1"/>
    <col min="14346" max="14347" width="16.7109375" style="1" customWidth="1"/>
    <col min="14348" max="14348" width="11.85546875" style="1" customWidth="1"/>
    <col min="14349" max="14349" width="11.42578125" style="1" customWidth="1"/>
    <col min="14350" max="14350" width="10.140625" style="1" customWidth="1"/>
    <col min="14351" max="14351" width="9.42578125" style="1" customWidth="1"/>
    <col min="14352" max="14352" width="9.5703125" style="1" customWidth="1"/>
    <col min="14353" max="14353" width="9.85546875" style="1" customWidth="1"/>
    <col min="14354" max="14354" width="9.7109375" style="1" customWidth="1"/>
    <col min="14355" max="14355" width="11.42578125" style="1" customWidth="1"/>
    <col min="14356" max="14356" width="8.28515625" style="1" customWidth="1"/>
    <col min="14357" max="14357" width="11.85546875" style="1" customWidth="1"/>
    <col min="14358" max="14358" width="11.140625" style="1" customWidth="1"/>
    <col min="14359" max="14359" width="14.28515625" style="1" customWidth="1"/>
    <col min="14360" max="14360" width="13" style="1" customWidth="1"/>
    <col min="14361" max="14361" width="11" style="1" customWidth="1"/>
    <col min="14362" max="14362" width="9.5703125" style="1" customWidth="1"/>
    <col min="14363" max="14363" width="14" style="1" customWidth="1"/>
    <col min="14364" max="14364" width="12.140625" style="1" customWidth="1"/>
    <col min="14365" max="14365" width="14.28515625" style="1" customWidth="1"/>
    <col min="14366" max="14366" width="9.140625" style="1" customWidth="1"/>
    <col min="14367" max="14368" width="12.140625" style="1" customWidth="1"/>
    <col min="14369" max="14369" width="10.85546875" style="1" customWidth="1"/>
    <col min="14370" max="14370" width="13" style="1" customWidth="1"/>
    <col min="14371" max="14371" width="9.85546875" style="1" customWidth="1"/>
    <col min="14372" max="14378" width="9.140625" style="1" customWidth="1"/>
    <col min="14379" max="14379" width="10.5703125" style="1" customWidth="1"/>
    <col min="14380" max="14380" width="11.42578125" style="1" customWidth="1"/>
    <col min="14381" max="14381" width="13.28515625" style="1" customWidth="1"/>
    <col min="14382" max="14382" width="13" style="1" customWidth="1"/>
    <col min="14383" max="14383" width="16.7109375" style="1" customWidth="1"/>
    <col min="14384" max="14384" width="13.140625" style="1" customWidth="1"/>
    <col min="14385" max="14385" width="14.28515625" style="1" customWidth="1"/>
    <col min="14386" max="14386" width="11.85546875" style="1" customWidth="1"/>
    <col min="14387" max="14387" width="14.28515625" style="1" customWidth="1"/>
    <col min="14388" max="14389" width="9.140625" style="1" customWidth="1"/>
    <col min="14390" max="14582" width="9.140625" style="1"/>
    <col min="14583" max="14583" width="4.85546875" style="1" customWidth="1"/>
    <col min="14584" max="14584" width="14.140625" style="1" customWidth="1"/>
    <col min="14585" max="14585" width="13.7109375" style="1" customWidth="1"/>
    <col min="14586" max="14586" width="12.85546875" style="1" customWidth="1"/>
    <col min="14587" max="14587" width="13" style="1" customWidth="1"/>
    <col min="14588" max="14588" width="15.42578125" style="1" customWidth="1"/>
    <col min="14589" max="14589" width="15.28515625" style="1" customWidth="1"/>
    <col min="14590" max="14591" width="9.5703125" style="1" customWidth="1"/>
    <col min="14592" max="14592" width="11.7109375" style="1" customWidth="1"/>
    <col min="14593" max="14594" width="13.140625" style="1" customWidth="1"/>
    <col min="14595" max="14595" width="14.7109375" style="1" customWidth="1"/>
    <col min="14596" max="14596" width="13.140625" style="1" customWidth="1"/>
    <col min="14597" max="14597" width="11.28515625" style="1" customWidth="1"/>
    <col min="14598" max="14598" width="13.28515625" style="1" customWidth="1"/>
    <col min="14599" max="14599" width="13.7109375" style="1" customWidth="1"/>
    <col min="14600" max="14600" width="13.28515625" style="1" customWidth="1"/>
    <col min="14601" max="14601" width="16.28515625" style="1" customWidth="1"/>
    <col min="14602" max="14603" width="16.7109375" style="1" customWidth="1"/>
    <col min="14604" max="14604" width="11.85546875" style="1" customWidth="1"/>
    <col min="14605" max="14605" width="11.42578125" style="1" customWidth="1"/>
    <col min="14606" max="14606" width="10.140625" style="1" customWidth="1"/>
    <col min="14607" max="14607" width="9.42578125" style="1" customWidth="1"/>
    <col min="14608" max="14608" width="9.5703125" style="1" customWidth="1"/>
    <col min="14609" max="14609" width="9.85546875" style="1" customWidth="1"/>
    <col min="14610" max="14610" width="9.7109375" style="1" customWidth="1"/>
    <col min="14611" max="14611" width="11.42578125" style="1" customWidth="1"/>
    <col min="14612" max="14612" width="8.28515625" style="1" customWidth="1"/>
    <col min="14613" max="14613" width="11.85546875" style="1" customWidth="1"/>
    <col min="14614" max="14614" width="11.140625" style="1" customWidth="1"/>
    <col min="14615" max="14615" width="14.28515625" style="1" customWidth="1"/>
    <col min="14616" max="14616" width="13" style="1" customWidth="1"/>
    <col min="14617" max="14617" width="11" style="1" customWidth="1"/>
    <col min="14618" max="14618" width="9.5703125" style="1" customWidth="1"/>
    <col min="14619" max="14619" width="14" style="1" customWidth="1"/>
    <col min="14620" max="14620" width="12.140625" style="1" customWidth="1"/>
    <col min="14621" max="14621" width="14.28515625" style="1" customWidth="1"/>
    <col min="14622" max="14622" width="9.140625" style="1" customWidth="1"/>
    <col min="14623" max="14624" width="12.140625" style="1" customWidth="1"/>
    <col min="14625" max="14625" width="10.85546875" style="1" customWidth="1"/>
    <col min="14626" max="14626" width="13" style="1" customWidth="1"/>
    <col min="14627" max="14627" width="9.85546875" style="1" customWidth="1"/>
    <col min="14628" max="14634" width="9.140625" style="1" customWidth="1"/>
    <col min="14635" max="14635" width="10.5703125" style="1" customWidth="1"/>
    <col min="14636" max="14636" width="11.42578125" style="1" customWidth="1"/>
    <col min="14637" max="14637" width="13.28515625" style="1" customWidth="1"/>
    <col min="14638" max="14638" width="13" style="1" customWidth="1"/>
    <col min="14639" max="14639" width="16.7109375" style="1" customWidth="1"/>
    <col min="14640" max="14640" width="13.140625" style="1" customWidth="1"/>
    <col min="14641" max="14641" width="14.28515625" style="1" customWidth="1"/>
    <col min="14642" max="14642" width="11.85546875" style="1" customWidth="1"/>
    <col min="14643" max="14643" width="14.28515625" style="1" customWidth="1"/>
    <col min="14644" max="14645" width="9.140625" style="1" customWidth="1"/>
    <col min="14646" max="14838" width="9.140625" style="1"/>
    <col min="14839" max="14839" width="4.85546875" style="1" customWidth="1"/>
    <col min="14840" max="14840" width="14.140625" style="1" customWidth="1"/>
    <col min="14841" max="14841" width="13.7109375" style="1" customWidth="1"/>
    <col min="14842" max="14842" width="12.85546875" style="1" customWidth="1"/>
    <col min="14843" max="14843" width="13" style="1" customWidth="1"/>
    <col min="14844" max="14844" width="15.42578125" style="1" customWidth="1"/>
    <col min="14845" max="14845" width="15.28515625" style="1" customWidth="1"/>
    <col min="14846" max="14847" width="9.5703125" style="1" customWidth="1"/>
    <col min="14848" max="14848" width="11.7109375" style="1" customWidth="1"/>
    <col min="14849" max="14850" width="13.140625" style="1" customWidth="1"/>
    <col min="14851" max="14851" width="14.7109375" style="1" customWidth="1"/>
    <col min="14852" max="14852" width="13.140625" style="1" customWidth="1"/>
    <col min="14853" max="14853" width="11.28515625" style="1" customWidth="1"/>
    <col min="14854" max="14854" width="13.28515625" style="1" customWidth="1"/>
    <col min="14855" max="14855" width="13.7109375" style="1" customWidth="1"/>
    <col min="14856" max="14856" width="13.28515625" style="1" customWidth="1"/>
    <col min="14857" max="14857" width="16.28515625" style="1" customWidth="1"/>
    <col min="14858" max="14859" width="16.7109375" style="1" customWidth="1"/>
    <col min="14860" max="14860" width="11.85546875" style="1" customWidth="1"/>
    <col min="14861" max="14861" width="11.42578125" style="1" customWidth="1"/>
    <col min="14862" max="14862" width="10.140625" style="1" customWidth="1"/>
    <col min="14863" max="14863" width="9.42578125" style="1" customWidth="1"/>
    <col min="14864" max="14864" width="9.5703125" style="1" customWidth="1"/>
    <col min="14865" max="14865" width="9.85546875" style="1" customWidth="1"/>
    <col min="14866" max="14866" width="9.7109375" style="1" customWidth="1"/>
    <col min="14867" max="14867" width="11.42578125" style="1" customWidth="1"/>
    <col min="14868" max="14868" width="8.28515625" style="1" customWidth="1"/>
    <col min="14869" max="14869" width="11.85546875" style="1" customWidth="1"/>
    <col min="14870" max="14870" width="11.140625" style="1" customWidth="1"/>
    <col min="14871" max="14871" width="14.28515625" style="1" customWidth="1"/>
    <col min="14872" max="14872" width="13" style="1" customWidth="1"/>
    <col min="14873" max="14873" width="11" style="1" customWidth="1"/>
    <col min="14874" max="14874" width="9.5703125" style="1" customWidth="1"/>
    <col min="14875" max="14875" width="14" style="1" customWidth="1"/>
    <col min="14876" max="14876" width="12.140625" style="1" customWidth="1"/>
    <col min="14877" max="14877" width="14.28515625" style="1" customWidth="1"/>
    <col min="14878" max="14878" width="9.140625" style="1" customWidth="1"/>
    <col min="14879" max="14880" width="12.140625" style="1" customWidth="1"/>
    <col min="14881" max="14881" width="10.85546875" style="1" customWidth="1"/>
    <col min="14882" max="14882" width="13" style="1" customWidth="1"/>
    <col min="14883" max="14883" width="9.85546875" style="1" customWidth="1"/>
    <col min="14884" max="14890" width="9.140625" style="1" customWidth="1"/>
    <col min="14891" max="14891" width="10.5703125" style="1" customWidth="1"/>
    <col min="14892" max="14892" width="11.42578125" style="1" customWidth="1"/>
    <col min="14893" max="14893" width="13.28515625" style="1" customWidth="1"/>
    <col min="14894" max="14894" width="13" style="1" customWidth="1"/>
    <col min="14895" max="14895" width="16.7109375" style="1" customWidth="1"/>
    <col min="14896" max="14896" width="13.140625" style="1" customWidth="1"/>
    <col min="14897" max="14897" width="14.28515625" style="1" customWidth="1"/>
    <col min="14898" max="14898" width="11.85546875" style="1" customWidth="1"/>
    <col min="14899" max="14899" width="14.28515625" style="1" customWidth="1"/>
    <col min="14900" max="14901" width="9.140625" style="1" customWidth="1"/>
    <col min="14902" max="15094" width="9.140625" style="1"/>
    <col min="15095" max="15095" width="4.85546875" style="1" customWidth="1"/>
    <col min="15096" max="15096" width="14.140625" style="1" customWidth="1"/>
    <col min="15097" max="15097" width="13.7109375" style="1" customWidth="1"/>
    <col min="15098" max="15098" width="12.85546875" style="1" customWidth="1"/>
    <col min="15099" max="15099" width="13" style="1" customWidth="1"/>
    <col min="15100" max="15100" width="15.42578125" style="1" customWidth="1"/>
    <col min="15101" max="15101" width="15.28515625" style="1" customWidth="1"/>
    <col min="15102" max="15103" width="9.5703125" style="1" customWidth="1"/>
    <col min="15104" max="15104" width="11.7109375" style="1" customWidth="1"/>
    <col min="15105" max="15106" width="13.140625" style="1" customWidth="1"/>
    <col min="15107" max="15107" width="14.7109375" style="1" customWidth="1"/>
    <col min="15108" max="15108" width="13.140625" style="1" customWidth="1"/>
    <col min="15109" max="15109" width="11.28515625" style="1" customWidth="1"/>
    <col min="15110" max="15110" width="13.28515625" style="1" customWidth="1"/>
    <col min="15111" max="15111" width="13.7109375" style="1" customWidth="1"/>
    <col min="15112" max="15112" width="13.28515625" style="1" customWidth="1"/>
    <col min="15113" max="15113" width="16.28515625" style="1" customWidth="1"/>
    <col min="15114" max="15115" width="16.7109375" style="1" customWidth="1"/>
    <col min="15116" max="15116" width="11.85546875" style="1" customWidth="1"/>
    <col min="15117" max="15117" width="11.42578125" style="1" customWidth="1"/>
    <col min="15118" max="15118" width="10.140625" style="1" customWidth="1"/>
    <col min="15119" max="15119" width="9.42578125" style="1" customWidth="1"/>
    <col min="15120" max="15120" width="9.5703125" style="1" customWidth="1"/>
    <col min="15121" max="15121" width="9.85546875" style="1" customWidth="1"/>
    <col min="15122" max="15122" width="9.7109375" style="1" customWidth="1"/>
    <col min="15123" max="15123" width="11.42578125" style="1" customWidth="1"/>
    <col min="15124" max="15124" width="8.28515625" style="1" customWidth="1"/>
    <col min="15125" max="15125" width="11.85546875" style="1" customWidth="1"/>
    <col min="15126" max="15126" width="11.140625" style="1" customWidth="1"/>
    <col min="15127" max="15127" width="14.28515625" style="1" customWidth="1"/>
    <col min="15128" max="15128" width="13" style="1" customWidth="1"/>
    <col min="15129" max="15129" width="11" style="1" customWidth="1"/>
    <col min="15130" max="15130" width="9.5703125" style="1" customWidth="1"/>
    <col min="15131" max="15131" width="14" style="1" customWidth="1"/>
    <col min="15132" max="15132" width="12.140625" style="1" customWidth="1"/>
    <col min="15133" max="15133" width="14.28515625" style="1" customWidth="1"/>
    <col min="15134" max="15134" width="9.140625" style="1" customWidth="1"/>
    <col min="15135" max="15136" width="12.140625" style="1" customWidth="1"/>
    <col min="15137" max="15137" width="10.85546875" style="1" customWidth="1"/>
    <col min="15138" max="15138" width="13" style="1" customWidth="1"/>
    <col min="15139" max="15139" width="9.85546875" style="1" customWidth="1"/>
    <col min="15140" max="15146" width="9.140625" style="1" customWidth="1"/>
    <col min="15147" max="15147" width="10.5703125" style="1" customWidth="1"/>
    <col min="15148" max="15148" width="11.42578125" style="1" customWidth="1"/>
    <col min="15149" max="15149" width="13.28515625" style="1" customWidth="1"/>
    <col min="15150" max="15150" width="13" style="1" customWidth="1"/>
    <col min="15151" max="15151" width="16.7109375" style="1" customWidth="1"/>
    <col min="15152" max="15152" width="13.140625" style="1" customWidth="1"/>
    <col min="15153" max="15153" width="14.28515625" style="1" customWidth="1"/>
    <col min="15154" max="15154" width="11.85546875" style="1" customWidth="1"/>
    <col min="15155" max="15155" width="14.28515625" style="1" customWidth="1"/>
    <col min="15156" max="15157" width="9.140625" style="1" customWidth="1"/>
    <col min="15158" max="15350" width="9.140625" style="1"/>
    <col min="15351" max="15351" width="4.85546875" style="1" customWidth="1"/>
    <col min="15352" max="15352" width="14.140625" style="1" customWidth="1"/>
    <col min="15353" max="15353" width="13.7109375" style="1" customWidth="1"/>
    <col min="15354" max="15354" width="12.85546875" style="1" customWidth="1"/>
    <col min="15355" max="15355" width="13" style="1" customWidth="1"/>
    <col min="15356" max="15356" width="15.42578125" style="1" customWidth="1"/>
    <col min="15357" max="15357" width="15.28515625" style="1" customWidth="1"/>
    <col min="15358" max="15359" width="9.5703125" style="1" customWidth="1"/>
    <col min="15360" max="15360" width="11.7109375" style="1" customWidth="1"/>
    <col min="15361" max="15362" width="13.140625" style="1" customWidth="1"/>
    <col min="15363" max="15363" width="14.7109375" style="1" customWidth="1"/>
    <col min="15364" max="15364" width="13.140625" style="1" customWidth="1"/>
    <col min="15365" max="15365" width="11.28515625" style="1" customWidth="1"/>
    <col min="15366" max="15366" width="13.28515625" style="1" customWidth="1"/>
    <col min="15367" max="15367" width="13.7109375" style="1" customWidth="1"/>
    <col min="15368" max="15368" width="13.28515625" style="1" customWidth="1"/>
    <col min="15369" max="15369" width="16.28515625" style="1" customWidth="1"/>
    <col min="15370" max="15371" width="16.7109375" style="1" customWidth="1"/>
    <col min="15372" max="15372" width="11.85546875" style="1" customWidth="1"/>
    <col min="15373" max="15373" width="11.42578125" style="1" customWidth="1"/>
    <col min="15374" max="15374" width="10.140625" style="1" customWidth="1"/>
    <col min="15375" max="15375" width="9.42578125" style="1" customWidth="1"/>
    <col min="15376" max="15376" width="9.5703125" style="1" customWidth="1"/>
    <col min="15377" max="15377" width="9.85546875" style="1" customWidth="1"/>
    <col min="15378" max="15378" width="9.7109375" style="1" customWidth="1"/>
    <col min="15379" max="15379" width="11.42578125" style="1" customWidth="1"/>
    <col min="15380" max="15380" width="8.28515625" style="1" customWidth="1"/>
    <col min="15381" max="15381" width="11.85546875" style="1" customWidth="1"/>
    <col min="15382" max="15382" width="11.140625" style="1" customWidth="1"/>
    <col min="15383" max="15383" width="14.28515625" style="1" customWidth="1"/>
    <col min="15384" max="15384" width="13" style="1" customWidth="1"/>
    <col min="15385" max="15385" width="11" style="1" customWidth="1"/>
    <col min="15386" max="15386" width="9.5703125" style="1" customWidth="1"/>
    <col min="15387" max="15387" width="14" style="1" customWidth="1"/>
    <col min="15388" max="15388" width="12.140625" style="1" customWidth="1"/>
    <col min="15389" max="15389" width="14.28515625" style="1" customWidth="1"/>
    <col min="15390" max="15390" width="9.140625" style="1" customWidth="1"/>
    <col min="15391" max="15392" width="12.140625" style="1" customWidth="1"/>
    <col min="15393" max="15393" width="10.85546875" style="1" customWidth="1"/>
    <col min="15394" max="15394" width="13" style="1" customWidth="1"/>
    <col min="15395" max="15395" width="9.85546875" style="1" customWidth="1"/>
    <col min="15396" max="15402" width="9.140625" style="1" customWidth="1"/>
    <col min="15403" max="15403" width="10.5703125" style="1" customWidth="1"/>
    <col min="15404" max="15404" width="11.42578125" style="1" customWidth="1"/>
    <col min="15405" max="15405" width="13.28515625" style="1" customWidth="1"/>
    <col min="15406" max="15406" width="13" style="1" customWidth="1"/>
    <col min="15407" max="15407" width="16.7109375" style="1" customWidth="1"/>
    <col min="15408" max="15408" width="13.140625" style="1" customWidth="1"/>
    <col min="15409" max="15409" width="14.28515625" style="1" customWidth="1"/>
    <col min="15410" max="15410" width="11.85546875" style="1" customWidth="1"/>
    <col min="15411" max="15411" width="14.28515625" style="1" customWidth="1"/>
    <col min="15412" max="15413" width="9.140625" style="1" customWidth="1"/>
    <col min="15414" max="15606" width="9.140625" style="1"/>
    <col min="15607" max="15607" width="4.85546875" style="1" customWidth="1"/>
    <col min="15608" max="15608" width="14.140625" style="1" customWidth="1"/>
    <col min="15609" max="15609" width="13.7109375" style="1" customWidth="1"/>
    <col min="15610" max="15610" width="12.85546875" style="1" customWidth="1"/>
    <col min="15611" max="15611" width="13" style="1" customWidth="1"/>
    <col min="15612" max="15612" width="15.42578125" style="1" customWidth="1"/>
    <col min="15613" max="15613" width="15.28515625" style="1" customWidth="1"/>
    <col min="15614" max="15615" width="9.5703125" style="1" customWidth="1"/>
    <col min="15616" max="15616" width="11.7109375" style="1" customWidth="1"/>
    <col min="15617" max="15618" width="13.140625" style="1" customWidth="1"/>
    <col min="15619" max="15619" width="14.7109375" style="1" customWidth="1"/>
    <col min="15620" max="15620" width="13.140625" style="1" customWidth="1"/>
    <col min="15621" max="15621" width="11.28515625" style="1" customWidth="1"/>
    <col min="15622" max="15622" width="13.28515625" style="1" customWidth="1"/>
    <col min="15623" max="15623" width="13.7109375" style="1" customWidth="1"/>
    <col min="15624" max="15624" width="13.28515625" style="1" customWidth="1"/>
    <col min="15625" max="15625" width="16.28515625" style="1" customWidth="1"/>
    <col min="15626" max="15627" width="16.7109375" style="1" customWidth="1"/>
    <col min="15628" max="15628" width="11.85546875" style="1" customWidth="1"/>
    <col min="15629" max="15629" width="11.42578125" style="1" customWidth="1"/>
    <col min="15630" max="15630" width="10.140625" style="1" customWidth="1"/>
    <col min="15631" max="15631" width="9.42578125" style="1" customWidth="1"/>
    <col min="15632" max="15632" width="9.5703125" style="1" customWidth="1"/>
    <col min="15633" max="15633" width="9.85546875" style="1" customWidth="1"/>
    <col min="15634" max="15634" width="9.7109375" style="1" customWidth="1"/>
    <col min="15635" max="15635" width="11.42578125" style="1" customWidth="1"/>
    <col min="15636" max="15636" width="8.28515625" style="1" customWidth="1"/>
    <col min="15637" max="15637" width="11.85546875" style="1" customWidth="1"/>
    <col min="15638" max="15638" width="11.140625" style="1" customWidth="1"/>
    <col min="15639" max="15639" width="14.28515625" style="1" customWidth="1"/>
    <col min="15640" max="15640" width="13" style="1" customWidth="1"/>
    <col min="15641" max="15641" width="11" style="1" customWidth="1"/>
    <col min="15642" max="15642" width="9.5703125" style="1" customWidth="1"/>
    <col min="15643" max="15643" width="14" style="1" customWidth="1"/>
    <col min="15644" max="15644" width="12.140625" style="1" customWidth="1"/>
    <col min="15645" max="15645" width="14.28515625" style="1" customWidth="1"/>
    <col min="15646" max="15646" width="9.140625" style="1" customWidth="1"/>
    <col min="15647" max="15648" width="12.140625" style="1" customWidth="1"/>
    <col min="15649" max="15649" width="10.85546875" style="1" customWidth="1"/>
    <col min="15650" max="15650" width="13" style="1" customWidth="1"/>
    <col min="15651" max="15651" width="9.85546875" style="1" customWidth="1"/>
    <col min="15652" max="15658" width="9.140625" style="1" customWidth="1"/>
    <col min="15659" max="15659" width="10.5703125" style="1" customWidth="1"/>
    <col min="15660" max="15660" width="11.42578125" style="1" customWidth="1"/>
    <col min="15661" max="15661" width="13.28515625" style="1" customWidth="1"/>
    <col min="15662" max="15662" width="13" style="1" customWidth="1"/>
    <col min="15663" max="15663" width="16.7109375" style="1" customWidth="1"/>
    <col min="15664" max="15664" width="13.140625" style="1" customWidth="1"/>
    <col min="15665" max="15665" width="14.28515625" style="1" customWidth="1"/>
    <col min="15666" max="15666" width="11.85546875" style="1" customWidth="1"/>
    <col min="15667" max="15667" width="14.28515625" style="1" customWidth="1"/>
    <col min="15668" max="15669" width="9.140625" style="1" customWidth="1"/>
    <col min="15670" max="15862" width="9.140625" style="1"/>
    <col min="15863" max="15863" width="4.85546875" style="1" customWidth="1"/>
    <col min="15864" max="15864" width="14.140625" style="1" customWidth="1"/>
    <col min="15865" max="15865" width="13.7109375" style="1" customWidth="1"/>
    <col min="15866" max="15866" width="12.85546875" style="1" customWidth="1"/>
    <col min="15867" max="15867" width="13" style="1" customWidth="1"/>
    <col min="15868" max="15868" width="15.42578125" style="1" customWidth="1"/>
    <col min="15869" max="15869" width="15.28515625" style="1" customWidth="1"/>
    <col min="15870" max="15871" width="9.5703125" style="1" customWidth="1"/>
    <col min="15872" max="15872" width="11.7109375" style="1" customWidth="1"/>
    <col min="15873" max="15874" width="13.140625" style="1" customWidth="1"/>
    <col min="15875" max="15875" width="14.7109375" style="1" customWidth="1"/>
    <col min="15876" max="15876" width="13.140625" style="1" customWidth="1"/>
    <col min="15877" max="15877" width="11.28515625" style="1" customWidth="1"/>
    <col min="15878" max="15878" width="13.28515625" style="1" customWidth="1"/>
    <col min="15879" max="15879" width="13.7109375" style="1" customWidth="1"/>
    <col min="15880" max="15880" width="13.28515625" style="1" customWidth="1"/>
    <col min="15881" max="15881" width="16.28515625" style="1" customWidth="1"/>
    <col min="15882" max="15883" width="16.7109375" style="1" customWidth="1"/>
    <col min="15884" max="15884" width="11.85546875" style="1" customWidth="1"/>
    <col min="15885" max="15885" width="11.42578125" style="1" customWidth="1"/>
    <col min="15886" max="15886" width="10.140625" style="1" customWidth="1"/>
    <col min="15887" max="15887" width="9.42578125" style="1" customWidth="1"/>
    <col min="15888" max="15888" width="9.5703125" style="1" customWidth="1"/>
    <col min="15889" max="15889" width="9.85546875" style="1" customWidth="1"/>
    <col min="15890" max="15890" width="9.7109375" style="1" customWidth="1"/>
    <col min="15891" max="15891" width="11.42578125" style="1" customWidth="1"/>
    <col min="15892" max="15892" width="8.28515625" style="1" customWidth="1"/>
    <col min="15893" max="15893" width="11.85546875" style="1" customWidth="1"/>
    <col min="15894" max="15894" width="11.140625" style="1" customWidth="1"/>
    <col min="15895" max="15895" width="14.28515625" style="1" customWidth="1"/>
    <col min="15896" max="15896" width="13" style="1" customWidth="1"/>
    <col min="15897" max="15897" width="11" style="1" customWidth="1"/>
    <col min="15898" max="15898" width="9.5703125" style="1" customWidth="1"/>
    <col min="15899" max="15899" width="14" style="1" customWidth="1"/>
    <col min="15900" max="15900" width="12.140625" style="1" customWidth="1"/>
    <col min="15901" max="15901" width="14.28515625" style="1" customWidth="1"/>
    <col min="15902" max="15902" width="9.140625" style="1" customWidth="1"/>
    <col min="15903" max="15904" width="12.140625" style="1" customWidth="1"/>
    <col min="15905" max="15905" width="10.85546875" style="1" customWidth="1"/>
    <col min="15906" max="15906" width="13" style="1" customWidth="1"/>
    <col min="15907" max="15907" width="9.85546875" style="1" customWidth="1"/>
    <col min="15908" max="15914" width="9.140625" style="1" customWidth="1"/>
    <col min="15915" max="15915" width="10.5703125" style="1" customWidth="1"/>
    <col min="15916" max="15916" width="11.42578125" style="1" customWidth="1"/>
    <col min="15917" max="15917" width="13.28515625" style="1" customWidth="1"/>
    <col min="15918" max="15918" width="13" style="1" customWidth="1"/>
    <col min="15919" max="15919" width="16.7109375" style="1" customWidth="1"/>
    <col min="15920" max="15920" width="13.140625" style="1" customWidth="1"/>
    <col min="15921" max="15921" width="14.28515625" style="1" customWidth="1"/>
    <col min="15922" max="15922" width="11.85546875" style="1" customWidth="1"/>
    <col min="15923" max="15923" width="14.28515625" style="1" customWidth="1"/>
    <col min="15924" max="15925" width="9.140625" style="1" customWidth="1"/>
    <col min="15926" max="16118" width="9.140625" style="1"/>
    <col min="16119" max="16119" width="4.85546875" style="1" customWidth="1"/>
    <col min="16120" max="16120" width="14.140625" style="1" customWidth="1"/>
    <col min="16121" max="16121" width="13.7109375" style="1" customWidth="1"/>
    <col min="16122" max="16122" width="12.85546875" style="1" customWidth="1"/>
    <col min="16123" max="16123" width="13" style="1" customWidth="1"/>
    <col min="16124" max="16124" width="15.42578125" style="1" customWidth="1"/>
    <col min="16125" max="16125" width="15.28515625" style="1" customWidth="1"/>
    <col min="16126" max="16127" width="9.5703125" style="1" customWidth="1"/>
    <col min="16128" max="16128" width="11.7109375" style="1" customWidth="1"/>
    <col min="16129" max="16130" width="13.140625" style="1" customWidth="1"/>
    <col min="16131" max="16131" width="14.7109375" style="1" customWidth="1"/>
    <col min="16132" max="16132" width="13.140625" style="1" customWidth="1"/>
    <col min="16133" max="16133" width="11.28515625" style="1" customWidth="1"/>
    <col min="16134" max="16134" width="13.28515625" style="1" customWidth="1"/>
    <col min="16135" max="16135" width="13.7109375" style="1" customWidth="1"/>
    <col min="16136" max="16136" width="13.28515625" style="1" customWidth="1"/>
    <col min="16137" max="16137" width="16.28515625" style="1" customWidth="1"/>
    <col min="16138" max="16139" width="16.7109375" style="1" customWidth="1"/>
    <col min="16140" max="16140" width="11.85546875" style="1" customWidth="1"/>
    <col min="16141" max="16141" width="11.42578125" style="1" customWidth="1"/>
    <col min="16142" max="16142" width="10.140625" style="1" customWidth="1"/>
    <col min="16143" max="16143" width="9.42578125" style="1" customWidth="1"/>
    <col min="16144" max="16144" width="9.5703125" style="1" customWidth="1"/>
    <col min="16145" max="16145" width="9.85546875" style="1" customWidth="1"/>
    <col min="16146" max="16146" width="9.7109375" style="1" customWidth="1"/>
    <col min="16147" max="16147" width="11.42578125" style="1" customWidth="1"/>
    <col min="16148" max="16148" width="8.28515625" style="1" customWidth="1"/>
    <col min="16149" max="16149" width="11.85546875" style="1" customWidth="1"/>
    <col min="16150" max="16150" width="11.140625" style="1" customWidth="1"/>
    <col min="16151" max="16151" width="14.28515625" style="1" customWidth="1"/>
    <col min="16152" max="16152" width="13" style="1" customWidth="1"/>
    <col min="16153" max="16153" width="11" style="1" customWidth="1"/>
    <col min="16154" max="16154" width="9.5703125" style="1" customWidth="1"/>
    <col min="16155" max="16155" width="14" style="1" customWidth="1"/>
    <col min="16156" max="16156" width="12.140625" style="1" customWidth="1"/>
    <col min="16157" max="16157" width="14.28515625" style="1" customWidth="1"/>
    <col min="16158" max="16158" width="9.140625" style="1" customWidth="1"/>
    <col min="16159" max="16160" width="12.140625" style="1" customWidth="1"/>
    <col min="16161" max="16161" width="10.85546875" style="1" customWidth="1"/>
    <col min="16162" max="16162" width="13" style="1" customWidth="1"/>
    <col min="16163" max="16163" width="9.85546875" style="1" customWidth="1"/>
    <col min="16164" max="16170" width="9.140625" style="1" customWidth="1"/>
    <col min="16171" max="16171" width="10.5703125" style="1" customWidth="1"/>
    <col min="16172" max="16172" width="11.42578125" style="1" customWidth="1"/>
    <col min="16173" max="16173" width="13.28515625" style="1" customWidth="1"/>
    <col min="16174" max="16174" width="13" style="1" customWidth="1"/>
    <col min="16175" max="16175" width="16.7109375" style="1" customWidth="1"/>
    <col min="16176" max="16176" width="13.140625" style="1" customWidth="1"/>
    <col min="16177" max="16177" width="14.28515625" style="1" customWidth="1"/>
    <col min="16178" max="16178" width="11.85546875" style="1" customWidth="1"/>
    <col min="16179" max="16179" width="14.28515625" style="1" customWidth="1"/>
    <col min="16180" max="16181" width="9.140625" style="1" customWidth="1"/>
    <col min="16182" max="16384" width="9.140625" style="1"/>
  </cols>
  <sheetData>
    <row r="1" spans="1:54" x14ac:dyDescent="0.2">
      <c r="BB1" s="83" t="s">
        <v>69</v>
      </c>
    </row>
    <row r="2" spans="1:54" s="4" customFormat="1" ht="27" customHeight="1" x14ac:dyDescent="0.2">
      <c r="A2" s="3"/>
      <c r="B2" s="97" t="s">
        <v>70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54" s="4" customFormat="1" ht="10.15" customHeight="1" x14ac:dyDescent="0.2">
      <c r="A3" s="89" t="s">
        <v>0</v>
      </c>
      <c r="B3" s="89" t="s">
        <v>1</v>
      </c>
      <c r="C3" s="90" t="s">
        <v>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 t="s">
        <v>3</v>
      </c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5">
        <v>1000</v>
      </c>
      <c r="AL3" s="6"/>
      <c r="AM3" s="6"/>
      <c r="AN3" s="6"/>
      <c r="AW3" s="92" t="s">
        <v>4</v>
      </c>
      <c r="AX3" s="95" t="s">
        <v>5</v>
      </c>
      <c r="AY3" s="95"/>
      <c r="AZ3" s="95"/>
      <c r="BA3" s="95"/>
      <c r="BB3" s="95"/>
    </row>
    <row r="4" spans="1:54" s="4" customFormat="1" ht="12" customHeight="1" x14ac:dyDescent="0.2">
      <c r="A4" s="89"/>
      <c r="B4" s="89"/>
      <c r="C4" s="90" t="s">
        <v>6</v>
      </c>
      <c r="D4" s="90"/>
      <c r="E4" s="90"/>
      <c r="F4" s="90"/>
      <c r="G4" s="90"/>
      <c r="H4" s="90"/>
      <c r="I4" s="90"/>
      <c r="J4" s="90"/>
      <c r="K4" s="90"/>
      <c r="L4" s="90"/>
      <c r="M4" s="96" t="s">
        <v>7</v>
      </c>
      <c r="N4" s="89" t="s">
        <v>8</v>
      </c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89" t="s">
        <v>9</v>
      </c>
      <c r="Z4" s="89" t="s">
        <v>7</v>
      </c>
      <c r="AA4" s="89" t="s">
        <v>10</v>
      </c>
      <c r="AB4" s="89" t="s">
        <v>11</v>
      </c>
      <c r="AC4" s="89"/>
      <c r="AD4" s="89" t="s">
        <v>12</v>
      </c>
      <c r="AE4" s="89" t="s">
        <v>13</v>
      </c>
      <c r="AF4" s="89" t="s">
        <v>14</v>
      </c>
      <c r="AG4" s="89"/>
      <c r="AH4" s="89" t="s">
        <v>15</v>
      </c>
      <c r="AI4" s="89" t="s">
        <v>16</v>
      </c>
      <c r="AJ4" s="89" t="s">
        <v>17</v>
      </c>
      <c r="AK4" s="90" t="s">
        <v>18</v>
      </c>
      <c r="AL4" s="89" t="s">
        <v>18</v>
      </c>
      <c r="AM4" s="89"/>
      <c r="AN4" s="89"/>
      <c r="AW4" s="93"/>
      <c r="AX4" s="95"/>
      <c r="AY4" s="95"/>
      <c r="AZ4" s="95"/>
      <c r="BA4" s="95"/>
      <c r="BB4" s="95"/>
    </row>
    <row r="5" spans="1:54" s="4" customFormat="1" ht="10.15" customHeight="1" x14ac:dyDescent="0.2">
      <c r="A5" s="89"/>
      <c r="B5" s="89"/>
      <c r="C5" s="89" t="s">
        <v>19</v>
      </c>
      <c r="D5" s="89" t="s">
        <v>20</v>
      </c>
      <c r="E5" s="89" t="s">
        <v>14</v>
      </c>
      <c r="F5" s="89"/>
      <c r="G5" s="89"/>
      <c r="H5" s="89" t="s">
        <v>21</v>
      </c>
      <c r="I5" s="89" t="s">
        <v>22</v>
      </c>
      <c r="J5" s="89"/>
      <c r="K5" s="89"/>
      <c r="L5" s="89"/>
      <c r="M5" s="96"/>
      <c r="N5" s="89"/>
      <c r="O5" s="89" t="s">
        <v>19</v>
      </c>
      <c r="P5" s="89" t="s">
        <v>20</v>
      </c>
      <c r="Q5" s="89" t="s">
        <v>14</v>
      </c>
      <c r="R5" s="89"/>
      <c r="S5" s="89"/>
      <c r="T5" s="89" t="s">
        <v>23</v>
      </c>
      <c r="U5" s="89" t="s">
        <v>22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90"/>
      <c r="AL5" s="89"/>
      <c r="AM5" s="89"/>
      <c r="AN5" s="89"/>
      <c r="AW5" s="93"/>
      <c r="AX5" s="95"/>
      <c r="AY5" s="95"/>
      <c r="AZ5" s="95"/>
      <c r="BA5" s="95"/>
      <c r="BB5" s="95"/>
    </row>
    <row r="6" spans="1:54" s="4" customFormat="1" ht="12" customHeight="1" x14ac:dyDescent="0.2">
      <c r="A6" s="89"/>
      <c r="B6" s="89"/>
      <c r="C6" s="89"/>
      <c r="D6" s="89"/>
      <c r="E6" s="91" t="s">
        <v>24</v>
      </c>
      <c r="F6" s="91" t="s">
        <v>25</v>
      </c>
      <c r="G6" s="91" t="s">
        <v>26</v>
      </c>
      <c r="H6" s="89"/>
      <c r="I6" s="91" t="s">
        <v>27</v>
      </c>
      <c r="J6" s="91" t="s">
        <v>28</v>
      </c>
      <c r="K6" s="91" t="s">
        <v>29</v>
      </c>
      <c r="L6" s="91" t="s">
        <v>30</v>
      </c>
      <c r="M6" s="96"/>
      <c r="N6" s="89"/>
      <c r="O6" s="89"/>
      <c r="P6" s="89"/>
      <c r="Q6" s="91" t="s">
        <v>31</v>
      </c>
      <c r="R6" s="91" t="s">
        <v>32</v>
      </c>
      <c r="S6" s="91" t="s">
        <v>33</v>
      </c>
      <c r="T6" s="89"/>
      <c r="U6" s="91" t="s">
        <v>27</v>
      </c>
      <c r="V6" s="91" t="s">
        <v>28</v>
      </c>
      <c r="W6" s="91" t="s">
        <v>29</v>
      </c>
      <c r="X6" s="91" t="s">
        <v>30</v>
      </c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  <c r="AL6" s="89"/>
      <c r="AM6" s="89"/>
      <c r="AN6" s="89"/>
      <c r="AW6" s="93"/>
      <c r="AX6" s="95"/>
      <c r="AY6" s="95"/>
      <c r="AZ6" s="95"/>
      <c r="BA6" s="95"/>
      <c r="BB6" s="95"/>
    </row>
    <row r="7" spans="1:54" s="4" customFormat="1" ht="93" customHeight="1" x14ac:dyDescent="0.2">
      <c r="A7" s="89"/>
      <c r="B7" s="89"/>
      <c r="C7" s="89"/>
      <c r="D7" s="89"/>
      <c r="E7" s="91"/>
      <c r="F7" s="91"/>
      <c r="G7" s="91"/>
      <c r="H7" s="89"/>
      <c r="I7" s="91"/>
      <c r="J7" s="91"/>
      <c r="K7" s="91"/>
      <c r="L7" s="91"/>
      <c r="M7" s="96"/>
      <c r="N7" s="89"/>
      <c r="O7" s="89"/>
      <c r="P7" s="89"/>
      <c r="Q7" s="91"/>
      <c r="R7" s="91"/>
      <c r="S7" s="91"/>
      <c r="T7" s="89"/>
      <c r="U7" s="91"/>
      <c r="V7" s="91"/>
      <c r="W7" s="91"/>
      <c r="X7" s="91"/>
      <c r="Y7" s="89"/>
      <c r="Z7" s="89"/>
      <c r="AA7" s="89"/>
      <c r="AB7" s="7" t="s">
        <v>34</v>
      </c>
      <c r="AC7" s="7" t="s">
        <v>35</v>
      </c>
      <c r="AD7" s="89"/>
      <c r="AE7" s="89"/>
      <c r="AF7" s="7" t="s">
        <v>36</v>
      </c>
      <c r="AG7" s="7" t="s">
        <v>37</v>
      </c>
      <c r="AH7" s="89"/>
      <c r="AI7" s="89"/>
      <c r="AJ7" s="89"/>
      <c r="AK7" s="90"/>
      <c r="AL7" s="7" t="s">
        <v>30</v>
      </c>
      <c r="AM7" s="7" t="s">
        <v>38</v>
      </c>
      <c r="AN7" s="8" t="s">
        <v>39</v>
      </c>
      <c r="AO7" s="9" t="s">
        <v>40</v>
      </c>
      <c r="AP7" s="9" t="s">
        <v>41</v>
      </c>
      <c r="AQ7" s="86">
        <v>10340</v>
      </c>
      <c r="AR7" s="87"/>
      <c r="AS7" s="88"/>
      <c r="AT7" s="86"/>
      <c r="AU7" s="87"/>
      <c r="AV7" s="87"/>
      <c r="AW7" s="94"/>
      <c r="AX7" s="10">
        <v>2022</v>
      </c>
      <c r="AY7" s="10" t="s">
        <v>38</v>
      </c>
      <c r="AZ7" s="10" t="s">
        <v>39</v>
      </c>
      <c r="BA7" s="10">
        <v>2023</v>
      </c>
      <c r="BB7" s="10">
        <v>2024</v>
      </c>
    </row>
    <row r="8" spans="1:54" s="33" customFormat="1" ht="12" customHeight="1" x14ac:dyDescent="0.2">
      <c r="A8" s="11">
        <v>1</v>
      </c>
      <c r="B8" s="12" t="s">
        <v>42</v>
      </c>
      <c r="C8" s="13">
        <v>2193</v>
      </c>
      <c r="D8" s="14">
        <f>E8+F8+G8</f>
        <v>2163</v>
      </c>
      <c r="E8" s="13">
        <v>902</v>
      </c>
      <c r="F8" s="13">
        <v>941</v>
      </c>
      <c r="G8" s="13">
        <v>320</v>
      </c>
      <c r="H8" s="15">
        <f>ROUND(1936.9*1.04,1)</f>
        <v>2014.4</v>
      </c>
      <c r="I8" s="16">
        <f>ROUND(H8*0.25*E8*12,2)</f>
        <v>5450966.4000000004</v>
      </c>
      <c r="J8" s="16">
        <f>ROUND(H8*0.55*F8*12,2)</f>
        <v>12510632.640000001</v>
      </c>
      <c r="K8" s="16">
        <f>ROUND(H8*0.75*G8*12,2)</f>
        <v>5801472</v>
      </c>
      <c r="L8" s="16">
        <f t="shared" ref="L8:L25" si="0">I8+J8+K8</f>
        <v>23763071.039999999</v>
      </c>
      <c r="M8" s="17">
        <v>0.6</v>
      </c>
      <c r="N8" s="18">
        <f t="shared" ref="N8:N25" si="1">ROUND(L8*M8,-2)</f>
        <v>14257800</v>
      </c>
      <c r="O8" s="13"/>
      <c r="P8" s="14">
        <f>Q8+R8+S8</f>
        <v>0</v>
      </c>
      <c r="Q8" s="13"/>
      <c r="R8" s="13"/>
      <c r="S8" s="13"/>
      <c r="T8" s="19"/>
      <c r="U8" s="14">
        <f t="shared" ref="U8:U11" si="2">ROUND(T8*0.25*Q8,1)</f>
        <v>0</v>
      </c>
      <c r="V8" s="14">
        <f t="shared" ref="V8:V11" si="3">ROUND(T8*0.55*R8,1)</f>
        <v>0</v>
      </c>
      <c r="W8" s="14">
        <f t="shared" ref="W8:W11" si="4">ROUND(T8*0.75*S8,1)</f>
        <v>0</v>
      </c>
      <c r="X8" s="14">
        <f t="shared" ref="X8:X25" si="5">U8+V8+W8</f>
        <v>0</v>
      </c>
      <c r="Y8" s="11">
        <v>11</v>
      </c>
      <c r="Z8" s="20"/>
      <c r="AA8" s="21">
        <f>X8*Y8</f>
        <v>0</v>
      </c>
      <c r="AB8" s="22">
        <v>0</v>
      </c>
      <c r="AC8" s="21">
        <f t="shared" ref="AC8:AC25" si="6">ROUND(AA8*AB8,-2)</f>
        <v>0</v>
      </c>
      <c r="AD8" s="14">
        <f t="shared" ref="AD8:AD25" si="7">ROUND(AA8+AC8,-2)</f>
        <v>0</v>
      </c>
      <c r="AE8" s="23">
        <f>AF8+AG8</f>
        <v>14257800</v>
      </c>
      <c r="AF8" s="24">
        <f t="shared" ref="AF8:AF25" si="8">N8+AD8</f>
        <v>14257800</v>
      </c>
      <c r="AG8" s="25">
        <f>AD8</f>
        <v>0</v>
      </c>
      <c r="AH8" s="21">
        <f t="shared" ref="AH8:AH25" si="9">ROUND(C8/6000,1)</f>
        <v>0.4</v>
      </c>
      <c r="AI8" s="26">
        <f t="shared" ref="AI8:AI25" si="10">ROUND($AH$32*AH8*1000,-2)</f>
        <v>456600</v>
      </c>
      <c r="AJ8" s="18">
        <f t="shared" ref="AJ8:AJ25" si="11">ROUND($AH$32*AH8*1000*1.2,-2)</f>
        <v>547900</v>
      </c>
      <c r="AK8" s="27">
        <f t="shared" ref="AK8:AK25" si="12">ROUND(AE8+AJ8,1)</f>
        <v>14805700</v>
      </c>
      <c r="AL8" s="28">
        <f t="shared" ref="AL8:AL25" si="13">AM8+AN8</f>
        <v>14805.699999999999</v>
      </c>
      <c r="AM8" s="28">
        <f t="shared" ref="AM8:AM25" si="14">AE8/1000</f>
        <v>14257.8</v>
      </c>
      <c r="AN8" s="29">
        <f t="shared" ref="AN8:AN25" si="15">AJ8/1000</f>
        <v>547.9</v>
      </c>
      <c r="AO8" s="30">
        <v>17230.099999999999</v>
      </c>
      <c r="AP8" s="31">
        <f t="shared" ref="AP8:AP25" si="16">ROUND(AO8*1.04,1)</f>
        <v>17919.3</v>
      </c>
      <c r="AQ8" s="31">
        <v>17047.3</v>
      </c>
      <c r="AR8" s="31">
        <v>16506.599999999999</v>
      </c>
      <c r="AS8" s="31">
        <v>540.70000000000005</v>
      </c>
      <c r="AT8" s="31">
        <f>AL8-AQ8</f>
        <v>-2241.6000000000004</v>
      </c>
      <c r="AU8" s="31">
        <f t="shared" ref="AU8:AV23" si="17">AM8-AR8</f>
        <v>-2248.7999999999993</v>
      </c>
      <c r="AV8" s="32">
        <f t="shared" si="17"/>
        <v>7.1999999999999318</v>
      </c>
      <c r="AW8" s="31">
        <f>ROUND(AX8/(AL8/D8),0)</f>
        <v>1829</v>
      </c>
      <c r="AX8" s="31">
        <f>AY8+AZ8</f>
        <v>12522.199999999999</v>
      </c>
      <c r="AY8" s="31">
        <v>12058.8</v>
      </c>
      <c r="AZ8" s="31">
        <v>463.4</v>
      </c>
      <c r="BA8" s="31">
        <f>AX8</f>
        <v>12522.199999999999</v>
      </c>
      <c r="BB8" s="31">
        <f>BA8</f>
        <v>12522.199999999999</v>
      </c>
    </row>
    <row r="9" spans="1:54" s="33" customFormat="1" x14ac:dyDescent="0.2">
      <c r="A9" s="11">
        <v>2</v>
      </c>
      <c r="B9" s="34" t="s">
        <v>43</v>
      </c>
      <c r="C9" s="13">
        <v>2068</v>
      </c>
      <c r="D9" s="14">
        <f t="shared" ref="D9:D25" si="18">E9+F9+G9</f>
        <v>1984</v>
      </c>
      <c r="E9" s="13">
        <v>564</v>
      </c>
      <c r="F9" s="13">
        <v>881</v>
      </c>
      <c r="G9" s="13">
        <v>539</v>
      </c>
      <c r="H9" s="35">
        <v>1870</v>
      </c>
      <c r="I9" s="16">
        <f t="shared" ref="I9:I25" si="19">ROUND(H9*0.25*E9*12,2)</f>
        <v>3164040</v>
      </c>
      <c r="J9" s="16">
        <f t="shared" ref="J9:J25" si="20">ROUND(H9*0.55*F9*12,2)</f>
        <v>10873302</v>
      </c>
      <c r="K9" s="16">
        <f t="shared" ref="K9:K25" si="21">ROUND(H9*0.75*G9*12,2)</f>
        <v>9071370</v>
      </c>
      <c r="L9" s="16">
        <f t="shared" si="0"/>
        <v>23108712</v>
      </c>
      <c r="M9" s="17">
        <v>0.7</v>
      </c>
      <c r="N9" s="18">
        <f t="shared" si="1"/>
        <v>16176100</v>
      </c>
      <c r="O9" s="13"/>
      <c r="P9" s="14">
        <f t="shared" ref="P9:P25" si="22">Q9+R9+S9</f>
        <v>0</v>
      </c>
      <c r="Q9" s="13"/>
      <c r="R9" s="13"/>
      <c r="S9" s="13"/>
      <c r="T9" s="19"/>
      <c r="U9" s="14">
        <f t="shared" si="2"/>
        <v>0</v>
      </c>
      <c r="V9" s="14">
        <f t="shared" si="3"/>
        <v>0</v>
      </c>
      <c r="W9" s="14">
        <f t="shared" si="4"/>
        <v>0</v>
      </c>
      <c r="X9" s="14">
        <f t="shared" si="5"/>
        <v>0</v>
      </c>
      <c r="Y9" s="11">
        <v>11</v>
      </c>
      <c r="Z9" s="20"/>
      <c r="AA9" s="21">
        <f>X9*Y9</f>
        <v>0</v>
      </c>
      <c r="AB9" s="22">
        <v>0</v>
      </c>
      <c r="AC9" s="21">
        <f t="shared" si="6"/>
        <v>0</v>
      </c>
      <c r="AD9" s="14">
        <f t="shared" si="7"/>
        <v>0</v>
      </c>
      <c r="AE9" s="23">
        <f t="shared" ref="AE9:AE25" si="23">AF9+AG9</f>
        <v>16176100</v>
      </c>
      <c r="AF9" s="24">
        <f t="shared" si="8"/>
        <v>16176100</v>
      </c>
      <c r="AG9" s="25">
        <f t="shared" ref="AG9:AG25" si="24">AC9</f>
        <v>0</v>
      </c>
      <c r="AH9" s="21">
        <f>ROUND(C9/6000,1)</f>
        <v>0.3</v>
      </c>
      <c r="AI9" s="26">
        <f t="shared" si="10"/>
        <v>342400</v>
      </c>
      <c r="AJ9" s="18">
        <f t="shared" si="11"/>
        <v>410900</v>
      </c>
      <c r="AK9" s="27">
        <f t="shared" si="12"/>
        <v>16587000</v>
      </c>
      <c r="AL9" s="28">
        <f t="shared" si="13"/>
        <v>16587</v>
      </c>
      <c r="AM9" s="28">
        <f t="shared" si="14"/>
        <v>16176.1</v>
      </c>
      <c r="AN9" s="29">
        <f t="shared" si="15"/>
        <v>410.9</v>
      </c>
      <c r="AO9" s="30">
        <v>11174.2</v>
      </c>
      <c r="AP9" s="31">
        <f t="shared" si="16"/>
        <v>11621.2</v>
      </c>
      <c r="AQ9" s="31">
        <v>11827.4</v>
      </c>
      <c r="AR9" s="31">
        <v>11421.9</v>
      </c>
      <c r="AS9" s="31">
        <v>405.5</v>
      </c>
      <c r="AT9" s="31">
        <f t="shared" ref="AT9:AV25" si="25">AL9-AQ9</f>
        <v>4759.6000000000004</v>
      </c>
      <c r="AU9" s="31">
        <f t="shared" si="17"/>
        <v>4754.2000000000007</v>
      </c>
      <c r="AV9" s="32">
        <f t="shared" si="17"/>
        <v>5.3999999999999773</v>
      </c>
      <c r="AW9" s="31">
        <f t="shared" ref="AW9:AW25" si="26">ROUND(AX9/(AL9/D9),0)</f>
        <v>1678</v>
      </c>
      <c r="AX9" s="31">
        <f t="shared" ref="AX9:AX25" si="27">AY9+AZ9</f>
        <v>14028.8</v>
      </c>
      <c r="AY9" s="31">
        <v>13681.3</v>
      </c>
      <c r="AZ9" s="31">
        <v>347.5</v>
      </c>
      <c r="BA9" s="31">
        <f t="shared" ref="BA9:BA25" si="28">AX9</f>
        <v>14028.8</v>
      </c>
      <c r="BB9" s="31">
        <f t="shared" ref="BB9:BB25" si="29">BA9</f>
        <v>14028.8</v>
      </c>
    </row>
    <row r="10" spans="1:54" s="33" customFormat="1" x14ac:dyDescent="0.2">
      <c r="A10" s="11">
        <v>3</v>
      </c>
      <c r="B10" s="34" t="s">
        <v>44</v>
      </c>
      <c r="C10" s="13">
        <v>3798</v>
      </c>
      <c r="D10" s="14">
        <f t="shared" si="18"/>
        <v>3752</v>
      </c>
      <c r="E10" s="13">
        <v>1584</v>
      </c>
      <c r="F10" s="13">
        <v>1620</v>
      </c>
      <c r="G10" s="13">
        <v>548</v>
      </c>
      <c r="H10" s="15">
        <f t="shared" ref="H10:H11" si="30">ROUND(1936.9*1.04,1)</f>
        <v>2014.4</v>
      </c>
      <c r="I10" s="16">
        <f t="shared" si="19"/>
        <v>9572428.8000000007</v>
      </c>
      <c r="J10" s="16">
        <f t="shared" si="20"/>
        <v>21537964.800000001</v>
      </c>
      <c r="K10" s="16">
        <f t="shared" si="21"/>
        <v>9935020.8000000007</v>
      </c>
      <c r="L10" s="16">
        <f t="shared" si="0"/>
        <v>41045414.400000006</v>
      </c>
      <c r="M10" s="17">
        <v>0.57999999999999996</v>
      </c>
      <c r="N10" s="18">
        <f t="shared" si="1"/>
        <v>23806300</v>
      </c>
      <c r="O10" s="13"/>
      <c r="P10" s="14">
        <f t="shared" si="22"/>
        <v>0</v>
      </c>
      <c r="Q10" s="13"/>
      <c r="R10" s="13"/>
      <c r="S10" s="13"/>
      <c r="T10" s="19"/>
      <c r="U10" s="14">
        <f t="shared" si="2"/>
        <v>0</v>
      </c>
      <c r="V10" s="14">
        <f t="shared" si="3"/>
        <v>0</v>
      </c>
      <c r="W10" s="14">
        <f t="shared" si="4"/>
        <v>0</v>
      </c>
      <c r="X10" s="14">
        <f t="shared" si="5"/>
        <v>0</v>
      </c>
      <c r="Y10" s="11">
        <v>11</v>
      </c>
      <c r="Z10" s="20"/>
      <c r="AA10" s="21">
        <f>X10*Y10</f>
        <v>0</v>
      </c>
      <c r="AB10" s="22">
        <v>0</v>
      </c>
      <c r="AC10" s="21">
        <f t="shared" si="6"/>
        <v>0</v>
      </c>
      <c r="AD10" s="14">
        <f t="shared" si="7"/>
        <v>0</v>
      </c>
      <c r="AE10" s="23">
        <f t="shared" si="23"/>
        <v>23806300</v>
      </c>
      <c r="AF10" s="24">
        <f t="shared" si="8"/>
        <v>23806300</v>
      </c>
      <c r="AG10" s="25">
        <f t="shared" si="24"/>
        <v>0</v>
      </c>
      <c r="AH10" s="21">
        <f t="shared" si="9"/>
        <v>0.6</v>
      </c>
      <c r="AI10" s="26">
        <f t="shared" si="10"/>
        <v>684800</v>
      </c>
      <c r="AJ10" s="18">
        <f t="shared" si="11"/>
        <v>821800</v>
      </c>
      <c r="AK10" s="27">
        <f t="shared" si="12"/>
        <v>24628100</v>
      </c>
      <c r="AL10" s="28">
        <f t="shared" si="13"/>
        <v>24628.1</v>
      </c>
      <c r="AM10" s="28">
        <f t="shared" si="14"/>
        <v>23806.3</v>
      </c>
      <c r="AN10" s="29">
        <f t="shared" si="15"/>
        <v>821.8</v>
      </c>
      <c r="AO10" s="30">
        <v>23398.3</v>
      </c>
      <c r="AP10" s="31">
        <f t="shared" si="16"/>
        <v>24334.2</v>
      </c>
      <c r="AQ10" s="31">
        <v>25698.2</v>
      </c>
      <c r="AR10" s="31">
        <v>24752</v>
      </c>
      <c r="AS10" s="31">
        <v>946.2</v>
      </c>
      <c r="AT10" s="31">
        <f t="shared" si="25"/>
        <v>-1070.1000000000022</v>
      </c>
      <c r="AU10" s="31">
        <f t="shared" si="17"/>
        <v>-945.70000000000073</v>
      </c>
      <c r="AV10" s="32">
        <f t="shared" si="17"/>
        <v>-124.40000000000009</v>
      </c>
      <c r="AW10" s="31">
        <f t="shared" si="26"/>
        <v>3173</v>
      </c>
      <c r="AX10" s="31">
        <f t="shared" si="27"/>
        <v>20829.8</v>
      </c>
      <c r="AY10" s="31">
        <v>20134.7</v>
      </c>
      <c r="AZ10" s="31">
        <v>695.1</v>
      </c>
      <c r="BA10" s="31">
        <f t="shared" si="28"/>
        <v>20829.8</v>
      </c>
      <c r="BB10" s="31">
        <f t="shared" si="29"/>
        <v>20829.8</v>
      </c>
    </row>
    <row r="11" spans="1:54" s="33" customFormat="1" x14ac:dyDescent="0.2">
      <c r="A11" s="11">
        <v>4</v>
      </c>
      <c r="B11" s="34" t="s">
        <v>45</v>
      </c>
      <c r="C11" s="13">
        <v>20938</v>
      </c>
      <c r="D11" s="14">
        <f t="shared" si="18"/>
        <v>10055</v>
      </c>
      <c r="E11" s="13">
        <v>6535</v>
      </c>
      <c r="F11" s="13">
        <v>2714</v>
      </c>
      <c r="G11" s="13">
        <v>806</v>
      </c>
      <c r="H11" s="15">
        <f t="shared" si="30"/>
        <v>2014.4</v>
      </c>
      <c r="I11" s="16">
        <f t="shared" si="19"/>
        <v>39492312</v>
      </c>
      <c r="J11" s="16">
        <f t="shared" si="20"/>
        <v>36082738.560000002</v>
      </c>
      <c r="K11" s="16">
        <f t="shared" si="21"/>
        <v>14612457.6</v>
      </c>
      <c r="L11" s="16">
        <f t="shared" si="0"/>
        <v>90187508.159999996</v>
      </c>
      <c r="M11" s="17">
        <v>0.6</v>
      </c>
      <c r="N11" s="18">
        <f t="shared" si="1"/>
        <v>54112500</v>
      </c>
      <c r="O11" s="13"/>
      <c r="P11" s="14">
        <f t="shared" si="22"/>
        <v>0</v>
      </c>
      <c r="Q11" s="13"/>
      <c r="R11" s="13"/>
      <c r="S11" s="13"/>
      <c r="T11" s="19"/>
      <c r="U11" s="14">
        <f t="shared" si="2"/>
        <v>0</v>
      </c>
      <c r="V11" s="14">
        <f t="shared" si="3"/>
        <v>0</v>
      </c>
      <c r="W11" s="14">
        <f t="shared" si="4"/>
        <v>0</v>
      </c>
      <c r="X11" s="14">
        <f t="shared" si="5"/>
        <v>0</v>
      </c>
      <c r="Y11" s="11">
        <v>11</v>
      </c>
      <c r="Z11" s="20"/>
      <c r="AA11" s="21">
        <f>X11*Y11</f>
        <v>0</v>
      </c>
      <c r="AB11" s="22">
        <v>0</v>
      </c>
      <c r="AC11" s="21">
        <f t="shared" si="6"/>
        <v>0</v>
      </c>
      <c r="AD11" s="14">
        <f t="shared" si="7"/>
        <v>0</v>
      </c>
      <c r="AE11" s="23">
        <f t="shared" si="23"/>
        <v>54112500</v>
      </c>
      <c r="AF11" s="24">
        <f t="shared" si="8"/>
        <v>54112500</v>
      </c>
      <c r="AG11" s="25">
        <f t="shared" si="24"/>
        <v>0</v>
      </c>
      <c r="AH11" s="21">
        <f t="shared" si="9"/>
        <v>3.5</v>
      </c>
      <c r="AI11" s="26">
        <f t="shared" si="10"/>
        <v>3994900</v>
      </c>
      <c r="AJ11" s="18">
        <f t="shared" si="11"/>
        <v>4793900</v>
      </c>
      <c r="AK11" s="27">
        <f t="shared" si="12"/>
        <v>58906400</v>
      </c>
      <c r="AL11" s="28">
        <f t="shared" si="13"/>
        <v>58906.400000000001</v>
      </c>
      <c r="AM11" s="28">
        <f t="shared" si="14"/>
        <v>54112.5</v>
      </c>
      <c r="AN11" s="29">
        <f t="shared" si="15"/>
        <v>4793.8999999999996</v>
      </c>
      <c r="AO11" s="30">
        <v>50235.9</v>
      </c>
      <c r="AP11" s="31">
        <f t="shared" si="16"/>
        <v>52245.3</v>
      </c>
      <c r="AQ11" s="31">
        <v>57831.799999999996</v>
      </c>
      <c r="AR11" s="31">
        <v>53236.1</v>
      </c>
      <c r="AS11" s="31">
        <v>4595.7</v>
      </c>
      <c r="AT11" s="31">
        <f t="shared" si="25"/>
        <v>1074.6000000000058</v>
      </c>
      <c r="AU11" s="31">
        <f t="shared" si="17"/>
        <v>876.40000000000146</v>
      </c>
      <c r="AV11" s="32">
        <f t="shared" si="17"/>
        <v>198.19999999999982</v>
      </c>
      <c r="AW11" s="31">
        <f t="shared" si="26"/>
        <v>8504</v>
      </c>
      <c r="AX11" s="31">
        <f t="shared" si="27"/>
        <v>49821.200000000004</v>
      </c>
      <c r="AY11" s="31">
        <v>45766.700000000004</v>
      </c>
      <c r="AZ11" s="31">
        <v>4054.5</v>
      </c>
      <c r="BA11" s="31">
        <f t="shared" si="28"/>
        <v>49821.200000000004</v>
      </c>
      <c r="BB11" s="31">
        <f t="shared" si="29"/>
        <v>49821.200000000004</v>
      </c>
    </row>
    <row r="12" spans="1:54" s="33" customFormat="1" x14ac:dyDescent="0.2">
      <c r="A12" s="11">
        <v>5</v>
      </c>
      <c r="B12" s="34" t="s">
        <v>46</v>
      </c>
      <c r="C12" s="13">
        <f>8803+26</f>
        <v>8829</v>
      </c>
      <c r="D12" s="14">
        <f t="shared" si="18"/>
        <v>4890</v>
      </c>
      <c r="E12" s="13">
        <v>1738</v>
      </c>
      <c r="F12" s="13">
        <v>2324</v>
      </c>
      <c r="G12" s="13">
        <v>828</v>
      </c>
      <c r="H12" s="35">
        <v>1992.7</v>
      </c>
      <c r="I12" s="16">
        <f t="shared" si="19"/>
        <v>10389937.800000001</v>
      </c>
      <c r="J12" s="16">
        <f t="shared" si="20"/>
        <v>30564829.68</v>
      </c>
      <c r="K12" s="16">
        <f t="shared" si="21"/>
        <v>14849600.4</v>
      </c>
      <c r="L12" s="16">
        <f t="shared" si="0"/>
        <v>55804367.880000003</v>
      </c>
      <c r="M12" s="17">
        <v>0.7</v>
      </c>
      <c r="N12" s="18">
        <f>ROUND(L12*M12,-2)</f>
        <v>39063100</v>
      </c>
      <c r="O12" s="13">
        <v>26</v>
      </c>
      <c r="P12" s="14">
        <f t="shared" si="22"/>
        <v>16</v>
      </c>
      <c r="Q12" s="13">
        <v>8</v>
      </c>
      <c r="R12" s="13">
        <v>5</v>
      </c>
      <c r="S12" s="13">
        <v>3</v>
      </c>
      <c r="T12" s="15">
        <f>ROUND(1936.9*1.04,1)</f>
        <v>2014.4</v>
      </c>
      <c r="U12" s="14">
        <f>ROUND(T12*0.25*Q12,1)</f>
        <v>4028.8</v>
      </c>
      <c r="V12" s="14">
        <f>ROUND(T12*0.55*R12,1)</f>
        <v>5539.6</v>
      </c>
      <c r="W12" s="14">
        <f>ROUND(T12*0.75*S12,1)</f>
        <v>4532.3999999999996</v>
      </c>
      <c r="X12" s="14">
        <f t="shared" si="5"/>
        <v>14100.800000000001</v>
      </c>
      <c r="Y12" s="11">
        <v>11</v>
      </c>
      <c r="Z12" s="20">
        <v>0.6</v>
      </c>
      <c r="AA12" s="21">
        <f>X12*Y12*Z12</f>
        <v>93065.280000000013</v>
      </c>
      <c r="AB12" s="22">
        <v>0</v>
      </c>
      <c r="AC12" s="21">
        <f t="shared" si="6"/>
        <v>0</v>
      </c>
      <c r="AD12" s="14">
        <f>ROUND(AA12+AC12,-2)</f>
        <v>93100</v>
      </c>
      <c r="AE12" s="23">
        <f t="shared" si="23"/>
        <v>39156200</v>
      </c>
      <c r="AF12" s="24">
        <f t="shared" si="8"/>
        <v>39156200</v>
      </c>
      <c r="AG12" s="25">
        <f t="shared" si="24"/>
        <v>0</v>
      </c>
      <c r="AH12" s="21">
        <f t="shared" si="9"/>
        <v>1.5</v>
      </c>
      <c r="AI12" s="26">
        <f t="shared" si="10"/>
        <v>1712100</v>
      </c>
      <c r="AJ12" s="18">
        <f t="shared" si="11"/>
        <v>2054500</v>
      </c>
      <c r="AK12" s="36">
        <f t="shared" si="12"/>
        <v>41210700</v>
      </c>
      <c r="AL12" s="28">
        <f t="shared" si="13"/>
        <v>41210.699999999997</v>
      </c>
      <c r="AM12" s="28">
        <f t="shared" si="14"/>
        <v>39156.199999999997</v>
      </c>
      <c r="AN12" s="29">
        <f t="shared" si="15"/>
        <v>2054.5</v>
      </c>
      <c r="AO12" s="30">
        <v>38010.9</v>
      </c>
      <c r="AP12" s="31">
        <f t="shared" si="16"/>
        <v>39531.300000000003</v>
      </c>
      <c r="AQ12" s="31">
        <v>41225.300000000003</v>
      </c>
      <c r="AR12" s="31">
        <v>39197.800000000003</v>
      </c>
      <c r="AS12" s="31">
        <v>2027.5</v>
      </c>
      <c r="AT12" s="31">
        <f t="shared" si="25"/>
        <v>-14.600000000005821</v>
      </c>
      <c r="AU12" s="31">
        <f t="shared" si="17"/>
        <v>-41.600000000005821</v>
      </c>
      <c r="AV12" s="32">
        <f t="shared" si="17"/>
        <v>27</v>
      </c>
      <c r="AW12" s="31">
        <f t="shared" si="26"/>
        <v>4136</v>
      </c>
      <c r="AX12" s="31">
        <f t="shared" si="27"/>
        <v>34854.799999999996</v>
      </c>
      <c r="AY12" s="31">
        <v>33117.199999999997</v>
      </c>
      <c r="AZ12" s="31">
        <v>1737.6</v>
      </c>
      <c r="BA12" s="31">
        <f t="shared" si="28"/>
        <v>34854.799999999996</v>
      </c>
      <c r="BB12" s="31">
        <f t="shared" si="29"/>
        <v>34854.799999999996</v>
      </c>
    </row>
    <row r="13" spans="1:54" s="33" customFormat="1" x14ac:dyDescent="0.2">
      <c r="A13" s="11">
        <v>6</v>
      </c>
      <c r="B13" s="34" t="s">
        <v>47</v>
      </c>
      <c r="C13" s="13">
        <v>10005</v>
      </c>
      <c r="D13" s="14">
        <f t="shared" si="18"/>
        <v>3538</v>
      </c>
      <c r="E13" s="13">
        <v>1057</v>
      </c>
      <c r="F13" s="13">
        <v>1531</v>
      </c>
      <c r="G13" s="13">
        <v>950</v>
      </c>
      <c r="H13" s="15">
        <f t="shared" ref="H13:H16" si="31">ROUND(1936.9*1.04,1)</f>
        <v>2014.4</v>
      </c>
      <c r="I13" s="16">
        <f t="shared" si="19"/>
        <v>6387662.4000000004</v>
      </c>
      <c r="J13" s="16">
        <f t="shared" si="20"/>
        <v>20354706.239999998</v>
      </c>
      <c r="K13" s="16">
        <f t="shared" si="21"/>
        <v>17223120</v>
      </c>
      <c r="L13" s="16">
        <f t="shared" si="0"/>
        <v>43965488.640000001</v>
      </c>
      <c r="M13" s="17">
        <v>0.54</v>
      </c>
      <c r="N13" s="18">
        <f>ROUND(L13*M13,-2)</f>
        <v>23741400</v>
      </c>
      <c r="O13" s="13"/>
      <c r="P13" s="14">
        <f t="shared" si="22"/>
        <v>0</v>
      </c>
      <c r="Q13" s="13"/>
      <c r="R13" s="13"/>
      <c r="S13" s="13"/>
      <c r="T13" s="19"/>
      <c r="U13" s="14">
        <f t="shared" ref="U13:U25" si="32">ROUND(T13*0.25*Q13,1)</f>
        <v>0</v>
      </c>
      <c r="V13" s="14">
        <f t="shared" ref="V13:V25" si="33">ROUND(T13*0.55*R13,1)</f>
        <v>0</v>
      </c>
      <c r="W13" s="14">
        <f t="shared" ref="W13:W25" si="34">ROUND(T13*0.75*S13,1)</f>
        <v>0</v>
      </c>
      <c r="X13" s="14">
        <f t="shared" si="5"/>
        <v>0</v>
      </c>
      <c r="Y13" s="11">
        <v>11</v>
      </c>
      <c r="Z13" s="20"/>
      <c r="AA13" s="21">
        <f t="shared" ref="AA13:AA25" si="35">X13*Y13*Z13</f>
        <v>0</v>
      </c>
      <c r="AB13" s="22">
        <v>0</v>
      </c>
      <c r="AC13" s="21">
        <f t="shared" si="6"/>
        <v>0</v>
      </c>
      <c r="AD13" s="14">
        <f t="shared" ref="AD13:AD15" si="36">ROUND(AA13+AC13,-2)</f>
        <v>0</v>
      </c>
      <c r="AE13" s="23">
        <f>AF13+AG13</f>
        <v>23741400</v>
      </c>
      <c r="AF13" s="24">
        <f>N13+AD13</f>
        <v>23741400</v>
      </c>
      <c r="AG13" s="25">
        <f t="shared" si="24"/>
        <v>0</v>
      </c>
      <c r="AH13" s="21">
        <f t="shared" si="9"/>
        <v>1.7</v>
      </c>
      <c r="AI13" s="26">
        <f>ROUND($AH$32*AH13*1000,-2)</f>
        <v>1940400</v>
      </c>
      <c r="AJ13" s="18">
        <f t="shared" si="11"/>
        <v>2328500</v>
      </c>
      <c r="AK13" s="27">
        <f t="shared" si="12"/>
        <v>26069900</v>
      </c>
      <c r="AL13" s="28">
        <f t="shared" si="13"/>
        <v>26069.9</v>
      </c>
      <c r="AM13" s="28">
        <f t="shared" si="14"/>
        <v>23741.4</v>
      </c>
      <c r="AN13" s="29">
        <f t="shared" si="15"/>
        <v>2328.5</v>
      </c>
      <c r="AO13" s="30">
        <v>32670.3</v>
      </c>
      <c r="AP13" s="31">
        <f t="shared" si="16"/>
        <v>33977.1</v>
      </c>
      <c r="AQ13" s="31">
        <v>28948.2</v>
      </c>
      <c r="AR13" s="31">
        <v>26650.3</v>
      </c>
      <c r="AS13" s="31">
        <v>2297.9</v>
      </c>
      <c r="AT13" s="31">
        <f t="shared" si="25"/>
        <v>-2878.2999999999993</v>
      </c>
      <c r="AU13" s="31">
        <f t="shared" si="17"/>
        <v>-2908.8999999999978</v>
      </c>
      <c r="AV13" s="32">
        <f t="shared" si="17"/>
        <v>30.599999999999909</v>
      </c>
      <c r="AW13" s="31">
        <f t="shared" si="26"/>
        <v>2992</v>
      </c>
      <c r="AX13" s="31">
        <f t="shared" si="27"/>
        <v>22049.200000000001</v>
      </c>
      <c r="AY13" s="31">
        <v>20079.8</v>
      </c>
      <c r="AZ13" s="31">
        <v>1969.4</v>
      </c>
      <c r="BA13" s="31">
        <f t="shared" si="28"/>
        <v>22049.200000000001</v>
      </c>
      <c r="BB13" s="31">
        <f t="shared" si="29"/>
        <v>22049.200000000001</v>
      </c>
    </row>
    <row r="14" spans="1:54" s="33" customFormat="1" x14ac:dyDescent="0.2">
      <c r="A14" s="11">
        <v>7</v>
      </c>
      <c r="B14" s="34" t="s">
        <v>48</v>
      </c>
      <c r="C14" s="13">
        <v>3796</v>
      </c>
      <c r="D14" s="14">
        <f t="shared" si="18"/>
        <v>2055</v>
      </c>
      <c r="E14" s="13">
        <v>618</v>
      </c>
      <c r="F14" s="13">
        <v>1034</v>
      </c>
      <c r="G14" s="13">
        <v>403</v>
      </c>
      <c r="H14" s="15">
        <f t="shared" si="31"/>
        <v>2014.4</v>
      </c>
      <c r="I14" s="16">
        <f t="shared" si="19"/>
        <v>3734697.6</v>
      </c>
      <c r="J14" s="16">
        <f t="shared" si="20"/>
        <v>13747071.359999999</v>
      </c>
      <c r="K14" s="16">
        <f t="shared" si="21"/>
        <v>7306228.7999999998</v>
      </c>
      <c r="L14" s="16">
        <f t="shared" si="0"/>
        <v>24787997.760000002</v>
      </c>
      <c r="M14" s="17">
        <v>0.74</v>
      </c>
      <c r="N14" s="18">
        <f t="shared" si="1"/>
        <v>18343100</v>
      </c>
      <c r="O14" s="13"/>
      <c r="P14" s="14">
        <f t="shared" si="22"/>
        <v>0</v>
      </c>
      <c r="Q14" s="13"/>
      <c r="R14" s="13"/>
      <c r="S14" s="13"/>
      <c r="T14" s="19"/>
      <c r="U14" s="14">
        <f t="shared" si="32"/>
        <v>0</v>
      </c>
      <c r="V14" s="14">
        <f t="shared" si="33"/>
        <v>0</v>
      </c>
      <c r="W14" s="14">
        <f t="shared" si="34"/>
        <v>0</v>
      </c>
      <c r="X14" s="14">
        <f t="shared" si="5"/>
        <v>0</v>
      </c>
      <c r="Y14" s="11">
        <v>11</v>
      </c>
      <c r="Z14" s="20"/>
      <c r="AA14" s="21">
        <f t="shared" si="35"/>
        <v>0</v>
      </c>
      <c r="AB14" s="22">
        <v>0</v>
      </c>
      <c r="AC14" s="21">
        <f t="shared" si="6"/>
        <v>0</v>
      </c>
      <c r="AD14" s="14">
        <f t="shared" si="36"/>
        <v>0</v>
      </c>
      <c r="AE14" s="23">
        <f t="shared" si="23"/>
        <v>18343100</v>
      </c>
      <c r="AF14" s="24">
        <f t="shared" si="8"/>
        <v>18343100</v>
      </c>
      <c r="AG14" s="25">
        <f t="shared" si="24"/>
        <v>0</v>
      </c>
      <c r="AH14" s="21">
        <f t="shared" si="9"/>
        <v>0.6</v>
      </c>
      <c r="AI14" s="26">
        <f t="shared" si="10"/>
        <v>684800</v>
      </c>
      <c r="AJ14" s="18">
        <f t="shared" si="11"/>
        <v>821800</v>
      </c>
      <c r="AK14" s="27">
        <f t="shared" si="12"/>
        <v>19164900</v>
      </c>
      <c r="AL14" s="28">
        <f t="shared" si="13"/>
        <v>19164.899999999998</v>
      </c>
      <c r="AM14" s="28">
        <f t="shared" si="14"/>
        <v>18343.099999999999</v>
      </c>
      <c r="AN14" s="29">
        <f t="shared" si="15"/>
        <v>821.8</v>
      </c>
      <c r="AO14" s="30">
        <v>19402.599999999999</v>
      </c>
      <c r="AP14" s="31">
        <f t="shared" si="16"/>
        <v>20178.7</v>
      </c>
      <c r="AQ14" s="31">
        <v>19520.5</v>
      </c>
      <c r="AR14" s="31">
        <v>18574.3</v>
      </c>
      <c r="AS14" s="31">
        <v>946.2</v>
      </c>
      <c r="AT14" s="31">
        <f t="shared" si="25"/>
        <v>-355.60000000000218</v>
      </c>
      <c r="AU14" s="31">
        <f t="shared" si="17"/>
        <v>-231.20000000000073</v>
      </c>
      <c r="AV14" s="32">
        <f t="shared" si="17"/>
        <v>-124.40000000000009</v>
      </c>
      <c r="AW14" s="31">
        <f t="shared" si="26"/>
        <v>1738</v>
      </c>
      <c r="AX14" s="31">
        <f t="shared" si="27"/>
        <v>16209.2</v>
      </c>
      <c r="AY14" s="31">
        <v>15514.1</v>
      </c>
      <c r="AZ14" s="31">
        <v>695.1</v>
      </c>
      <c r="BA14" s="31">
        <f t="shared" si="28"/>
        <v>16209.2</v>
      </c>
      <c r="BB14" s="31">
        <f t="shared" si="29"/>
        <v>16209.2</v>
      </c>
    </row>
    <row r="15" spans="1:54" s="33" customFormat="1" x14ac:dyDescent="0.2">
      <c r="A15" s="11">
        <v>8</v>
      </c>
      <c r="B15" s="34" t="s">
        <v>49</v>
      </c>
      <c r="C15" s="13">
        <v>3604</v>
      </c>
      <c r="D15" s="14">
        <f t="shared" si="18"/>
        <v>2555</v>
      </c>
      <c r="E15" s="13">
        <v>962</v>
      </c>
      <c r="F15" s="13">
        <v>1188</v>
      </c>
      <c r="G15" s="13">
        <v>405</v>
      </c>
      <c r="H15" s="15">
        <f t="shared" si="31"/>
        <v>2014.4</v>
      </c>
      <c r="I15" s="16">
        <f t="shared" si="19"/>
        <v>5813558.4000000004</v>
      </c>
      <c r="J15" s="16">
        <f t="shared" si="20"/>
        <v>15794507.52</v>
      </c>
      <c r="K15" s="16">
        <f t="shared" si="21"/>
        <v>7342488</v>
      </c>
      <c r="L15" s="16">
        <f t="shared" si="0"/>
        <v>28950553.920000002</v>
      </c>
      <c r="M15" s="17">
        <v>0.7</v>
      </c>
      <c r="N15" s="18">
        <f t="shared" si="1"/>
        <v>20265400</v>
      </c>
      <c r="O15" s="13"/>
      <c r="P15" s="14">
        <f t="shared" si="22"/>
        <v>0</v>
      </c>
      <c r="Q15" s="13"/>
      <c r="R15" s="13"/>
      <c r="S15" s="13"/>
      <c r="T15" s="19"/>
      <c r="U15" s="14">
        <f t="shared" si="32"/>
        <v>0</v>
      </c>
      <c r="V15" s="14">
        <f t="shared" si="33"/>
        <v>0</v>
      </c>
      <c r="W15" s="14">
        <f t="shared" si="34"/>
        <v>0</v>
      </c>
      <c r="X15" s="14">
        <f t="shared" si="5"/>
        <v>0</v>
      </c>
      <c r="Y15" s="11">
        <v>11</v>
      </c>
      <c r="Z15" s="20"/>
      <c r="AA15" s="21">
        <f t="shared" si="35"/>
        <v>0</v>
      </c>
      <c r="AB15" s="22">
        <v>0</v>
      </c>
      <c r="AC15" s="21">
        <f t="shared" si="6"/>
        <v>0</v>
      </c>
      <c r="AD15" s="14">
        <f t="shared" si="36"/>
        <v>0</v>
      </c>
      <c r="AE15" s="23">
        <f t="shared" si="23"/>
        <v>20265400</v>
      </c>
      <c r="AF15" s="24">
        <f t="shared" si="8"/>
        <v>20265400</v>
      </c>
      <c r="AG15" s="25">
        <f t="shared" si="24"/>
        <v>0</v>
      </c>
      <c r="AH15" s="21">
        <f t="shared" si="9"/>
        <v>0.6</v>
      </c>
      <c r="AI15" s="26">
        <f t="shared" si="10"/>
        <v>684800</v>
      </c>
      <c r="AJ15" s="18">
        <f t="shared" si="11"/>
        <v>821800</v>
      </c>
      <c r="AK15" s="27">
        <f t="shared" si="12"/>
        <v>21087200</v>
      </c>
      <c r="AL15" s="28">
        <f t="shared" si="13"/>
        <v>21087.200000000001</v>
      </c>
      <c r="AM15" s="28">
        <f t="shared" si="14"/>
        <v>20265.400000000001</v>
      </c>
      <c r="AN15" s="29">
        <f t="shared" si="15"/>
        <v>821.8</v>
      </c>
      <c r="AO15" s="30">
        <v>21998.7</v>
      </c>
      <c r="AP15" s="31">
        <f t="shared" si="16"/>
        <v>22878.6</v>
      </c>
      <c r="AQ15" s="31">
        <v>21733.8</v>
      </c>
      <c r="AR15" s="31">
        <v>20922.8</v>
      </c>
      <c r="AS15" s="31">
        <v>811</v>
      </c>
      <c r="AT15" s="31">
        <f t="shared" si="25"/>
        <v>-646.59999999999854</v>
      </c>
      <c r="AU15" s="31">
        <f t="shared" si="17"/>
        <v>-657.39999999999782</v>
      </c>
      <c r="AV15" s="32">
        <f t="shared" si="17"/>
        <v>10.799999999999955</v>
      </c>
      <c r="AW15" s="31">
        <f t="shared" si="26"/>
        <v>2161</v>
      </c>
      <c r="AX15" s="31">
        <f t="shared" si="27"/>
        <v>17835</v>
      </c>
      <c r="AY15" s="31">
        <v>17139.900000000001</v>
      </c>
      <c r="AZ15" s="31">
        <v>695.1</v>
      </c>
      <c r="BA15" s="31">
        <f t="shared" si="28"/>
        <v>17835</v>
      </c>
      <c r="BB15" s="31">
        <f t="shared" si="29"/>
        <v>17835</v>
      </c>
    </row>
    <row r="16" spans="1:54" s="33" customFormat="1" x14ac:dyDescent="0.2">
      <c r="A16" s="11">
        <v>9</v>
      </c>
      <c r="B16" s="34" t="s">
        <v>50</v>
      </c>
      <c r="C16" s="13">
        <v>5174</v>
      </c>
      <c r="D16" s="14">
        <f t="shared" si="18"/>
        <v>2268</v>
      </c>
      <c r="E16" s="13">
        <v>704</v>
      </c>
      <c r="F16" s="13">
        <v>1085</v>
      </c>
      <c r="G16" s="13">
        <v>479</v>
      </c>
      <c r="H16" s="15">
        <f t="shared" si="31"/>
        <v>2014.4</v>
      </c>
      <c r="I16" s="16">
        <f t="shared" si="19"/>
        <v>4254412.7999999998</v>
      </c>
      <c r="J16" s="16">
        <f t="shared" si="20"/>
        <v>14425118.4</v>
      </c>
      <c r="K16" s="16">
        <f t="shared" si="21"/>
        <v>8684078.4000000004</v>
      </c>
      <c r="L16" s="16">
        <f t="shared" si="0"/>
        <v>27363609.600000001</v>
      </c>
      <c r="M16" s="17">
        <v>0.75</v>
      </c>
      <c r="N16" s="18">
        <f t="shared" si="1"/>
        <v>20522700</v>
      </c>
      <c r="O16" s="13"/>
      <c r="P16" s="14">
        <f t="shared" si="22"/>
        <v>0</v>
      </c>
      <c r="Q16" s="13"/>
      <c r="R16" s="13"/>
      <c r="S16" s="13"/>
      <c r="T16" s="15"/>
      <c r="U16" s="14">
        <f t="shared" si="32"/>
        <v>0</v>
      </c>
      <c r="V16" s="14">
        <f t="shared" si="33"/>
        <v>0</v>
      </c>
      <c r="W16" s="14">
        <f t="shared" si="34"/>
        <v>0</v>
      </c>
      <c r="X16" s="14">
        <f t="shared" si="5"/>
        <v>0</v>
      </c>
      <c r="Y16" s="11">
        <v>11</v>
      </c>
      <c r="Z16" s="20"/>
      <c r="AA16" s="21">
        <f>X16*Y16*Z16</f>
        <v>0</v>
      </c>
      <c r="AB16" s="22">
        <v>0</v>
      </c>
      <c r="AC16" s="21">
        <f t="shared" si="6"/>
        <v>0</v>
      </c>
      <c r="AD16" s="14">
        <f>ROUND(AA16+AC16,-2)</f>
        <v>0</v>
      </c>
      <c r="AE16" s="23">
        <f t="shared" si="23"/>
        <v>20522700</v>
      </c>
      <c r="AF16" s="24">
        <f t="shared" si="8"/>
        <v>20522700</v>
      </c>
      <c r="AG16" s="25">
        <f t="shared" si="24"/>
        <v>0</v>
      </c>
      <c r="AH16" s="21">
        <f t="shared" si="9"/>
        <v>0.9</v>
      </c>
      <c r="AI16" s="26">
        <f t="shared" si="10"/>
        <v>1027300</v>
      </c>
      <c r="AJ16" s="18">
        <f t="shared" si="11"/>
        <v>1232700</v>
      </c>
      <c r="AK16" s="27">
        <f t="shared" si="12"/>
        <v>21755400</v>
      </c>
      <c r="AL16" s="28">
        <f t="shared" si="13"/>
        <v>21755.4</v>
      </c>
      <c r="AM16" s="28">
        <f t="shared" si="14"/>
        <v>20522.7</v>
      </c>
      <c r="AN16" s="29">
        <f t="shared" si="15"/>
        <v>1232.7</v>
      </c>
      <c r="AO16" s="30">
        <v>17412.8</v>
      </c>
      <c r="AP16" s="31">
        <f t="shared" si="16"/>
        <v>18109.3</v>
      </c>
      <c r="AQ16" s="31">
        <v>18805.899999999998</v>
      </c>
      <c r="AR16" s="31">
        <v>17724.599999999999</v>
      </c>
      <c r="AS16" s="31">
        <v>1081.3</v>
      </c>
      <c r="AT16" s="31">
        <f t="shared" si="25"/>
        <v>2949.5000000000036</v>
      </c>
      <c r="AU16" s="31">
        <f t="shared" si="17"/>
        <v>2798.1000000000022</v>
      </c>
      <c r="AV16" s="32">
        <f t="shared" si="17"/>
        <v>151.40000000000009</v>
      </c>
      <c r="AW16" s="31">
        <f t="shared" si="26"/>
        <v>1918</v>
      </c>
      <c r="AX16" s="31">
        <f t="shared" si="27"/>
        <v>18400.099999999999</v>
      </c>
      <c r="AY16" s="31">
        <v>17357.5</v>
      </c>
      <c r="AZ16" s="31">
        <v>1042.5999999999999</v>
      </c>
      <c r="BA16" s="31">
        <f t="shared" si="28"/>
        <v>18400.099999999999</v>
      </c>
      <c r="BB16" s="31">
        <f t="shared" si="29"/>
        <v>18400.099999999999</v>
      </c>
    </row>
    <row r="17" spans="1:54" s="33" customFormat="1" x14ac:dyDescent="0.2">
      <c r="A17" s="11">
        <v>10</v>
      </c>
      <c r="B17" s="34" t="s">
        <v>51</v>
      </c>
      <c r="C17" s="13">
        <v>1221</v>
      </c>
      <c r="D17" s="14">
        <f t="shared" si="18"/>
        <v>910</v>
      </c>
      <c r="E17" s="13">
        <v>298</v>
      </c>
      <c r="F17" s="13">
        <v>441</v>
      </c>
      <c r="G17" s="13">
        <v>171</v>
      </c>
      <c r="H17" s="35">
        <v>1784</v>
      </c>
      <c r="I17" s="16">
        <f t="shared" si="19"/>
        <v>1594896</v>
      </c>
      <c r="J17" s="16">
        <f t="shared" si="20"/>
        <v>5192510.4000000004</v>
      </c>
      <c r="K17" s="16">
        <f t="shared" si="21"/>
        <v>2745576</v>
      </c>
      <c r="L17" s="16">
        <f t="shared" si="0"/>
        <v>9532982.4000000004</v>
      </c>
      <c r="M17" s="17">
        <v>0.7</v>
      </c>
      <c r="N17" s="18">
        <f t="shared" si="1"/>
        <v>6673100</v>
      </c>
      <c r="O17" s="13"/>
      <c r="P17" s="14">
        <f t="shared" si="22"/>
        <v>0</v>
      </c>
      <c r="Q17" s="13"/>
      <c r="R17" s="13"/>
      <c r="S17" s="13"/>
      <c r="T17" s="19"/>
      <c r="U17" s="14">
        <f t="shared" si="32"/>
        <v>0</v>
      </c>
      <c r="V17" s="14">
        <f t="shared" si="33"/>
        <v>0</v>
      </c>
      <c r="W17" s="14">
        <f t="shared" si="34"/>
        <v>0</v>
      </c>
      <c r="X17" s="14">
        <f t="shared" si="5"/>
        <v>0</v>
      </c>
      <c r="Y17" s="11">
        <v>11</v>
      </c>
      <c r="Z17" s="20"/>
      <c r="AA17" s="21">
        <f t="shared" si="35"/>
        <v>0</v>
      </c>
      <c r="AB17" s="22">
        <v>0</v>
      </c>
      <c r="AC17" s="21">
        <f t="shared" si="6"/>
        <v>0</v>
      </c>
      <c r="AD17" s="14">
        <f t="shared" si="7"/>
        <v>0</v>
      </c>
      <c r="AE17" s="23">
        <f t="shared" si="23"/>
        <v>6673100</v>
      </c>
      <c r="AF17" s="24">
        <f t="shared" si="8"/>
        <v>6673100</v>
      </c>
      <c r="AG17" s="25">
        <f t="shared" si="24"/>
        <v>0</v>
      </c>
      <c r="AH17" s="21">
        <f t="shared" si="9"/>
        <v>0.2</v>
      </c>
      <c r="AI17" s="26">
        <f t="shared" si="10"/>
        <v>228300</v>
      </c>
      <c r="AJ17" s="18">
        <f t="shared" si="11"/>
        <v>273900</v>
      </c>
      <c r="AK17" s="27">
        <f t="shared" si="12"/>
        <v>6947000</v>
      </c>
      <c r="AL17" s="28">
        <f t="shared" si="13"/>
        <v>6947</v>
      </c>
      <c r="AM17" s="28">
        <f t="shared" si="14"/>
        <v>6673.1</v>
      </c>
      <c r="AN17" s="29">
        <f t="shared" si="15"/>
        <v>273.89999999999998</v>
      </c>
      <c r="AO17" s="30">
        <v>8809.2999999999993</v>
      </c>
      <c r="AP17" s="31">
        <f t="shared" si="16"/>
        <v>9161.7000000000007</v>
      </c>
      <c r="AQ17" s="31">
        <v>7575.3</v>
      </c>
      <c r="AR17" s="31">
        <v>7305</v>
      </c>
      <c r="AS17" s="31">
        <v>270.3</v>
      </c>
      <c r="AT17" s="31">
        <f t="shared" si="25"/>
        <v>-628.30000000000018</v>
      </c>
      <c r="AU17" s="31">
        <f t="shared" si="17"/>
        <v>-631.89999999999964</v>
      </c>
      <c r="AV17" s="32">
        <f t="shared" si="17"/>
        <v>3.5999999999999659</v>
      </c>
      <c r="AW17" s="31">
        <f t="shared" si="26"/>
        <v>770</v>
      </c>
      <c r="AX17" s="31">
        <f t="shared" si="27"/>
        <v>5875.5999999999995</v>
      </c>
      <c r="AY17" s="31">
        <v>5643.9</v>
      </c>
      <c r="AZ17" s="31">
        <v>231.7</v>
      </c>
      <c r="BA17" s="31">
        <f t="shared" si="28"/>
        <v>5875.5999999999995</v>
      </c>
      <c r="BB17" s="31">
        <f t="shared" si="29"/>
        <v>5875.5999999999995</v>
      </c>
    </row>
    <row r="18" spans="1:54" s="33" customFormat="1" x14ac:dyDescent="0.2">
      <c r="A18" s="11">
        <v>11</v>
      </c>
      <c r="B18" s="34" t="s">
        <v>52</v>
      </c>
      <c r="C18" s="13">
        <v>4280</v>
      </c>
      <c r="D18" s="14">
        <f t="shared" si="18"/>
        <v>2152</v>
      </c>
      <c r="E18" s="13">
        <v>828</v>
      </c>
      <c r="F18" s="13">
        <v>997</v>
      </c>
      <c r="G18" s="13">
        <v>327</v>
      </c>
      <c r="H18" s="15">
        <f t="shared" ref="H18:H25" si="37">ROUND(1936.9*1.04,1)</f>
        <v>2014.4</v>
      </c>
      <c r="I18" s="16">
        <f t="shared" si="19"/>
        <v>5003769.5999999996</v>
      </c>
      <c r="J18" s="16">
        <f t="shared" si="20"/>
        <v>13255154.880000001</v>
      </c>
      <c r="K18" s="16">
        <f t="shared" si="21"/>
        <v>5928379.2000000002</v>
      </c>
      <c r="L18" s="16">
        <f t="shared" si="0"/>
        <v>24187303.68</v>
      </c>
      <c r="M18" s="17">
        <v>0.7</v>
      </c>
      <c r="N18" s="18">
        <f t="shared" si="1"/>
        <v>16931100</v>
      </c>
      <c r="O18" s="13"/>
      <c r="P18" s="14">
        <f t="shared" si="22"/>
        <v>0</v>
      </c>
      <c r="Q18" s="13"/>
      <c r="R18" s="13"/>
      <c r="S18" s="13"/>
      <c r="T18" s="19"/>
      <c r="U18" s="14">
        <f t="shared" si="32"/>
        <v>0</v>
      </c>
      <c r="V18" s="14">
        <f t="shared" si="33"/>
        <v>0</v>
      </c>
      <c r="W18" s="14">
        <f t="shared" si="34"/>
        <v>0</v>
      </c>
      <c r="X18" s="14">
        <f t="shared" si="5"/>
        <v>0</v>
      </c>
      <c r="Y18" s="11">
        <v>11</v>
      </c>
      <c r="Z18" s="20"/>
      <c r="AA18" s="21">
        <f t="shared" si="35"/>
        <v>0</v>
      </c>
      <c r="AB18" s="22">
        <v>0</v>
      </c>
      <c r="AC18" s="21">
        <f t="shared" si="6"/>
        <v>0</v>
      </c>
      <c r="AD18" s="14">
        <f t="shared" si="7"/>
        <v>0</v>
      </c>
      <c r="AE18" s="23">
        <f t="shared" si="23"/>
        <v>16931100</v>
      </c>
      <c r="AF18" s="24">
        <f t="shared" si="8"/>
        <v>16931100</v>
      </c>
      <c r="AG18" s="25">
        <f t="shared" si="24"/>
        <v>0</v>
      </c>
      <c r="AH18" s="21">
        <f t="shared" si="9"/>
        <v>0.7</v>
      </c>
      <c r="AI18" s="26">
        <f t="shared" si="10"/>
        <v>799000</v>
      </c>
      <c r="AJ18" s="18">
        <f t="shared" si="11"/>
        <v>958800</v>
      </c>
      <c r="AK18" s="27">
        <f t="shared" si="12"/>
        <v>17889900</v>
      </c>
      <c r="AL18" s="28">
        <f t="shared" si="13"/>
        <v>17889.899999999998</v>
      </c>
      <c r="AM18" s="28">
        <f t="shared" si="14"/>
        <v>16931.099999999999</v>
      </c>
      <c r="AN18" s="29">
        <f t="shared" si="15"/>
        <v>958.8</v>
      </c>
      <c r="AO18" s="30">
        <v>14962.2</v>
      </c>
      <c r="AP18" s="31">
        <f t="shared" si="16"/>
        <v>15560.7</v>
      </c>
      <c r="AQ18" s="31">
        <v>19669</v>
      </c>
      <c r="AR18" s="31">
        <v>18722.8</v>
      </c>
      <c r="AS18" s="31">
        <v>946.2</v>
      </c>
      <c r="AT18" s="31">
        <f t="shared" si="25"/>
        <v>-1779.1000000000022</v>
      </c>
      <c r="AU18" s="31">
        <f t="shared" si="17"/>
        <v>-1791.7000000000007</v>
      </c>
      <c r="AV18" s="32">
        <f t="shared" si="17"/>
        <v>12.599999999999909</v>
      </c>
      <c r="AW18" s="31">
        <f t="shared" si="26"/>
        <v>1820</v>
      </c>
      <c r="AX18" s="31">
        <f t="shared" si="27"/>
        <v>15130.699999999999</v>
      </c>
      <c r="AY18" s="31">
        <v>14319.8</v>
      </c>
      <c r="AZ18" s="31">
        <v>810.9</v>
      </c>
      <c r="BA18" s="31">
        <f t="shared" si="28"/>
        <v>15130.699999999999</v>
      </c>
      <c r="BB18" s="31">
        <f t="shared" si="29"/>
        <v>15130.699999999999</v>
      </c>
    </row>
    <row r="19" spans="1:54" s="33" customFormat="1" x14ac:dyDescent="0.2">
      <c r="A19" s="11">
        <v>12</v>
      </c>
      <c r="B19" s="34" t="s">
        <v>53</v>
      </c>
      <c r="C19" s="13">
        <v>2685</v>
      </c>
      <c r="D19" s="14">
        <f t="shared" si="18"/>
        <v>1483</v>
      </c>
      <c r="E19" s="13">
        <v>479</v>
      </c>
      <c r="F19" s="13">
        <v>692</v>
      </c>
      <c r="G19" s="13">
        <v>312</v>
      </c>
      <c r="H19" s="15">
        <f t="shared" si="37"/>
        <v>2014.4</v>
      </c>
      <c r="I19" s="16">
        <f t="shared" si="19"/>
        <v>2894692.8</v>
      </c>
      <c r="J19" s="16">
        <f t="shared" si="20"/>
        <v>9200167.6799999997</v>
      </c>
      <c r="K19" s="16">
        <f t="shared" si="21"/>
        <v>5656435.2000000002</v>
      </c>
      <c r="L19" s="16">
        <f t="shared" si="0"/>
        <v>17751295.68</v>
      </c>
      <c r="M19" s="17">
        <v>0.47</v>
      </c>
      <c r="N19" s="18">
        <f t="shared" si="1"/>
        <v>8343100</v>
      </c>
      <c r="O19" s="13"/>
      <c r="P19" s="14">
        <f t="shared" si="22"/>
        <v>0</v>
      </c>
      <c r="Q19" s="13"/>
      <c r="R19" s="13"/>
      <c r="S19" s="13"/>
      <c r="T19" s="19"/>
      <c r="U19" s="14">
        <f t="shared" si="32"/>
        <v>0</v>
      </c>
      <c r="V19" s="14">
        <f t="shared" si="33"/>
        <v>0</v>
      </c>
      <c r="W19" s="14">
        <f t="shared" si="34"/>
        <v>0</v>
      </c>
      <c r="X19" s="14">
        <f t="shared" si="5"/>
        <v>0</v>
      </c>
      <c r="Y19" s="11">
        <v>11</v>
      </c>
      <c r="Z19" s="20"/>
      <c r="AA19" s="21">
        <f t="shared" si="35"/>
        <v>0</v>
      </c>
      <c r="AB19" s="22">
        <v>0</v>
      </c>
      <c r="AC19" s="21">
        <f t="shared" si="6"/>
        <v>0</v>
      </c>
      <c r="AD19" s="14">
        <f t="shared" si="7"/>
        <v>0</v>
      </c>
      <c r="AE19" s="23">
        <f t="shared" si="23"/>
        <v>8343100</v>
      </c>
      <c r="AF19" s="24">
        <f t="shared" si="8"/>
        <v>8343100</v>
      </c>
      <c r="AG19" s="25">
        <f t="shared" si="24"/>
        <v>0</v>
      </c>
      <c r="AH19" s="21">
        <f t="shared" si="9"/>
        <v>0.4</v>
      </c>
      <c r="AI19" s="26">
        <f t="shared" si="10"/>
        <v>456600</v>
      </c>
      <c r="AJ19" s="18">
        <f t="shared" si="11"/>
        <v>547900</v>
      </c>
      <c r="AK19" s="27">
        <f t="shared" si="12"/>
        <v>8891000</v>
      </c>
      <c r="AL19" s="28">
        <f t="shared" si="13"/>
        <v>8891</v>
      </c>
      <c r="AM19" s="28">
        <f t="shared" si="14"/>
        <v>8343.1</v>
      </c>
      <c r="AN19" s="29">
        <f t="shared" si="15"/>
        <v>547.9</v>
      </c>
      <c r="AO19" s="30">
        <v>10030.700000000001</v>
      </c>
      <c r="AP19" s="31">
        <f t="shared" si="16"/>
        <v>10431.9</v>
      </c>
      <c r="AQ19" s="31">
        <v>9934.5</v>
      </c>
      <c r="AR19" s="31">
        <v>9258.7000000000007</v>
      </c>
      <c r="AS19" s="31">
        <v>675.8</v>
      </c>
      <c r="AT19" s="31">
        <f t="shared" si="25"/>
        <v>-1043.5</v>
      </c>
      <c r="AU19" s="31">
        <f t="shared" si="17"/>
        <v>-915.60000000000036</v>
      </c>
      <c r="AV19" s="32">
        <f t="shared" si="17"/>
        <v>-127.89999999999998</v>
      </c>
      <c r="AW19" s="31">
        <f t="shared" si="26"/>
        <v>1254</v>
      </c>
      <c r="AX19" s="31">
        <f t="shared" si="27"/>
        <v>7519.7999999999993</v>
      </c>
      <c r="AY19" s="31">
        <v>7056.4</v>
      </c>
      <c r="AZ19" s="31">
        <v>463.4</v>
      </c>
      <c r="BA19" s="31">
        <f t="shared" si="28"/>
        <v>7519.7999999999993</v>
      </c>
      <c r="BB19" s="31">
        <f t="shared" si="29"/>
        <v>7519.7999999999993</v>
      </c>
    </row>
    <row r="20" spans="1:54" s="33" customFormat="1" x14ac:dyDescent="0.2">
      <c r="A20" s="11">
        <v>13</v>
      </c>
      <c r="B20" s="34" t="s">
        <v>54</v>
      </c>
      <c r="C20" s="13">
        <v>1420</v>
      </c>
      <c r="D20" s="14">
        <f t="shared" si="18"/>
        <v>1193</v>
      </c>
      <c r="E20" s="13">
        <v>444</v>
      </c>
      <c r="F20" s="13">
        <v>481</v>
      </c>
      <c r="G20" s="13">
        <v>268</v>
      </c>
      <c r="H20" s="37">
        <v>1900</v>
      </c>
      <c r="I20" s="16">
        <f t="shared" si="19"/>
        <v>2530800</v>
      </c>
      <c r="J20" s="16">
        <f t="shared" si="20"/>
        <v>6031740</v>
      </c>
      <c r="K20" s="16">
        <f t="shared" si="21"/>
        <v>4582800</v>
      </c>
      <c r="L20" s="16">
        <f t="shared" si="0"/>
        <v>13145340</v>
      </c>
      <c r="M20" s="17">
        <v>0.5</v>
      </c>
      <c r="N20" s="18">
        <f t="shared" si="1"/>
        <v>6572700</v>
      </c>
      <c r="O20" s="13"/>
      <c r="P20" s="14">
        <f t="shared" si="22"/>
        <v>0</v>
      </c>
      <c r="Q20" s="13"/>
      <c r="R20" s="13"/>
      <c r="S20" s="13"/>
      <c r="T20" s="19"/>
      <c r="U20" s="14">
        <f t="shared" si="32"/>
        <v>0</v>
      </c>
      <c r="V20" s="14">
        <f t="shared" si="33"/>
        <v>0</v>
      </c>
      <c r="W20" s="14">
        <f t="shared" si="34"/>
        <v>0</v>
      </c>
      <c r="X20" s="14">
        <f t="shared" si="5"/>
        <v>0</v>
      </c>
      <c r="Y20" s="11">
        <v>11</v>
      </c>
      <c r="Z20" s="20"/>
      <c r="AA20" s="21">
        <f t="shared" si="35"/>
        <v>0</v>
      </c>
      <c r="AB20" s="22">
        <v>0</v>
      </c>
      <c r="AC20" s="21">
        <f t="shared" si="6"/>
        <v>0</v>
      </c>
      <c r="AD20" s="14">
        <f t="shared" si="7"/>
        <v>0</v>
      </c>
      <c r="AE20" s="23">
        <f t="shared" si="23"/>
        <v>6572700</v>
      </c>
      <c r="AF20" s="24">
        <f t="shared" si="8"/>
        <v>6572700</v>
      </c>
      <c r="AG20" s="25">
        <f t="shared" si="24"/>
        <v>0</v>
      </c>
      <c r="AH20" s="21">
        <f t="shared" si="9"/>
        <v>0.2</v>
      </c>
      <c r="AI20" s="26">
        <f t="shared" si="10"/>
        <v>228300</v>
      </c>
      <c r="AJ20" s="18">
        <f t="shared" si="11"/>
        <v>273900</v>
      </c>
      <c r="AK20" s="27">
        <f t="shared" si="12"/>
        <v>6846600</v>
      </c>
      <c r="AL20" s="28">
        <f t="shared" si="13"/>
        <v>6846.5999999999995</v>
      </c>
      <c r="AM20" s="28">
        <f t="shared" si="14"/>
        <v>6572.7</v>
      </c>
      <c r="AN20" s="29">
        <f t="shared" si="15"/>
        <v>273.89999999999998</v>
      </c>
      <c r="AO20" s="30">
        <v>8510.5</v>
      </c>
      <c r="AP20" s="31">
        <f t="shared" si="16"/>
        <v>8850.9</v>
      </c>
      <c r="AQ20" s="31">
        <v>6788.6</v>
      </c>
      <c r="AR20" s="31">
        <v>6518.3</v>
      </c>
      <c r="AS20" s="31">
        <v>270.3</v>
      </c>
      <c r="AT20" s="31">
        <f t="shared" si="25"/>
        <v>57.999999999999091</v>
      </c>
      <c r="AU20" s="31">
        <f t="shared" si="17"/>
        <v>54.399999999999636</v>
      </c>
      <c r="AV20" s="32">
        <f t="shared" si="17"/>
        <v>3.5999999999999659</v>
      </c>
      <c r="AW20" s="31">
        <f t="shared" si="26"/>
        <v>1009</v>
      </c>
      <c r="AX20" s="31">
        <f t="shared" si="27"/>
        <v>5790.7</v>
      </c>
      <c r="AY20" s="31">
        <v>5559</v>
      </c>
      <c r="AZ20" s="31">
        <v>231.7</v>
      </c>
      <c r="BA20" s="31">
        <f t="shared" si="28"/>
        <v>5790.7</v>
      </c>
      <c r="BB20" s="31">
        <f t="shared" si="29"/>
        <v>5790.7</v>
      </c>
    </row>
    <row r="21" spans="1:54" s="33" customFormat="1" x14ac:dyDescent="0.2">
      <c r="A21" s="11">
        <v>14</v>
      </c>
      <c r="B21" s="34" t="s">
        <v>55</v>
      </c>
      <c r="C21" s="13">
        <v>2755</v>
      </c>
      <c r="D21" s="14">
        <f t="shared" si="18"/>
        <v>1148</v>
      </c>
      <c r="E21" s="13">
        <v>384</v>
      </c>
      <c r="F21" s="13">
        <v>525</v>
      </c>
      <c r="G21" s="13">
        <v>239</v>
      </c>
      <c r="H21" s="15">
        <v>2014.4</v>
      </c>
      <c r="I21" s="16">
        <f t="shared" si="19"/>
        <v>2320588.7999999998</v>
      </c>
      <c r="J21" s="16">
        <f t="shared" si="20"/>
        <v>6979896</v>
      </c>
      <c r="K21" s="16">
        <f t="shared" si="21"/>
        <v>4332974.4000000004</v>
      </c>
      <c r="L21" s="16">
        <f t="shared" si="0"/>
        <v>13633459.200000001</v>
      </c>
      <c r="M21" s="17">
        <v>0.71</v>
      </c>
      <c r="N21" s="18">
        <f t="shared" si="1"/>
        <v>9679800</v>
      </c>
      <c r="O21" s="13"/>
      <c r="P21" s="14">
        <f t="shared" si="22"/>
        <v>0</v>
      </c>
      <c r="Q21" s="13"/>
      <c r="R21" s="13"/>
      <c r="S21" s="13"/>
      <c r="T21" s="19"/>
      <c r="U21" s="14">
        <f t="shared" si="32"/>
        <v>0</v>
      </c>
      <c r="V21" s="14">
        <f t="shared" si="33"/>
        <v>0</v>
      </c>
      <c r="W21" s="14">
        <f t="shared" si="34"/>
        <v>0</v>
      </c>
      <c r="X21" s="14">
        <f t="shared" si="5"/>
        <v>0</v>
      </c>
      <c r="Y21" s="11">
        <v>11</v>
      </c>
      <c r="Z21" s="20"/>
      <c r="AA21" s="21">
        <f t="shared" si="35"/>
        <v>0</v>
      </c>
      <c r="AB21" s="22">
        <v>0</v>
      </c>
      <c r="AC21" s="21">
        <f t="shared" si="6"/>
        <v>0</v>
      </c>
      <c r="AD21" s="14">
        <f t="shared" si="7"/>
        <v>0</v>
      </c>
      <c r="AE21" s="38">
        <f t="shared" si="23"/>
        <v>9679800</v>
      </c>
      <c r="AF21" s="24">
        <f t="shared" si="8"/>
        <v>9679800</v>
      </c>
      <c r="AG21" s="25">
        <f t="shared" si="24"/>
        <v>0</v>
      </c>
      <c r="AH21" s="21">
        <f t="shared" si="9"/>
        <v>0.5</v>
      </c>
      <c r="AI21" s="26">
        <f t="shared" si="10"/>
        <v>570700</v>
      </c>
      <c r="AJ21" s="18">
        <f t="shared" si="11"/>
        <v>684800</v>
      </c>
      <c r="AK21" s="27">
        <f t="shared" si="12"/>
        <v>10364600</v>
      </c>
      <c r="AL21" s="28">
        <f t="shared" si="13"/>
        <v>10364.599999999999</v>
      </c>
      <c r="AM21" s="39">
        <f t="shared" si="14"/>
        <v>9679.7999999999993</v>
      </c>
      <c r="AN21" s="29">
        <f t="shared" si="15"/>
        <v>684.8</v>
      </c>
      <c r="AO21" s="30">
        <v>10375.1</v>
      </c>
      <c r="AP21" s="31">
        <f t="shared" si="16"/>
        <v>10790.1</v>
      </c>
      <c r="AQ21" s="31">
        <v>8830.5</v>
      </c>
      <c r="AR21" s="31">
        <v>8289.7999999999993</v>
      </c>
      <c r="AS21" s="31">
        <v>540.70000000000005</v>
      </c>
      <c r="AT21" s="31">
        <f t="shared" si="25"/>
        <v>1534.0999999999985</v>
      </c>
      <c r="AU21" s="31">
        <f t="shared" si="17"/>
        <v>1390</v>
      </c>
      <c r="AV21" s="32">
        <f t="shared" si="17"/>
        <v>144.09999999999991</v>
      </c>
      <c r="AW21" s="31">
        <f t="shared" si="26"/>
        <v>971</v>
      </c>
      <c r="AX21" s="31">
        <f t="shared" si="27"/>
        <v>8766.1</v>
      </c>
      <c r="AY21" s="31">
        <v>8186.9</v>
      </c>
      <c r="AZ21" s="31">
        <v>579.20000000000005</v>
      </c>
      <c r="BA21" s="31">
        <f t="shared" si="28"/>
        <v>8766.1</v>
      </c>
      <c r="BB21" s="31">
        <f t="shared" si="29"/>
        <v>8766.1</v>
      </c>
    </row>
    <row r="22" spans="1:54" s="33" customFormat="1" x14ac:dyDescent="0.2">
      <c r="A22" s="11">
        <v>15</v>
      </c>
      <c r="B22" s="34" t="s">
        <v>56</v>
      </c>
      <c r="C22" s="13">
        <v>1709</v>
      </c>
      <c r="D22" s="14">
        <f t="shared" si="18"/>
        <v>1386</v>
      </c>
      <c r="E22" s="13">
        <v>524</v>
      </c>
      <c r="F22" s="13">
        <v>618</v>
      </c>
      <c r="G22" s="13">
        <v>244</v>
      </c>
      <c r="H22" s="15">
        <f t="shared" si="37"/>
        <v>2014.4</v>
      </c>
      <c r="I22" s="16">
        <f t="shared" si="19"/>
        <v>3166636.8</v>
      </c>
      <c r="J22" s="16">
        <f t="shared" si="20"/>
        <v>8216334.7199999997</v>
      </c>
      <c r="K22" s="16">
        <f t="shared" si="21"/>
        <v>4423622.4000000004</v>
      </c>
      <c r="L22" s="16">
        <f t="shared" si="0"/>
        <v>15806593.92</v>
      </c>
      <c r="M22" s="17">
        <v>0.75</v>
      </c>
      <c r="N22" s="18">
        <f t="shared" si="1"/>
        <v>11854900</v>
      </c>
      <c r="O22" s="13"/>
      <c r="P22" s="14">
        <f t="shared" si="22"/>
        <v>0</v>
      </c>
      <c r="Q22" s="13"/>
      <c r="R22" s="13"/>
      <c r="S22" s="13"/>
      <c r="T22" s="19"/>
      <c r="U22" s="14">
        <f t="shared" si="32"/>
        <v>0</v>
      </c>
      <c r="V22" s="14">
        <f t="shared" si="33"/>
        <v>0</v>
      </c>
      <c r="W22" s="14">
        <f t="shared" si="34"/>
        <v>0</v>
      </c>
      <c r="X22" s="14">
        <f t="shared" si="5"/>
        <v>0</v>
      </c>
      <c r="Y22" s="11">
        <v>11</v>
      </c>
      <c r="Z22" s="20"/>
      <c r="AA22" s="21">
        <f t="shared" si="35"/>
        <v>0</v>
      </c>
      <c r="AB22" s="22">
        <v>0</v>
      </c>
      <c r="AC22" s="21">
        <f t="shared" si="6"/>
        <v>0</v>
      </c>
      <c r="AD22" s="14">
        <f t="shared" si="7"/>
        <v>0</v>
      </c>
      <c r="AE22" s="23">
        <f t="shared" si="23"/>
        <v>11854900</v>
      </c>
      <c r="AF22" s="24">
        <f t="shared" si="8"/>
        <v>11854900</v>
      </c>
      <c r="AG22" s="25">
        <f t="shared" si="24"/>
        <v>0</v>
      </c>
      <c r="AH22" s="21">
        <f t="shared" si="9"/>
        <v>0.3</v>
      </c>
      <c r="AI22" s="26">
        <f t="shared" si="10"/>
        <v>342400</v>
      </c>
      <c r="AJ22" s="18">
        <f t="shared" si="11"/>
        <v>410900</v>
      </c>
      <c r="AK22" s="27">
        <f t="shared" si="12"/>
        <v>12265800</v>
      </c>
      <c r="AL22" s="28">
        <f t="shared" si="13"/>
        <v>12265.8</v>
      </c>
      <c r="AM22" s="28">
        <f t="shared" si="14"/>
        <v>11854.9</v>
      </c>
      <c r="AN22" s="29">
        <f t="shared" si="15"/>
        <v>410.9</v>
      </c>
      <c r="AO22" s="30">
        <v>9362.5</v>
      </c>
      <c r="AP22" s="31">
        <f t="shared" si="16"/>
        <v>9737</v>
      </c>
      <c r="AQ22" s="31">
        <v>10180.6</v>
      </c>
      <c r="AR22" s="31">
        <v>9775.1</v>
      </c>
      <c r="AS22" s="31">
        <v>405.5</v>
      </c>
      <c r="AT22" s="31">
        <f t="shared" si="25"/>
        <v>2085.1999999999989</v>
      </c>
      <c r="AU22" s="31">
        <f t="shared" si="17"/>
        <v>2079.7999999999993</v>
      </c>
      <c r="AV22" s="32">
        <f t="shared" si="17"/>
        <v>5.3999999999999773</v>
      </c>
      <c r="AW22" s="31">
        <f t="shared" si="26"/>
        <v>1172</v>
      </c>
      <c r="AX22" s="31">
        <f t="shared" si="27"/>
        <v>10374</v>
      </c>
      <c r="AY22" s="31">
        <v>10026.5</v>
      </c>
      <c r="AZ22" s="31">
        <v>347.5</v>
      </c>
      <c r="BA22" s="31">
        <f t="shared" si="28"/>
        <v>10374</v>
      </c>
      <c r="BB22" s="31">
        <f t="shared" si="29"/>
        <v>10374</v>
      </c>
    </row>
    <row r="23" spans="1:54" s="33" customFormat="1" x14ac:dyDescent="0.2">
      <c r="A23" s="11">
        <v>16</v>
      </c>
      <c r="B23" s="34" t="s">
        <v>57</v>
      </c>
      <c r="C23" s="13">
        <v>3772</v>
      </c>
      <c r="D23" s="14">
        <f t="shared" si="18"/>
        <v>2356</v>
      </c>
      <c r="E23" s="13">
        <v>835</v>
      </c>
      <c r="F23" s="13">
        <v>1137</v>
      </c>
      <c r="G23" s="13">
        <v>384</v>
      </c>
      <c r="H23" s="15">
        <f t="shared" si="37"/>
        <v>2014.4</v>
      </c>
      <c r="I23" s="16">
        <f t="shared" si="19"/>
        <v>5046072</v>
      </c>
      <c r="J23" s="16">
        <f t="shared" si="20"/>
        <v>15116460.48</v>
      </c>
      <c r="K23" s="16">
        <f t="shared" si="21"/>
        <v>6961766.4000000004</v>
      </c>
      <c r="L23" s="16">
        <f t="shared" si="0"/>
        <v>27124298.880000003</v>
      </c>
      <c r="M23" s="17">
        <v>0.61</v>
      </c>
      <c r="N23" s="18">
        <f>ROUND(L23*M23,-2)</f>
        <v>16545800</v>
      </c>
      <c r="O23" s="13"/>
      <c r="P23" s="14">
        <f t="shared" si="22"/>
        <v>0</v>
      </c>
      <c r="Q23" s="13"/>
      <c r="R23" s="13"/>
      <c r="S23" s="13"/>
      <c r="T23" s="19"/>
      <c r="U23" s="14">
        <f t="shared" si="32"/>
        <v>0</v>
      </c>
      <c r="V23" s="14">
        <f t="shared" si="33"/>
        <v>0</v>
      </c>
      <c r="W23" s="14">
        <f t="shared" si="34"/>
        <v>0</v>
      </c>
      <c r="X23" s="14">
        <f t="shared" si="5"/>
        <v>0</v>
      </c>
      <c r="Y23" s="11">
        <v>11</v>
      </c>
      <c r="Z23" s="20"/>
      <c r="AA23" s="21">
        <f t="shared" si="35"/>
        <v>0</v>
      </c>
      <c r="AB23" s="22">
        <v>0</v>
      </c>
      <c r="AC23" s="21">
        <f t="shared" si="6"/>
        <v>0</v>
      </c>
      <c r="AD23" s="14">
        <f t="shared" si="7"/>
        <v>0</v>
      </c>
      <c r="AE23" s="23">
        <f t="shared" si="23"/>
        <v>16545800</v>
      </c>
      <c r="AF23" s="24">
        <f t="shared" si="8"/>
        <v>16545800</v>
      </c>
      <c r="AG23" s="25">
        <f t="shared" si="24"/>
        <v>0</v>
      </c>
      <c r="AH23" s="21">
        <f t="shared" si="9"/>
        <v>0.6</v>
      </c>
      <c r="AI23" s="26">
        <f t="shared" si="10"/>
        <v>684800</v>
      </c>
      <c r="AJ23" s="18">
        <f t="shared" si="11"/>
        <v>821800</v>
      </c>
      <c r="AK23" s="27">
        <f t="shared" si="12"/>
        <v>17367600</v>
      </c>
      <c r="AL23" s="28">
        <f t="shared" si="13"/>
        <v>17367.599999999999</v>
      </c>
      <c r="AM23" s="28">
        <f t="shared" si="14"/>
        <v>16545.8</v>
      </c>
      <c r="AN23" s="29">
        <f t="shared" si="15"/>
        <v>821.8</v>
      </c>
      <c r="AO23" s="30">
        <v>18913.099999999999</v>
      </c>
      <c r="AP23" s="31">
        <f t="shared" si="16"/>
        <v>19669.599999999999</v>
      </c>
      <c r="AQ23" s="31">
        <v>16675.099999999999</v>
      </c>
      <c r="AR23" s="31">
        <v>15728.9</v>
      </c>
      <c r="AS23" s="31">
        <v>946.2</v>
      </c>
      <c r="AT23" s="31">
        <f t="shared" si="25"/>
        <v>692.5</v>
      </c>
      <c r="AU23" s="31">
        <f t="shared" si="17"/>
        <v>816.89999999999964</v>
      </c>
      <c r="AV23" s="32">
        <f t="shared" si="17"/>
        <v>-124.40000000000009</v>
      </c>
      <c r="AW23" s="31">
        <f t="shared" si="26"/>
        <v>1993</v>
      </c>
      <c r="AX23" s="31">
        <f t="shared" si="27"/>
        <v>14689.1</v>
      </c>
      <c r="AY23" s="31">
        <v>13994</v>
      </c>
      <c r="AZ23" s="31">
        <v>695.1</v>
      </c>
      <c r="BA23" s="31">
        <f t="shared" si="28"/>
        <v>14689.1</v>
      </c>
      <c r="BB23" s="31">
        <f t="shared" si="29"/>
        <v>14689.1</v>
      </c>
    </row>
    <row r="24" spans="1:54" s="33" customFormat="1" x14ac:dyDescent="0.2">
      <c r="A24" s="11">
        <v>17</v>
      </c>
      <c r="B24" s="34" t="s">
        <v>58</v>
      </c>
      <c r="C24" s="13">
        <v>5543</v>
      </c>
      <c r="D24" s="14">
        <f t="shared" si="18"/>
        <v>3190</v>
      </c>
      <c r="E24" s="13">
        <v>1190</v>
      </c>
      <c r="F24" s="13">
        <v>1450</v>
      </c>
      <c r="G24" s="13">
        <v>550</v>
      </c>
      <c r="H24" s="15">
        <f t="shared" si="37"/>
        <v>2014.4</v>
      </c>
      <c r="I24" s="16">
        <f t="shared" si="19"/>
        <v>7191408</v>
      </c>
      <c r="J24" s="16">
        <f t="shared" si="20"/>
        <v>19277808</v>
      </c>
      <c r="K24" s="16">
        <f t="shared" si="21"/>
        <v>9971280</v>
      </c>
      <c r="L24" s="16">
        <f t="shared" si="0"/>
        <v>36440496</v>
      </c>
      <c r="M24" s="17">
        <v>0.65</v>
      </c>
      <c r="N24" s="18">
        <f t="shared" si="1"/>
        <v>23686300</v>
      </c>
      <c r="O24" s="13"/>
      <c r="P24" s="14">
        <f t="shared" si="22"/>
        <v>0</v>
      </c>
      <c r="Q24" s="13"/>
      <c r="R24" s="13"/>
      <c r="S24" s="13"/>
      <c r="T24" s="19"/>
      <c r="U24" s="14">
        <f t="shared" si="32"/>
        <v>0</v>
      </c>
      <c r="V24" s="14">
        <f t="shared" si="33"/>
        <v>0</v>
      </c>
      <c r="W24" s="14">
        <f t="shared" si="34"/>
        <v>0</v>
      </c>
      <c r="X24" s="14">
        <f t="shared" si="5"/>
        <v>0</v>
      </c>
      <c r="Y24" s="11">
        <v>11</v>
      </c>
      <c r="Z24" s="20"/>
      <c r="AA24" s="21">
        <f t="shared" si="35"/>
        <v>0</v>
      </c>
      <c r="AB24" s="22">
        <v>0</v>
      </c>
      <c r="AC24" s="21">
        <f t="shared" si="6"/>
        <v>0</v>
      </c>
      <c r="AD24" s="14">
        <f t="shared" si="7"/>
        <v>0</v>
      </c>
      <c r="AE24" s="23">
        <f t="shared" si="23"/>
        <v>23686300</v>
      </c>
      <c r="AF24" s="24">
        <f t="shared" si="8"/>
        <v>23686300</v>
      </c>
      <c r="AG24" s="25">
        <f t="shared" si="24"/>
        <v>0</v>
      </c>
      <c r="AH24" s="21">
        <f t="shared" si="9"/>
        <v>0.9</v>
      </c>
      <c r="AI24" s="26">
        <f t="shared" si="10"/>
        <v>1027300</v>
      </c>
      <c r="AJ24" s="18">
        <f t="shared" si="11"/>
        <v>1232700</v>
      </c>
      <c r="AK24" s="27">
        <f t="shared" si="12"/>
        <v>24919000</v>
      </c>
      <c r="AL24" s="28">
        <f t="shared" si="13"/>
        <v>24919</v>
      </c>
      <c r="AM24" s="28">
        <f t="shared" si="14"/>
        <v>23686.3</v>
      </c>
      <c r="AN24" s="29">
        <f t="shared" si="15"/>
        <v>1232.7</v>
      </c>
      <c r="AO24" s="30">
        <v>20120.5</v>
      </c>
      <c r="AP24" s="31">
        <f t="shared" si="16"/>
        <v>20925.3</v>
      </c>
      <c r="AQ24" s="31">
        <v>21360.7</v>
      </c>
      <c r="AR24" s="31">
        <v>20144.2</v>
      </c>
      <c r="AS24" s="31">
        <v>1216.5</v>
      </c>
      <c r="AT24" s="31">
        <f t="shared" si="25"/>
        <v>3558.2999999999993</v>
      </c>
      <c r="AU24" s="31">
        <f t="shared" si="25"/>
        <v>3542.0999999999985</v>
      </c>
      <c r="AV24" s="32">
        <f t="shared" si="25"/>
        <v>16.200000000000045</v>
      </c>
      <c r="AW24" s="31">
        <f t="shared" si="26"/>
        <v>2698</v>
      </c>
      <c r="AX24" s="31">
        <f t="shared" si="27"/>
        <v>21075.8</v>
      </c>
      <c r="AY24" s="31">
        <v>20033.2</v>
      </c>
      <c r="AZ24" s="31">
        <v>1042.5999999999999</v>
      </c>
      <c r="BA24" s="31">
        <f t="shared" si="28"/>
        <v>21075.8</v>
      </c>
      <c r="BB24" s="31">
        <f t="shared" si="29"/>
        <v>21075.8</v>
      </c>
    </row>
    <row r="25" spans="1:54" s="33" customFormat="1" x14ac:dyDescent="0.2">
      <c r="A25" s="11">
        <v>18</v>
      </c>
      <c r="B25" s="34" t="s">
        <v>59</v>
      </c>
      <c r="C25" s="13">
        <v>3669</v>
      </c>
      <c r="D25" s="14">
        <f t="shared" si="18"/>
        <v>900</v>
      </c>
      <c r="E25" s="13">
        <v>285</v>
      </c>
      <c r="F25" s="13">
        <v>440</v>
      </c>
      <c r="G25" s="13">
        <v>175</v>
      </c>
      <c r="H25" s="15">
        <f t="shared" si="37"/>
        <v>2014.4</v>
      </c>
      <c r="I25" s="16">
        <f t="shared" si="19"/>
        <v>1722312</v>
      </c>
      <c r="J25" s="16">
        <f t="shared" si="20"/>
        <v>5849817.5999999996</v>
      </c>
      <c r="K25" s="16">
        <f t="shared" si="21"/>
        <v>3172680</v>
      </c>
      <c r="L25" s="16">
        <f t="shared" si="0"/>
        <v>10744809.6</v>
      </c>
      <c r="M25" s="17">
        <v>0.7</v>
      </c>
      <c r="N25" s="18">
        <f t="shared" si="1"/>
        <v>7521400</v>
      </c>
      <c r="O25" s="13"/>
      <c r="P25" s="14">
        <f t="shared" si="22"/>
        <v>0</v>
      </c>
      <c r="Q25" s="13">
        <v>0</v>
      </c>
      <c r="R25" s="13"/>
      <c r="S25" s="13"/>
      <c r="T25" s="15"/>
      <c r="U25" s="14">
        <f t="shared" si="32"/>
        <v>0</v>
      </c>
      <c r="V25" s="14">
        <f t="shared" si="33"/>
        <v>0</v>
      </c>
      <c r="W25" s="14">
        <f t="shared" si="34"/>
        <v>0</v>
      </c>
      <c r="X25" s="14">
        <f t="shared" si="5"/>
        <v>0</v>
      </c>
      <c r="Y25" s="11">
        <v>11</v>
      </c>
      <c r="Z25" s="20"/>
      <c r="AA25" s="21">
        <f t="shared" si="35"/>
        <v>0</v>
      </c>
      <c r="AB25" s="22">
        <v>0</v>
      </c>
      <c r="AC25" s="21">
        <f t="shared" si="6"/>
        <v>0</v>
      </c>
      <c r="AD25" s="14">
        <f t="shared" si="7"/>
        <v>0</v>
      </c>
      <c r="AE25" s="23">
        <f t="shared" si="23"/>
        <v>7521400</v>
      </c>
      <c r="AF25" s="24">
        <f t="shared" si="8"/>
        <v>7521400</v>
      </c>
      <c r="AG25" s="25">
        <f t="shared" si="24"/>
        <v>0</v>
      </c>
      <c r="AH25" s="21">
        <f t="shared" si="9"/>
        <v>0.6</v>
      </c>
      <c r="AI25" s="26">
        <f t="shared" si="10"/>
        <v>684800</v>
      </c>
      <c r="AJ25" s="18">
        <f t="shared" si="11"/>
        <v>821800</v>
      </c>
      <c r="AK25" s="27">
        <f t="shared" si="12"/>
        <v>8343200</v>
      </c>
      <c r="AL25" s="28">
        <f t="shared" si="13"/>
        <v>8343.1999999999989</v>
      </c>
      <c r="AM25" s="28">
        <f t="shared" si="14"/>
        <v>7521.4</v>
      </c>
      <c r="AN25" s="29">
        <f t="shared" si="15"/>
        <v>821.8</v>
      </c>
      <c r="AO25" s="30">
        <v>8999.9</v>
      </c>
      <c r="AP25" s="31">
        <f t="shared" si="16"/>
        <v>9359.9</v>
      </c>
      <c r="AQ25" s="31">
        <v>9429.7000000000007</v>
      </c>
      <c r="AR25" s="31">
        <v>8618.7000000000007</v>
      </c>
      <c r="AS25" s="31">
        <v>811</v>
      </c>
      <c r="AT25" s="31">
        <f t="shared" si="25"/>
        <v>-1086.5000000000018</v>
      </c>
      <c r="AU25" s="31">
        <f t="shared" si="25"/>
        <v>-1097.3000000000011</v>
      </c>
      <c r="AV25" s="32">
        <f t="shared" si="25"/>
        <v>10.799999999999955</v>
      </c>
      <c r="AW25" s="31">
        <f t="shared" si="26"/>
        <v>761</v>
      </c>
      <c r="AX25" s="31">
        <f t="shared" si="27"/>
        <v>7056.5</v>
      </c>
      <c r="AY25" s="31">
        <v>6361.4</v>
      </c>
      <c r="AZ25" s="31">
        <v>695.1</v>
      </c>
      <c r="BA25" s="31">
        <f t="shared" si="28"/>
        <v>7056.5</v>
      </c>
      <c r="BB25" s="31">
        <f t="shared" si="29"/>
        <v>7056.5</v>
      </c>
    </row>
    <row r="26" spans="1:54" s="54" customFormat="1" x14ac:dyDescent="0.2">
      <c r="A26" s="40">
        <v>19</v>
      </c>
      <c r="B26" s="40" t="s">
        <v>60</v>
      </c>
      <c r="C26" s="41">
        <f>SUM(C8:C25)</f>
        <v>87459</v>
      </c>
      <c r="D26" s="41">
        <f>SUM(D8:D25)</f>
        <v>47978</v>
      </c>
      <c r="E26" s="41">
        <f t="shared" ref="E26:G26" si="38">SUM(E8:E25)</f>
        <v>19931</v>
      </c>
      <c r="F26" s="41">
        <f t="shared" si="38"/>
        <v>20099</v>
      </c>
      <c r="G26" s="41">
        <f t="shared" si="38"/>
        <v>7948</v>
      </c>
      <c r="H26" s="42"/>
      <c r="I26" s="43">
        <f>SUM(I8:I25)</f>
        <v>119731192.19999999</v>
      </c>
      <c r="J26" s="43">
        <f>SUM(J8:J25)</f>
        <v>265010760.96000001</v>
      </c>
      <c r="K26" s="43">
        <f>SUM(K8:K25)</f>
        <v>142601349.60000002</v>
      </c>
      <c r="L26" s="43">
        <f>SUM(L8:L25)</f>
        <v>527343302.76000005</v>
      </c>
      <c r="M26" s="44">
        <v>0.60289000000000004</v>
      </c>
      <c r="N26" s="45">
        <f t="shared" ref="N26:S26" si="39">SUM(N8:N25)</f>
        <v>338096600</v>
      </c>
      <c r="O26" s="41">
        <f t="shared" si="39"/>
        <v>26</v>
      </c>
      <c r="P26" s="41">
        <f t="shared" si="39"/>
        <v>16</v>
      </c>
      <c r="Q26" s="41">
        <f t="shared" si="39"/>
        <v>8</v>
      </c>
      <c r="R26" s="41">
        <f t="shared" si="39"/>
        <v>5</v>
      </c>
      <c r="S26" s="41">
        <f t="shared" si="39"/>
        <v>3</v>
      </c>
      <c r="T26" s="41">
        <f>H26</f>
        <v>0</v>
      </c>
      <c r="U26" s="41">
        <f>SUM(U9:U25)</f>
        <v>4028.8</v>
      </c>
      <c r="V26" s="41">
        <f>SUM(V9:V25)</f>
        <v>5539.6</v>
      </c>
      <c r="W26" s="41">
        <f>SUM(W9:W25)</f>
        <v>4532.3999999999996</v>
      </c>
      <c r="X26" s="41">
        <f>SUM(X8:X25)</f>
        <v>14100.800000000001</v>
      </c>
      <c r="Y26" s="41" t="s">
        <v>61</v>
      </c>
      <c r="Z26" s="46">
        <v>0.60289000000000004</v>
      </c>
      <c r="AA26" s="41">
        <f>SUM(AA8:AA25)</f>
        <v>93065.280000000013</v>
      </c>
      <c r="AB26" s="47"/>
      <c r="AC26" s="41">
        <f t="shared" ref="AC26:BB26" si="40">SUM(AC8:AC25)</f>
        <v>0</v>
      </c>
      <c r="AD26" s="41">
        <f t="shared" si="40"/>
        <v>93100</v>
      </c>
      <c r="AE26" s="45">
        <f t="shared" si="40"/>
        <v>338189700</v>
      </c>
      <c r="AF26" s="45">
        <f t="shared" si="40"/>
        <v>338189700</v>
      </c>
      <c r="AG26" s="41">
        <f t="shared" si="40"/>
        <v>0</v>
      </c>
      <c r="AH26" s="48">
        <f t="shared" si="40"/>
        <v>14.499999999999998</v>
      </c>
      <c r="AI26" s="45">
        <f t="shared" si="40"/>
        <v>16550300</v>
      </c>
      <c r="AJ26" s="45">
        <f t="shared" si="40"/>
        <v>19860300</v>
      </c>
      <c r="AK26" s="27">
        <f t="shared" si="40"/>
        <v>358050000</v>
      </c>
      <c r="AL26" s="49">
        <f t="shared" si="40"/>
        <v>358049.99999999994</v>
      </c>
      <c r="AM26" s="49">
        <f t="shared" si="40"/>
        <v>338189.7</v>
      </c>
      <c r="AN26" s="50">
        <f t="shared" si="40"/>
        <v>19860.3</v>
      </c>
      <c r="AO26" s="51">
        <f t="shared" si="40"/>
        <v>341617.6</v>
      </c>
      <c r="AP26" s="51">
        <f t="shared" si="40"/>
        <v>355282.10000000003</v>
      </c>
      <c r="AQ26" s="51">
        <v>353082.39999999991</v>
      </c>
      <c r="AR26" s="51">
        <v>333347.89999999997</v>
      </c>
      <c r="AS26" s="51">
        <v>19734.5</v>
      </c>
      <c r="AT26" s="51">
        <f t="shared" si="40"/>
        <v>4967.5999999999931</v>
      </c>
      <c r="AU26" s="51">
        <f t="shared" si="40"/>
        <v>4841.7999999999975</v>
      </c>
      <c r="AV26" s="52">
        <f t="shared" si="40"/>
        <v>125.79999999999916</v>
      </c>
      <c r="AW26" s="51">
        <f>SUM(AW8:AW25)</f>
        <v>40577</v>
      </c>
      <c r="AX26" s="53">
        <f t="shared" si="40"/>
        <v>302828.60000000003</v>
      </c>
      <c r="AY26" s="51">
        <f t="shared" si="40"/>
        <v>286031.09999999998</v>
      </c>
      <c r="AZ26" s="51">
        <f t="shared" si="40"/>
        <v>16797.500000000004</v>
      </c>
      <c r="BA26" s="53">
        <f t="shared" si="40"/>
        <v>302828.60000000003</v>
      </c>
      <c r="BB26" s="53">
        <f t="shared" si="40"/>
        <v>302828.60000000003</v>
      </c>
    </row>
    <row r="27" spans="1:54" s="56" customFormat="1" hidden="1" x14ac:dyDescent="0.2">
      <c r="A27" s="55"/>
      <c r="C27" s="57"/>
      <c r="D27" s="55">
        <f t="shared" ref="D27" si="41">SUM(E27:G27)</f>
        <v>0</v>
      </c>
      <c r="E27" s="55"/>
      <c r="G27" s="55"/>
      <c r="H27" s="58">
        <f>H26/H25</f>
        <v>0</v>
      </c>
      <c r="I27" s="55"/>
      <c r="K27" s="55"/>
      <c r="M27" s="59"/>
      <c r="O27" s="55"/>
      <c r="Q27" s="55"/>
      <c r="S27" s="55"/>
      <c r="U27" s="55"/>
      <c r="W27" s="55"/>
      <c r="Y27" s="55"/>
      <c r="Z27" s="55"/>
      <c r="AB27" s="55"/>
      <c r="AD27" s="55"/>
      <c r="AF27" s="55"/>
      <c r="AH27" s="55"/>
      <c r="AJ27" s="55"/>
      <c r="AK27" s="60"/>
      <c r="AL27" s="61">
        <f>AL26/AO26-100%</f>
        <v>4.8101737147032031E-2</v>
      </c>
      <c r="AN27" s="55"/>
      <c r="AO27" s="62"/>
      <c r="AP27" s="61">
        <f>AP26/AO26-100%</f>
        <v>3.9999402841071507E-2</v>
      </c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</row>
    <row r="28" spans="1:54" hidden="1" x14ac:dyDescent="0.2">
      <c r="A28" s="63">
        <v>1</v>
      </c>
      <c r="B28" s="1">
        <v>2</v>
      </c>
      <c r="C28" s="63">
        <v>3</v>
      </c>
      <c r="D28" s="63">
        <v>4</v>
      </c>
      <c r="E28" s="63">
        <v>5</v>
      </c>
      <c r="F28" s="1">
        <v>6</v>
      </c>
      <c r="G28" s="63">
        <v>7</v>
      </c>
      <c r="H28" s="63">
        <v>8</v>
      </c>
      <c r="I28" s="63">
        <v>9</v>
      </c>
      <c r="J28" s="1">
        <v>10</v>
      </c>
      <c r="K28" s="63">
        <v>11</v>
      </c>
      <c r="L28" s="63">
        <v>12</v>
      </c>
      <c r="M28" s="63">
        <v>13</v>
      </c>
      <c r="N28" s="1">
        <v>14</v>
      </c>
      <c r="O28" s="63">
        <v>15</v>
      </c>
      <c r="P28" s="63">
        <v>16</v>
      </c>
      <c r="Q28" s="63">
        <v>17</v>
      </c>
      <c r="R28" s="1">
        <v>18</v>
      </c>
      <c r="S28" s="63">
        <v>19</v>
      </c>
      <c r="T28" s="63">
        <v>20</v>
      </c>
      <c r="U28" s="63">
        <v>21</v>
      </c>
      <c r="V28" s="1">
        <v>22</v>
      </c>
      <c r="W28" s="63">
        <v>23</v>
      </c>
      <c r="X28" s="63">
        <v>24</v>
      </c>
      <c r="Y28" s="63">
        <v>25</v>
      </c>
      <c r="Z28" s="1">
        <v>26</v>
      </c>
      <c r="AA28" s="63">
        <v>27</v>
      </c>
      <c r="AB28" s="63">
        <v>28</v>
      </c>
      <c r="AC28" s="63">
        <v>29</v>
      </c>
      <c r="AD28" s="1">
        <v>30</v>
      </c>
      <c r="AE28" s="63">
        <v>31</v>
      </c>
      <c r="AF28" s="63">
        <v>32</v>
      </c>
      <c r="AG28" s="63">
        <v>33</v>
      </c>
      <c r="AH28" s="1">
        <v>34</v>
      </c>
      <c r="AI28" s="63">
        <v>35</v>
      </c>
      <c r="AJ28" s="63">
        <v>36</v>
      </c>
      <c r="AK28" s="63">
        <v>37</v>
      </c>
      <c r="AL28" s="1">
        <v>38</v>
      </c>
      <c r="AM28" s="63">
        <v>39</v>
      </c>
      <c r="AN28" s="63">
        <v>40</v>
      </c>
      <c r="AO28" s="63">
        <v>41</v>
      </c>
      <c r="AP28" s="1">
        <v>42</v>
      </c>
      <c r="AQ28" s="63">
        <v>43</v>
      </c>
      <c r="AR28" s="63">
        <v>44</v>
      </c>
      <c r="AS28" s="63">
        <v>45</v>
      </c>
      <c r="AT28" s="1">
        <v>46</v>
      </c>
      <c r="AU28" s="63">
        <v>47</v>
      </c>
      <c r="AV28" s="63">
        <v>48</v>
      </c>
      <c r="AW28" s="63"/>
      <c r="AX28" s="63">
        <v>49</v>
      </c>
      <c r="AY28" s="63"/>
      <c r="AZ28" s="63"/>
      <c r="BA28" s="63"/>
      <c r="BB28" s="63"/>
    </row>
    <row r="29" spans="1:54" s="56" customFormat="1" hidden="1" x14ac:dyDescent="0.2">
      <c r="C29" s="64"/>
      <c r="M29" s="65"/>
      <c r="AE29" s="66"/>
      <c r="AF29" s="85" t="s">
        <v>62</v>
      </c>
      <c r="AG29" s="85"/>
      <c r="AH29" s="67">
        <f>ROUND(5600*1.1*1.1*1.1*1.1*1.06*1.06*1.1*1.06*1.06*1.1*1.06*1.04*1.04*1.04*1.04,1)</f>
        <v>15531.3</v>
      </c>
      <c r="AI29" s="68"/>
      <c r="AK29" s="69"/>
      <c r="AL29" s="56">
        <f>AL26*1000</f>
        <v>358049999.99999994</v>
      </c>
      <c r="AN29" s="56" t="s">
        <v>63</v>
      </c>
    </row>
    <row r="30" spans="1:54" ht="33" hidden="1" customHeight="1" x14ac:dyDescent="0.2">
      <c r="AE30" s="66"/>
      <c r="AF30" s="84" t="s">
        <v>64</v>
      </c>
      <c r="AG30" s="84"/>
      <c r="AH30" s="70">
        <v>55.7</v>
      </c>
      <c r="AI30" s="71"/>
      <c r="AN30" s="72">
        <v>302828.59999999998</v>
      </c>
    </row>
    <row r="31" spans="1:54" ht="13.15" hidden="1" customHeight="1" x14ac:dyDescent="0.2">
      <c r="E31" s="73"/>
      <c r="F31" s="73"/>
      <c r="G31" s="73"/>
      <c r="M31" s="1"/>
      <c r="AF31" s="84" t="s">
        <v>65</v>
      </c>
      <c r="AG31" s="84"/>
      <c r="AH31" s="74">
        <v>1.302</v>
      </c>
      <c r="AI31" s="75"/>
      <c r="AJ31" s="76"/>
      <c r="AK31" s="75"/>
      <c r="AL31" s="76"/>
      <c r="AM31" s="75"/>
      <c r="AN31" s="77">
        <f>AN30/AL26</f>
        <v>0.8457718195782713</v>
      </c>
    </row>
    <row r="32" spans="1:54" ht="27" hidden="1" customHeight="1" x14ac:dyDescent="0.2">
      <c r="AF32" s="84" t="s">
        <v>66</v>
      </c>
      <c r="AG32" s="84"/>
      <c r="AH32" s="70">
        <f>AJ45</f>
        <v>1141.4000000000001</v>
      </c>
      <c r="AI32" s="78"/>
    </row>
    <row r="33" spans="31:36" hidden="1" x14ac:dyDescent="0.2">
      <c r="AE33" s="66"/>
      <c r="AF33" s="66"/>
      <c r="AG33" s="66"/>
      <c r="AH33" s="66"/>
      <c r="AI33" s="66"/>
    </row>
    <row r="34" spans="31:36" hidden="1" x14ac:dyDescent="0.2"/>
    <row r="35" spans="31:36" hidden="1" x14ac:dyDescent="0.2">
      <c r="AH35" s="1">
        <v>2020</v>
      </c>
    </row>
    <row r="36" spans="31:36" hidden="1" x14ac:dyDescent="0.2">
      <c r="AH36" s="1">
        <v>14933.9</v>
      </c>
    </row>
    <row r="37" spans="31:36" hidden="1" x14ac:dyDescent="0.2"/>
    <row r="38" spans="31:36" hidden="1" x14ac:dyDescent="0.2"/>
    <row r="39" spans="31:36" hidden="1" x14ac:dyDescent="0.2">
      <c r="AH39" s="79" t="s">
        <v>67</v>
      </c>
      <c r="AI39" s="79" t="s">
        <v>68</v>
      </c>
    </row>
    <row r="40" spans="31:36" hidden="1" x14ac:dyDescent="0.2">
      <c r="AF40" s="85" t="s">
        <v>62</v>
      </c>
      <c r="AG40" s="85"/>
      <c r="AH40" s="67">
        <f>ROUND(5600*1.1*1.1*1.1*1.1*1.06*1.06*1.1*1.06*1.06*1.1*1.06*1.04*1.04*1.04*1.04,1)</f>
        <v>15531.3</v>
      </c>
      <c r="AI40" s="67">
        <f>ROUND(5600*1.1*1.1*1.1*1.1*1.06*1.06*1.1*1.06*1.06*1.1*1.06*1.04*1.04*1.04*1.04*1.04,1)</f>
        <v>16152.5</v>
      </c>
    </row>
    <row r="41" spans="31:36" hidden="1" x14ac:dyDescent="0.2">
      <c r="AF41" s="84" t="s">
        <v>64</v>
      </c>
      <c r="AG41" s="84"/>
      <c r="AH41" s="70">
        <v>55.7</v>
      </c>
      <c r="AI41" s="70">
        <v>55.7</v>
      </c>
    </row>
    <row r="42" spans="31:36" hidden="1" x14ac:dyDescent="0.2">
      <c r="AF42" s="84" t="s">
        <v>65</v>
      </c>
      <c r="AG42" s="84"/>
      <c r="AH42" s="74">
        <v>1.302</v>
      </c>
      <c r="AI42" s="74">
        <v>1.302</v>
      </c>
    </row>
    <row r="43" spans="31:36" hidden="1" x14ac:dyDescent="0.2">
      <c r="AF43" s="84" t="s">
        <v>66</v>
      </c>
      <c r="AG43" s="84"/>
      <c r="AH43" s="70">
        <f>ROUND(AH40*AH41*AH42/1000,1)</f>
        <v>1126.4000000000001</v>
      </c>
      <c r="AI43" s="70">
        <f>ROUND(AI40*AI41*AI42/1000,1)</f>
        <v>1171.4000000000001</v>
      </c>
    </row>
    <row r="44" spans="31:36" hidden="1" x14ac:dyDescent="0.2">
      <c r="AH44" s="79">
        <v>8</v>
      </c>
      <c r="AI44" s="79">
        <v>4</v>
      </c>
      <c r="AJ44" s="80"/>
    </row>
    <row r="45" spans="31:36" hidden="1" x14ac:dyDescent="0.2">
      <c r="AH45" s="81">
        <f>AH43*AH44</f>
        <v>9011.2000000000007</v>
      </c>
      <c r="AI45" s="81">
        <f>AI43*AI44</f>
        <v>4685.6000000000004</v>
      </c>
      <c r="AJ45" s="82">
        <f>ROUND(SUM(AH45:AI45)/12,1)</f>
        <v>1141.4000000000001</v>
      </c>
    </row>
  </sheetData>
  <sheetProtection selectLockedCells="1" selectUnlockedCells="1"/>
  <mergeCells count="59">
    <mergeCell ref="B2:L2"/>
    <mergeCell ref="A3:A7"/>
    <mergeCell ref="B3:B7"/>
    <mergeCell ref="C3:N3"/>
    <mergeCell ref="O3:AD3"/>
    <mergeCell ref="AB4:AC6"/>
    <mergeCell ref="AD4:AD7"/>
    <mergeCell ref="H5:H7"/>
    <mergeCell ref="I5:L5"/>
    <mergeCell ref="E6:E7"/>
    <mergeCell ref="F6:F7"/>
    <mergeCell ref="G6:G7"/>
    <mergeCell ref="I6:I7"/>
    <mergeCell ref="J6:J7"/>
    <mergeCell ref="AH3:AJ3"/>
    <mergeCell ref="AW3:AW7"/>
    <mergeCell ref="AX3:BB6"/>
    <mergeCell ref="C4:L4"/>
    <mergeCell ref="M4:M7"/>
    <mergeCell ref="N4:N7"/>
    <mergeCell ref="O4:X4"/>
    <mergeCell ref="Y4:Y7"/>
    <mergeCell ref="Z4:Z7"/>
    <mergeCell ref="AA4:AA7"/>
    <mergeCell ref="AE3:AG3"/>
    <mergeCell ref="AE4:AE7"/>
    <mergeCell ref="AF4:AG6"/>
    <mergeCell ref="C5:C7"/>
    <mergeCell ref="D5:D7"/>
    <mergeCell ref="E5:G5"/>
    <mergeCell ref="AF29:AG29"/>
    <mergeCell ref="K6:K7"/>
    <mergeCell ref="L6:L7"/>
    <mergeCell ref="Q6:Q7"/>
    <mergeCell ref="R6:R7"/>
    <mergeCell ref="S6:S7"/>
    <mergeCell ref="U6:U7"/>
    <mergeCell ref="O5:O7"/>
    <mergeCell ref="P5:P7"/>
    <mergeCell ref="Q5:S5"/>
    <mergeCell ref="T5:T7"/>
    <mergeCell ref="U5:X5"/>
    <mergeCell ref="V6:V7"/>
    <mergeCell ref="W6:W7"/>
    <mergeCell ref="X6:X7"/>
    <mergeCell ref="AQ7:AS7"/>
    <mergeCell ref="AT7:AV7"/>
    <mergeCell ref="AH4:AH7"/>
    <mergeCell ref="AI4:AI7"/>
    <mergeCell ref="AJ4:AJ7"/>
    <mergeCell ref="AK4:AK7"/>
    <mergeCell ref="AL4:AN6"/>
    <mergeCell ref="AF43:AG43"/>
    <mergeCell ref="AF30:AG30"/>
    <mergeCell ref="AF31:AG31"/>
    <mergeCell ref="AF32:AG32"/>
    <mergeCell ref="AF40:AG40"/>
    <mergeCell ref="AF41:AG41"/>
    <mergeCell ref="AF42:AG42"/>
  </mergeCells>
  <pageMargins left="0.70866141732283472" right="0.70866141732283472" top="0.74803149606299213" bottom="0.74803149606299213" header="0.51181102362204722" footer="0.51181102362204722"/>
  <pageSetup paperSize="9" firstPageNumber="0" fitToWidth="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Компенсация_РП</vt:lpstr>
      <vt:lpstr>Компенсация_РП!Заголовки_для_печати</vt:lpstr>
      <vt:lpstr>Компенсация_РП!Область_печати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2021-08-31T07:27:47Z</cp:lastPrinted>
  <dcterms:created xsi:type="dcterms:W3CDTF">2021-08-18T13:39:23Z</dcterms:created>
  <dcterms:modified xsi:type="dcterms:W3CDTF">2021-08-31T11:54:26Z</dcterms:modified>
</cp:coreProperties>
</file>