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19440" windowHeight="11520"/>
  </bookViews>
  <sheets>
    <sheet name="сады" sheetId="1" r:id="rId1"/>
  </sheets>
  <definedNames>
    <definedName name="_xlnm.Print_Area" localSheetId="0">сады!$A$1:$AC$15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15" i="1" l="1"/>
  <c r="AA15" i="1"/>
  <c r="AB15" i="1"/>
  <c r="Z9" i="1"/>
  <c r="AA9" i="1"/>
  <c r="AB9" i="1"/>
  <c r="D15" i="1"/>
  <c r="D9" i="1"/>
  <c r="Z6" i="1" l="1"/>
  <c r="AA6" i="1" s="1"/>
  <c r="X6" i="1"/>
  <c r="T6" i="1"/>
  <c r="P6" i="1"/>
  <c r="L6" i="1"/>
  <c r="H6" i="1"/>
  <c r="Y6" i="1" l="1"/>
  <c r="AB6" i="1"/>
  <c r="AC6" i="1" s="1"/>
  <c r="Z11" i="1"/>
  <c r="AA11" i="1" s="1"/>
  <c r="X11" i="1"/>
  <c r="T11" i="1"/>
  <c r="P11" i="1"/>
  <c r="L11" i="1"/>
  <c r="H11" i="1"/>
  <c r="D12" i="1"/>
  <c r="Z7" i="1"/>
  <c r="AA7" i="1" s="1"/>
  <c r="X7" i="1"/>
  <c r="T7" i="1"/>
  <c r="P7" i="1"/>
  <c r="L7" i="1"/>
  <c r="H7" i="1"/>
  <c r="Y11" i="1" l="1"/>
  <c r="AB11" i="1"/>
  <c r="AC11" i="1" s="1"/>
  <c r="Y7" i="1"/>
  <c r="AB7" i="1"/>
  <c r="AC7" i="1" s="1"/>
  <c r="Z13" i="1" l="1"/>
  <c r="AA13" i="1" s="1"/>
  <c r="X13" i="1"/>
  <c r="T13" i="1"/>
  <c r="P13" i="1"/>
  <c r="L13" i="1"/>
  <c r="H13" i="1"/>
  <c r="Z12" i="1"/>
  <c r="AA12" i="1" s="1"/>
  <c r="X12" i="1"/>
  <c r="T12" i="1"/>
  <c r="P12" i="1"/>
  <c r="L12" i="1"/>
  <c r="H12" i="1"/>
  <c r="Z8" i="1"/>
  <c r="AA8" i="1" s="1"/>
  <c r="AB8" i="1" s="1"/>
  <c r="Z14" i="1"/>
  <c r="AA14" i="1" s="1"/>
  <c r="AB14" i="1" s="1"/>
  <c r="X14" i="1"/>
  <c r="T14" i="1"/>
  <c r="P14" i="1"/>
  <c r="L14" i="1"/>
  <c r="H14" i="1"/>
  <c r="Z5" i="1"/>
  <c r="AA5" i="1" s="1"/>
  <c r="AC12" i="1" l="1"/>
  <c r="Y13" i="1"/>
  <c r="AB13" i="1"/>
  <c r="AC13" i="1" s="1"/>
  <c r="Y12" i="1"/>
  <c r="AB12" i="1"/>
  <c r="AC14" i="1"/>
  <c r="AC8" i="1"/>
  <c r="Y14" i="1"/>
  <c r="AB5" i="1"/>
  <c r="AC5" i="1" s="1"/>
  <c r="AC9" i="1" l="1"/>
  <c r="AC15" i="1"/>
  <c r="X8" i="1" l="1"/>
  <c r="T8" i="1"/>
  <c r="P8" i="1"/>
  <c r="L8" i="1"/>
  <c r="H8" i="1"/>
  <c r="Y8" i="1" l="1"/>
</calcChain>
</file>

<file path=xl/sharedStrings.xml><?xml version="1.0" encoding="utf-8"?>
<sst xmlns="http://schemas.openxmlformats.org/spreadsheetml/2006/main" count="55" uniqueCount="35">
  <si>
    <t>Сроки выполнения работ</t>
  </si>
  <si>
    <t>2021-2022</t>
  </si>
  <si>
    <t>Волосовский  район   "Детский сад № 20", Волосовский район, п. Курск, д.9</t>
  </si>
  <si>
    <t>2022 год</t>
  </si>
  <si>
    <t>2023 год</t>
  </si>
  <si>
    <t>№ п/п</t>
  </si>
  <si>
    <r>
      <t xml:space="preserve">МОУ "СОШ Токсовский центр образования" дошкольное отделение по адресу:Ленинградская область, Всеволожский район, г.п.Токсово, ул.Дорожников, 26 </t>
    </r>
    <r>
      <rPr>
        <b/>
        <i/>
        <sz val="14"/>
        <color theme="1"/>
        <rFont val="Times New Roman"/>
        <family val="1"/>
        <charset val="204"/>
      </rPr>
      <t>(переходящий)</t>
    </r>
  </si>
  <si>
    <t>Количество воспитанников (чел)</t>
  </si>
  <si>
    <t>Вес</t>
  </si>
  <si>
    <t>Итого</t>
  </si>
  <si>
    <t>Продолжительность эксплуатации объекта после ввода в эксплуатацию и последнего капитального ремонта (лет)</t>
  </si>
  <si>
    <t>Наличие проектной (сметной) документации на проведение мероприятий по реновации объекта, имеющей государственную экспертизу (да/нет)</t>
  </si>
  <si>
    <t>Удаленность объекта от других организаций общего образования (км)</t>
  </si>
  <si>
    <t>ВСЕГО</t>
  </si>
  <si>
    <t>нет</t>
  </si>
  <si>
    <t>Комплексность проводимых мероприятий по реновации объекта</t>
  </si>
  <si>
    <t>МБОУ "Детский сад 25" Выборг</t>
  </si>
  <si>
    <t>МДОУ "Детский сад 5 комбинированного вида" Лужский район</t>
  </si>
  <si>
    <t>да</t>
  </si>
  <si>
    <t>ВСЕГО: ОБОРУДОВАНИЕ</t>
  </si>
  <si>
    <t>Объем средств на ремонт и оборудование</t>
  </si>
  <si>
    <t>Объем средств МБ</t>
  </si>
  <si>
    <t>Объем средств ОБ</t>
  </si>
  <si>
    <t xml:space="preserve">Дошкольное отделение "Сланцевская СОШ №6" </t>
  </si>
  <si>
    <r>
      <t xml:space="preserve">Волосовский  район   "Детский сад № 20", Волосовский район, п. Курск, д.9 </t>
    </r>
    <r>
      <rPr>
        <b/>
        <i/>
        <sz val="14"/>
        <color theme="1"/>
        <rFont val="Times New Roman"/>
        <family val="1"/>
        <charset val="204"/>
      </rPr>
      <t>(переходящий)</t>
    </r>
  </si>
  <si>
    <r>
      <t xml:space="preserve">МБДОУ "Подпорожский детский сад "21" </t>
    </r>
    <r>
      <rPr>
        <b/>
        <i/>
        <sz val="14"/>
        <color theme="1"/>
        <rFont val="Times New Roman"/>
        <family val="1"/>
        <charset val="204"/>
      </rPr>
      <t>(переходящий)</t>
    </r>
  </si>
  <si>
    <t>2022-2023</t>
  </si>
  <si>
    <t>МАДОУ "Детский сад №4"г.Кириши, пр.Ленина, 19</t>
  </si>
  <si>
    <t>Балл</t>
  </si>
  <si>
    <t>Наименование и местонахождение детского сада</t>
  </si>
  <si>
    <t>ИТОГО (План 200 000,00 тыс.руб.)</t>
  </si>
  <si>
    <t>Стоимость работ (тыс.руб.)</t>
  </si>
  <si>
    <t xml:space="preserve">2023-2024 </t>
  </si>
  <si>
    <t>Субсидии на реновацию дошкольных образовательных организаций на 2022 год и на плановый период 2023 и 2024 годов</t>
  </si>
  <si>
    <t>Приложение 12 к пояснительной записке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</si>
</sst>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2">
    <xf numFmtId="0" fontId="0" fillId="0" borderId="0" xfId="0"/>
    <xf numFmtId="0" fontId="3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7" fillId="0" borderId="2" xfId="0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vertical="top"/>
    </xf>
    <xf numFmtId="4" fontId="14" fillId="0" borderId="1" xfId="0" applyNumberFormat="1" applyFont="1" applyFill="1" applyBorder="1" applyAlignment="1">
      <alignment vertical="top"/>
    </xf>
    <xf numFmtId="3" fontId="4" fillId="0" borderId="5" xfId="2" applyNumberFormat="1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top"/>
    </xf>
    <xf numFmtId="4" fontId="3" fillId="0" borderId="0" xfId="0" applyNumberFormat="1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5" fillId="0" borderId="0" xfId="0" applyFont="1" applyFill="1" applyAlignment="1">
      <alignment horizontal="right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"/>
  <sheetViews>
    <sheetView tabSelected="1" view="pageBreakPreview" topLeftCell="B1" zoomScale="60" zoomScaleNormal="61" workbookViewId="0">
      <pane xSplit="3" topLeftCell="E1" activePane="topRight" state="frozen"/>
      <selection activeCell="B1" sqref="B1"/>
      <selection pane="topRight" activeCell="AD3" sqref="AD3"/>
    </sheetView>
  </sheetViews>
  <sheetFormatPr defaultColWidth="8.75" defaultRowHeight="11.25" x14ac:dyDescent="0.25"/>
  <cols>
    <col min="1" max="1" width="11.25" style="8" customWidth="1"/>
    <col min="2" max="2" width="72" style="8" customWidth="1"/>
    <col min="3" max="3" width="17.5" style="1" customWidth="1"/>
    <col min="4" max="4" width="15.875" style="3" customWidth="1"/>
    <col min="5" max="5" width="11.375" style="14" customWidth="1"/>
    <col min="6" max="6" width="5.625" style="14" customWidth="1"/>
    <col min="7" max="7" width="5" style="14" customWidth="1"/>
    <col min="8" max="8" width="6.25" style="14" customWidth="1"/>
    <col min="9" max="9" width="17.25" style="15" customWidth="1"/>
    <col min="10" max="10" width="5.5" style="15" customWidth="1"/>
    <col min="11" max="11" width="5.25" style="15" customWidth="1"/>
    <col min="12" max="12" width="8" style="15" customWidth="1"/>
    <col min="13" max="13" width="13" style="15" customWidth="1"/>
    <col min="14" max="15" width="11.375" style="15" customWidth="1"/>
    <col min="16" max="16" width="16.125" style="15" customWidth="1"/>
    <col min="17" max="17" width="16.375" style="16" customWidth="1"/>
    <col min="18" max="19" width="4.625" style="16" customWidth="1"/>
    <col min="20" max="20" width="5.875" style="16" customWidth="1"/>
    <col min="21" max="21" width="12.625" style="8" customWidth="1"/>
    <col min="22" max="22" width="4.875" style="8" customWidth="1"/>
    <col min="23" max="23" width="5" style="8" customWidth="1"/>
    <col min="24" max="24" width="6" style="16" customWidth="1"/>
    <col min="25" max="25" width="7.375" style="16" customWidth="1"/>
    <col min="26" max="26" width="12.125" style="43" customWidth="1"/>
    <col min="27" max="27" width="12.25" style="8" customWidth="1"/>
    <col min="28" max="28" width="11.375" style="43" customWidth="1"/>
    <col min="29" max="29" width="13.375" style="44" customWidth="1"/>
    <col min="30" max="16384" width="8.75" style="8"/>
  </cols>
  <sheetData>
    <row r="1" spans="1:29" ht="15.75" x14ac:dyDescent="0.25">
      <c r="AC1" s="45" t="s">
        <v>34</v>
      </c>
    </row>
    <row r="2" spans="1:29" ht="41.25" customHeight="1" x14ac:dyDescent="0.25">
      <c r="A2" s="51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 s="1" customFormat="1" ht="201" customHeight="1" x14ac:dyDescent="0.25">
      <c r="A3" s="26" t="s">
        <v>5</v>
      </c>
      <c r="B3" s="27" t="s">
        <v>29</v>
      </c>
      <c r="C3" s="27" t="s">
        <v>0</v>
      </c>
      <c r="D3" s="28" t="s">
        <v>31</v>
      </c>
      <c r="E3" s="29" t="s">
        <v>7</v>
      </c>
      <c r="F3" s="29" t="s">
        <v>28</v>
      </c>
      <c r="G3" s="29" t="s">
        <v>8</v>
      </c>
      <c r="H3" s="29" t="s">
        <v>9</v>
      </c>
      <c r="I3" s="29" t="s">
        <v>10</v>
      </c>
      <c r="J3" s="29" t="s">
        <v>28</v>
      </c>
      <c r="K3" s="29" t="s">
        <v>8</v>
      </c>
      <c r="L3" s="29" t="s">
        <v>9</v>
      </c>
      <c r="M3" s="29" t="s">
        <v>15</v>
      </c>
      <c r="N3" s="29" t="s">
        <v>28</v>
      </c>
      <c r="O3" s="29" t="s">
        <v>8</v>
      </c>
      <c r="P3" s="29" t="s">
        <v>9</v>
      </c>
      <c r="Q3" s="29" t="s">
        <v>11</v>
      </c>
      <c r="R3" s="29" t="s">
        <v>28</v>
      </c>
      <c r="S3" s="29" t="s">
        <v>8</v>
      </c>
      <c r="T3" s="29" t="s">
        <v>9</v>
      </c>
      <c r="U3" s="29" t="s">
        <v>12</v>
      </c>
      <c r="V3" s="29" t="s">
        <v>28</v>
      </c>
      <c r="W3" s="29" t="s">
        <v>8</v>
      </c>
      <c r="X3" s="29" t="s">
        <v>9</v>
      </c>
      <c r="Y3" s="29" t="s">
        <v>13</v>
      </c>
      <c r="Z3" s="30" t="s">
        <v>19</v>
      </c>
      <c r="AA3" s="30" t="s">
        <v>20</v>
      </c>
      <c r="AB3" s="30" t="s">
        <v>21</v>
      </c>
      <c r="AC3" s="30" t="s">
        <v>22</v>
      </c>
    </row>
    <row r="4" spans="1:29" ht="18.75" x14ac:dyDescent="0.25">
      <c r="A4" s="46" t="s">
        <v>3</v>
      </c>
      <c r="B4" s="47"/>
      <c r="C4" s="47"/>
      <c r="D4" s="48"/>
      <c r="E4" s="35"/>
      <c r="F4" s="36"/>
      <c r="G4" s="18"/>
      <c r="H4" s="11"/>
      <c r="I4" s="12"/>
      <c r="J4" s="12"/>
      <c r="K4" s="11"/>
      <c r="L4" s="11"/>
      <c r="M4" s="11"/>
      <c r="N4" s="11"/>
      <c r="O4" s="11"/>
      <c r="P4" s="11"/>
      <c r="Q4" s="32"/>
      <c r="R4" s="2"/>
      <c r="S4" s="2"/>
      <c r="T4" s="11"/>
      <c r="U4" s="2"/>
      <c r="V4" s="2"/>
      <c r="W4" s="2"/>
      <c r="X4" s="2"/>
      <c r="Y4" s="11"/>
      <c r="Z4" s="33"/>
      <c r="AA4" s="33"/>
      <c r="AB4" s="33"/>
      <c r="AC4" s="34"/>
    </row>
    <row r="5" spans="1:29" ht="57" x14ac:dyDescent="0.25">
      <c r="A5" s="25"/>
      <c r="B5" s="20" t="s">
        <v>6</v>
      </c>
      <c r="C5" s="5" t="s">
        <v>1</v>
      </c>
      <c r="D5" s="19">
        <v>112780.44</v>
      </c>
      <c r="E5" s="37"/>
      <c r="F5" s="38"/>
      <c r="G5" s="13"/>
      <c r="H5" s="11"/>
      <c r="I5" s="12"/>
      <c r="J5" s="12"/>
      <c r="K5" s="11"/>
      <c r="L5" s="11"/>
      <c r="M5" s="11"/>
      <c r="N5" s="11"/>
      <c r="O5" s="11"/>
      <c r="P5" s="11"/>
      <c r="Q5" s="32"/>
      <c r="R5" s="2"/>
      <c r="S5" s="2"/>
      <c r="T5" s="11"/>
      <c r="U5" s="2"/>
      <c r="V5" s="2"/>
      <c r="W5" s="2"/>
      <c r="X5" s="2"/>
      <c r="Y5" s="11"/>
      <c r="Z5" s="39">
        <f t="shared" ref="Z5:Z7" si="0">D5*0.1</f>
        <v>11278.044000000002</v>
      </c>
      <c r="AA5" s="39">
        <f t="shared" ref="AA5:AA7" si="1">Z5+D5</f>
        <v>124058.484</v>
      </c>
      <c r="AB5" s="39">
        <f>AA5*0.1</f>
        <v>12405.848400000001</v>
      </c>
      <c r="AC5" s="40">
        <f t="shared" ref="AC5:AC7" si="2">AA5-AB5</f>
        <v>111652.63559999999</v>
      </c>
    </row>
    <row r="6" spans="1:29" ht="19.5" x14ac:dyDescent="0.25">
      <c r="A6" s="17"/>
      <c r="B6" s="22" t="s">
        <v>25</v>
      </c>
      <c r="C6" s="5" t="s">
        <v>1</v>
      </c>
      <c r="D6" s="6">
        <v>49096.93</v>
      </c>
      <c r="E6" s="13">
        <v>140</v>
      </c>
      <c r="F6" s="12">
        <v>2</v>
      </c>
      <c r="G6" s="32">
        <v>40</v>
      </c>
      <c r="H6" s="11">
        <f t="shared" ref="H6" si="3">F6*G6</f>
        <v>80</v>
      </c>
      <c r="I6" s="12">
        <v>37</v>
      </c>
      <c r="J6" s="12">
        <v>4</v>
      </c>
      <c r="K6" s="11">
        <v>20</v>
      </c>
      <c r="L6" s="11">
        <f t="shared" ref="L6" si="4">J6*K6</f>
        <v>80</v>
      </c>
      <c r="M6" s="11">
        <v>5</v>
      </c>
      <c r="N6" s="11">
        <v>5</v>
      </c>
      <c r="O6" s="11">
        <v>20</v>
      </c>
      <c r="P6" s="11">
        <f t="shared" ref="P6" si="5">N6*O6</f>
        <v>100</v>
      </c>
      <c r="Q6" s="2" t="s">
        <v>18</v>
      </c>
      <c r="R6" s="32">
        <v>1</v>
      </c>
      <c r="S6" s="32">
        <v>10</v>
      </c>
      <c r="T6" s="11">
        <f t="shared" ref="T6" si="6">R6*S6</f>
        <v>10</v>
      </c>
      <c r="U6" s="2">
        <v>0.5</v>
      </c>
      <c r="V6" s="2">
        <v>1</v>
      </c>
      <c r="W6" s="2">
        <v>10</v>
      </c>
      <c r="X6" s="2">
        <f t="shared" ref="X6" si="7">V6*W6</f>
        <v>10</v>
      </c>
      <c r="Y6" s="11">
        <f>H6+L6+T6+X6+P6</f>
        <v>280</v>
      </c>
      <c r="Z6" s="33">
        <f t="shared" si="0"/>
        <v>4909.6930000000002</v>
      </c>
      <c r="AA6" s="33">
        <f t="shared" si="1"/>
        <v>54006.623</v>
      </c>
      <c r="AB6" s="33">
        <f>AA6*0.1</f>
        <v>5400.6623</v>
      </c>
      <c r="AC6" s="34">
        <f t="shared" si="2"/>
        <v>48605.960699999996</v>
      </c>
    </row>
    <row r="7" spans="1:29" ht="18.75" x14ac:dyDescent="0.25">
      <c r="A7" s="17"/>
      <c r="B7" s="21" t="s">
        <v>16</v>
      </c>
      <c r="C7" s="5">
        <v>2022</v>
      </c>
      <c r="D7" s="6">
        <v>23585.24</v>
      </c>
      <c r="E7" s="13">
        <v>313</v>
      </c>
      <c r="F7" s="12">
        <v>5</v>
      </c>
      <c r="G7" s="32">
        <v>40</v>
      </c>
      <c r="H7" s="11">
        <f t="shared" ref="H7" si="8">F7*G7</f>
        <v>200</v>
      </c>
      <c r="I7" s="12">
        <v>29</v>
      </c>
      <c r="J7" s="12">
        <v>3</v>
      </c>
      <c r="K7" s="11">
        <v>20</v>
      </c>
      <c r="L7" s="11">
        <f t="shared" ref="L7" si="9">J7*K7</f>
        <v>60</v>
      </c>
      <c r="M7" s="11">
        <v>5</v>
      </c>
      <c r="N7" s="11">
        <v>5</v>
      </c>
      <c r="O7" s="11">
        <v>20</v>
      </c>
      <c r="P7" s="11">
        <f t="shared" ref="P7" si="10">N7*O7</f>
        <v>100</v>
      </c>
      <c r="Q7" s="2" t="s">
        <v>14</v>
      </c>
      <c r="R7" s="32">
        <v>0</v>
      </c>
      <c r="S7" s="32">
        <v>10</v>
      </c>
      <c r="T7" s="11">
        <f t="shared" ref="T7" si="11">R7*S7</f>
        <v>0</v>
      </c>
      <c r="U7" s="2">
        <v>0.2</v>
      </c>
      <c r="V7" s="2">
        <v>1</v>
      </c>
      <c r="W7" s="2">
        <v>10</v>
      </c>
      <c r="X7" s="2">
        <f t="shared" ref="X7" si="12">V7*W7</f>
        <v>10</v>
      </c>
      <c r="Y7" s="11">
        <f t="shared" ref="Y7" si="13">H7+L7+T7+X7+P7</f>
        <v>370</v>
      </c>
      <c r="Z7" s="33">
        <f t="shared" si="0"/>
        <v>2358.5240000000003</v>
      </c>
      <c r="AA7" s="33">
        <f t="shared" si="1"/>
        <v>25943.764000000003</v>
      </c>
      <c r="AB7" s="33">
        <f>AA7*0.12</f>
        <v>3113.2516800000003</v>
      </c>
      <c r="AC7" s="34">
        <f t="shared" si="2"/>
        <v>22830.512320000002</v>
      </c>
    </row>
    <row r="8" spans="1:29" ht="37.5" x14ac:dyDescent="0.25">
      <c r="A8" s="17"/>
      <c r="B8" s="22" t="s">
        <v>2</v>
      </c>
      <c r="C8" s="5" t="s">
        <v>26</v>
      </c>
      <c r="D8" s="6">
        <v>17081.71</v>
      </c>
      <c r="E8" s="13">
        <v>110</v>
      </c>
      <c r="F8" s="12">
        <v>2</v>
      </c>
      <c r="G8" s="11">
        <v>40</v>
      </c>
      <c r="H8" s="11">
        <f t="shared" ref="H8:H14" si="14">F8*G8</f>
        <v>80</v>
      </c>
      <c r="I8" s="12">
        <v>43</v>
      </c>
      <c r="J8" s="12">
        <v>5</v>
      </c>
      <c r="K8" s="11">
        <v>20</v>
      </c>
      <c r="L8" s="11">
        <f t="shared" ref="L8:L14" si="15">J8*K8</f>
        <v>100</v>
      </c>
      <c r="M8" s="11">
        <v>5</v>
      </c>
      <c r="N8" s="11">
        <v>5</v>
      </c>
      <c r="O8" s="11">
        <v>20</v>
      </c>
      <c r="P8" s="11">
        <f t="shared" ref="P8:P14" si="16">N8*O8</f>
        <v>100</v>
      </c>
      <c r="Q8" s="2" t="s">
        <v>14</v>
      </c>
      <c r="R8" s="32">
        <v>0</v>
      </c>
      <c r="S8" s="32">
        <v>10</v>
      </c>
      <c r="T8" s="11">
        <f t="shared" ref="T8:T14" si="17">R8*S8</f>
        <v>0</v>
      </c>
      <c r="U8" s="2">
        <v>15</v>
      </c>
      <c r="V8" s="2">
        <v>3</v>
      </c>
      <c r="W8" s="2">
        <v>10</v>
      </c>
      <c r="X8" s="2">
        <f t="shared" ref="X8:X14" si="18">V8*W8</f>
        <v>30</v>
      </c>
      <c r="Y8" s="11">
        <f t="shared" ref="Y8" si="19">H8+L8+T8+X8+P8</f>
        <v>310</v>
      </c>
      <c r="Z8" s="33">
        <f t="shared" ref="Z8:Z14" si="20">D8*0.1</f>
        <v>1708.171</v>
      </c>
      <c r="AA8" s="33">
        <f t="shared" ref="AA8:AA14" si="21">Z8+D8</f>
        <v>18789.880999999998</v>
      </c>
      <c r="AB8" s="33">
        <f t="shared" ref="AB8" si="22">AA8*0.1</f>
        <v>1878.9880999999998</v>
      </c>
      <c r="AC8" s="34">
        <f t="shared" ref="AC8:AC14" si="23">AA8-AB8</f>
        <v>16910.892899999999</v>
      </c>
    </row>
    <row r="9" spans="1:29" ht="18.75" x14ac:dyDescent="0.25">
      <c r="A9" s="49" t="s">
        <v>30</v>
      </c>
      <c r="B9" s="50"/>
      <c r="C9" s="4"/>
      <c r="D9" s="10">
        <f>SUM(D5:D8)</f>
        <v>202544.31999999998</v>
      </c>
      <c r="E9" s="32"/>
      <c r="F9" s="32"/>
      <c r="G9" s="32"/>
      <c r="H9" s="11"/>
      <c r="I9" s="32"/>
      <c r="J9" s="32"/>
      <c r="K9" s="11"/>
      <c r="L9" s="11"/>
      <c r="M9" s="11"/>
      <c r="N9" s="11"/>
      <c r="O9" s="11"/>
      <c r="P9" s="11"/>
      <c r="Q9" s="32"/>
      <c r="R9" s="32"/>
      <c r="S9" s="32"/>
      <c r="T9" s="11"/>
      <c r="U9" s="32"/>
      <c r="V9" s="2"/>
      <c r="W9" s="2"/>
      <c r="X9" s="2"/>
      <c r="Y9" s="11"/>
      <c r="Z9" s="34">
        <f t="shared" ref="Z9:AB9" si="24">SUM(Z5:Z8)</f>
        <v>20254.432000000001</v>
      </c>
      <c r="AA9" s="34">
        <f t="shared" si="24"/>
        <v>222798.75199999998</v>
      </c>
      <c r="AB9" s="34">
        <f t="shared" si="24"/>
        <v>22798.750479999999</v>
      </c>
      <c r="AC9" s="34">
        <f>SUM(AC5:AC8)</f>
        <v>200000.00151999999</v>
      </c>
    </row>
    <row r="10" spans="1:29" ht="18.75" x14ac:dyDescent="0.25">
      <c r="A10" s="46" t="s">
        <v>4</v>
      </c>
      <c r="B10" s="47"/>
      <c r="C10" s="47"/>
      <c r="D10" s="48"/>
      <c r="E10" s="13"/>
      <c r="F10" s="13"/>
      <c r="G10" s="13"/>
      <c r="H10" s="11"/>
      <c r="I10" s="12"/>
      <c r="J10" s="12"/>
      <c r="K10" s="11"/>
      <c r="L10" s="11"/>
      <c r="M10" s="11"/>
      <c r="N10" s="11"/>
      <c r="O10" s="11"/>
      <c r="P10" s="11"/>
      <c r="Q10" s="2"/>
      <c r="R10" s="2"/>
      <c r="S10" s="2"/>
      <c r="T10" s="11"/>
      <c r="U10" s="2"/>
      <c r="V10" s="2"/>
      <c r="W10" s="2"/>
      <c r="X10" s="2"/>
      <c r="Y10" s="11"/>
      <c r="Z10" s="33"/>
      <c r="AA10" s="33"/>
      <c r="AB10" s="33"/>
      <c r="AC10" s="34"/>
    </row>
    <row r="11" spans="1:29" ht="38.25" x14ac:dyDescent="0.25">
      <c r="A11" s="17"/>
      <c r="B11" s="22" t="s">
        <v>24</v>
      </c>
      <c r="C11" s="5" t="s">
        <v>26</v>
      </c>
      <c r="D11" s="6">
        <v>59283.01</v>
      </c>
      <c r="E11" s="13">
        <v>110</v>
      </c>
      <c r="F11" s="12">
        <v>2</v>
      </c>
      <c r="G11" s="11">
        <v>40</v>
      </c>
      <c r="H11" s="11">
        <f t="shared" ref="H11" si="25">F11*G11</f>
        <v>80</v>
      </c>
      <c r="I11" s="12">
        <v>43</v>
      </c>
      <c r="J11" s="12">
        <v>5</v>
      </c>
      <c r="K11" s="11">
        <v>20</v>
      </c>
      <c r="L11" s="11">
        <f t="shared" ref="L11" si="26">J11*K11</f>
        <v>100</v>
      </c>
      <c r="M11" s="11">
        <v>5</v>
      </c>
      <c r="N11" s="11">
        <v>5</v>
      </c>
      <c r="O11" s="11">
        <v>20</v>
      </c>
      <c r="P11" s="11">
        <f t="shared" ref="P11" si="27">N11*O11</f>
        <v>100</v>
      </c>
      <c r="Q11" s="2" t="s">
        <v>14</v>
      </c>
      <c r="R11" s="32">
        <v>0</v>
      </c>
      <c r="S11" s="32">
        <v>10</v>
      </c>
      <c r="T11" s="11">
        <f t="shared" ref="T11" si="28">R11*S11</f>
        <v>0</v>
      </c>
      <c r="U11" s="2">
        <v>15</v>
      </c>
      <c r="V11" s="2">
        <v>3</v>
      </c>
      <c r="W11" s="2">
        <v>10</v>
      </c>
      <c r="X11" s="2">
        <f t="shared" ref="X11" si="29">V11*W11</f>
        <v>30</v>
      </c>
      <c r="Y11" s="11">
        <f t="shared" ref="Y11" si="30">H11+L11+T11+X11+P11</f>
        <v>310</v>
      </c>
      <c r="Z11" s="33">
        <f t="shared" ref="Z11" si="31">D11*0.1</f>
        <v>5928.3010000000004</v>
      </c>
      <c r="AA11" s="33">
        <f t="shared" ref="AA11" si="32">Z11+D11</f>
        <v>65211.311000000002</v>
      </c>
      <c r="AB11" s="33">
        <f t="shared" ref="AB11" si="33">AA11*0.1</f>
        <v>6521.1311000000005</v>
      </c>
      <c r="AC11" s="34">
        <f t="shared" ref="AC11" si="34">AA11-AB11</f>
        <v>58690.179900000003</v>
      </c>
    </row>
    <row r="12" spans="1:29" ht="18.75" x14ac:dyDescent="0.25">
      <c r="A12" s="17"/>
      <c r="B12" s="22" t="s">
        <v>23</v>
      </c>
      <c r="C12" s="5">
        <v>2023</v>
      </c>
      <c r="D12" s="6">
        <f>29615.24+30750.24</f>
        <v>60365.48</v>
      </c>
      <c r="E12" s="13">
        <v>204</v>
      </c>
      <c r="F12" s="12">
        <v>4</v>
      </c>
      <c r="G12" s="11">
        <v>40</v>
      </c>
      <c r="H12" s="11">
        <f t="shared" ref="H12:H13" si="35">F12*G12</f>
        <v>160</v>
      </c>
      <c r="I12" s="12">
        <v>32</v>
      </c>
      <c r="J12" s="12">
        <v>4</v>
      </c>
      <c r="K12" s="11">
        <v>20</v>
      </c>
      <c r="L12" s="11">
        <f t="shared" ref="L12:L13" si="36">J12*K12</f>
        <v>80</v>
      </c>
      <c r="M12" s="11">
        <v>5</v>
      </c>
      <c r="N12" s="11">
        <v>5</v>
      </c>
      <c r="O12" s="11">
        <v>20</v>
      </c>
      <c r="P12" s="11">
        <f t="shared" ref="P12:P13" si="37">N12*O12</f>
        <v>100</v>
      </c>
      <c r="Q12" s="2" t="s">
        <v>14</v>
      </c>
      <c r="R12" s="32">
        <v>0</v>
      </c>
      <c r="S12" s="32">
        <v>10</v>
      </c>
      <c r="T12" s="11">
        <f t="shared" ref="T12:T13" si="38">R12*S12</f>
        <v>0</v>
      </c>
      <c r="U12" s="2">
        <v>0.75</v>
      </c>
      <c r="V12" s="2">
        <v>1</v>
      </c>
      <c r="W12" s="2">
        <v>10</v>
      </c>
      <c r="X12" s="2">
        <f t="shared" ref="X12:X13" si="39">V12*W12</f>
        <v>10</v>
      </c>
      <c r="Y12" s="11">
        <f t="shared" ref="Y12:Y13" si="40">H12+L12+T12+X12+P12</f>
        <v>350</v>
      </c>
      <c r="Z12" s="33">
        <f t="shared" ref="Z12:Z13" si="41">D12*0.1</f>
        <v>6036.5480000000007</v>
      </c>
      <c r="AA12" s="33">
        <f t="shared" ref="AA12:AA13" si="42">Z12+D12</f>
        <v>66402.028000000006</v>
      </c>
      <c r="AB12" s="33">
        <f>AA12*0.12</f>
        <v>7968.2433600000004</v>
      </c>
      <c r="AC12" s="34">
        <f t="shared" ref="AC12:AC13" si="43">AA12-AB12</f>
        <v>58433.784640000005</v>
      </c>
    </row>
    <row r="13" spans="1:29" ht="18.75" x14ac:dyDescent="0.3">
      <c r="A13" s="9"/>
      <c r="B13" s="23" t="s">
        <v>17</v>
      </c>
      <c r="C13" s="5">
        <v>2023</v>
      </c>
      <c r="D13" s="7">
        <v>62308.39</v>
      </c>
      <c r="E13" s="13">
        <v>223</v>
      </c>
      <c r="F13" s="31">
        <v>4</v>
      </c>
      <c r="G13" s="11">
        <v>40</v>
      </c>
      <c r="H13" s="11">
        <f t="shared" si="35"/>
        <v>160</v>
      </c>
      <c r="I13" s="12">
        <v>37</v>
      </c>
      <c r="J13" s="12">
        <v>4</v>
      </c>
      <c r="K13" s="11">
        <v>20</v>
      </c>
      <c r="L13" s="11">
        <f t="shared" si="36"/>
        <v>80</v>
      </c>
      <c r="M13" s="11">
        <v>5</v>
      </c>
      <c r="N13" s="11">
        <v>5</v>
      </c>
      <c r="O13" s="11">
        <v>20</v>
      </c>
      <c r="P13" s="11">
        <f t="shared" si="37"/>
        <v>100</v>
      </c>
      <c r="Q13" s="41" t="s">
        <v>14</v>
      </c>
      <c r="R13" s="32">
        <v>0</v>
      </c>
      <c r="S13" s="32">
        <v>10</v>
      </c>
      <c r="T13" s="11">
        <f t="shared" si="38"/>
        <v>0</v>
      </c>
      <c r="U13" s="2">
        <v>0.8</v>
      </c>
      <c r="V13" s="2">
        <v>1</v>
      </c>
      <c r="W13" s="2">
        <v>10</v>
      </c>
      <c r="X13" s="2">
        <f t="shared" si="39"/>
        <v>10</v>
      </c>
      <c r="Y13" s="11">
        <f t="shared" si="40"/>
        <v>350</v>
      </c>
      <c r="Z13" s="33">
        <f t="shared" si="41"/>
        <v>6230.8389999999999</v>
      </c>
      <c r="AA13" s="33">
        <f t="shared" si="42"/>
        <v>68539.228999999992</v>
      </c>
      <c r="AB13" s="33">
        <f>AA13*0.09</f>
        <v>6168.5306099999989</v>
      </c>
      <c r="AC13" s="34">
        <f t="shared" si="43"/>
        <v>62370.69838999999</v>
      </c>
    </row>
    <row r="14" spans="1:29" ht="18.75" x14ac:dyDescent="0.25">
      <c r="A14" s="17"/>
      <c r="B14" s="20" t="s">
        <v>27</v>
      </c>
      <c r="C14" s="4" t="s">
        <v>32</v>
      </c>
      <c r="D14" s="24">
        <v>21426.68</v>
      </c>
      <c r="E14" s="37">
        <v>140</v>
      </c>
      <c r="F14" s="38">
        <v>2</v>
      </c>
      <c r="G14" s="32">
        <v>40</v>
      </c>
      <c r="H14" s="11">
        <f t="shared" si="14"/>
        <v>80</v>
      </c>
      <c r="I14" s="12">
        <v>53</v>
      </c>
      <c r="J14" s="12">
        <v>5</v>
      </c>
      <c r="K14" s="11">
        <v>20</v>
      </c>
      <c r="L14" s="11">
        <f t="shared" si="15"/>
        <v>100</v>
      </c>
      <c r="M14" s="11">
        <v>5</v>
      </c>
      <c r="N14" s="11">
        <v>5</v>
      </c>
      <c r="O14" s="11">
        <v>20</v>
      </c>
      <c r="P14" s="11">
        <f t="shared" si="16"/>
        <v>100</v>
      </c>
      <c r="Q14" s="32" t="s">
        <v>14</v>
      </c>
      <c r="R14" s="32">
        <v>0</v>
      </c>
      <c r="S14" s="32">
        <v>10</v>
      </c>
      <c r="T14" s="11">
        <f t="shared" si="17"/>
        <v>0</v>
      </c>
      <c r="U14" s="2">
        <v>0.2</v>
      </c>
      <c r="V14" s="2">
        <v>1</v>
      </c>
      <c r="W14" s="2">
        <v>10</v>
      </c>
      <c r="X14" s="2">
        <f t="shared" si="18"/>
        <v>10</v>
      </c>
      <c r="Y14" s="11">
        <f>H14+L14+T14+X14+P14</f>
        <v>290</v>
      </c>
      <c r="Z14" s="33">
        <f t="shared" si="20"/>
        <v>2142.6680000000001</v>
      </c>
      <c r="AA14" s="33">
        <f t="shared" si="21"/>
        <v>23569.348000000002</v>
      </c>
      <c r="AB14" s="33">
        <f>AA14*0.13</f>
        <v>3064.0152400000002</v>
      </c>
      <c r="AC14" s="34">
        <f t="shared" si="23"/>
        <v>20505.332760000001</v>
      </c>
    </row>
    <row r="15" spans="1:29" ht="18.75" x14ac:dyDescent="0.25">
      <c r="A15" s="17"/>
      <c r="B15" s="49" t="s">
        <v>30</v>
      </c>
      <c r="C15" s="50"/>
      <c r="D15" s="6">
        <f>SUM(D11:D14)</f>
        <v>203383.56</v>
      </c>
      <c r="E15" s="13"/>
      <c r="F15" s="12"/>
      <c r="G15" s="32"/>
      <c r="H15" s="11"/>
      <c r="I15" s="12"/>
      <c r="J15" s="12"/>
      <c r="K15" s="11"/>
      <c r="L15" s="11"/>
      <c r="M15" s="11"/>
      <c r="N15" s="11"/>
      <c r="O15" s="11"/>
      <c r="P15" s="11"/>
      <c r="Q15" s="2"/>
      <c r="R15" s="32"/>
      <c r="S15" s="32"/>
      <c r="T15" s="11"/>
      <c r="U15" s="2"/>
      <c r="V15" s="2"/>
      <c r="W15" s="2"/>
      <c r="X15" s="2"/>
      <c r="Y15" s="11"/>
      <c r="Z15" s="42">
        <f t="shared" ref="Z15:AB15" si="44">SUM(Z11:Z14)</f>
        <v>20338.356000000003</v>
      </c>
      <c r="AA15" s="42">
        <f t="shared" si="44"/>
        <v>223721.916</v>
      </c>
      <c r="AB15" s="42">
        <f t="shared" si="44"/>
        <v>23721.920310000001</v>
      </c>
      <c r="AC15" s="42">
        <f>SUM(AC11:AC14)</f>
        <v>199999.99568999998</v>
      </c>
    </row>
  </sheetData>
  <mergeCells count="5">
    <mergeCell ref="A10:D10"/>
    <mergeCell ref="B15:C15"/>
    <mergeCell ref="A2:AC2"/>
    <mergeCell ref="A4:D4"/>
    <mergeCell ref="A9:B9"/>
  </mergeCells>
  <printOptions horizontalCentered="1"/>
  <pageMargins left="0" right="0" top="0" bottom="0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сады</vt:lpstr>
      <vt:lpstr>сады!Область_печати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 Сергеевич Огарков</dc:creator>
  <cp:lastModifiedBy>Елена Александровна Павлова</cp:lastModifiedBy>
  <cp:lastPrinted>2021-08-31T07:26:40Z</cp:lastPrinted>
  <dcterms:created xsi:type="dcterms:W3CDTF">2020-08-13T14:45:12Z</dcterms:created>
  <dcterms:modified xsi:type="dcterms:W3CDTF">2021-08-31T07:26:42Z</dcterms:modified>
</cp:coreProperties>
</file>