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80" yWindow="120" windowWidth="15165" windowHeight="12600" tabRatio="796" activeTab="3"/>
  </bookViews>
  <sheets>
    <sheet name="увеличение" sheetId="1" r:id="rId1"/>
    <sheet name="безвозмездные" sheetId="2" r:id="rId2"/>
    <sheet name="уменьшение" sheetId="3" r:id="rId3"/>
    <sheet name="перераспределение" sheetId="4" r:id="rId4"/>
  </sheets>
  <definedNames>
    <definedName name="_xlnm._FilterDatabase" localSheetId="1" hidden="1">'безвозмездные'!$A$6:$G$76</definedName>
    <definedName name="_xlnm._FilterDatabase" localSheetId="3" hidden="1">'перераспределение'!$A$7:$K$147</definedName>
    <definedName name="_xlnm._FilterDatabase" localSheetId="0" hidden="1">'увеличение'!$A$6:$G$167</definedName>
    <definedName name="_xlnm._FilterDatabase" localSheetId="2" hidden="1">'уменьшение'!$A$6:$G$287</definedName>
    <definedName name="Z_0199ACBD_3190_4B84_AFFB_81CAEBB7CB5B_.wvu.FilterData" localSheetId="1" hidden="1">'безвозмездные'!$A$6:$G$76</definedName>
    <definedName name="Z_0199ACBD_3190_4B84_AFFB_81CAEBB7CB5B_.wvu.FilterData" localSheetId="3" hidden="1">'перераспределение'!$A$7:$K$109</definedName>
    <definedName name="Z_0199ACBD_3190_4B84_AFFB_81CAEBB7CB5B_.wvu.FilterData" localSheetId="0" hidden="1">'увеличение'!$A$6:$G$115</definedName>
    <definedName name="Z_0199ACBD_3190_4B84_AFFB_81CAEBB7CB5B_.wvu.FilterData" localSheetId="2" hidden="1">'уменьшение'!$A$6:$D$170</definedName>
    <definedName name="Z_0199ACBD_3190_4B84_AFFB_81CAEBB7CB5B_.wvu.PrintTitles" localSheetId="1" hidden="1">'безвозмездные'!$5:$5</definedName>
    <definedName name="Z_0199ACBD_3190_4B84_AFFB_81CAEBB7CB5B_.wvu.PrintTitles" localSheetId="3" hidden="1">'перераспределение'!$6:$6</definedName>
    <definedName name="Z_0199ACBD_3190_4B84_AFFB_81CAEBB7CB5B_.wvu.PrintTitles" localSheetId="0" hidden="1">'увеличение'!$5:$5</definedName>
    <definedName name="Z_0199ACBD_3190_4B84_AFFB_81CAEBB7CB5B_.wvu.PrintTitles" localSheetId="2" hidden="1">'уменьшение'!$5:$5</definedName>
    <definedName name="Z_140009A1_8033_4DF3_B576_4A3F45C76564_.wvu.FilterData" localSheetId="1" hidden="1">'безвозмездные'!$A$6:$G$76</definedName>
    <definedName name="Z_140009A1_8033_4DF3_B576_4A3F45C76564_.wvu.FilterData" localSheetId="3" hidden="1">'перераспределение'!$A$7:$K$109</definedName>
    <definedName name="Z_140009A1_8033_4DF3_B576_4A3F45C76564_.wvu.FilterData" localSheetId="0" hidden="1">'увеличение'!$A$6:$G$115</definedName>
    <definedName name="Z_140009A1_8033_4DF3_B576_4A3F45C76564_.wvu.FilterData" localSheetId="2" hidden="1">'уменьшение'!$A$6:$D$170</definedName>
    <definedName name="Z_26045A6D_7489_4306_BB4B_4F381D09B6D6_.wvu.FilterData" localSheetId="3" hidden="1">'перераспределение'!$A$7:$K$109</definedName>
    <definedName name="Z_2D34D568_2E61_442C_A2EE_31449C207875_.wvu.FilterData" localSheetId="3" hidden="1">'перераспределение'!$A$7:$K$109</definedName>
    <definedName name="Z_3F047309_29B8_4634_8EEA_501EDBA688CE_.wvu.FilterData" localSheetId="3" hidden="1">'перераспределение'!$A$7:$K$109</definedName>
    <definedName name="Z_5B4F10C4_550C_4D0E_8428_4C04148E7DDC_.wvu.FilterData" localSheetId="3" hidden="1">'перераспределение'!$A$7:$K$109</definedName>
    <definedName name="Z_5F54D95F_4F33_4413_A60B_0FC8AC402EC2_.wvu.FilterData" localSheetId="3" hidden="1">'перераспределение'!$A$7:$K$109</definedName>
    <definedName name="Z_63398F5F_8607_48AB_8B89_F93D796EDE84_.wvu.FilterData" localSheetId="1" hidden="1">'безвозмездные'!$A$6:$G$76</definedName>
    <definedName name="Z_63398F5F_8607_48AB_8B89_F93D796EDE84_.wvu.FilterData" localSheetId="3" hidden="1">'перераспределение'!$A$7:$K$109</definedName>
    <definedName name="Z_63398F5F_8607_48AB_8B89_F93D796EDE84_.wvu.FilterData" localSheetId="0" hidden="1">'увеличение'!$A$6:$G$115</definedName>
    <definedName name="Z_63398F5F_8607_48AB_8B89_F93D796EDE84_.wvu.FilterData" localSheetId="2" hidden="1">'уменьшение'!$A$6:$D$170</definedName>
    <definedName name="Z_63398F5F_8607_48AB_8B89_F93D796EDE84_.wvu.PrintTitles" localSheetId="1" hidden="1">'безвозмездные'!$5:$5</definedName>
    <definedName name="Z_63398F5F_8607_48AB_8B89_F93D796EDE84_.wvu.PrintTitles" localSheetId="3" hidden="1">'перераспределение'!$6:$6</definedName>
    <definedName name="Z_63398F5F_8607_48AB_8B89_F93D796EDE84_.wvu.PrintTitles" localSheetId="0" hidden="1">'увеличение'!$5:$5</definedName>
    <definedName name="Z_63398F5F_8607_48AB_8B89_F93D796EDE84_.wvu.PrintTitles" localSheetId="2" hidden="1">'уменьшение'!$5:$5</definedName>
    <definedName name="Z_72A4D64E_B497_4069_832F_05D9E42A0FB2_.wvu.FilterData" localSheetId="3" hidden="1">'перераспределение'!$A$7:$K$109</definedName>
    <definedName name="Z_80DA7438_9A26_4D67_99F5_E21B3EB7BDF2_.wvu.FilterData" localSheetId="3" hidden="1">'перераспределение'!$A$7:$K$109</definedName>
    <definedName name="Z_941FF28C_F191_4DAB_8C4B_9127DEFBD217_.wvu.FilterData" localSheetId="1" hidden="1">'безвозмездные'!$A$6:$G$76</definedName>
    <definedName name="Z_941FF28C_F191_4DAB_8C4B_9127DEFBD217_.wvu.FilterData" localSheetId="3" hidden="1">'перераспределение'!$A$7:$K$109</definedName>
    <definedName name="Z_941FF28C_F191_4DAB_8C4B_9127DEFBD217_.wvu.FilterData" localSheetId="0" hidden="1">'увеличение'!$A$6:$G$115</definedName>
    <definedName name="Z_941FF28C_F191_4DAB_8C4B_9127DEFBD217_.wvu.FilterData" localSheetId="2" hidden="1">'уменьшение'!$A$6:$D$170</definedName>
    <definedName name="Z_941FF28C_F191_4DAB_8C4B_9127DEFBD217_.wvu.PrintTitles" localSheetId="1" hidden="1">'безвозмездные'!$5:$5</definedName>
    <definedName name="Z_941FF28C_F191_4DAB_8C4B_9127DEFBD217_.wvu.PrintTitles" localSheetId="3" hidden="1">'перераспределение'!$6:$6</definedName>
    <definedName name="Z_941FF28C_F191_4DAB_8C4B_9127DEFBD217_.wvu.PrintTitles" localSheetId="0" hidden="1">'увеличение'!$5:$5</definedName>
    <definedName name="Z_941FF28C_F191_4DAB_8C4B_9127DEFBD217_.wvu.PrintTitles" localSheetId="2" hidden="1">'уменьшение'!$5:$5</definedName>
    <definedName name="Z_9C6C3F82_61E7_44FC_90B6_E0FE337C4528_.wvu.FilterData" localSheetId="1" hidden="1">'безвозмездные'!$A$6:$G$76</definedName>
    <definedName name="Z_9C6C3F82_61E7_44FC_90B6_E0FE337C4528_.wvu.FilterData" localSheetId="3" hidden="1">'перераспределение'!$A$7:$K$109</definedName>
    <definedName name="Z_9C6C3F82_61E7_44FC_90B6_E0FE337C4528_.wvu.FilterData" localSheetId="0" hidden="1">'увеличение'!$A$6:$G$115</definedName>
    <definedName name="Z_9C6C3F82_61E7_44FC_90B6_E0FE337C4528_.wvu.FilterData" localSheetId="2" hidden="1">'уменьшение'!$A$6:$D$170</definedName>
    <definedName name="Z_9C6C3F82_61E7_44FC_90B6_E0FE337C4528_.wvu.PrintTitles" localSheetId="1" hidden="1">'безвозмездные'!$5:$5</definedName>
    <definedName name="Z_9C6C3F82_61E7_44FC_90B6_E0FE337C4528_.wvu.PrintTitles" localSheetId="3" hidden="1">'перераспределение'!$6:$6</definedName>
    <definedName name="Z_9C6C3F82_61E7_44FC_90B6_E0FE337C4528_.wvu.PrintTitles" localSheetId="0" hidden="1">'увеличение'!$5:$5</definedName>
    <definedName name="Z_9C6C3F82_61E7_44FC_90B6_E0FE337C4528_.wvu.PrintTitles" localSheetId="2" hidden="1">'уменьшение'!$5:$5</definedName>
    <definedName name="Z_A0EAB98D_C05D_4B7E_9EB2_E1F06D80C78D_.wvu.FilterData" localSheetId="3" hidden="1">'перераспределение'!$A$7:$K$109</definedName>
    <definedName name="Z_A25538CD_E4AC_4849_9572_146191B48082_.wvu.FilterData" localSheetId="1" hidden="1">'безвозмездные'!$A$6:$G$76</definedName>
    <definedName name="Z_A25538CD_E4AC_4849_9572_146191B48082_.wvu.FilterData" localSheetId="3" hidden="1">'перераспределение'!$A$7:$K$109</definedName>
    <definedName name="Z_A25538CD_E4AC_4849_9572_146191B48082_.wvu.FilterData" localSheetId="0" hidden="1">'увеличение'!$A$6:$G$115</definedName>
    <definedName name="Z_A25538CD_E4AC_4849_9572_146191B48082_.wvu.FilterData" localSheetId="2" hidden="1">'уменьшение'!$A$6:$D$170</definedName>
    <definedName name="Z_A25538CD_E4AC_4849_9572_146191B48082_.wvu.PrintTitles" localSheetId="1" hidden="1">'безвозмездные'!$5:$5</definedName>
    <definedName name="Z_A25538CD_E4AC_4849_9572_146191B48082_.wvu.PrintTitles" localSheetId="3" hidden="1">'перераспределение'!$6:$6</definedName>
    <definedName name="Z_A25538CD_E4AC_4849_9572_146191B48082_.wvu.PrintTitles" localSheetId="0" hidden="1">'увеличение'!$5:$5</definedName>
    <definedName name="Z_A25538CD_E4AC_4849_9572_146191B48082_.wvu.PrintTitles" localSheetId="2" hidden="1">'уменьшение'!$5:$5</definedName>
    <definedName name="Z_B2D2FD78_0908_4575_BBE6_686AD8AE7FD3_.wvu.FilterData" localSheetId="1" hidden="1">'безвозмездные'!$A$6:$G$76</definedName>
    <definedName name="Z_B2D2FD78_0908_4575_BBE6_686AD8AE7FD3_.wvu.FilterData" localSheetId="3" hidden="1">'перераспределение'!$A$7:$K$109</definedName>
    <definedName name="Z_B2D2FD78_0908_4575_BBE6_686AD8AE7FD3_.wvu.FilterData" localSheetId="0" hidden="1">'увеличение'!$A$6:$G$115</definedName>
    <definedName name="Z_B2D2FD78_0908_4575_BBE6_686AD8AE7FD3_.wvu.FilterData" localSheetId="2" hidden="1">'уменьшение'!$A$6:$D$170</definedName>
    <definedName name="Z_B5ADE779_8713_493E_BBEA_67A1BCFE4BC7_.wvu.FilterData" localSheetId="3" hidden="1">'перераспределение'!$A$7:$K$109</definedName>
    <definedName name="Z_C3614EF6_ECF3_4A69_A7B4_D2797D287027_.wvu.FilterData" localSheetId="3" hidden="1">'перераспределение'!$A$7:$K$109</definedName>
    <definedName name="Z_CF406469_9D96_471D_96C5_96E50C52E8A5_.wvu.FilterData" localSheetId="3" hidden="1">'перераспределение'!$A$7:$K$109</definedName>
    <definedName name="Z_D17FA9DB_E354_438D_9978_F4396B508459_.wvu.FilterData" localSheetId="3" hidden="1">'перераспределение'!$A$7:$K$109</definedName>
    <definedName name="Z_E8A8D950_44BE_419C_918E_6546E52F5FCD_.wvu.FilterData" localSheetId="1" hidden="1">'безвозмездные'!$A$6:$G$76</definedName>
    <definedName name="Z_E8A8D950_44BE_419C_918E_6546E52F5FCD_.wvu.FilterData" localSheetId="3" hidden="1">'перераспределение'!$A$7:$K$109</definedName>
    <definedName name="Z_E8A8D950_44BE_419C_918E_6546E52F5FCD_.wvu.FilterData" localSheetId="0" hidden="1">'увеличение'!$A$6:$G$115</definedName>
    <definedName name="Z_E8A8D950_44BE_419C_918E_6546E52F5FCD_.wvu.FilterData" localSheetId="2" hidden="1">'уменьшение'!$A$6:$D$170</definedName>
    <definedName name="Z_E8A8D950_44BE_419C_918E_6546E52F5FCD_.wvu.PrintTitles" localSheetId="1" hidden="1">'безвозмездные'!$5:$5</definedName>
    <definedName name="Z_E8A8D950_44BE_419C_918E_6546E52F5FCD_.wvu.PrintTitles" localSheetId="3" hidden="1">'перераспределение'!$6:$6</definedName>
    <definedName name="Z_E8A8D950_44BE_419C_918E_6546E52F5FCD_.wvu.PrintTitles" localSheetId="0" hidden="1">'увеличение'!$5:$5</definedName>
    <definedName name="Z_E8A8D950_44BE_419C_918E_6546E52F5FCD_.wvu.PrintTitles" localSheetId="2" hidden="1">'уменьшение'!$5:$5</definedName>
    <definedName name="Z_FC8F0A51_E8DA_42F9_82D5_8B87E13EF38D_.wvu.FilterData" localSheetId="3" hidden="1">'перераспределение'!$A$7:$K$109</definedName>
    <definedName name="Z_FFDD62F7_1BD9_4E0B_A20C_5017D3987BDF_.wvu.FilterData" localSheetId="3" hidden="1">'перераспределение'!$A$7:$K$109</definedName>
    <definedName name="_xlnm.Print_Titles" localSheetId="1">'безвозмездные'!$5:$5</definedName>
    <definedName name="_xlnm.Print_Titles" localSheetId="3">'перераспределение'!$6:$6</definedName>
    <definedName name="_xlnm.Print_Titles" localSheetId="0">'увеличение'!$5:$5</definedName>
    <definedName name="_xlnm.Print_Titles" localSheetId="2">'уменьшение'!$5:$5</definedName>
  </definedNames>
  <calcPr fullCalcOnLoad="1"/>
</workbook>
</file>

<file path=xl/sharedStrings.xml><?xml version="1.0" encoding="utf-8"?>
<sst xmlns="http://schemas.openxmlformats.org/spreadsheetml/2006/main" count="1793" uniqueCount="1424">
  <si>
    <t>Увеличение</t>
  </si>
  <si>
    <t>Уменьшение (источник)</t>
  </si>
  <si>
    <t>направление</t>
  </si>
  <si>
    <t>код бюджетной классификации расходов</t>
  </si>
  <si>
    <t>№ п.п.</t>
  </si>
  <si>
    <t>ИТОГО</t>
  </si>
  <si>
    <t>Сумма
(тысяч рублей)</t>
  </si>
  <si>
    <t>Увеличение по расходам</t>
  </si>
  <si>
    <t>Код бюджетной классификации расходов</t>
  </si>
  <si>
    <t>Обоснование</t>
  </si>
  <si>
    <t>2021 год</t>
  </si>
  <si>
    <t>2022 год</t>
  </si>
  <si>
    <t>2023 год</t>
  </si>
  <si>
    <t>Приложение 2 к Пояснительной записке. Таблица поправок по увеличению</t>
  </si>
  <si>
    <t>Приложение 3 к Пояснительной записке. Таблица поправок по изменению за счет безвозмездных поступлений</t>
  </si>
  <si>
    <t>Приложение 4 к Пояснительной записке. Таблица поправок по уменьшению</t>
  </si>
  <si>
    <t>Приложение 5 к Пояснительной записке. Таблица поправок по перераспределению</t>
  </si>
  <si>
    <t>Комитет по развитию малого, среднего бизнеса и потребительского рынка Ленинградской области</t>
  </si>
  <si>
    <t>Комитет Ленинградской области по обращению с отходами</t>
  </si>
  <si>
    <t>Ленинградский областной комитет по управлению государственным имуществом</t>
  </si>
  <si>
    <t>Мероприятия по землеустройству и землепользованию</t>
  </si>
  <si>
    <t>Приобретение земельных участков в государственную собственность Ленинградской области</t>
  </si>
  <si>
    <t xml:space="preserve">Комитет государственного заказа Ленинградской области </t>
  </si>
  <si>
    <t>Мероприятия по сохранению и развитию материально-технической базы государственных учреждений (субсидии на иные цели)</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</si>
  <si>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</si>
  <si>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Обеспечение деятельности (услуги, работы) государственных учреждений</t>
  </si>
  <si>
    <t>Комитет по природным ресурсам Ленинградской области</t>
  </si>
  <si>
    <t>Комитет государственного экологического надзора Ленинградской области</t>
  </si>
  <si>
    <t>Мероприятия и проекты</t>
  </si>
  <si>
    <t>983 0603 5970313760 200</t>
  </si>
  <si>
    <t xml:space="preserve">Обеспечение деятельности (услуги, работы) государственных учреждений
</t>
  </si>
  <si>
    <t>982 0605 5960100160 300</t>
  </si>
  <si>
    <t xml:space="preserve">Государственные функции в сфере осуществления государственного экологического надзора </t>
  </si>
  <si>
    <t>982 0605 5960214120 200</t>
  </si>
  <si>
    <t xml:space="preserve">Комитет экономического развития и инвестиционной деятельности Ленинградской области </t>
  </si>
  <si>
    <t>Обеспечение деятельности ГБУ ЛО "МФЦ"</t>
  </si>
  <si>
    <t>Развитие проектного управления в органах исполнительной власти Ленинградской области</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</si>
  <si>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</si>
  <si>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977 0412 6120206350 800</t>
  </si>
  <si>
    <t>Управление ветеринарии Ленинградской области</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</si>
  <si>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</si>
  <si>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Комитет финансов Ленинградской области</t>
  </si>
  <si>
    <t>254 0408 6240100160 200</t>
  </si>
  <si>
    <t>Комитет по топливно-энергетическому комплексу Ленинградской области</t>
  </si>
  <si>
    <t>Комитет Ленинградской области по транспорту</t>
  </si>
  <si>
    <t>Комитет по жилищно-коммунальному хозяйству Ленинградской области</t>
  </si>
  <si>
    <t>Обеспечение мероприятий по капитальному ремонту многоквартирных домов</t>
  </si>
  <si>
    <t>984 0501 5630209601 600</t>
  </si>
  <si>
    <t>978 0502 5710206310 800</t>
  </si>
  <si>
    <t xml:space="preserve"> 978 0113 5720100160 200</t>
  </si>
  <si>
    <t>Комитет по охране, контролю и регулированию использования объектов животного мира Ленинградской области</t>
  </si>
  <si>
    <t>Управление делами Правительства Ленинградской области</t>
  </si>
  <si>
    <t>Обеспечение деятельности сенаторов Российской Федерации и их помощников в субъектах Российской Федерации</t>
  </si>
  <si>
    <t>Контрольно-счетная палата Ленинградской области</t>
  </si>
  <si>
    <t>Исполнение функций государственных органов Ленинградской области</t>
  </si>
  <si>
    <t>078 0106  6730100150 200</t>
  </si>
  <si>
    <t>Архивное управление Ленинградской области</t>
  </si>
  <si>
    <t>047  0113  6890100160 200</t>
  </si>
  <si>
    <t>Обеспечение деятельности Общественной палаты Ленинградской области</t>
  </si>
  <si>
    <t>047  0113  6890112130 200</t>
  </si>
  <si>
    <t>Уполномоченный по правам ребенка в Ленинградской области</t>
  </si>
  <si>
    <t>Обеспечение деятельности Уполномоченного по правам ребенка в Ленинградской области</t>
  </si>
  <si>
    <t>Управление делами Правительства  Ленинградской области</t>
  </si>
  <si>
    <t>Законодательное собрание Ленинградской области</t>
  </si>
  <si>
    <t>Комитет по дорожному хозяйству Ленинградской области</t>
  </si>
  <si>
    <t>029 0409 62 3 02 13150 200</t>
  </si>
  <si>
    <t>029 0409 62 1 01 04010 400</t>
  </si>
  <si>
    <t>029 0409 62 1 01 04260 400</t>
  </si>
  <si>
    <t>029 0409 62 1 R1 04010 400</t>
  </si>
  <si>
    <t>029 0409 62 2 01 10100 200</t>
  </si>
  <si>
    <t>029 0409 62 2 01 12750 200</t>
  </si>
  <si>
    <t>029 0409 62 2 04 14740 200</t>
  </si>
  <si>
    <t>029 0409 62 2 04 14570 200</t>
  </si>
  <si>
    <t xml:space="preserve">029 0409 62 1 02 70120 500 </t>
  </si>
  <si>
    <t>029 0409 62 2 02 70140 500</t>
  </si>
  <si>
    <t>029 0409 62 2 02 74200 500</t>
  </si>
  <si>
    <t>Комитет общего и профессионального образования Ленинградской области</t>
  </si>
  <si>
    <t>Субсидии на капитальное строительство (реконструкцию) объектов теплоэнергетики, включая проектно-изыскательские работы</t>
  </si>
  <si>
    <t xml:space="preserve"> 978 0502 5710174730 500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</si>
  <si>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</si>
  <si>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Комитет по строительству Ленинградской области</t>
  </si>
  <si>
    <t>981 0113 68 9 01 00160 200</t>
  </si>
  <si>
    <t>Социальные выплаты и меры стимулирующего характера, связанные с профессиональной деятельностью</t>
  </si>
  <si>
    <t>981 0902 51 4 04 04300 400</t>
  </si>
  <si>
    <t>981 0702 52 2 02 74450 500</t>
  </si>
  <si>
    <t>Субсидии на реализацию мероприятий по строительству и реконструкции спортивных объектов</t>
  </si>
  <si>
    <t>981 0902 48 4 02 04300 400</t>
  </si>
  <si>
    <t>Проектирование, строительство и реконструкция объектов государственной собственности в рамках "Развитие сети культурно-досуговых учреждений Ленинградской области"</t>
  </si>
  <si>
    <t>981 0801 55 4 05 14750 200</t>
  </si>
  <si>
    <t>Проектирование, строительство и реконструкция объектов государственной собственности в рамках "Развитие и модернизация государственной ветеринарной службы Ленинградской области"</t>
  </si>
  <si>
    <t>981 0405 63 9 01 04300 400</t>
  </si>
  <si>
    <t>981 0412 66 Б 03 04300 400</t>
  </si>
  <si>
    <t>Проектирование, строительство и реконструкция объектов государственной собственности в рамках "Обеспечение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</si>
  <si>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981 0309 58 2 01 04300 400</t>
  </si>
  <si>
    <t>Проектирование объектов государственной собственности</t>
  </si>
  <si>
    <t>981 0412 68 9 01 04160 400</t>
  </si>
  <si>
    <t>Субсидии на ликвидацию аварийного жилищного фонда на территории Ленинградской области</t>
  </si>
  <si>
    <t>984 1003 5610551350 500</t>
  </si>
  <si>
    <t>984 1003 5610551760 500</t>
  </si>
  <si>
    <t>Комитет по сохранению культурного наследия Ленинградской области</t>
  </si>
  <si>
    <t>932 0801 5520111090 200</t>
  </si>
  <si>
    <t>Комитет по культуре и туризму Ленинградской области</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</si>
  <si>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</si>
  <si>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</si>
  <si>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Комитет по физической культуре и спорту Ленинградской области</t>
  </si>
  <si>
    <t>961 1103 5420100160 600</t>
  </si>
  <si>
    <t>Мероприятия по сохранению и развитию материально-технической базы государственных учреждений</t>
  </si>
  <si>
    <t>Комитет по печати Ленинградской области</t>
  </si>
  <si>
    <t>976 0113 6890113690 200</t>
  </si>
  <si>
    <t>976 0113 6890112920 200</t>
  </si>
  <si>
    <t>Комитет по молодежной политике Ленинградской области</t>
  </si>
  <si>
    <t>993 0707 6660111680 200</t>
  </si>
  <si>
    <t>Комитет по здравоохранению Ленинградской области</t>
  </si>
  <si>
    <t xml:space="preserve">Комитет по труду и занятости населения Ленинградской области
</t>
  </si>
  <si>
    <t>Возмещение затрат на создание рабочих мест для трудоустройства инвалидов с целью их интеграции в общество</t>
  </si>
  <si>
    <t>970 1003 50 1 03 52900 200</t>
  </si>
  <si>
    <t>970 1003 50 1 03 52900 300</t>
  </si>
  <si>
    <t>Комитет по социальной защите населения Ленинградской области</t>
  </si>
  <si>
    <t>987 1003 53 1 02 03640 300</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</si>
  <si>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</si>
  <si>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987 1002 53 2 01 06530 800</t>
  </si>
  <si>
    <t>Предоставление земельного капитала в Ленинградской области</t>
  </si>
  <si>
    <t>987 1003 53 1 01 14760 300</t>
  </si>
  <si>
    <t>Социальные выплаты семьям с детьми, направленные на стимулирование роста рождаемости</t>
  </si>
  <si>
    <t>987 1003 53 1 01 03710 200</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</si>
  <si>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</si>
  <si>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987 1003 53 1 02 03650 200</t>
  </si>
  <si>
    <t>987 1003 53 1 P1 03710 200</t>
  </si>
  <si>
    <t>Оплата банковских услуг (услуг почтовой связи) по перечислению (пересылке) региональных социальных доплат к пенсии</t>
  </si>
  <si>
    <t>987 1003 53 1 02 15050 200</t>
  </si>
  <si>
    <t>987 1003 53 1 05 52520 300</t>
  </si>
  <si>
    <t xml:space="preserve">Социальная поддержка Героев Советского Союза, Героев Российской Федерации и полных кавалеров ордена Славы </t>
  </si>
  <si>
    <t>068 0701 52 1 01 00160 600</t>
  </si>
  <si>
    <t>068 0702 52 2 01 00160 600</t>
  </si>
  <si>
    <t>068 0704 52 6 01 00160 600</t>
  </si>
  <si>
    <t xml:space="preserve">Развитие в Ленинградской области международного конкурсного движения "Молодые профессионалы" </t>
  </si>
  <si>
    <t>068 0704 52 6 05 11950 600</t>
  </si>
  <si>
    <t>068 0706 52 6 01 00160 600</t>
  </si>
  <si>
    <t>068 0707 52 5 01 00160 600</t>
  </si>
  <si>
    <t>068 0707 52 5 02 13770 600</t>
  </si>
  <si>
    <t>068 0709 52 1 04 13760 600</t>
  </si>
  <si>
    <t>068 0709 52 3 03 13760 600</t>
  </si>
  <si>
    <t>068 0709 52 4 02 13760 600</t>
  </si>
  <si>
    <t>068 0709 52 7 02 00160 600</t>
  </si>
  <si>
    <t>068 0709 52 7 05 13760 600</t>
  </si>
  <si>
    <t>068 0702 52 2 01 53030 600</t>
  </si>
  <si>
    <t>068 0701 52 1 01 71350 500</t>
  </si>
  <si>
    <t>068 0702 52 2 01 71530 500</t>
  </si>
  <si>
    <t>068 0701 52 1 01 06700 600</t>
  </si>
  <si>
    <t>068 0701 52 1 01 07530 800</t>
  </si>
  <si>
    <t>068 0702 52 2 01 06710 600</t>
  </si>
  <si>
    <t>982 0605 5960100160 100</t>
  </si>
  <si>
    <t>Комитет градостроительной политики Ленинградской области</t>
  </si>
  <si>
    <t>950 0412 61 1 06 00160 200</t>
  </si>
  <si>
    <t>932 0801 5530213760 600</t>
  </si>
  <si>
    <t xml:space="preserve">Комитет по жилищно-коммунальному хозяйству Ленинградской области </t>
  </si>
  <si>
    <t>987 1003 53 2 04 13760 200</t>
  </si>
  <si>
    <t>987 0707 52 5 01 74410 500</t>
  </si>
  <si>
    <t>987 1003 53 1 04 15140 300</t>
  </si>
  <si>
    <t>Уменьшение по расходам</t>
  </si>
  <si>
    <t>Комитет общественных коммуникаций Ленинградской области</t>
  </si>
  <si>
    <t>938 0113 6650513760 200</t>
  </si>
  <si>
    <t>0,0</t>
  </si>
  <si>
    <t>133 0104 6730100150 200</t>
  </si>
  <si>
    <t>133 0113 6050213550 200</t>
  </si>
  <si>
    <t>133 0113 6890100160 600</t>
  </si>
  <si>
    <t>133 0113 6890107510 800</t>
  </si>
  <si>
    <t>Исполнение судебных актов Российской Федерации и мировых соглашений по возмещению вреда</t>
  </si>
  <si>
    <t>981 1101 48 4 04 70660 500</t>
  </si>
  <si>
    <t>Избирательная комиссия Ленинградской области</t>
  </si>
  <si>
    <t>Комитет по агропромышленному и рыбохозяйственному комплексу Ленинградской области</t>
  </si>
  <si>
    <t>Финансовое обеспечение части затрат при проведении мероприятий регионального значения</t>
  </si>
  <si>
    <t>075 0405 6360307360 800</t>
  </si>
  <si>
    <t>Обеспечение деятельности аппаратов государственных органов Ленинградской области</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</si>
  <si>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</si>
  <si>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979 0412 61 3 04 06380 600</t>
  </si>
  <si>
    <t>979 0412 61 3 04 06380 800</t>
  </si>
  <si>
    <t>998  0113 67Б0100150 200</t>
  </si>
  <si>
    <t>Государственное казенное учреждение Ленинградской области "Государственный экспертный институт регионального законодательства"</t>
  </si>
  <si>
    <t>Управление Ленинградской области по государственному техническому надзору и контролю</t>
  </si>
  <si>
    <t xml:space="preserve">Государственная поддержка стимулирования увеличения производства масличных культур </t>
  </si>
  <si>
    <t>075 0405 63БТ252590 800</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</si>
  <si>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</si>
  <si>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075 0412 6340506240 600</t>
  </si>
  <si>
    <t>Создание системы поддержки фермеров и развитие сельской кооперации</t>
  </si>
  <si>
    <t>075 0405 634I554800 600</t>
  </si>
  <si>
    <t>Гранты по итогам ежегодных областных конкурсов по присвоению почетных званий</t>
  </si>
  <si>
    <t>075 0405 6360306130 800</t>
  </si>
  <si>
    <t>Субвенции по поддержке сельскохозяйственного производства</t>
  </si>
  <si>
    <t>075 0405 6360171030 500</t>
  </si>
  <si>
    <t>Финансовое обеспечение затрат, связанных с ликвидацией государственных предприятий Ленинградской области</t>
  </si>
  <si>
    <t>075 0113 6890107910 800</t>
  </si>
  <si>
    <t>Возмещение части затрат на приобретение кормов (корма для птицы)</t>
  </si>
  <si>
    <t>075 0405 63Б0407870 800</t>
  </si>
  <si>
    <t>В целях  софинансирования  расходных обязательств Ленинградской области в соответствии постановлением Правительства Российской Федерации от 5 февраля 2020 года №86 и распоряжением Правительства Российской Федерации от 25 августа 2021 года №2352-р, в т.ч. в рамках софинансирования - 998,67 тыс. руб., сверх софинансирования - 1701,93 тыс. руб. (за счет перераспределения)</t>
  </si>
  <si>
    <t>В целях восстановления ассигнований на поддержку развития садоводческих, огороднических и дачных некоммерческих объединений, уменьшенных в 2021 году для заключения соглашения с Минсельхозом России на осуществление компенсации предприятиям хлебопекарной промышленности (за счет перераспределения)</t>
  </si>
  <si>
    <t>В целях предоставления субсидий потребительским кооперативамсверх софинансирования в рамках реализации регионального проекта «Акселерация субъектов малого и среднего предпринимательства»  (за счет перераспределения)</t>
  </si>
  <si>
    <t>В целях предоставления грантов по номинации "Лучшее предприятие рыбохояйственного комплекса" (за счет перераспределения)</t>
  </si>
  <si>
    <t>Увеличение субсидий ЛОГУП "Красный Пахарь" на сумму оплаты труда руководителя предприятия, назначенного на должность 22.07.2021 в соответствии  распоряженим Комитета от 21.07.2021 №136, (за счет перераспределения)</t>
  </si>
  <si>
    <t>Восстановление ассигнований Комитета, уменьшенных в сооветствии распоряжением Правительства Ленинградской области от 25 мая 2021 года №304-р "Об ограничении (отзыве) лимитов бюджетных обязательств", (за счет перераспределения)</t>
  </si>
  <si>
    <t>Дополнительная потребность в связи с удорожанием кормов</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</si>
  <si>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</si>
  <si>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075 0405 6350506910 800</t>
  </si>
  <si>
    <t>075 0405 6380106300 800</t>
  </si>
  <si>
    <t>Реализация мероприятий в области мелиорации земель сельскохозяйственного назначения (проведение агрохимического обследования)</t>
  </si>
  <si>
    <t>В соответствии с заключенными соглашениями на площадь 14 631 га 25 с/х товаропроизводителям по ставке 230 руб./га</t>
  </si>
  <si>
    <t>Реализация мероприятий в области мелиорации земель сельскохозяйственного назначения (известкование)</t>
  </si>
  <si>
    <t>Поддержка сельскохозяйственного производства по отдельным подотраслям растениеводства и животноводства (поддержка собственного производства молока)</t>
  </si>
  <si>
    <t>075 0405 63Б0106020 800</t>
  </si>
  <si>
    <t>Обеспечение комплексного развития сельских территорий</t>
  </si>
  <si>
    <t>075 0503 48302R5760 500</t>
  </si>
  <si>
    <t xml:space="preserve">Экономия, сложившаяся по результатам проведения конкурсных процедур. Дополнительное соглашение с Минсельхозом России от 11 июня 2021 г. № 082-09-2020-304/5 к Соглашению о предоставлении субсидии из федерального бюджета бюджету субъекта Российской Федерации от 23.12.2019 № 082-09-2020-304 </t>
  </si>
  <si>
    <t xml:space="preserve">Стимулирование увеличения производства масличных культур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</si>
  <si>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</si>
  <si>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075 0405 4830106290 800</t>
  </si>
  <si>
    <t>В соответствии с фактически представленными заявками сельхозтоваропроизводителей на получение субсидий</t>
  </si>
  <si>
    <t>Субсидии на мероприятия по капитальному ремонту объектов</t>
  </si>
  <si>
    <t>075 0801 4840370670 500</t>
  </si>
  <si>
    <t xml:space="preserve">Экономия, сложившаяся по результатам проведения конкурсных процедур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</si>
  <si>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</si>
  <si>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075 0503 4830374310 500</t>
  </si>
  <si>
    <t>075 0503 4830275670 500</t>
  </si>
  <si>
    <t>Поддержка сельскохозяйственного производства по отдельным подотраслям растениеводства и животноводства (поддержка на проведение агротехнологических работ)</t>
  </si>
  <si>
    <t>С сельхозтоваропроизводителями не заключены соглашения на получение субсидий в 2021 году по причине введения процедуры банкротства</t>
  </si>
  <si>
    <t>Поддержка сельскохозяйственного производства по отдельным подотраслям растениеводства и животноводства (развитие мясного животноводства)</t>
  </si>
  <si>
    <t>Возмещение части затрат на развитие малых форм хозяйствования (поддержка на осуществление мероприятий по технологическому присоединению энергопринимающих устройств к электрическим сетям, на строительство, реконструкцию и модернизацию инженерной инфраструктуры СПоК)</t>
  </si>
  <si>
    <t>075 0405 6340106200 600</t>
  </si>
  <si>
    <t>Возмещение части затрат на развитие малых форм хозяйствования (поддержка на содержание маточного поголовья скохозяйственных животных К(Ф)Х)</t>
  </si>
  <si>
    <t>075 0405 6340106200 800</t>
  </si>
  <si>
    <t>Возмещение части затрат по постановке земель сельскохозяйственного назначения на кадастровый учет</t>
  </si>
  <si>
    <t>075 0405 6351107900 800</t>
  </si>
  <si>
    <t>075 0405 6360313760 200</t>
  </si>
  <si>
    <t>Отмена мероприятий в связи с распространением новой коронавирусной инфекции</t>
  </si>
  <si>
    <t>075 0405 6360300160 200</t>
  </si>
  <si>
    <t>В соответствии с представленными обращениями муниципальных образований на уменьшение размера субвенций</t>
  </si>
  <si>
    <t>Ликвидация несанкционированных свалок в границах городов и наиболее опасных объектов накопленного экологического вреда окружающей среде (Федеральный проект "Чистая страна")</t>
  </si>
  <si>
    <t xml:space="preserve">Дополнительное соглашение с Минприроды РФ от 06.07.2021 №051-09-2021-004/1(экономия по результатам конкурсных процедур) </t>
  </si>
  <si>
    <t>253 0605 598G152420 200</t>
  </si>
  <si>
    <t>Субсидии на оснащение мест (площадок) накопления твердых коммунальных отходов емкостями для накопления</t>
  </si>
  <si>
    <t>Остаток ассигнований, образовавшийся по результатам конкурсного отбора муниципальных образований</t>
  </si>
  <si>
    <t>253 0605 59 8 G1 52420 200</t>
  </si>
  <si>
    <t>253 0502 59 8 02 74960 500</t>
  </si>
  <si>
    <t>801 0412 68 9 01 13770 600</t>
  </si>
  <si>
    <t>Государственные функции в сфере управления и распоряжения государственным имуществом</t>
  </si>
  <si>
    <t>801 0113 68 9 01 13790 200</t>
  </si>
  <si>
    <t>Экономия по результатам проведения процедур по осуществлению закупок и уменьшение фактического количества объектов, подлежащих рыночной оценке в 2021 году</t>
  </si>
  <si>
    <t>801 0113 68 9 01 13790 800</t>
  </si>
  <si>
    <t>Отсутствие потребности</t>
  </si>
  <si>
    <t>801 0412 68 9 01 15110 400</t>
  </si>
  <si>
    <t>801 0412 68 9 01 10070 800</t>
  </si>
  <si>
    <t>Не вынесено окончательное решение суда по субсидиарной ответственности АО "Дирекция единого заказчика Ленинградской области". Средства запланированы на 2022 год в проекте бюджета на 2022-2024 гг</t>
  </si>
  <si>
    <t>801 0412 68 9 01 10350 200</t>
  </si>
  <si>
    <t>В связи с отсутствием потребности</t>
  </si>
  <si>
    <t>Субсидии на проведение кадастровых работ по образованию земельных участков из состава земель сельскохозяйственного назначения</t>
  </si>
  <si>
    <t>801 0412 63 5 11 74680 500</t>
  </si>
  <si>
    <t>Экономия по результатам проведенных муниципальными образованиями конкурсных процедур на выполнение работ</t>
  </si>
  <si>
    <t>Субсидии на проведение комплексных кадастровых работ</t>
  </si>
  <si>
    <t>801 0412 61 1 П7 74620 500</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</si>
  <si>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</si>
  <si>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801 0412 61 1 П7 74640 500</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</si>
  <si>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</si>
  <si>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801 0412 61 1 П7 74850 500</t>
  </si>
  <si>
    <t>Описание местоположения границ между Ленинградской областью и смежными субъектами Российской Федерации, границ муниципальных образований</t>
  </si>
  <si>
    <t>801 0412 61 1 П7 14030 200</t>
  </si>
  <si>
    <t>979 0412 61 3 14 07940 600</t>
  </si>
  <si>
    <t>В связи с востребованностью данной меры поддержки.
Общая сумма 36,5 млн. рассчитана исходя из среднегодовой численности детей 3080, что не превышает среднегодовую численность, рассчитанную Комитетом образования - 3162</t>
  </si>
  <si>
    <t>979 0412 61 3 14 07940 800</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</si>
  <si>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</si>
  <si>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979 0412 61 3 02 13830 200</t>
  </si>
  <si>
    <t>Возмещение части затрат субъектам малого и среднего предпринимательства, связанных с заключением договоров финансовой аренды (лизинга)</t>
  </si>
  <si>
    <t>979 0412 61 3 07 07840 600</t>
  </si>
  <si>
    <t>979 0412 61 3 07 07840 800</t>
  </si>
  <si>
    <t>997 0410 60 1 03 13770 600</t>
  </si>
  <si>
    <t>Создание, хранение и восполнение резерва материальных ресурсов для ликвидации чрезвычайных ситуаций на территории Ленинградской области</t>
  </si>
  <si>
    <t>979 0309 58 2 01 14550 200</t>
  </si>
  <si>
    <t>Экономия по результатам конкурсных процедур</t>
  </si>
  <si>
    <t>979 0412 61 3 03 13760 200</t>
  </si>
  <si>
    <t>979 0412 61 3 08 00160 100</t>
  </si>
  <si>
    <t>Отсутствие потребности в средствах, предусмотренных на командировочные расходы  сотрудников ГКУ «ЛОЦПП» в связи с проведением большинства мероприятий в онлайн формате из-за распространения ковид</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</si>
  <si>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</si>
  <si>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979 0412 61 3 07 74260 500</t>
  </si>
  <si>
    <t>На основании обращений Кировского и Выборгского МР об отсутствии потребности</t>
  </si>
  <si>
    <t>Государственные функции в сфере сохранения, воспроизводства и использования объектов животного мира и охотничьих ресурсов</t>
  </si>
  <si>
    <t>983 0603 5970310470 200</t>
  </si>
  <si>
    <t>Для обновления автомобильного парка 2012 года. Планируется приобретение 2-х автомобилей УАЗ Пикап</t>
  </si>
  <si>
    <t>983 0603 5970210470 200</t>
  </si>
  <si>
    <t>Экономия по итогам закупки кормов, остаток ассигнований в связи с отсутствием обращений за получением разрешений на использование объектов животного мира, по которым требуется получение экспертных заключений</t>
  </si>
  <si>
    <t>983 0603 5970210470 800</t>
  </si>
  <si>
    <t>Остаток средств от проведения государственной экологической экспертизы.</t>
  </si>
  <si>
    <t xml:space="preserve">В связи с отменой проведения Дня охотника </t>
  </si>
  <si>
    <t xml:space="preserve">Осуществление переданных полномочий Российской Федерации в области охраны и использования охотничьих ресурсов (уточнение КБК)
</t>
  </si>
  <si>
    <t>983 0603 5970359700 200</t>
  </si>
  <si>
    <t xml:space="preserve">Осуществление переданных полномочий Российской Федерации в области организации, регулирования и охраны водных биологических ресурсов (перераспределение средств единой субвенции)
</t>
  </si>
  <si>
    <t>983 0603 5970259100 200</t>
  </si>
  <si>
    <t>Обеспечение деятельности (услуги, работы) государственных учреждений (уточнение КБК)</t>
  </si>
  <si>
    <t>Обеспечение деятельности (услуги, работы) государственных учреждений (остаток от пособия по сокращению бывшему работнику на период трудоустройства)</t>
  </si>
  <si>
    <t>Обеспечение деятельности государственного казенного учреждения ЛОГКУ "Ленобллес"</t>
  </si>
  <si>
    <t>Государственная экологическая экспертиза объектов регионального уровня</t>
  </si>
  <si>
    <t>Мероприятия по ведению государственного лесного реестра</t>
  </si>
  <si>
    <t>Обеспечение государственного управления и реализации  полномочий в области лесных отношений (перераспределение субвенции на лесные отношения)</t>
  </si>
  <si>
    <t xml:space="preserve">974 04 07 59 5 01 51290 100 </t>
  </si>
  <si>
    <t>Обеспечение деятельности (услуги, работы) государственных учреждений -создание ЛОГКУ "Дирекция особо охраняемых природных территорий ЛО"</t>
  </si>
  <si>
    <t>974 06 05 59 3 01 00160 100</t>
  </si>
  <si>
    <t xml:space="preserve">Мероприятия по развитию системы особо охраняемых природных территорий Ленинградской области </t>
  </si>
  <si>
    <t xml:space="preserve">974 06 05 59 3 02 14200 200 </t>
  </si>
  <si>
    <t>974 06 05 59 3 01 00160 200</t>
  </si>
  <si>
    <t>Оснащение и поддержка особо охраняемых природных территорий Ленинградской области</t>
  </si>
  <si>
    <t xml:space="preserve">974 06 05 59 3 01 10430 200 </t>
  </si>
  <si>
    <t>974 06 05 59 3 01 00160 800</t>
  </si>
  <si>
    <t xml:space="preserve">Обеспечение деятельности (услуги, работы) государственных учреждений </t>
  </si>
  <si>
    <t>Развитие водохозяйственного комплекса. Обеспечение безопасности гидротехнических сооружений</t>
  </si>
  <si>
    <t xml:space="preserve">Обеспечение мерами социальной поддержки в связи с профессиональной деятельностью. </t>
  </si>
  <si>
    <t>Обеспечение социальных выплат молодым специалистам. Выплатой будут обеспечены в 2021 году 11 человек</t>
  </si>
  <si>
    <t>974 04 07 59 5 01 00160 100</t>
  </si>
  <si>
    <t xml:space="preserve">Экономия, образовавшаяся по результатам процедур осуществления закупок для государственных нужд) </t>
  </si>
  <si>
    <t>Иные межбюджетные трансферты на подготовку и проведение мероприятий, посвященных Дню образования Ленинградской области</t>
  </si>
  <si>
    <t>985 1403 6890172030 500</t>
  </si>
  <si>
    <t>Экономия по результатам торгов</t>
  </si>
  <si>
    <t>Мониторинг, регулирование качества окружающей среды и формирование экологической культуры.</t>
  </si>
  <si>
    <t xml:space="preserve">Экономия по результатам торгов, а также остаток ассигнований в связи с отказом от  издания ежегодного информационно-аналитического сборника "состояние окружающей среды в Ленинградской области" </t>
  </si>
  <si>
    <t>Возмещение части затрат предприятиям Ленинградской области, связанных с продвижением продукции (услуг) на внешние рынки</t>
  </si>
  <si>
    <t>977 0412 612Т106660 800</t>
  </si>
  <si>
    <t>Субсидии на финансовое обеспечение деятельности (докапитализации) регионального фонда развития промышленности</t>
  </si>
  <si>
    <t>977 0412 6121106260 600</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</si>
  <si>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</si>
  <si>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977 0412 6120306340 800</t>
  </si>
  <si>
    <t>на погашение фактической задолженности по выплате субсидий за 3 квартал (остаток) 2020 года и 4 квартал 2020 года ООО "Нокиан Тайерс"</t>
  </si>
  <si>
    <t>977 0113 6010200160 600</t>
  </si>
  <si>
    <t>Обеспечение деятельностиГКУ "Агентство экономического развития Ленинградской области"</t>
  </si>
  <si>
    <t xml:space="preserve">977 0412 6110200160 200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</si>
  <si>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</si>
  <si>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977 0113 6140210570 200 </t>
  </si>
  <si>
    <t xml:space="preserve">Экономия по проведенным закупочным процедурам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</si>
  <si>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</si>
  <si>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977 0412 6110410480 200</t>
  </si>
  <si>
    <t>977 0113 6140314060 200</t>
  </si>
  <si>
    <t>Финансовое обеспечение затрат на разработку и реализацию индустриальных проектов на территории Ленинградской области</t>
  </si>
  <si>
    <t xml:space="preserve">977 0412 612П306140 800 </t>
  </si>
  <si>
    <t>Мероприятия по внедрению процессного управления в Администрации Ленинградской области</t>
  </si>
  <si>
    <t>977 0113 601П114630 200</t>
  </si>
  <si>
    <t>977 0412 6110213760 200</t>
  </si>
  <si>
    <t>Реализация мер по обеспечению благоприятного инвестиционного климата в Ленинградской области</t>
  </si>
  <si>
    <t>977 0412 6110914040 200</t>
  </si>
  <si>
    <t>996 1003 4820203830 300</t>
  </si>
  <si>
    <t xml:space="preserve">996 0405 6390206450 800 </t>
  </si>
  <si>
    <t>Дополнительная потребность в средствах на основании заявок крестьянских (фермерских) и личных подсобных хозяйств в целях предупреждение возникновения и распространения африканской чумы свиней на территории Ленинградской области</t>
  </si>
  <si>
    <t>996 0405 6390113770 600</t>
  </si>
  <si>
    <t>Субвенции по расчету и предоставлению дотаций на выравнивание бюджетной обеспеченности поселений за счет средств областного бюджета</t>
  </si>
  <si>
    <t>985 1403 64 1 02 71010 500</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</si>
  <si>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</si>
  <si>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984 0502 5740107990 800</t>
  </si>
  <si>
    <t>984 0501 5630207280 600</t>
  </si>
  <si>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</si>
  <si>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</si>
  <si>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984 1403 6890172160 500 </t>
  </si>
  <si>
    <t>Распределение средств  на установку стел утверждено ППЛО от 06.04.2021 №184 в размере  10 662,7 тыс.руб. при плановом лимите 12 000,0 тыс.руб. Нераспределенный остаток средств-1337,3 тыс. руб.</t>
  </si>
  <si>
    <t>Реализация программ формирования современной городской среды</t>
  </si>
  <si>
    <t>984 0503 563F255550 500</t>
  </si>
  <si>
    <t>По результатам завершения конкурсных процедур образовалась экономия в сумме 11 009,36 тыс.руб. Комитетом по ЖКХ подписано Доп соглашение с Минстроем РФ от 11.06.2021 №069-092021-053/3; Сокращаются средства областного бюджета исходя из уровня софинансирования, установленного соглашением равного 31,32% общая сумма экономии составляет-11009355,04 руб. (средства ФБ-3448130,0 руб., средства ОБ-75611225,04 руб.)</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</si>
  <si>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</si>
  <si>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984 0505 5750210630 200</t>
  </si>
  <si>
    <t>В связи с распространением коронавирусной инфекции (СOVID 2019) запланированные мероприятия, связанные с массовым скоплением людей, провести не представляется возможным</t>
  </si>
  <si>
    <t>Субсидии на приобретение коммунальной спецтехники и оборудования в лизинг (сублизинг)</t>
  </si>
  <si>
    <t>984 0502 5750170550 500</t>
  </si>
  <si>
    <t xml:space="preserve">Корректировка распределения ввиду технической ошибки при расчете субсидий из областного бюджета ЛО бюджетам муниципальных образований ЛО на 2021 год.  </t>
  </si>
  <si>
    <t>Экономия  в связи с перераспределением средств в соотвествии с распоряжением комитета по ЖКХ от 27.04.21 №71 и распоряжением комитета по ЖКХ от 01.12.2020 №234</t>
  </si>
  <si>
    <t xml:space="preserve">Субсидии на реализацию мероприятий по обеспечению устойчивого функционирования объектов теплоснабжения на территории Ленинградской области </t>
  </si>
  <si>
    <t xml:space="preserve">978 0502 5710170160 500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</si>
  <si>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</si>
  <si>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978 0502 5710174270 500 </t>
  </si>
  <si>
    <t>Централизованные поставки топлива государственным учреждениям, финансируемым за счет средств областного бюджета</t>
  </si>
  <si>
    <t>978 0502 5710510270 200</t>
  </si>
  <si>
    <t>Возмещение части затрат газоснабжающим организациям в связи с реализацией сжиженных углеводородных газов населению</t>
  </si>
  <si>
    <t>978 0502 5730306330 800</t>
  </si>
  <si>
    <t>Обеспечение деятельности (услуги, работы) государственных учреждений на налоги (НДС и прибыль)</t>
  </si>
  <si>
    <t>Экономия в результате конкурсных процедур</t>
  </si>
  <si>
    <t>978 0113 5720113760 200</t>
  </si>
  <si>
    <t>Субсидии на реализацию мероприятий по установке автоматизированных индивидуальных тепловых пунктов с погодным и часовым регулированием</t>
  </si>
  <si>
    <t>978 0501  5720270810 500</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</si>
  <si>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</si>
  <si>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254 10 03 5310706490 800</t>
  </si>
  <si>
    <t xml:space="preserve">В связи со снижением пассажиропотока в 2021 году в результате распространения коронавирусной инфекции, в соответствии с расчетами, на основании фактических данных о количестве перевезенных пассажиров из числа льготных категорий граждан.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</si>
  <si>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</si>
  <si>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254 10 03 5310706500 800</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</si>
  <si>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</si>
  <si>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254 10 03 5310707100 800</t>
  </si>
  <si>
    <t>В соответствии с фактическим количеством перевезенных пассажиров в дни празднования годовщины Великой Отечественной войны.</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</si>
  <si>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</si>
  <si>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254 10 03 5310707970 800</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</si>
  <si>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</si>
  <si>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254 10 03 5310774870 500</t>
  </si>
  <si>
    <t>254 04 08 6230113760 200</t>
  </si>
  <si>
    <t>Экономия по результатам конкурсных процедур      (Организация и проведение конкурса профессионального мастерства водителей автобусов)</t>
  </si>
  <si>
    <t>Развитие информационных систем на общественном транспорте</t>
  </si>
  <si>
    <t xml:space="preserve"> 254 04 08 62401140010 200</t>
  </si>
  <si>
    <t>В связи с уточнением срока завершения разработки и поставки программного обеспечения (в 2022 году)</t>
  </si>
  <si>
    <t>984 0502 574П607550 800</t>
  </si>
  <si>
    <t>984 0502 574П607560 800</t>
  </si>
  <si>
    <t>984 0502 574П607590 800</t>
  </si>
  <si>
    <t>984 0502 574П607570 400</t>
  </si>
  <si>
    <t>984 0502 574П607890 800</t>
  </si>
  <si>
    <t>984 0502 5740270250 500</t>
  </si>
  <si>
    <t>984 0502 574П607640 800</t>
  </si>
  <si>
    <t>984 0502 574П607210 800</t>
  </si>
  <si>
    <t xml:space="preserve"> 978 0411 5710415160 200</t>
  </si>
  <si>
    <t xml:space="preserve"> 978 0502 5730306330 800</t>
  </si>
  <si>
    <t>Возмещение части затрат газоснабжающим организациям в связи с реализацией сжиженных углеводородных газов населению. Уточнение КБК</t>
  </si>
  <si>
    <t>254 10 03 6890107980 800</t>
  </si>
  <si>
    <r>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r>
    <r>
      <rPr>
        <b/>
        <sz val="12"/>
        <rFont val="Times New Roman"/>
        <family val="1"/>
      </rPr>
      <t xml:space="preserve"> </t>
    </r>
  </si>
  <si>
    <t>254 10 03 6890107980 600</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</si>
  <si>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 Уточнение КБК</t>
  </si>
  <si>
    <t>Проектирование, строительство, реконструкция и приобретение объектов государственной собственности</t>
  </si>
  <si>
    <t>801 0412 68 9 01 04300 400</t>
  </si>
  <si>
    <t>978 0502 5730206320 800</t>
  </si>
  <si>
    <t>Субсидии на мероприятия по строительству, реконструкции, модернизации объектов</t>
  </si>
  <si>
    <t>978 0502 4840570660 500</t>
  </si>
  <si>
    <t>978 0502 5730170200  500</t>
  </si>
  <si>
    <t>Субсидия на капитальное строительство электросетевых объектов, включая проектно-изыскательские работы</t>
  </si>
  <si>
    <t>978 0502 5710174610 500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</si>
  <si>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 законом от 24.11.1995   № 181-ФЗ «О социальной защите инвалидов в Российской Федерации»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</si>
  <si>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 законом от 12.01.1995   № 5-ФЗ «О ветеранах»</t>
  </si>
  <si>
    <t xml:space="preserve">Комитет по строительству Ленинградской области </t>
  </si>
  <si>
    <r>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r>
    <r>
      <rPr>
        <b/>
        <sz val="12"/>
        <rFont val="Times New Roman"/>
        <family val="1"/>
      </rPr>
      <t xml:space="preserve"> (</t>
    </r>
    <r>
      <rPr>
        <sz val="12"/>
        <color indexed="63"/>
        <rFont val="Times New Roman"/>
        <family val="1"/>
      </rPr>
      <t>«Реконструкция тренировочной площадки по адресу: Ленинградская область, Выборгский район, МО «Рощинское городское поселение»                                 пос. Рощино, ул. Советская, д.20, в том числе поставка комплекта оборудования и материалов для устройства искусственного покрытия футбольного поля (с сертификацией)</t>
    </r>
  </si>
  <si>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</si>
  <si>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Субсидии на капитальный ремонт объектов культуры городских поселений, муниципальных районов и городского округа Ленинградской области</t>
  </si>
  <si>
    <t>962 0801 55 5 01 70350 500</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</si>
  <si>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</si>
  <si>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981 0412 56 1 08 06690 600</t>
  </si>
  <si>
    <t>Проектирование, строительство и реконструкция объектов государственной собственности в рамках Государственная программа Ленинградской области "Современное образование Ленинградской области"</t>
  </si>
  <si>
    <t>Субсидии на мероприятия по строительству, реконструкции, модернизации объектов в рамках Государственная программа Ленинградской области "Комплексное развитие сельских территорий Ленинградской области"</t>
  </si>
  <si>
    <t>Проектирование, строительство и реконструкция объектов государственной собственности в рамках Государственная программа Ленинградской области "Комплексное развитие сельских территорий Ленинградской области"</t>
  </si>
  <si>
    <t>Проектирование, строительство и реконструкция объектов государственной собственности в рамках Государственная программа Ленинградской области "Развитие здравоохранения в Ленинградской области"</t>
  </si>
  <si>
    <t>Проектирование, строительство, реконструкция и приобретение объектов государственной собственности в рамках сохранение выявленного объекта культурного наследия с приспособлением под современное использование</t>
  </si>
  <si>
    <t>981 05 01 56 1 10 74860 500</t>
  </si>
  <si>
    <t>Субсидии на переселение граждан из аварийного жилищного фонда</t>
  </si>
  <si>
    <t>981 05 01 56 1 03 70770 500</t>
  </si>
  <si>
    <t>Субсидии на оказание поддержки  гражданам, пострадавшим в результате пожара муниципального жилищного фонда</t>
  </si>
  <si>
    <t>981 05 01 56 1 04 70800 500</t>
  </si>
  <si>
    <t>Проектирование, строительство и реконструкция объектов государственной собственности в рамках "Обеспечение и поддержание в постоянной готовности системы пожарной безопасности"</t>
  </si>
  <si>
    <t>981 0310 58 2 03 04300 400</t>
  </si>
  <si>
    <t>Грант за достижение показателей деятельности органов исполнительной власти субъектов Российской Федерации</t>
  </si>
  <si>
    <t>985 1403 68 9 01 55490 500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</si>
  <si>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</si>
  <si>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974 0407 595GА54320 200</t>
  </si>
  <si>
    <t>Минерально - сырьевая база. Геологическое изучение и использование минерально-сырьевой базы</t>
  </si>
  <si>
    <t>Комитет по строительству  Ленинградской области</t>
  </si>
  <si>
    <t xml:space="preserve">Комитет градостроительной политики Ленинградской области </t>
  </si>
  <si>
    <t>Обеспечение деятельности (услуги, работы) государственных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</si>
  <si>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950 0412 61 1 06 00160 100</t>
  </si>
  <si>
    <t xml:space="preserve">Обеспечение деятельности (услуги, работы) государственных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</si>
  <si>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деятельности (услуги, работы) государственных учреждений( Закупка товаров, работ и услуг для обеспечения государственных (муниципальных) нужд)</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</si>
  <si>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</si>
  <si>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950 0503 56 3 0313920 300</t>
  </si>
  <si>
    <t>Финансовое обеспечение дорожной деятельности за счет средств резервного фонда Правительства Российской Федерации</t>
  </si>
  <si>
    <t>029 0409 62 1 01 5390F 400</t>
  </si>
  <si>
    <t>029 0409 62 2 01 5390F 200</t>
  </si>
  <si>
    <t>Ремонт автомобильных дорог общего пользования регионального и межмуниципального значения</t>
  </si>
  <si>
    <t>029 0409 62 3 R3 13150 200</t>
  </si>
  <si>
    <t>029 0409 62 2 R1 12750 200</t>
  </si>
  <si>
    <t>029 0409 62 2 01 10110 200</t>
  </si>
  <si>
    <t>029 0409 62 2 04 14560 200</t>
  </si>
  <si>
    <t>029 0409 62 3 R1 13150 200</t>
  </si>
  <si>
    <t>029 0409 48 3 01 14430 400</t>
  </si>
  <si>
    <t>029 0409 62 2 03 10150 200</t>
  </si>
  <si>
    <t xml:space="preserve"> Иные бюджетные ассигнования</t>
  </si>
  <si>
    <t>992 04 12 62 3 03 14020 800</t>
  </si>
  <si>
    <t>987 1003 53 1 01 03710 300</t>
  </si>
  <si>
    <t>Социальная поддержка пенсионеров</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</si>
  <si>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</si>
  <si>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987 1003 53 1 02 03650 300</t>
  </si>
  <si>
    <t>Меры социальной поддержки лиц, страдающих заболеваниями, и иных лиц, нуждающихся в лекарственном обеспечении</t>
  </si>
  <si>
    <t>987 1003 53 1 02 03690 300</t>
  </si>
  <si>
    <t>987 1003 53 1 P1 03710 300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</si>
  <si>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</si>
  <si>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1004 53 1 P1 50840 300</t>
  </si>
  <si>
    <t>Осуществление ежемесячных выплат на детей в возрасте от трех до семи лет включительно</t>
  </si>
  <si>
    <t>987 1004 53 1 01 R3020 300</t>
  </si>
  <si>
    <t>Ежемесячная выплата в связи с рождением первого ребенка</t>
  </si>
  <si>
    <t>987 1003 53 1 P1 03860 300</t>
  </si>
  <si>
    <t>Изготовление (приобретение) бланков, сертификатов, удостоверений в целях реализации мероприятий, направленных на борьбу с бедностью</t>
  </si>
  <si>
    <t>Организация перевозки ветеранов и инвалидов Великой Отечественной войны к месту лечения</t>
  </si>
  <si>
    <t>987 1006 53 1 05 12860 200</t>
  </si>
  <si>
    <t xml:space="preserve">Осуществление ежемесячных выплат на детей в возрасте от трех до семи лет включительно
 </t>
  </si>
  <si>
    <t xml:space="preserve">Оплата жилищно-коммунальных услуг отдельным категориям граждан 
</t>
  </si>
  <si>
    <t>987 1003 53 1 05 52500 300</t>
  </si>
  <si>
    <t xml:space="preserve">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t>
  </si>
  <si>
    <t>987 1002 53 2 01 58370 600</t>
  </si>
  <si>
    <t>Субсидии на организацию отдыха детей, находящихся в трудной жизненной ситуации, в каникулярное время</t>
  </si>
  <si>
    <t>Доплаты к пенсиям лицам, замещавшим государственные должности Ленинградской области и должности государственной гражданской службы</t>
  </si>
  <si>
    <t>987 1001 53 1 04 03080 300</t>
  </si>
  <si>
    <t>Апробация методик и технологий по организации социального обслуживания граждан</t>
  </si>
  <si>
    <t>987 1002 53 2 01 14140 600</t>
  </si>
  <si>
    <t>987 1002 53 2 05 13760 600</t>
  </si>
  <si>
    <t>Единовременная выплата, предоставляемая при награждении знаком отличия Ленинградской области "Отцовская доблесть"</t>
  </si>
  <si>
    <t>987 1003 53 1 01 03130 300</t>
  </si>
  <si>
    <t>Единовременная выплата, предоставляемая при награждении почетным знаком Ленинградской области "Слава Матери"</t>
  </si>
  <si>
    <t>987 1003 53 1 01 03210 300</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</si>
  <si>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</si>
  <si>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987 1003 53 1 01 15060 200</t>
  </si>
  <si>
    <t>987 1003 53 1 02 03160 300</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</si>
  <si>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</si>
  <si>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987 1003 53 1 02 03590 300</t>
  </si>
  <si>
    <t>Ежемесячная денежная компенсация на уплату взносов на капитальный ремонт лицам, достигшим возраста 70 и 80 лет</t>
  </si>
  <si>
    <t>987 1003 53 1 02 03740 300</t>
  </si>
  <si>
    <t>987 1003 53 1 02 03740 200</t>
  </si>
  <si>
    <t>Ежемесячная денежная компенсация части расходов на оплату коммунальной услуги по обращению с твердыми коммунальными отходами</t>
  </si>
  <si>
    <t>987 1003 53 1 02 03890 300</t>
  </si>
  <si>
    <t>987 1003 53 1 02 03890 200</t>
  </si>
  <si>
    <t>Обеспечение протезами и протезно-ортопедическими изделиями тружеников тыла и жертв политических репрессий</t>
  </si>
  <si>
    <t>987 1003 53 1 02 12870 200</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</si>
  <si>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</si>
  <si>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987 1003 53 1 02 14780 200</t>
  </si>
  <si>
    <t>Ежемесячное пособие семье умершего члена Правительства Ленинградской области или депутата Законодательного собрания Ленинградской области</t>
  </si>
  <si>
    <t>987 1003 53 1 04 03060 300</t>
  </si>
  <si>
    <t>Единовременное пособие членам семьи пожарных, в случае их гибели (смерти), а также возмещение расходов, связанных с их погребением</t>
  </si>
  <si>
    <t>987 1003 53 1 04 03560 200</t>
  </si>
  <si>
    <t>987 1003 53 1 04 03560 300</t>
  </si>
  <si>
    <t>987 1003 53 1 04 03830 200</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</si>
  <si>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</si>
  <si>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987 1003 53 1 04 03070 300</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</si>
  <si>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</si>
  <si>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987 1006 53 4 03 07420 800</t>
  </si>
  <si>
    <t>987 1006 53 4 02 00160 200</t>
  </si>
  <si>
    <t>987 1006 53 3 02 13760 200</t>
  </si>
  <si>
    <t>Субсидии Адвокатской палате Ленинградской области на оказание бесплатной юридической помощи на территории Ленинградской области</t>
  </si>
  <si>
    <t>987 1006 53 1 06 06460 600</t>
  </si>
  <si>
    <t>987 1003 53 1 P1 03860 200</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</si>
  <si>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</si>
  <si>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987 1003 53 1 05 03680 300</t>
  </si>
  <si>
    <t>987 1003 53 1 05 03680 200</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</si>
  <si>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</si>
  <si>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987 1003 53 1 05 03760 300</t>
  </si>
  <si>
    <t>987 1003 53 1 05 03760 200</t>
  </si>
  <si>
    <t>Осуществление ежемесячных выплат на детей в возрасте от трех до семи лет включительно.
Внесены изменения в СБР.</t>
  </si>
  <si>
    <t>Меры социальной поддержки лиц, страдающих заболеваниями, и иных лиц, нуждающихся в лекарственном обеспечении.
Внесены изменения в СБР.</t>
  </si>
  <si>
    <t>Ежемесячная выплата в связи с рождением первого ребенка.
Внесены изменения в СБР.</t>
  </si>
  <si>
    <t>987 1002 5320106530 600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</si>
  <si>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</si>
  <si>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987 1004 53 1 01 53800 300</t>
  </si>
  <si>
    <t>987 1004 5310153800 200</t>
  </si>
  <si>
    <t xml:space="preserve">Мероприятия и проекты
(Организация научных, аналитических и социологических исследований) </t>
  </si>
  <si>
    <t>938 0112 6650513760 200</t>
  </si>
  <si>
    <t>938 0113 66505137600 200</t>
  </si>
  <si>
    <t xml:space="preserve">Комитет общественных коммуникаций Ленинградской области                                                                                            
</t>
  </si>
  <si>
    <t xml:space="preserve">Комитет общественных коммуникаций Ленинградской области                                                                                      </t>
  </si>
  <si>
    <t>Комитет по труду и занятости Ленинградской области</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</si>
  <si>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</si>
  <si>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Выплаты материального стимулирования (стипендии, премии) спортсменам и их тренерам за достижение высоких спортивных результатов</t>
  </si>
  <si>
    <t>961 1103 5420203250 300</t>
  </si>
  <si>
    <t>961 1003 5310403830 300</t>
  </si>
  <si>
    <t>Оснащение объектов спортивной инфраструктуры спортивно-технологическим оборудованием</t>
  </si>
  <si>
    <t>961 1102 541Р552280 600</t>
  </si>
  <si>
    <t>961 1103 542Р500160 600</t>
  </si>
  <si>
    <t>961 1102 5420100160 600</t>
  </si>
  <si>
    <t>Выплаты материального стимулирования (стипендии, премии) спортсменам и их тренерам за достижение высоких спортивных результатов (Уточнение кода вида расходов в целях выплаты стипендии Правительства Ленинградской области спортсменам, входящим в состав спортивных сборных команд Российской Федерации по различным видам спорта от Ленинградской области, и их тренерам в соотвествии с протоколом заседания комиссии по отбору кандидатов на получение стипендии от 15.07.2021 года № 17)</t>
  </si>
  <si>
    <t>961 1103 5420203250 600</t>
  </si>
  <si>
    <t>Выплаты материального стимулирования (стипендии, премии) спортсменам и их тренерам за достижение высоких спортивных результатов (Уменьшение в целях уточнения кода вида расходов в целях предоставления субсидии на иные цели подведомственным учреждениям для выплаты стипендий Правительства Ленинградской области спортсменам, входящим в состав спортивных сборных команд Российской Федерации по различным видам спорта от Ленинградской области, и их тренерам)</t>
  </si>
  <si>
    <t>В связи с отменой ряда физкультурных мероприятий (потребуется внесение в паспорт)</t>
  </si>
  <si>
    <t xml:space="preserve">В связи с отменой Всероссийских физкультурных мероприятий, запланированных к проведению на территории Ленинградской области </t>
  </si>
  <si>
    <t>Экономия в результате проведения конкурсных процедур подведомственным учреждением</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</si>
  <si>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</si>
  <si>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 xml:space="preserve">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</si>
  <si>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 xml:space="preserve">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 </t>
  </si>
  <si>
    <t xml:space="preserve">Финансовое обеспечение затрат индивидуальным предпринимателям в связи с реализацией образовательных программ </t>
  </si>
  <si>
    <t xml:space="preserve">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 </t>
  </si>
  <si>
    <t xml:space="preserve">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</si>
  <si>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068 1003 53 1 03 71500 500</t>
  </si>
  <si>
    <t xml:space="preserve">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</si>
  <si>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068 1003 53 1 03 71490 500</t>
  </si>
  <si>
    <t>Мероприятия по сохранению и развитию материально-технической базы государственных учреждений (ремонтные работы в общеобразовательных организациях)</t>
  </si>
  <si>
    <t>068 0702 52 2 02 13770 600</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</si>
  <si>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</si>
  <si>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068 0709 52 7 05 15180  300</t>
  </si>
  <si>
    <t xml:space="preserve">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 </t>
  </si>
  <si>
    <t>068 1003 52 6 02 03610 600</t>
  </si>
  <si>
    <t xml:space="preserve"> Обеспечение питанием обучающихся в организациях профессионального образования </t>
  </si>
  <si>
    <t>068 1003 52 6 02 15070 600</t>
  </si>
  <si>
    <t xml:space="preserve">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t>
  </si>
  <si>
    <t>068 0704 52 6 01 56340 600</t>
  </si>
  <si>
    <t>Субсидии на проведение капитального ремонта спортивных площадок (стадионов) общеобразовательных организаций во Всеволожском МР недостаточно средств для реализации проекта в текущем году</t>
  </si>
  <si>
    <t>068 0702 52 2 02 74890 500</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</si>
  <si>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</si>
  <si>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068 0702 52 2 03 74930 500</t>
  </si>
  <si>
    <t>Проведение праздника "День учителя" (включая награждение)</t>
  </si>
  <si>
    <t>068 0709 52 7 04 03290 200</t>
  </si>
  <si>
    <t>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</si>
  <si>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068 1003 52 5 01 03330 300</t>
  </si>
  <si>
    <t xml:space="preserve"> Мероприятия и проекты (Проведение праздника приемных семей и поощрение приемных родителей (1 029,6 тыс. руб.), Ежегодный региональный Форум, посвященный реализации Десятилетия Детства в Ленинградской области: «Детство должно быть счастливым!» (900,0 тыс. руб.)</t>
  </si>
  <si>
    <t xml:space="preserve">Проведение областного спортивно-развлекательного праздника для детей с ограниченными возможностями здоровья "Старты надежд", Организация и проведение летней интеллектуальной школы </t>
  </si>
  <si>
    <t>Оплата услуг экспертов и возмещение расходов, понесенных ими в связи с проведением аккредитационной экспертизы соответствия содержания и качества подготовки обучающихся в образовательных организациях и проверок в рамках лицензионного контроля образовательных организаций</t>
  </si>
  <si>
    <t>068 0709 52 7 02 13760 600</t>
  </si>
  <si>
    <t>Материальное обеспечение осуществления переданных полномочий по лицензированию образовательной деятельности государственной аккредитации образовательных учреждений</t>
  </si>
  <si>
    <t>068 0709 52 7 02 12000 200</t>
  </si>
  <si>
    <t>Участие сборной команды обучающихся и студентов Ленинградской области во Всероссийских спортивных соревнованиях (отмена мероприятия в связи с эпидемиологической обстановкой)</t>
  </si>
  <si>
    <t>068 0709 52 6 02 11950 600</t>
  </si>
  <si>
    <t>Уточнение расходов на мероприятия по сохранению и развитию материально-технической базы государственных учреждений отдыха и оздоровления (Выполнение проектно-изыскательских работ, строительный контроль и авторский надзор при проведении ремонтных работ)</t>
  </si>
  <si>
    <t>Субсидии на реновацию дошкольных образовательных организаций</t>
  </si>
  <si>
    <t>068 0701 52 1 02 74590 500</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</si>
  <si>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</si>
  <si>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068 0702 52 2 04 03910 300</t>
  </si>
  <si>
    <t>Международная деятельность: реализация образовательных проектов, проведение семинаров, международных встреч, конкурсных мероприятий (включая награждение)</t>
  </si>
  <si>
    <t>068 0709 52 7 05 13760 200</t>
  </si>
  <si>
    <t xml:space="preserve">Организация и проведение областного педагогического совета </t>
  </si>
  <si>
    <t xml:space="preserve">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</si>
  <si>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068 1004 52 1 04 71360 500</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</si>
  <si>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</si>
  <si>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068 1003 53 1 03 71470 500</t>
  </si>
  <si>
    <t>Субвенции по подготовке граждан, желающих принять на воспитание в свою семью ребенка, оставшегося без попечения родителей</t>
  </si>
  <si>
    <t>068 1003 53 1 03 71450 500</t>
  </si>
  <si>
    <t xml:space="preserve">Субвенции по организации и осуществлению деятельности по постинтернатному сопровождению </t>
  </si>
  <si>
    <t>068 1003 53 1 03 71720 500</t>
  </si>
  <si>
    <t xml:space="preserve">Субвенции по организации выплаты вознаграждения, причитающегося приемным родителям  </t>
  </si>
  <si>
    <t>068 1004 53 1 03 71430 500</t>
  </si>
  <si>
    <t xml:space="preserve">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 </t>
  </si>
  <si>
    <t>068 1004 53 1 03 71460 500</t>
  </si>
  <si>
    <t xml:space="preserve">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 </t>
  </si>
  <si>
    <t>068 1003 53 1 03 71480 500</t>
  </si>
  <si>
    <t xml:space="preserve">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 </t>
  </si>
  <si>
    <t>068 1003 52 2 05 71440 500</t>
  </si>
  <si>
    <t>Субсидии на организацию отдыха детей в каникулярное время</t>
  </si>
  <si>
    <t>068 0707 52 5 01 70600 500</t>
  </si>
  <si>
    <t>Мероприятия и проекты (Транспортное обеспечение перевозки студентов от места жительства до образовательных учреждений и обратно).</t>
  </si>
  <si>
    <t>068 0704 52 6 02 13760 600</t>
  </si>
  <si>
    <t>Обеспечение социальных гарантий детям-сиротам и детям, оставшимся без попечения родителей, обучающимся в организациях профессионального образования</t>
  </si>
  <si>
    <t>068 1004 53 1 03 11980 600</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</si>
  <si>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</si>
  <si>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Обеспечение деятельности (услуги, работы) государственных учреждений 
(Необходимость исполнения ГАОУ ДПО «ЛОИРО» обязательств перед ГУП ЛО «Недвижимость» по содержанию, эксплуатационно-техническому обслуживанию, охране здания, в рамках заключенного 01.11.2020 Контракта № 1-Тф-КЭО/2020 безвозмездного оказания услуг по зданию, расположенному по адресу: ул. Трефолева, дом 34, используемого для реализации программ дополнительного профессионального образования)</t>
  </si>
  <si>
    <t>068 0705 52 7 03 00160 600</t>
  </si>
  <si>
    <t>Обеспечение деятельности (услуги, работы) государственных учреждений 
(изменение показателей государственного задания ГБУ ЛО "ИЦОКО" в соответствии с Постановлением Правительства РФ №256: в 2021 году не запланировано проведение ГИА в 9-х кл., соответственно уменьшение численности участников ГИА9)</t>
  </si>
  <si>
    <t>Обеспечение деятельности (услуги, работы) государственных учреждений
 (В соответствии с распоряжением от 31 мая 2021 года № 1537-р  прием увеличен на 600 человек - среднегодовой контингент 200 человек. Ранее выделенные средства на увеличение данного приема обеспечили расходы на увеличение приема на 425 человек. В связи с этим необходимы дополнительные средства на среднегодовой контингент 58 человек (24 человека * 92 600 руб.= 2 222,4 тыс. руб. (квалифицированные рабочие) и 34 человека * 94 100 руб. = 3 199,4 тыс.руб.) В соответствии с распоряжением комитета от 11 мая 2021 года № 1237-р  прием увеличен на 75 человек - среднегодовой контингент 25 человек, дополнительная потребность составляет 154,8 тыс. руб. * 25 = 3 870,0 тыс. руб. Дополнительно необходимы средства на оплату расходов по электроэнергии в объеме 782,5 тыс. руб. в связи с дополнительными площадями (средний расчет площади освещаемой в течении учебного дня 150 кв.м.) задействованными под учебный процесс.  
Показатели электроэнергии в натуральных показателях  согласно расчета:
32442,0 кВт/ч * 4 месяца * 6,03 рублей (средневзвешенный тариф с 01.07.2021 года с учетом НДС 20 %) = 782,5 тыс. руб. 
Увеличение натуральных показателей, предусмотрено и осуществляется в пределах выделенных лимитов на потребление коммунальных услуг в натуральном выражении для получателей средств областного бюджета на 2021 год.)</t>
  </si>
  <si>
    <t>Обеспечение деятельности (услуги, работы) государственных учреждений
 (уточнение расходов на государственное задание лагеря Сокол, открывшегося в 2021 году)</t>
  </si>
  <si>
    <t>Обеспечение деятельности (услуги, работы) государственных учреждений 
(Бюджет на 2021 год, утвержденный ГИЭФПТ составил 199 755,9 тыс. руб. (увеличение на 3,4% по сравнению с 2020 годом). В среднем увеличение объема утвержденного государственного задания на 2021 год по сравнению с 2020 годом составило 11,3%:    бакалаврит очное - 851 человек (777 человек в 2020 году увеличение 9,5%); магистратура  очное - 118 человек (111 человек в 2020 году увеличение 6,3%); бакалавриат  заочное - 242 человека (202 человека в 2020 году увеличение 19,8%);  магистратура заочное - 35 человек (20 человек  в 2020 году увеличение 75%); бакалавриат очно-заочное - 72 человека (52 человека в 2020 году увеличение 3,8%);  аспирантура - 9 человек на уровне 2020 года. Потребность на 2021 год составляет 214 099,5 тыс.руб. (в соответствии с утвержденными нормативами  - 200 473,8 тыс. руб.).</t>
  </si>
  <si>
    <t>Обеспечение деятельности (услуги, работы) государственных учреждений (уточнение государственного задания Кванториума, структурного подразделения ГБПОУ ЛО "Кингисеппский колледж технологии и сервиса", планируемого к открытию  с 1 сентября 2021 года (ранее средства были запланированы на год)</t>
  </si>
  <si>
    <t>068 0703 52 3 01 00160 600</t>
  </si>
  <si>
    <t xml:space="preserve">Обеспечение деятельности (услуги, работы) государственных учреждений 
 (Увеличение объема государственной услуги «Реализация основных общеобразовательных программ дошкольного образования» в государственном бюджетном учреждении Ленинградской области центр помощи детям-сиротам и детям, оставшимся без попечения родителей «Ивангородский центр по содействию семейному воспитанию для детей с ограниченными возможностями здоровья» на 1 человека)
</t>
  </si>
  <si>
    <t>Обеспечение деятельности (услуги, работы) государственных учреждений  (Увеличение объема услуг: в центре помощи детям-сиротам и детям, оставшимся без попечения родителей «Ивангородский центр по содействию семейному воспитанию для детей с ограниченными возможностями здоровья» на 2 человека, "Содержание и воспитание детей-сирот и детей, оставшихся без попечения родителей, детей, находящихся в трудной жизненной ситуации": 2 человека * 943,5 тыс. руб. = 1887,0 тыс. руб. В Сиверском ресурсном центре - "Оказание консультативной, психологической, педагогической, юридической, социальной и иной помощи, усыновившим (удочерившим) или принявшим под опеку (попечительство) ребёнка" –  43 человека. Общая сумма по услуге – 2 717,6 тыс. руб., "Оказание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 – 25 человек. Общая сумма по услуге – 2 498,4 тыс. руб.)</t>
  </si>
  <si>
    <t xml:space="preserve">068 1004 52 4 01 00160 600 </t>
  </si>
  <si>
    <t xml:space="preserve">Стипендиальное обеспечение обучающихся по программам профессионального образования (Среднегодовая численность нуждающихся студентов первого и второго курсов в ГИЭФПТ, обучающихся по очной форме обучения за счет бюджетных ассигнований областного бюджета Ленинградской области по программам бакалавриата и имеющих оценки успеваемости "хорошо" и "отлично" 114 человек. В соответствии  подпунктом  г) пункта 1 Постановления Правительства Ленинградской области от 9 декабря 2013 года № 451  данной категории студентов положена стипендия 6 579 руб. В бюджетной заявке ГИЭФПТ на 2021 год численность студентов данной категории для выплаты повышенной стипендии не была указана. В результате для выплаты повышенной стипендии 65 студентам данной категории отстутвуют средства (остальным студентам выплаты производились за счет экономии). В связи с этим дополнительно необходимо ГИЭФПТ - 65 чел. * 6 579 руб. * 12 мес. = 5 131,6 тыс. руб.) </t>
  </si>
  <si>
    <t>068 0706 52 6 02 03310 600</t>
  </si>
  <si>
    <t>Стипендиальное обеспечение обучающихся по программам профессионального образования (уточнение численности детей-сирот, находящихся под опекой и численности студентов, получающих академическую стипендию.)</t>
  </si>
  <si>
    <t>068 0704 52 6 02 03310 600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</si>
  <si>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перераспределенные средства будут направлены на вновь сформированные классы в школах-интернатах </t>
  </si>
  <si>
    <t xml:space="preserve">Ежемесячное денежное вознаграждение за классное руководство педагогическим работникам государственных общеобразовательных организаций (уменьшение численности классных руководителей на 18 человек) </t>
  </si>
  <si>
    <t>068 0702 52 2 01 53030 500</t>
  </si>
  <si>
    <t>Мероприятия и проекты (Публикация информационно-методических материалов по вопросам дошкольного образования)</t>
  </si>
  <si>
    <t>Субсидии организациям, не являющимся государственными (муниципальными) учреждениями,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Российской Федерации.</t>
  </si>
  <si>
    <t>932 0801 5550506840 600</t>
  </si>
  <si>
    <t>Мероприятия и проекты (обеспечение доступности музейных фондов)</t>
  </si>
  <si>
    <t xml:space="preserve">Реставрация и мониторинг состояния объектов культурного наследия
</t>
  </si>
  <si>
    <t>932 0801 5520213760 200</t>
  </si>
  <si>
    <t>Обеспечение деятельности (услуги, работы) государственных учреждений (ГБУ СПО "Ленинградский областной колледж культуры и искусства")</t>
  </si>
  <si>
    <t>962 0704 5260100160 600</t>
  </si>
  <si>
    <t>962 0801 5540400160 600</t>
  </si>
  <si>
    <t>962 0704 5260203930 600</t>
  </si>
  <si>
    <t>962 0704 5260203510 600</t>
  </si>
  <si>
    <t>962 1003 5310403830 300</t>
  </si>
  <si>
    <t>Обеспечение деятельности  (услуги, работы) государственных учреждений (ГБУК ЛО "Дом народного творчества")</t>
  </si>
  <si>
    <t>Иные межбюджетные трансферты на премирование победителей областных конкурсов в сфере культуры и искусства</t>
  </si>
  <si>
    <t>962 0801 5550572040 500</t>
  </si>
  <si>
    <t>962 0801 5550513760 600</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</si>
  <si>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(колледж культуры и искусства)</t>
  </si>
  <si>
    <t xml:space="preserve">962 0704 52 6 01 56340 600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</si>
  <si>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</si>
  <si>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962 1004 5310311980 600</t>
  </si>
  <si>
    <t>Уменьшение расходов, направленных на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исходя из фактической потребности, согласно фактической численности студентов, относящихся к категории детей-сирот</t>
  </si>
  <si>
    <t xml:space="preserve">Расходы на государственную поддержку социально ориентированных некоммерческих организаций в сфере реализации проектов развития и поддержки народного творчества в результате конкурсного отбора  (НАЦ. ПРОЕКТ)  </t>
  </si>
  <si>
    <t>962 0801 554A214460 600</t>
  </si>
  <si>
    <t>Перераспределение  остатка ассигнований по результатам проведенного конкурсного отбора с НКО</t>
  </si>
  <si>
    <t xml:space="preserve">Мероприятия и проекты
</t>
  </si>
  <si>
    <t>962 0801 5540213760 600</t>
  </si>
  <si>
    <t>Уменьшение расходов на проведение мероприятий, посвященных значимым событиям, продвижению культурных брендов Ленинградской области, а такж  в связи с действующими ограничитальными мерами, направленными на борьбу с распространением новой короновирусной инфекцией COVID-19</t>
  </si>
  <si>
    <t>Государственная поддержка отрасли культуры (Реализация социально-культурных проектов муниципальных образований Ленинградской области (субсидии органам местного самоуправления)</t>
  </si>
  <si>
    <t>962 0801 5540275190 500</t>
  </si>
  <si>
    <t xml:space="preserve">Отмена Российского конкурса юных талантов «Тихвинский Лель»  в связи с действующими ограничитальными мерами, направленными на борьбу с распространением новой короновирусной инфекцией COVID-19. </t>
  </si>
  <si>
    <t>Обеспечение деятельности (услуги, работы) государственных учреждений (Информационно-туристский центр)</t>
  </si>
  <si>
    <t>962 0412 4910200160 600</t>
  </si>
  <si>
    <t>Уменьшение расходов на обеспечение деятельности (услуги, работы) государственных учреждений (Информационно-туристский центр) в связи с действующими ограничительными мерами, направлеенными на борьбу с распространением новой короновирусной инфекцией COVID-19</t>
  </si>
  <si>
    <t>Финансовое обеспечение затрат в связи с производством продукции и вещанием региональных телеканалов Ленинградской области</t>
  </si>
  <si>
    <t>976 1201 6650398711 800</t>
  </si>
  <si>
    <t>Организация взаимодействия органов государственной власти Ленинградской области со средствами массовой информации</t>
  </si>
  <si>
    <t>976 0113 6650313810 200</t>
  </si>
  <si>
    <t>В 4 квартале 2021 года планируется изменение контактных данных и сведений СМИ ЛО, в связи с чем издание полиграфической продукции (медиасправочника) для СМИ  нецелесообразно. 
Планируется перераспределить на финансовое обеспечение затрат в связи с производством продукции сетевыми СМИ ЛО</t>
  </si>
  <si>
    <t>Финансовое обеспечение затрат в связи с производством продукции районными телерадиокомпаниями Ленинградской области</t>
  </si>
  <si>
    <t>976 1201 6650398710 600</t>
  </si>
  <si>
    <t>Возврат в областной бюджет Ленинградской области неиспользованных средств субсидии в текущем году АНО "Радио "Тихвин".
Планируется перераспределить на финансовое обеспечение затрат в связи с производством продукции сетевыми СМИ ЛО.</t>
  </si>
  <si>
    <t>Опубликование правовых актов Ленинградской области</t>
  </si>
  <si>
    <t>976 0113 6890112650 200</t>
  </si>
  <si>
    <t>Экономия средств по результатам конкурсных процедур.
Планируется перераспределить на финансовое обеспечение затрат в связи с производством продукции сетевыми СМИ ЛО.</t>
  </si>
  <si>
    <t>Экспертиза поставленного товара, результатов выполненных работ, оказанных услуг</t>
  </si>
  <si>
    <t>В связи с отсутвием необходимости проведения экспертизы поставленных товаров, работ, услуг. 
Планируется перераспределить на финансовое обеспечение затрат в связи с производством продукции сетевыми СМИ ЛО</t>
  </si>
  <si>
    <t>Мероприятия в сфере информационной политики Ленинградской области</t>
  </si>
  <si>
    <t>Экономия средств по результатам конкурсных процедур.
Планируется перераспределить на финансовое обеспечение затрат в связи с производством продукции сетевыми СМИ ЛО</t>
  </si>
  <si>
    <t>Управление делами Правтельства Ленинградской области</t>
  </si>
  <si>
    <t xml:space="preserve">Мероприятия и проекты                                                                      Организация  информационного освещения «Балтийского форума соотечественников» в связи с обращением Комитета по внешним связям Ленинградской области (отв. исполнитель мероприятия) от 22.06.2021 № 01-25-исх-741/2021.
</t>
  </si>
  <si>
    <t>976 0113 66Б0213760 200</t>
  </si>
  <si>
    <t xml:space="preserve">Мероприятия и проекты
Основное мероприятие "Взаимодействие с соотечественниками, проживающими за рубежом"
Организация и проведение Балтийского форума соотечественников. (обращение Управления делами от 22.07.2021 № УД 5-93/2021)     </t>
  </si>
  <si>
    <t>133 0113 66Б0213760 200</t>
  </si>
  <si>
    <t>Обеспечение деятельности (услуги, работы) государственных учреждений (Проведение областных тематических слетов)</t>
  </si>
  <si>
    <t>Молодежные форумы и молодежные массовые мероприятия (Межрегиональный молодежный образовательный форум "Ладога")</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</si>
  <si>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</si>
  <si>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993 0707 6680106750 600</t>
  </si>
  <si>
    <t>068 0314 58 1 02 71330 500</t>
  </si>
  <si>
    <t>Субвенции в сфере профилактики безнадзорности и правонарушений несовершеннолетних</t>
  </si>
  <si>
    <t>993 0314 5810271330 500</t>
  </si>
  <si>
    <t>960 0103 6730155490 100</t>
  </si>
  <si>
    <t>960 0103 6740155490 100</t>
  </si>
  <si>
    <t>960 0103 6750155490 100</t>
  </si>
  <si>
    <t>Представительство Губернатора и Правительства Ленинградской области при Правительстве Российской Федерации</t>
  </si>
  <si>
    <t>121  0104 6730155490  100</t>
  </si>
  <si>
    <t>133  0104 6720155490  100</t>
  </si>
  <si>
    <t>133  0104 6730155490  100</t>
  </si>
  <si>
    <t>133  0104 67Д0155490  100</t>
  </si>
  <si>
    <t>988  0113  6890100160 100</t>
  </si>
  <si>
    <t>Поощрение в форме ценного подарка организаций и граждан, не являющихся сотрудниками органов исполнительной власти Ленинградской области</t>
  </si>
  <si>
    <t>133 0113 6890112960 200</t>
  </si>
  <si>
    <t>133  0103  6810151420 100</t>
  </si>
  <si>
    <t>Обеспечение деятельности депутатов Государственной Думы и их помощников в избирательных округах</t>
  </si>
  <si>
    <t>133  0103  6810151410 100</t>
  </si>
  <si>
    <t>988  0113  6890100160 200</t>
  </si>
  <si>
    <t>078 0108  6730100150 800</t>
  </si>
  <si>
    <t>Мероприятия, направленные на предоставление государственных гарантий и поддержание корпоративной культуры</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</si>
  <si>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</si>
  <si>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133  0113  6890112580 200</t>
  </si>
  <si>
    <t>Субсидия на 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</si>
  <si>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047  0113  6890100160 100</t>
  </si>
  <si>
    <t>047  0113  6890100160 800</t>
  </si>
  <si>
    <t>133 0103 6810151410 200</t>
  </si>
  <si>
    <t>Предоставление субсидий бюджетным, автономным учреждениям и иным некоммерческим организациям
Обеспечение деятельности депутатов Государственной Думы и их помощников в избирательных округах</t>
  </si>
  <si>
    <t>960 1006  6890113860 300</t>
  </si>
  <si>
    <t>960 0103  6730100150 100</t>
  </si>
  <si>
    <t>Исполнение функций государственных органов Ленинградской области (возмещение ритуальных услуг (депутат Воробьев П.В.)</t>
  </si>
  <si>
    <t>Субсидии на строительство (реконструкцию), включая проектирование автомобильных дорог общего пользования местного значения
Уменьшение в 2021г. на сумму 52 747,2 тыс. руб. в связи с уточнением плана финансирования объектов в текущем году, в т.ч. по объектам: 1). разработка ПСД на рек-цию а/д «Лемовжа - Гостятино» в Волосовском районе ЛО - уменьшение в 2021г. на 3 000,0 тыс. руб. в связи с невозможностью получения полож. закл-я гос. экспертизы проекта из-за длит. выполнения инж-геодезич изысканий по объекту, увеличение в 2022г. на ту же сумму; 2). разработка ПСД на рек-цию а/д "Большой Сабск - Изори" в Волосовском районе ЛО увеличение в 2021г. на 3 000,0 тыс. руб. в связи с выполнением работ опережающими темпами, уменьшение в 2022г. на ту же сумму; 3). рек-ция ул. Дорожная (в границах от Дороги Жизни  до дома № 7), Садового переулка и улицы Майской в г. Всеволожске по адресу: ЛО,  г. Всеволожск, ул. Дорожная  (в границах от Дороги Жизни до дома № 7); ЛО, г. Всеволожск, Садовый переулок; ЛО, г. Всеволожск, ул. Майская  уменьшение плана 2021г.  исходя из возможного освоения в т.г. на 21 113,9 тыс. руб. в связи с длительным закл. м/к (жалобы УФАС), м/к в сентябре т.г., увеличение в 2022г. на ту же сумму; 4). рек-ция проезда мкрн Черная речка - мкрг Сертолово-2 по адресу: ЛО, Всеволожский район, г. Сертолово, микрорайон Сертолово-2, ул. Мира (в границах квартала Сертолово-2 до примыкания к Восточно-Выборгскому шоссе) уменьшение плана 2021г.  на 20 424,5 тыс. руб. и 2022г. на 136 857,3 тыс. руб. в связи с необходимостью корректировки проекта, повторного прохождения гос. экспертизы проекта и возможного удорожания объекта; 5) рек-ция а/д "Подъезд  к многофункциональному музейному центру   в с. Рождествено от а/д М-20 Санкт-Петербург -Псков",   по адресу: ЛО, Гатчинский район, с.Рождествено уменьшение плана 2021г. на 9 417,3 тыс. руб. в связи с необходимостью корректировки проекта, повторного прохождения гос. экспертизы проекта и возможного удорожания объекта; 6). стр-во уч-ка а/д от а/д "Мины-Новинка" до дер. Клетно,  в том числе ПИР уменьшение плана 2021г. на 770,3 тыс. руб. в связи с экономией по итогам конкурсных процедур по ПИР, получение положительного заключения гос. экспертизы проекта в декабре т.г. , увеличение в 2022г. на 133 442,9 тыс. руб. и в 2023г. на 90 993,9 тыс. руб. на проведение конкурсных процедур на СМР (объект на контроле у Президента РФ); 7). разработка ПСД на стр-во моста через Староладожский канал в створе Северного переулка в г. Шлиссельбурге уменьшение в 2022г. на 183,8 тыс. руб. в связи с уточнением плана года, необходимостью получения положительного заключения экспертизы проекта; 8). рек-ция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уменьшение в 2022г. на 17 515,7 тыс. руб. и в 2023г. на 91 993,9 тыс. руб. в связи с необходимостью получения положительного заключения экспертизы проекта, возможного удорожания объекта; 9). стр-во а/д, расположенной по адресу: ЛО, Тосненский район, г.Тосно, дорога к стадиону от рег. а/д "Кемполово-Губаницы-Калитино-Выра-Тосно-Шапки", в том числе ПИР уменьшение в 2021г. на 1 021,2 тыс. руб. , увеличение в 2023г. на 1 000,0 тыс. руб. в связи с поздним получением положительного заключения гос. экспертизы проекта (декабрь т.г) проведение конкурсных процедур в текущ. году на СМР не представляется возможным.</t>
  </si>
  <si>
    <t xml:space="preserve">Строительство автомобильных дорог общего пользования регионального и межмуниципального значения
Увеличение в 2021г.  по объекту "строит-во трансп. развязки на пересеч. а/д "СПб-з-д им.Свердлова- Всеволожск (км39) с желез. дорогой на  перегоне Всеволожск-Мельничный Ручей "  на осущ. авт. надзора, инж. сопр. в связи с уточ. плана года. </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</si>
  <si>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Увеличение расходов в 2021г. на сумму 19 990,8 тыс. руб., в 2022г. и в 2023г. на сумму 20 000,0 тыс. руб. ежегодно в связи с отнесением показателя "снижение мест концентрации ДТП" к федеральному проекту "Безопасность дорожного движения".  </t>
  </si>
  <si>
    <t>Содержание автомобильных дорог общего пользования регионального и межмуниципального значения
Уменьшение расходов  в 2021г. на сумму 6 506,1 тыс. руб. в связи с экономией при расчете НМЦ контрактов, в 2022г. на сумму 423 554,0 тыс. руб., в 2023г. на сумму 203 800,0 тыс. руб. в связи с уточнением целевых программ по содержанию а/д.</t>
  </si>
  <si>
    <t>Субсидии на ремонт автомобильных дорог общего пользования местного значения                                                                         Уменьшение расходов  в 2021г. на сумму 2 944,5 тыс. руб. в связи с экономией при расчете НМЦ контрактов и по итогам проведенных конкурсных процедур.</t>
  </si>
  <si>
    <t>Оценка уязвимости объектов транспортной инфраструктуры Ленинградской области                                                                                 Уменьшение расходов  в 2021г. на сумму 66,9 тыс. руб. в связи с экономией при расчете НМЦ контракта.</t>
  </si>
  <si>
    <t>Разработка и реализация проектов оснащения объектов транспортной инфраструктуры Ленинградской области техническими средствами                                                           Уменьшение расходов  в 2021г. на сумму 52 495,9 тыс. руб. в связи с уточнением плана финансирования объектов.</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</si>
  <si>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в связи с уточ. плана года по мероприятию.  В связи с поздним (июль т.г.) получением положительного заключения экспертизы проектов на 4 устройства пунктов весового контроля  во Всеволожском (2ед.) и Выборгском (2ед.) р-нах ЛО уменьшен план года на проведение конкурсных процедур на выполнение СМР  в сумме 170 474,0 тыс. руб. (размещение гос. заказа запланировано в 2021г. на период 2021-2022 г.г.), экономия в сумме 10 000,0 тыс. руб. при расчете НМЦ контрактов и по итогам проведенных конкурсных процедур.</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</si>
  <si>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в 2021г.-2023г. ежегодно на сумму 20 000,0 тыс. руб. в связи с изменением паспорта федерального проекта "Региональная и местная дорожная сеть"  и исключением из федерального и регионального паспорта проекта показателя "снижение мест концентрации ДТП".  Данный показатель отнесен к федеральному проекту "Безопасность дорожного движения".  </t>
  </si>
  <si>
    <t xml:space="preserve">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Уменьшение расходов  в 2021г. на сумму 36 998,3 тыс. руб., из них: 1) на сумму 36 836,3 тыс. руб.  в связи с выявленными в ходе проектирования дополнительными требованиями по изысканиям и  проработке технических решений, и, как следствие,  изменения плановых сроков представления проектов на государственную экспертизу по 4-м объектам региональной собственности. Бюджетные ассигнования перенесены на 2022 год за счет перераспределения расходов с объекта «стр-во а/д «Войбокало-Новый Быт-Пурово-Пупышево-Козарево» в Кировском районе и Волховском районе ; 2). на сумму  162,0 тыс. руб. в связи с образовавшейся экономией  при расчете НМЦ контракта по 1-му объекту региональной собственности.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</si>
  <si>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 Уменьшение расходов  в 2023г. на сумму 10 000,0 тыс. руб. в связи с предоставлением субсидий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</si>
  <si>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r>
      <t xml:space="preserve">Субвенции в сфере профилактики безнадзорности и правонарушений несовершеннолетних
</t>
    </r>
    <r>
      <rPr>
        <sz val="12"/>
        <rFont val="Times New Roman"/>
        <family val="1"/>
      </rPr>
      <t>(В соответствии с постановлением Правительства Ленинградской области от 19.05.2021 N 274 "О внесении изменений в отдельные постановления Правительства Ленинградской области" в части передачи полномочий по осуществлению прав и обязанностей органа исполнительной власти Ленинградской области, осуществляющего регулирование общественных отношений в сфере профилактики безнадзорности и правонарушений несовершеннолетних
Внесены изменения в СБР)</t>
    </r>
  </si>
  <si>
    <t>986 0901 51 2 01 00160 200</t>
  </si>
  <si>
    <t>986 0906 51 2 01 00160 200</t>
  </si>
  <si>
    <t>986 0909 51 2 01 00160 200</t>
  </si>
  <si>
    <t>986 0905 51 2 06 00160 200</t>
  </si>
  <si>
    <t>986 0902 51 1 01 00160 200</t>
  </si>
  <si>
    <t>986 0903 51 1 01 00160 200</t>
  </si>
  <si>
    <t>986 0901 51 4 05 13770 200</t>
  </si>
  <si>
    <t>986 0902 51 4 05 13770 200</t>
  </si>
  <si>
    <t>986 0909 51 4 05 13770 200</t>
  </si>
  <si>
    <t>986 0902 51 1 02 13760 200</t>
  </si>
  <si>
    <t xml:space="preserve">Развитие паллиативной медицинской помощи </t>
  </si>
  <si>
    <t>986 0902 51 4 05 R2010 600</t>
  </si>
  <si>
    <t>986 0902 51 1 01 00160 100</t>
  </si>
  <si>
    <t>986 0901 51 2 01 00160 800</t>
  </si>
  <si>
    <t>986 0909 51 2 01 00160 800</t>
  </si>
  <si>
    <t>986 0901 51 2 07 00160 600</t>
  </si>
  <si>
    <t>986 0902 51 1 01 00160 800</t>
  </si>
  <si>
    <t>986 0901 51 2 01 14870 200</t>
  </si>
  <si>
    <t>986 0909 51 4 05 13770 600</t>
  </si>
  <si>
    <t>Приобретение средств диагностики коронавирусной инфекции</t>
  </si>
  <si>
    <t>986 0901 51 2 01 15080 200</t>
  </si>
  <si>
    <t>Единовременные компенсационные выплаты средним медицинским работникам</t>
  </si>
  <si>
    <t>986 1003 51 3 02 03150 300</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</si>
  <si>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</si>
  <si>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986 1003 51 3 02 03470 300</t>
  </si>
  <si>
    <t>986 1003 51 3 02 03830 300</t>
  </si>
  <si>
    <t>986 0901 51 4 05 13770 600</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</si>
  <si>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</si>
  <si>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986 0909 51 5 02 74500 500</t>
  </si>
  <si>
    <t>Расходы, связанные с оплатой отпусков и выплатой компенсации за неиспользованные отпуска медицинским и иным работникам, которым в 2020-2021 годах предоставлялись выплаты стимулирующего характера за особые условия труда и дополнительную нагрузку</t>
  </si>
  <si>
    <t>986 0902 51 1 01 15020 600</t>
  </si>
  <si>
    <t>986 0901 51 2 01 15020 600</t>
  </si>
  <si>
    <t>986 0904 51 2 01 15020 600</t>
  </si>
  <si>
    <t>986 0909 51 2 01 15020 100</t>
  </si>
  <si>
    <t>986 0909 68 9 01 15020 800</t>
  </si>
  <si>
    <t>986 0902 51 4 05 13770 600</t>
  </si>
  <si>
    <t>986 0704 52 6 02 03510 600</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</si>
  <si>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</si>
  <si>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</si>
  <si>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986 0704 52 6 01 56340 600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</si>
  <si>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</si>
  <si>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986 0909 51 5 02 58490 500</t>
  </si>
  <si>
    <t>Распоряжение Правительства РФ от 20.07.2021 №1997-р "О выделении из резервного фонда Правительства Российской Федерации в 2021 году бюджетных ассигнований Минздраву России на предоставление из федерального бюджета иных межбюджетных трансфертов бюджетам субъектов РФ и бюджету г. Байконура в целях финансового обеспечения расходных обязательств субъектов РФ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</si>
  <si>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</si>
  <si>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986 0909 51 5 02 56220 500</t>
  </si>
  <si>
    <t>Распоряжение Правительства РФ от 30.06.2021 №1768-р "О выделении Минздраву России бюджетных ассигнований"</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</si>
  <si>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</si>
  <si>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986 0904 51 2 01 58360 600</t>
  </si>
  <si>
    <t>986 0901 51 2 01 58360 600</t>
  </si>
  <si>
    <t>986 0902 51 1 01 58360 600</t>
  </si>
  <si>
    <t>986 0909 51 2 01 58360 100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</si>
  <si>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</si>
  <si>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986 0902 51 1 03 58430 200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</si>
  <si>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</si>
  <si>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986 0902 51 1 03 54600 300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</si>
  <si>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</si>
  <si>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0902 51 4 05 R4230 600</t>
  </si>
  <si>
    <t>Развитие паллиативной медицинской помощи</t>
  </si>
  <si>
    <t>986 0901 51 4 05 R2010 200</t>
  </si>
  <si>
    <t>986 0901 51 2 01 00160 100</t>
  </si>
  <si>
    <t>986 0901 51 2 01 00160 300</t>
  </si>
  <si>
    <t>986 0906 51 2 01 00160 100</t>
  </si>
  <si>
    <t>986 0909 51 2 01 00160 100</t>
  </si>
  <si>
    <t>986 0903 51 1 01 00160 100</t>
  </si>
  <si>
    <t>986 0905 51 2 06 00160 100</t>
  </si>
  <si>
    <t>Денежные выплаты и денежные компенсации донорам крови и(или) ее компонентов</t>
  </si>
  <si>
    <t>986 1003 51 2 01 03440 300</t>
  </si>
  <si>
    <t>Ежегодные выплаты медицинским работникам дефицитных специальностей</t>
  </si>
  <si>
    <t>986 1003 51 3 02 03450 300</t>
  </si>
  <si>
    <t>Выплата именной стипендии по договорам о целевом обучении</t>
  </si>
  <si>
    <t>986 1003 51 3 02 03780 300</t>
  </si>
  <si>
    <t>Оснащение оборудованием и автотранспортом</t>
  </si>
  <si>
    <t>986 0902 51 4 R3 15000 200</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</si>
  <si>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</si>
  <si>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986 0902 51 1 01 14800 600</t>
  </si>
  <si>
    <t>986 0901 51 2 01 14800 600</t>
  </si>
  <si>
    <t>986 0909 51 2 01 14800 100</t>
  </si>
  <si>
    <t>986 0902 51 1 01 14800 100</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</si>
  <si>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  (уменьшение)</t>
  </si>
  <si>
    <t>986 1003 52 6 02 03610 600</t>
  </si>
  <si>
    <t>Исполнение судебных актов Российской Федерации и мировых соглашений по возмещению вреда.
Уточнение КБК. Внесены изменения в СБР.</t>
  </si>
  <si>
    <t>986 1006 68 9 01 10070 800</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</si>
  <si>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</si>
  <si>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986 0902 51 1 03 10680 200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</si>
  <si>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Уточнение КБК. Внесены изменения в СБР.</t>
  </si>
  <si>
    <t>Развитие паллиативной медицинской помощи.
Уточнение КБК. Внесены изменения в СБР.</t>
  </si>
  <si>
    <t>986 0902 51 1 03 R2010 200</t>
  </si>
  <si>
    <t>986 0902 51 1 03 R2010 300</t>
  </si>
  <si>
    <t>986 0902 51 4 05 R2010 200</t>
  </si>
  <si>
    <t>Комитет правопорядка и безопасности Ленинградской области</t>
  </si>
  <si>
    <t>Обеспечение деятельности депутатов Законодательного собрания Ленинградской области</t>
  </si>
  <si>
    <t>960 0103 6750100150 100</t>
  </si>
  <si>
    <t>Выплаты гражданам вознаграждения за добровольную сдачу в органы внутренних дел оружия, боеприпасов, взрывчатых веществ и взрывных устройств в рамках основного мероприятия "Реализация мер по обеспечению общественного порядка на территории Ленинградской области" государственной программы Ленинградской области "Безопасность Ленинградской области"</t>
  </si>
  <si>
    <t>Комитет по местному самоуправлению, межнациональным и межконфессиональным отношениям Ленинградской области</t>
  </si>
  <si>
    <t>990 0113 68 9 01 00160 100</t>
  </si>
  <si>
    <t>990 0113 68 9 01 00160 200</t>
  </si>
  <si>
    <t xml:space="preserve">Обеспечение содействия эффективному развитию сферы межнациональных и межконфессиональных отношений в Ленинградской области
</t>
  </si>
  <si>
    <t>990 0113 66 1 01 14890 200</t>
  </si>
  <si>
    <t>Развитие национально-культурного взаимодействия Ленинградской области</t>
  </si>
  <si>
    <t>990 0113 66 1 02 14900 200</t>
  </si>
  <si>
    <t>Реализация мероприятий по укреплению единства российской нации и этнокультурному развитию народов России</t>
  </si>
  <si>
    <t>990 0113 66 2 01 14920 200</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</si>
  <si>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</si>
  <si>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990 0113 66 2 02 14480 200</t>
  </si>
  <si>
    <t>Содействие в различных сферах деятельности коренных малочисленных народов, проживающих в Ленинградской области</t>
  </si>
  <si>
    <t>990 0113 66 2 03 14930 200</t>
  </si>
  <si>
    <t>Информационная кампания поэтапной реализации мероприятий в рамках государственной поддержки проектов местных инициатив граждан</t>
  </si>
  <si>
    <t>990 0113 66 3 03 14180 200</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</si>
  <si>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</si>
  <si>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990 1403 66 3 03 74660 500</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</si>
  <si>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</si>
  <si>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990 1403 66 3 03 74770 500</t>
  </si>
  <si>
    <t>Обеспечение деятельности Избирательной комиссии Ленинградской области</t>
  </si>
  <si>
    <t>Работы по методическому сопровождению мероприятий по повышению эффективности управления общественными финансами</t>
  </si>
  <si>
    <t>985 0113 6430113870 200</t>
  </si>
  <si>
    <t>985 0412 6430113760 200</t>
  </si>
  <si>
    <t>Выполнение проектно-изыскательских работ, в рамках реализации мероприятия  "Развитие инфраструктуры системы профессионального образования"  подпрограммы "Развитие профессионального образования" Государственной программы "Современное образование Ленинградской области"</t>
  </si>
  <si>
    <t>068 0704  52 6 03 13770 600</t>
  </si>
  <si>
    <t>Субсидии на организацию отдыха детей в каникулярное время (в соответствии с обращениями  Кингисеппского МР в связи с уточнением численности отдыхающих детей)</t>
  </si>
  <si>
    <t>Поощрение одаренных детей-сирот и детей, оставшихся без попечения родителей, а также для лиц из числа детей-сирот и из числа детей, оставшихся без попечения родителей, обучающихся в образовательных организациях (Именная стипендия Губернатора Ленинградской области)</t>
  </si>
  <si>
    <t>068 0704 52 6 02 03930 600</t>
  </si>
  <si>
    <t>Поощрение студентов-инвалидов, обучающихся в государственных образовательных организациях Ленинградской области</t>
  </si>
  <si>
    <t>068 0704 52 6 02 03510 600</t>
  </si>
  <si>
    <t>Средства на продвижение аккаунтов комитета  в социальных сетях с целью популяризации деятельности сстемы образования Ленинградской области</t>
  </si>
  <si>
    <t>Субсидии на реновацию организаций общего образования</t>
  </si>
  <si>
    <t>068 0702 52 2 02 74300 500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</si>
  <si>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(за счет средств областног бюджета)</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</si>
  <si>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</si>
  <si>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1003 52 7 05 R2560 300</t>
  </si>
  <si>
    <t>974 04 07 68 9 01 10070 800</t>
  </si>
  <si>
    <t>974 04 07 59 5 01 51290 200</t>
  </si>
  <si>
    <t>974 04 07 59 5 01 00160 800</t>
  </si>
  <si>
    <t>974 0605 59 3 03 10420 200</t>
  </si>
  <si>
    <t>974 04 07 59 5 01 14410 200</t>
  </si>
  <si>
    <t>974 04 07 59 5 03 51290 200</t>
  </si>
  <si>
    <t>972 0310 5820300160 200</t>
  </si>
  <si>
    <t>972 0310 5820300160 800</t>
  </si>
  <si>
    <t>972 0105 6790100150 200</t>
  </si>
  <si>
    <t>972 0309 5820100160 100</t>
  </si>
  <si>
    <t>972 0309 5820100160 800</t>
  </si>
  <si>
    <t>972 0309 5820200160 100</t>
  </si>
  <si>
    <t>974 04 06 59 2 02 13370 200</t>
  </si>
  <si>
    <t>974 10 03 53 1 04 03830 300</t>
  </si>
  <si>
    <t>972 0309 58 2 01 00160 200</t>
  </si>
  <si>
    <t>972 0309 5820113770 200</t>
  </si>
  <si>
    <t>972 0309 5820113350 200</t>
  </si>
  <si>
    <t>972 0310 5820313760 200</t>
  </si>
  <si>
    <t>972 0310 5820313770 200</t>
  </si>
  <si>
    <t>972 0314 58 10 111530 300</t>
  </si>
  <si>
    <t>972 0105 6790100150 800</t>
  </si>
  <si>
    <t>972 0105 6790100130 100</t>
  </si>
  <si>
    <t>972 0309 58 2 02 11540 200</t>
  </si>
  <si>
    <t>974 0404 59 4 02 10440 200</t>
  </si>
  <si>
    <t>974 0605 59 1 01 10390 200</t>
  </si>
  <si>
    <t>974 0605 59 1 02 10410 200</t>
  </si>
  <si>
    <t>981 1103  54 3 02 R4260 500</t>
  </si>
  <si>
    <t>961 1103 54 3 02 R4260 500</t>
  </si>
  <si>
    <t>Уменьшение  расходов на 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</si>
  <si>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985 0412 6890110020 800</t>
  </si>
  <si>
    <t xml:space="preserve">Выплата агентских комиссий и вознаграждений в целях управления государственным долгом
</t>
  </si>
  <si>
    <t>985 0113 6420310040 200</t>
  </si>
  <si>
    <t>Обеспечение деятельности ГКУ "АЭРЛО"</t>
  </si>
  <si>
    <t>977 0412 6110200160 100</t>
  </si>
  <si>
    <t>068 1003 52 7 05 03040 300</t>
  </si>
  <si>
    <t>078 0106 6760155490 100</t>
  </si>
  <si>
    <t>078 0106 6730155490 100</t>
  </si>
  <si>
    <t>961 1103 54 2 01 13770 600</t>
  </si>
  <si>
    <t>961 1103 54 2 01 13760 600</t>
  </si>
  <si>
    <t>961 1102 54 1 02 00160 600</t>
  </si>
  <si>
    <t>961 1102 54 1 Р5 00160 600</t>
  </si>
  <si>
    <t>960 0103  67 3 01 00150 200</t>
  </si>
  <si>
    <t>Комитет по труду и занятости населения Ленинградской области</t>
  </si>
  <si>
    <t xml:space="preserve">970 0401 50 1 01 00160 300     </t>
  </si>
  <si>
    <t>Обеспечение деятельности (услуги, работы) государственных учреждений.                                                                                                    С целью недопущения кредиторской задолженности по больничному листу - 3 дня за счет работодателя уволенному сотруднику - п 48.3.2.1. Приказа Минфина России от 06.06.2019 № 85н (с изменениями)</t>
  </si>
  <si>
    <t xml:space="preserve">970 0401 50 1 01 00160 100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</si>
  <si>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</si>
  <si>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986 0902 51 1 01 56970 600</t>
  </si>
  <si>
    <t>985 0111 6890110050 800</t>
  </si>
  <si>
    <t>985 0113 68 9 01 14340 800</t>
  </si>
  <si>
    <t>В соответствии с распоряжением Правительства Российской Федерации от 08.06.2021 № 1509-р на поощрение региональных (муниципальных) управленческих команд за достижение показателей деятельности органов исполнительной власти субъектов  Российской Федерации, распоряжением Правительства Ленинградской области от 3 августа 2021 года № 501-р</t>
  </si>
  <si>
    <t>В целях софинансирования расходных обязательств Ленинградской области в соответствии постановлением Правительства Российской Федерации от 5 февраля 2020 года №86 и распоряжением Правительства Российской Федерации от 25 августа 2021 года № 2352-р</t>
  </si>
  <si>
    <t xml:space="preserve">Финансовое обеспечение закупки лекарственных препаратов в целях оказания медицинской помощи пациентам с коронавирусной инфекцией. Распоряжение Правительства Ленинградской области от 29.06.2021г  №422-р  "О внесении изменений в сводную бюджетную роспись областного бюджета Ленинградской области на 2021 год". </t>
  </si>
  <si>
    <t xml:space="preserve">В соответствии с распоряжением Правительства Российской Федерации от 08.06.2021 № 1509-р.               </t>
  </si>
  <si>
    <t>Расходы за счет гранта в соответствии с распоряжением Правительства Российской Федерации от 08.06.2021 № 1509-р за достижение показателей деятельности органов исполнительной власти субъекта Российской Федерации</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</si>
  <si>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</si>
  <si>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075 0405 63Б01R508F 800</t>
  </si>
  <si>
    <t>Субсидии на поддержку проектов социально ориентированных некоммерческих организаций Ленинградской области</t>
  </si>
  <si>
    <t>938  1006  66 9 02 07500 600</t>
  </si>
  <si>
    <t xml:space="preserve">Резервный фонд Правительства Ленинградской области. Распоряжение Правительства Ленинградской области от 18.08.2021 №519-р "О внесении изменений в сводную бюджетную роспись в 2021 году". Для социальных выплат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 по август 2021 года.
</t>
  </si>
  <si>
    <t>065 0107 67 7 01 00150 100</t>
  </si>
  <si>
    <t>Премии Губернатора Ленинградской области для поддержки талантливой молодежи</t>
  </si>
  <si>
    <t>993 0707 6660603270 300</t>
  </si>
  <si>
    <t>Осуществление ежегодной выплаты молодым специалистам</t>
  </si>
  <si>
    <t>993 1003 5310403830 300</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</si>
  <si>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</si>
  <si>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Внесены изменения в сводную бюджетную роспись на основании распоряжений ПЛО от 29.06.2021г  №422-р  "О внесении изменений в сводную бюджетную роспись областного бюджета Ленинградской области на 2021 год". </t>
  </si>
  <si>
    <r>
      <t xml:space="preserve">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(COVID-19).В связи с продлением сроков предоставления выплаты по август 2021 года включительно внесены изменения в сводную бюджетную роспись по расходам областного бюджета Ленинградской области (распоряжение Правительства Ленинградской области от 18.08.2021 №519-р "О внесении изменений в сводную бюджетную роспись в 2021 году").
</t>
    </r>
  </si>
  <si>
    <t>068 1003 52 2 05 14990 600</t>
  </si>
  <si>
    <t>029 1003 53 1 04 03 830 300</t>
  </si>
  <si>
    <t>Увеличение расходов в 2021г. на сумму 1 808,0 тыс. руб.  на осуществление выплат социальной поддержки молодых специалистов, работающих в Ленинградской области, в подведомственном Комитету по дорожному хозяйству Ленинградской области ГКУ "Ленавтодор".</t>
  </si>
  <si>
    <t>981 1102 54 3 01 04300 400</t>
  </si>
  <si>
    <t>981 1102 54 3 Р5 51390 400</t>
  </si>
  <si>
    <t>В соответствии с распоряжением Правительства Российской Федерации от 15 сентября 2021 года №2573-р «О внесении изменений в распределение субвенций на социальные выплаты безработным гражданам в соответствии с Законом Российской Федерации от 19 апреля 1991 года №1032-1 «О занятости населения в Российской Федерации» бюджетам субъектов Российской Федерации и бюджету города Байконура на 2021 год и на плановый период 2022 и 2023 годов».</t>
  </si>
  <si>
    <t>986 1004 53 1 03 11980 600</t>
  </si>
  <si>
    <t>987 0903 51 1 01 00160 300</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</si>
  <si>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</si>
  <si>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986 0901 51 4 П2 04280  400</t>
  </si>
  <si>
    <t>990 0113 6890100160 300</t>
  </si>
  <si>
    <t>990 0113 6890100160 200</t>
  </si>
  <si>
    <t>Обеспечение деятельности (услуги, работы) государственных учреждений. Уточнение КБК для выплаты сотруднику, уволенному по сокращению штата ГКУ ЛО "Дом Дружбы Ленинградской области"</t>
  </si>
  <si>
    <t>Обеспечение деятельности (услуги, работы) государственных учреждений.Уточнение КБК для выплаты сотруднику, уволенному по сокращению штата ГКУ ЛО "Дом Дружбы Ленинградской области"</t>
  </si>
  <si>
    <t>Социальные выплаты семьям с детьми, направленные на стимулирование роста рождаемости
Уточнение бланка расходов (перераспределение со сметы на ПНО)</t>
  </si>
  <si>
    <t>987 1006 53 1 02 15190 200</t>
  </si>
  <si>
    <t>986 0902 51 1 01 15020 100</t>
  </si>
  <si>
    <t>970 1001 50 1 03 52900 500</t>
  </si>
  <si>
    <t>978 0505 5710206310 600</t>
  </si>
  <si>
    <t>978 0502 57 10 2 06310 800</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</si>
  <si>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</si>
  <si>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962 0801 5550270360 500</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</si>
  <si>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</si>
  <si>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985 0113 6890114100 800</t>
  </si>
  <si>
    <t>Обеспечение деятельности (услуги, работы) государственных учреждений                                                                         Увеличение в 2021г. на сумму 3 800,0 тыс. руб  в связи с уточнением плана года на уплату налога на имущество организаций (а/д, числящиеся на балансе ГКУ Ленавтодор)</t>
  </si>
  <si>
    <t>029 0409 62 2 03 00160 800</t>
  </si>
  <si>
    <t>029 0409 62 2 03 00160 100</t>
  </si>
  <si>
    <t>Финансовое обеспечение дорожной деятельности в рамках реализации национального проекта "Безопасные и качественные автомобильные дороги"                                                              Увеличение в 2021г. на сумму 2 718,5 тыс. руб на частичное финансирование выполненных опережающими темпами работ на а/д регионального зн-я "Петергоф-Кейкино", км 6+800+ км 12+800, км 12+800 - км 20+100 (13,3км)</t>
  </si>
  <si>
    <t xml:space="preserve">029 0409 62 2 R1 53930 200
</t>
  </si>
  <si>
    <t>029 0409 62 2 03 00160 200</t>
  </si>
  <si>
    <t>Финансовое обеспечение дорожной деятельности в рамках реализации национального проекта "Безопасные и качественные автомобильные дороги" Уменьшение в 2021г. на сумму 2 718,5 тыс. руб  в связи с экономией по объекту   в Никольском г.п. Тосненского р-на</t>
  </si>
  <si>
    <t xml:space="preserve">029 0409 62 2 R1 53930 500
</t>
  </si>
  <si>
    <t>Обеспечение деятельности (услуги, работы) государственных учреждений.Уменьшение в 2021г. на сумму 400,0 тыс. руб в связи с экономией по служебным командировкам в ГКУ Ленавтодор, из-за введения ковидных ограничений</t>
  </si>
  <si>
    <t>Обеспечение деятельности (услуги, работы) государственных учреждений. Уменьшение в 2021г. на сумму 3 400,0 тыс. руб в связи с экономией по закупкам ГСМ для нужд ГКУ Ленавтодор, ремонту помещений в ГКУ Ленавтодор</t>
  </si>
  <si>
    <t>Осуществление ежемесячной выплаты в связи с рождением (усыновлением) первого ребенка</t>
  </si>
  <si>
    <t>987 1004 53 1 P1 55730 300</t>
  </si>
  <si>
    <t>253 0502 59 8 G2 52690 500</t>
  </si>
  <si>
    <t xml:space="preserve">987 1004 53 1 01 53800 300 </t>
  </si>
  <si>
    <t>Проектирование, строительство, реконструкция и приобретение объектов государственной собственности                  Продление сроков исполнения контракта и необходимость внесения изменений в ПСД</t>
  </si>
  <si>
    <t xml:space="preserve">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t>
  </si>
  <si>
    <t xml:space="preserve">978 0502 5730170200  500
</t>
  </si>
  <si>
    <t>Комитет цифрового развития Ленинградской области</t>
  </si>
  <si>
    <r>
      <t xml:space="preserve">Обеспечение деятельности (услуги, работы) государственных учреждений
</t>
    </r>
    <r>
      <rPr>
        <sz val="12"/>
        <rFont val="Times New Roman"/>
        <family val="1"/>
      </rPr>
      <t>Увеличение в целях возмещения судебных расходов</t>
    </r>
  </si>
  <si>
    <t>252 0410 6040200160 800</t>
  </si>
  <si>
    <r>
      <t xml:space="preserve">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t>
    </r>
  </si>
  <si>
    <t>252 0909 513N751140 200</t>
  </si>
  <si>
    <r>
      <t xml:space="preserve">Создание и развитие ведомственных информационных систем отдельных органов исполнительной власти Ленинградской области
</t>
    </r>
    <r>
      <rPr>
        <sz val="12"/>
        <rFont val="Times New Roman"/>
        <family val="1"/>
      </rPr>
      <t>Увеличение в целях заключения развитие отдельных информационных систем в 2021 году</t>
    </r>
  </si>
  <si>
    <t>252 0410 6050311030 200</t>
  </si>
  <si>
    <r>
      <t xml:space="preserve">Обеспечение деятельности (услуги, работы) государственных учреждений
</t>
    </r>
    <r>
      <rPr>
        <sz val="12"/>
        <rFont val="Times New Roman"/>
        <family val="1"/>
      </rPr>
      <t>Экономия по результатам осуществления закупок в целях обеспечения деятельности ГКУ ЛО "РМЦ", а также сокращение объемов мероприятий по ремонту здания ГКУ ЛО "РМЦ"</t>
    </r>
  </si>
  <si>
    <t>252 0314 5820400160 200</t>
  </si>
  <si>
    <r>
      <t xml:space="preserve">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t>
    </r>
    <r>
      <rPr>
        <sz val="12"/>
        <rFont val="Times New Roman"/>
        <family val="1"/>
      </rPr>
      <t>Увеличение в 2022 году в целях обеспечения функционирования регионального сегмента ЕГИСЗ</t>
    </r>
  </si>
  <si>
    <r>
      <t xml:space="preserve">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
</t>
    </r>
    <r>
      <rPr>
        <sz val="12"/>
        <rFont val="Times New Roman"/>
        <family val="1"/>
      </rPr>
      <t>Экономия по результатам осуществления закупок</t>
    </r>
  </si>
  <si>
    <t>252 0314 5820411550 200</t>
  </si>
  <si>
    <r>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r>
    <r>
      <rPr>
        <sz val="12"/>
        <rFont val="Times New Roman"/>
        <family val="1"/>
      </rPr>
      <t xml:space="preserve">
Увеличение в 2022 году в целях заключения отдельных государственных контрактов до 01.01.2022</t>
    </r>
  </si>
  <si>
    <t>252 0410 6010314490 200</t>
  </si>
  <si>
    <r>
      <t xml:space="preserve">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
</t>
    </r>
    <r>
      <rPr>
        <sz val="12"/>
        <rFont val="Times New Roman"/>
        <family val="1"/>
      </rPr>
      <t>Экономия по результатам осуществления закупок</t>
    </r>
  </si>
  <si>
    <t>252 0314 5820413980 200</t>
  </si>
  <si>
    <r>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r>
    <r>
      <rPr>
        <sz val="12"/>
        <rFont val="Times New Roman"/>
        <family val="1"/>
      </rPr>
      <t xml:space="preserve">
Увеличение в 2022 году в целях заключения государственного контракта до 01.01.2022</t>
    </r>
  </si>
  <si>
    <t>252 0410 6020114510 200</t>
  </si>
  <si>
    <r>
      <t xml:space="preserve">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
Уменьшение в 2022 и 2023 годах  в целях перераспределения на иные направления расходов</t>
    </r>
  </si>
  <si>
    <t>252 0410 6010111000 200</t>
  </si>
  <si>
    <r>
      <t xml:space="preserve">Создание, развитие и обеспечение функционирования информационных систем и программных платформ обеспечения исполнения государственных функций
</t>
    </r>
    <r>
      <rPr>
        <sz val="12"/>
        <rFont val="Times New Roman"/>
        <family val="1"/>
      </rPr>
      <t>Уменьшение в 2022 году в целях перераспределения на иные направления расходов</t>
    </r>
  </si>
  <si>
    <t>252 0410 6010313560 200</t>
  </si>
  <si>
    <r>
      <t xml:space="preserve">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t>
    </r>
  </si>
  <si>
    <r>
      <t xml:space="preserve">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 экономия по результатам осуществления закупок.
Уменьшение в 2022 году в целях перераспределения на иные направления расходов</t>
    </r>
  </si>
  <si>
    <t>252 0410 6010314500 200</t>
  </si>
  <si>
    <r>
      <t xml:space="preserve">Создание, развитие и обеспечение функционирования региональной системы управления данными
</t>
    </r>
    <r>
      <rPr>
        <sz val="12"/>
        <rFont val="Times New Roman"/>
        <family val="1"/>
      </rPr>
      <t>Уменьшение в 2022 году в целях перераспределения на иные направления расходов</t>
    </r>
  </si>
  <si>
    <t>252 0410 6010314530 200</t>
  </si>
  <si>
    <r>
      <t xml:space="preserve">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 экономия по результатам осуществления закупок</t>
    </r>
  </si>
  <si>
    <r>
      <t>Создание, развитие и обеспечение функционирования инфраструктуры пространственных данных Ленинградской области
Э</t>
    </r>
    <r>
      <rPr>
        <sz val="12"/>
        <rFont val="Times New Roman"/>
        <family val="1"/>
      </rPr>
      <t>кономия по результатам осуществления закупок, изменение сроков выполнения работ</t>
    </r>
  </si>
  <si>
    <t>252 0410 6020213220 200</t>
  </si>
  <si>
    <r>
      <t xml:space="preserve">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
</t>
    </r>
    <r>
      <rPr>
        <sz val="12"/>
        <rFont val="Times New Roman"/>
        <family val="1"/>
      </rPr>
      <t>Экономия по результатам осуществления закупок, сокращение объемов проводимых мероприятий</t>
    </r>
  </si>
  <si>
    <t>252 0410 6030110970 200</t>
  </si>
  <si>
    <r>
      <t xml:space="preserve">Организация доступа к единой сети передачи данных Ленинградской области и услугам связи для нужд Ленинградской области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 экономия по результатам осуществления закупок</t>
    </r>
  </si>
  <si>
    <t>252 0410 6040110930 200</t>
  </si>
  <si>
    <r>
      <t xml:space="preserve">Развитие технологической инфраструктуры электронного правительства
</t>
    </r>
    <r>
      <rPr>
        <sz val="12"/>
        <rFont val="Times New Roman"/>
        <family val="1"/>
      </rPr>
      <t>Экономия по результатам осуществления закупок</t>
    </r>
  </si>
  <si>
    <t>252 0410 6040213390 200</t>
  </si>
  <si>
    <r>
      <t xml:space="preserve">Обеспечение функционирования технологической инфраструктуры электронного правительства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t>
    </r>
  </si>
  <si>
    <t>252 0410 6040213400 200</t>
  </si>
  <si>
    <r>
      <t>Материальное и информационное обеспечение кадровой работы в органах исполнительной власти Ленинградской области
Э</t>
    </r>
    <r>
      <rPr>
        <sz val="12"/>
        <rFont val="Times New Roman"/>
        <family val="1"/>
      </rPr>
      <t>кономия по результатам осуществления закупок</t>
    </r>
  </si>
  <si>
    <t>252 0410 6050312600 200</t>
  </si>
  <si>
    <r>
      <t xml:space="preserve">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
</t>
    </r>
    <r>
      <rPr>
        <sz val="12"/>
        <rFont val="Times New Roman"/>
        <family val="1"/>
      </rPr>
      <t>Сокращение начальной (максимальной) цены отдельных контрактов в по сравнению с ценой, определенной при планировании закупок</t>
    </r>
  </si>
  <si>
    <t>252 0410 6050313470 200</t>
  </si>
  <si>
    <t xml:space="preserve">Комитет государственного строительного надзора и государственной экспертизы Ленинградской области
</t>
  </si>
  <si>
    <t>989 0113 6890100160 100</t>
  </si>
  <si>
    <t xml:space="preserve">Комитет по топливно-энергетическому комплексу Ленинградской области
</t>
  </si>
  <si>
    <t xml:space="preserve">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
Увеличение в связи с ростом количства обращений на подключение ИЖС к сетям газоснабжения                    </t>
  </si>
  <si>
    <r>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r>
      <rPr>
        <sz val="12"/>
        <rFont val="Times New Roman"/>
        <family val="1"/>
      </rPr>
      <t xml:space="preserve">Плановая сумма субсидий МТР в 2021 году по данным ЛенРТК составляет  4 714,5 млн. рублей.  В областном бюджете предусмотрено 3 423,99 млн. руб. По состоянию на 01.09.2021 года исполнение 3 164,1 млн. рублей. (92,4 % годового плана). По расчету Комитета по ТЭК планируемая годовая потребность в 2021 году составит порядка 4 930,0 млн. руб. (в том числе выплаты за предыдущие периоды 2018-2020 гг.). Расчетный дефицит финансовых средств составляет порядка   1 600 000 тыс. рублей.
</t>
    </r>
  </si>
  <si>
    <t xml:space="preserve">В ходе выполнения работ по строительству объекта капитального строительства - здание для размещения базы учетно-технической документации вместимостью до 1,5 млн. инвентарных дел по адресу: Ленинградская обл., Гатчинский р-он, г. Гатчина, Северная въездная зона  возникли независящие от сторон контракта обстоятельства, влекущие невозможность его исполнения в установленные сроки, в том числе  необходимость внесения изменений в проектную документацию. ГУП "Леноблинвентаризация", в соответствии с п.9 ч.1 ст.95 Федерального закона от 05.04.2013 №44-ФЗ "О контрактной системе....", намерено продлить срок исполнения работ по контракту до декабря 2022 года. </t>
  </si>
  <si>
    <t>Мероприятия и проекты
(Организация научных, аналитических и социологических исследований) 
Приведение в соответствие с приказом Минфина КБК в части расходов на научно-исследователькие работы</t>
  </si>
  <si>
    <t xml:space="preserve">Ремонт автомобильных дорог общего пользования регионального и межмуниципального значения
Увеличение расходов в 2021г. на сумму 482 514,4 тыс. руб. в связи с выполнением работ опережающими темпами и  уточнением адресной программы ремонта а/д в рамках федерального проекта "Региональная и местная дорожная сеть".  </t>
  </si>
  <si>
    <t>Капитальный ремонт автомобильных дорог общего пользования регионального и межмуниципального значения.                                                                                         Уменьшение расходов  в 2021г. на сумму 41 980,7 тыс. руб. в связи с уточнением адресной программы кап. ремонта а/д,  в т.ч.: по объекту "Подъезд к ст. Ламбери" км0 +-км2 во Всеволожском р-не - 37 980,7 тыс. руб. возникла необходимость в изменении проектных решений, потребовалась повторная гос. экспертиза проекта (проектировщик - ООО "Мир" (ввод объекта в эксплуатацию в 2022г.) и экономия при расчете НМЦ контрактов - 4 000,0 тыс. руб.</t>
  </si>
  <si>
    <t>Ремонт автомобильных дорог общего пользования регионального и межмуниципального значения
Уменьшение расходов в 2021г. на сумму 3 000,0 тыс. руб. в связи с экономией при расчете НМЦ контрактов и в 2022г. на сумму 84 651,8 тыс. руб. в связи с уточнением адресной программы ремонта искусственных сооружений.</t>
  </si>
  <si>
    <t>Разработка и утверждение планов обеспечения транспортной безопасности объектов транспортной инфраструктуры Ленинградской области                                                                                                 Уменьшение расходов  в 2021г. на сумму 184,9 тыс. руб. в связи с экономией при расчете НМЦ контракта.</t>
  </si>
  <si>
    <t xml:space="preserve">Формирование фактического и прогнозного топливно-энергетического баланса Ленинградской области
Внесение изменений в ГП «Формирование городской среды и обеспечение качественным жильем граждан на территории Ленинградской области» </t>
  </si>
  <si>
    <t xml:space="preserve">Возмещение части затрат газоснабжающим организациям в связи с реализацией сжиженных углеводородных газов населению
Внесение изменений в ГП «Формирование городской среды и обеспечение качественным жильем граждан на территории Ленинградской области» </t>
  </si>
  <si>
    <r>
      <t xml:space="preserve">Выплата единовременного денежного поощрения в размере трехкратного месячного должностного оклада в связи с достижением общего 30-летнего трудового стажа Лебединским М.Е. (пункт 12, статьи 9 областного закона от 16 декабря 2005 года № 117-оз)
</t>
    </r>
  </si>
  <si>
    <t xml:space="preserve">Потребность в субвенции на 2021 год составляет 11 627 577,2 тыс. руб. (планируемая численность контингента воспитанников 86 640 чел.). В бюджете предусмотрено  11 244 185,9 тыс. руб. (обеспеченность по численности воспитанников 85 021 чел.)
</t>
  </si>
  <si>
    <t xml:space="preserve">Потребность в субсидии на 2021 год составляет 289 660,6 тыс. руб. (планируемая численность контингента воспитанников 2 895 человек). В бюджете предусмотрено 240 167,7 тыс. руб. из расчета численности контингента 2 385 чел. Дополнительная потребность на 510 человек. 
</t>
  </si>
  <si>
    <t xml:space="preserve">Потребность в субсидии на 2021 год составляет 28 455,7 тыс. руб. (планируемая численность контингента воспитанников 297 человек). В бюджете предусмотрено 26 005,5 тыс. руб. из расчета численности контингента 272 чел. Дополнительная потребность на 25 чел.
</t>
  </si>
  <si>
    <t xml:space="preserve">Потребность в субсидии на 2021 год составляет 77 104,2 тыс. руб. (планируемая численность контингента учащихся 1188 человек). В бюджете предусмотрено 71 022,8 тыс. руб. из расчета численности контингента 1 093 чел. Дополнительная потребность на 95 чел.
</t>
  </si>
  <si>
    <t xml:space="preserve">Уточненная потребность в субвенции на 2021 год составляет 58 915,9 тыс. руб. исходя из плановой численности 2 188 человек. В бюджете предусмотрено 54 926,1 тыс. руб. на численность 1729  чел. Дополнительная потребность на 459 чел.
</t>
  </si>
  <si>
    <t xml:space="preserve">В соответствии с постановлением Губернатора Ленинградской области от 16 апреля 2021 г. № 25-пг «Об учреждении премий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 Премии педагогическим работникам, подготовившим победителей и призеров олимпиады», премии присуждаются в виде единовременных выплат в следующем размере: педагогическим работникам, подготовившим победителей олимпиады – 240,0 тыс. руб.; педагогическим работникам, подготовившим призеров олимпиады – 120,0 тыс. руб. В соответствии с приказом Министерства просвещения Российской Федерации от 21 июня 2021 г. № 353 «Об утверждении итоговых результатов всероссийской олимпиады школьников, проведенной в 2020/21 учебном году, по каждому общеобразовательному предмету» победителями заключительного этапа всероссийской олимпиады школьников стали 3 обучающихся общеобразовательных организации Ленинградской области, призерами – 10 (3 победителя х 240 т. руб. + 10 призёров х 120 т. руб.= 1 920,0 т. руб.).
</t>
  </si>
  <si>
    <t xml:space="preserve">Увеличение расходов  на содеражание имущества и оплату коммунальных услуг в связи с вводом в эксплуатацию нового студенческого общежития в п.Елизаветино ГАОУ ВПО ГИЭФПТ
</t>
  </si>
  <si>
    <t>В связи с увеличением студентов, получающих компенсацию стоимости проезда (увеличение численности студентов из дальних населенных пунктов на 277 человек)</t>
  </si>
  <si>
    <t>Увеличение численности питающихся студентов, проживающих в общежитии в Приозерском политехническом колледже на 4 человека, Сланцевском индустриальном техникуме на 14 человек. Увеличение численности питающихся обучающихся по программам профессионального обучения в Тосненском политехническом техникуме на 5 человек</t>
  </si>
  <si>
    <t>Средства необходимы для проведения проектно-изыскательских работ в помещениях учреждения в которых в 2022 году будут созданы производственные мастерские в рамках федеральной субсидии на выполнение меропприятияй федерального проекта "Молодые профессионалы"</t>
  </si>
  <si>
    <r>
      <t xml:space="preserve">на выполнение гос.задания ГБУ "Автобаза Правительства ЛО" (на расходы по переданным в 2021 году автомашинам из Представительства Губернатора и Правительства Ленинградской области ) 
</t>
    </r>
  </si>
  <si>
    <t>расходы на приобретение ценных подарков
за счет средств, предложенных к уменьшению</t>
  </si>
  <si>
    <t>на приобретение 4-х автомобилей ГБУ "Автобаза Правительства ЛО" для председателей комитетов Ленинградской области - иные субсидии 
за счет средств, предложенных к уменьшению</t>
  </si>
  <si>
    <t>на выполнение гос.задания ГБУ "Автобаза Правительства ЛО"
за счет средств, предложенных к уменьшению, в связи с увеличением объема поездок связанных с выборами.</t>
  </si>
  <si>
    <t>С целью приобретения и укомплектования рабочих мест сотрудников  ГБУ ЛО "ЛенКадОценка" в количестве 8 шт (мебель+оргтехника)
За счет уменьшения ассигнований на развитие ИС "Госкадоценка"</t>
  </si>
  <si>
    <r>
      <t xml:space="preserve">Музейное агентство:
- инвентаризация и кадастровые работы по ММЦ Контракт на строительство многофункционального музейного центра заключен между ГБУК ЛО «Музейное агентство», ФИСП СПб и ООО «Вертикаль» №CHMMF-2(w) от 14.10.2019г. - 700 тыс. руб. 
</t>
    </r>
  </si>
  <si>
    <t xml:space="preserve">Завершение работ по сохранению объекта культурного наследия федерального значения «Собор Петра и Павла», расположенного по адресу: Ленинградская область, г. Гатчина, ул. Соборная, д. 30
</t>
  </si>
  <si>
    <t>Изменение отношения компенсационных и стимулирующих выплат к окладно-ставочной части заработной платы (0,85)</t>
  </si>
  <si>
    <t xml:space="preserve">Выплата премии Правительства Ленинградской области спортсменам - членам спортивных сборных команд Ленинградской области - победителям и участникам 32-х летних Олимпийских игр, прошедших с 23 июля по 8 августа 2021 года в городе Токио, а также их тренерам.
</t>
  </si>
  <si>
    <t xml:space="preserve">На осуществление ежегодной выплаты молодым специалистам. В соответствии с постановлением Правительства Ленинградской области № 71 от 07.04.2008 года комитетом 21.06.2021 года заключен договор о социальной поддержке с Марковой Кристиной Николаевной, работником  МБУ "ВСКБР", с 04.09.2021 года имеет право на получение социальной поддержки в сумме 56,5 тыс. руб.
</t>
  </si>
  <si>
    <t xml:space="preserve">Завершение мероприятий по созданию физкультурно-оздоровительного комплекса открытого типа на базе ГБУЛО "Спортивная школа по волейболу". В связи с удорожанием строительных материалов стоимость работ выросла, проведена индексация смет, удорожание составило 389,14 тыс. руб. Есть заключение экспертизы
</t>
  </si>
  <si>
    <t xml:space="preserve">В связи с внесением изменений в календарный план физкультурных мероприятий и спортивных мероприятий Ленинградской области на 2021 год и связанных с этим увеличением показателей государственного задания в части проведения на территории Ленинградской области соревнований:
- первенство Ленинградской области по художественной гимнастике. Групповые упражнения - многоборье. Юниорки (13-15 лет), девушки (11-12 лет), девочки 10 лет. 12-14 ноября 2021 года
- первество Ленинградской области, посвященное памяти первого директора МБОУ ДО "ДЮСШ г. Пикалево" - заслуженного работника ФК и спорта РФ Жебко Н.И. Девушки и юноши до 17 лет. 10-12 ноября 2021 года
</t>
  </si>
  <si>
    <t xml:space="preserve">В соответствии с обращением ГАУ ЛО «СШ Ленинградец» 
- изменение места проведения соревнований по футболу, ранее запланированных в г.Санкт-Петербург на города: Калининград, Псков, Апатиты и Великий Новгород, привело к увеличению расходов по направлению команд за счет увеличения стоимости проезда, питанию и проживанию - 1 933,5 т.р.,
- обеспечение участия спортсменов в запланированных 2-х официальных спортивных мероприятиях: «Зональный этап Кубка РФС среди юношеских команд ПФК, ФНЛ и ПФЛ 2007 г.р.», «Первенство МРО "Северо-Запад" среди команд 2009 г.р.» - 850,0 т.р.
</t>
  </si>
  <si>
    <t xml:space="preserve">Увеличение объема субсидии на выполнение государственного задания в части расходов на оплату труда и начисления на неё, в связи с увеличением педагогических и концертмейстерских часов по сравнению с учебной нагрузкой за 2019 и 2020 годы.
</t>
  </si>
  <si>
    <t xml:space="preserve">В целях осуществления выплат на основании распоряжения Губернатора Ленинградской области от 23 марта 2020 года № 251-рг «О назначении ежемесячной именной стипендии Губернатора Ленинградской области для одаренных детей- 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 а также на осуществление запланированных выплат студентке ГБУ СПО "Ленинградский областной колледж культуры и искусства" за период с 1 февраля по 31 августа 2021 года и с 1 сентября по 31 января 2022 года, согласно направленным документам для назначения выплаты ежемесячной именной стипендии Губернатора Ленинградской области для одаренных детей-сирот.  
</t>
  </si>
  <si>
    <t xml:space="preserve">В целях осуществления выплат студентке ГБУ СПО "Ленинградский областной колледж культуры и искусства" именной стипендии за период с 1 сентября 2020 года по 31 января 2021 года, в соответствии с  распоряжением Губернатора Ленинградской области от 15 октября 2020 года   № 773-рг «О назначении  ежемесячной именной стипендии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
</t>
  </si>
  <si>
    <t xml:space="preserve">С целью выплаты субсидии работодателю в связи с созданием одного рабочего места для трудоустройства инвалидов в некоммерческих организациях (НКО), за счет перераспределения
</t>
  </si>
  <si>
    <t xml:space="preserve">С целью предоставления финансовой помощи 5-ти предпринимателям, открывшим свое дело (5х192,0= 960,0), за счет перераспределения
</t>
  </si>
  <si>
    <t xml:space="preserve">Оплата почтовых услуг при перечислении социальных выплат в отделения связи, за счет перераспределения (федеральные средства)
</t>
  </si>
  <si>
    <r>
      <t>На оплату коммунальных услуг согласно утвержденным лимитам потребления на 2021 год для увеличения сумм действующих договоров (в связи с длительным периодом устойчивых отрицательных температур в зимний период, ростом тарифов на коммунальные услуги)</t>
    </r>
    <r>
      <rPr>
        <sz val="12"/>
        <color indexed="8"/>
        <rFont val="Times New Roman"/>
        <family val="1"/>
      </rPr>
      <t xml:space="preserve"> 3 618,2 тыс.руб; На оплату коммунальных услуг для заключения договоров по новым пожарным частям: г. Каменногорск с 01.07.2021, п.Новогорелово с 01.08.2021, планируемая к открытию в 2021 г пожарная часть в  г.Кудрово 1078,1 тыс.руб
</t>
    </r>
  </si>
  <si>
    <r>
      <t xml:space="preserve">На оплату коммунальных услуг для заключения договоров по новым пожарным частям: г. Каменногорск с 01.07.2021, п.Новогорелово с 01.08.2021, планируемая к открытию в 2021 г пожарная часть в  г.Кудрово </t>
    </r>
    <r>
      <rPr>
        <sz val="12"/>
        <color indexed="8"/>
        <rFont val="Times New Roman"/>
        <family val="1"/>
      </rPr>
      <t xml:space="preserve">53,0 тыс.руб; ремонт пожарной техники для поддержания ее работоспособности 449,2 тыс.руб.
</t>
    </r>
  </si>
  <si>
    <t xml:space="preserve">На уплату авансовых платежей по транспортному налогу за 3 квартал 2021 года на вновь приобретенные пожарные и служебные автомобили
</t>
  </si>
  <si>
    <t xml:space="preserve">Исполнительный лист ФС № 036722620  Красногвардейского районного суда от 24.12.2020 по делу № 2-2687/2020, возмещение работнику заработной платы за период вынужденного прогула
</t>
  </si>
  <si>
    <t>На оплату страховых взносов на обязательное социальное страхование от несчастных случаев на производстве и профессиональных заболеваний (в связи с увеличением Учреждению надбавки  к страховому тарифу на обязательное социальное страхование от несчастных случаев на производстве и профессиональных заболеваний в 2021 год на 2%)</t>
  </si>
  <si>
    <t xml:space="preserve">Решение  Красногвардейского районного суда от 24.12.2020 по делу № 2-2687/2020 (государственная пошлина по исполнительному производству)
</t>
  </si>
  <si>
    <t xml:space="preserve">Во исполнение постановления Правительства ЛО от 02.10.2018 № 370 "Об утверждении порядка предоставления дополнительной гарантии социальной защиты спасателям ЛО в виде ежемесячной денежной выплаты" (1 чел*11,3 тыс.руб.*7 мес)
</t>
  </si>
  <si>
    <t xml:space="preserve">Исполнение п.2.2 Дорожной карты в части перемещения судебного участка СУ 73 в помещения по адресу: Тосненский район,пос.Тельмана, д.9, пом.11. Заключение договора аренды для СУ 83 по адресу: п.Рахья,  Ленинградское шоссе, д.23в. Перемещение судебных участков №№48,49 на новый адрес: г.Лодейное поле, ул.Карла Маркса, д.36;  судебного участка №10 по новому адресу:  г. Сясьстрой, ул. Советская, д.34; судебного участка №60 по новому адресу: Приозерский район, п. Сосново, ул. Механизаторов, д. 11, продление договоров аренды на декабрь 2021г. для судебных участков 24,25,50,63-65. Стоимость за кв.м. площади не превышает нормативов, утвержденных постановлением Правительства Ленинградской области от 15.05.2019г  №218 "Об утверждении норматива расходов на финансовое обеспечение полномочий Ленинградской области по материально-техническому обеспечению деятельности мировых судей и оплате труда работников аппаратов мировых судей".  
                  </t>
  </si>
  <si>
    <r>
      <t>Возмещение затрат на создание рабочих мест для трудоустройства инвалидов с целью их интеграции в общество (</t>
    </r>
    <r>
      <rPr>
        <sz val="12"/>
        <rFont val="Times New Roman"/>
        <family val="1"/>
      </rPr>
      <t>оборудование (оснащение) рабочих мест, а также, создание инфраструктуры, необходимой для беспрепятственного доступа к рабочим местам)</t>
    </r>
  </si>
  <si>
    <r>
      <t>Социальные и иные выплаты отдельным категориям граждан, ищущих работу
(</t>
    </r>
    <r>
      <rPr>
        <sz val="12"/>
        <rFont val="Times New Roman"/>
        <family val="1"/>
      </rPr>
      <t>единовременная финансовая помощь безработным гражданам при государственной регистрации предпринимательской деятельности)</t>
    </r>
  </si>
  <si>
    <r>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r>
    <r>
      <rPr>
        <sz val="12"/>
        <rFont val="Times New Roman"/>
        <family val="1"/>
      </rPr>
      <t>оплата услуг почтовой связи по доставке пособий по безработице, стипендий и материальной помощи) в связи с необходимостью перечисления социальных выплат почтовым переводом)</t>
    </r>
  </si>
  <si>
    <r>
      <t>Обеспечение деятельности (услуги, работы) государственных учреждений (закупка энергетических ресурсов)</t>
    </r>
    <r>
      <rPr>
        <sz val="12"/>
        <rFont val="Times New Roman"/>
        <family val="1"/>
      </rPr>
      <t xml:space="preserve"> ГКУ "Леноблпожспас"</t>
    </r>
  </si>
  <si>
    <r>
      <t>Обеспечение деятельности (услуги, работы) государственных учреждений (прочая закупка товаров, работ, услуг)</t>
    </r>
    <r>
      <rPr>
        <sz val="12"/>
        <rFont val="Times New Roman"/>
        <family val="1"/>
      </rPr>
      <t xml:space="preserve"> ГКУ "Леноблпожспас"</t>
    </r>
  </si>
  <si>
    <r>
      <t>Обеспечение деятельности (услуги, работы) государственных учреждений (</t>
    </r>
    <r>
      <rPr>
        <sz val="12"/>
        <rFont val="Times New Roman"/>
        <family val="1"/>
      </rPr>
      <t>уплата налогов, сборов и иных платежей) ГКУ "Леноблпожспас"</t>
    </r>
  </si>
  <si>
    <r>
      <t xml:space="preserve">Исполнение функций государственных органов Ленинградской области </t>
    </r>
    <r>
      <rPr>
        <sz val="12"/>
        <rFont val="Times New Roman"/>
        <family val="1"/>
      </rPr>
      <t>(прочая закупка товаров, работ и услуг для обеспечения государственных (муниципальных) нужд) ГКУ "ЦМТО"</t>
    </r>
  </si>
  <si>
    <r>
      <t xml:space="preserve">Обеспечение деятельности (услуги, работы) государственных учреждений </t>
    </r>
    <r>
      <rPr>
        <sz val="12"/>
        <rFont val="Times New Roman"/>
        <family val="1"/>
      </rPr>
      <t>(фонд оплаты труда работников государственных учреждений) ГКУ "Управление ГЗ"</t>
    </r>
  </si>
  <si>
    <r>
      <t xml:space="preserve">Обеспечение деятельности (услуги, работы) государственных учреждений </t>
    </r>
    <r>
      <rPr>
        <sz val="12"/>
        <rFont val="Times New Roman"/>
        <family val="1"/>
      </rPr>
      <t>(страховые взносы на фонд оплаты труда) ГКУ "Управление ГЗ"</t>
    </r>
  </si>
  <si>
    <r>
      <t xml:space="preserve">Обеспечение деятельности (услуги, работы) государственных учреждений </t>
    </r>
    <r>
      <rPr>
        <sz val="12"/>
        <rFont val="Times New Roman"/>
        <family val="1"/>
      </rPr>
      <t>(уплата налогов, сборов и иных платежей) ГКУ "Управление ГЗ"</t>
    </r>
  </si>
  <si>
    <r>
      <t>Обеспечение деятельности (услуги, работы) государственных учреждений (</t>
    </r>
    <r>
      <rPr>
        <sz val="12"/>
        <rFont val="Times New Roman"/>
        <family val="1"/>
      </rPr>
      <t>страховые взносы на фонд оплаты труда) ГКУ "Объект 58"</t>
    </r>
  </si>
  <si>
    <t>Плановые работы на текущий ремонт Оредежского каскада (III класс средней опасности) позволят повысить уровень безопасности ГТС, снизят риски возникновения ЧС (за счет перераспределения экономии)</t>
  </si>
  <si>
    <t>Дополнительные бюджетные ассигнования на выплату заработной платы временным сотрудникам ЛОГКУ "Ленобллес" - пожарным (обязательная компенсационная выплата за 4 класс опасности 24%, стимулирующая надбавка в период высокой горимости)</t>
  </si>
  <si>
    <r>
      <t>Плановая сумма субсидий МТР в 2021 году по данным ЛенРТК составляет  4 714,5 млн. рублей.  В областном бюджете предусмотрено 3 423,99 млн. руб. По состоянию на 01.09.2021 года исполнение 3 164,1 млн. рублей. (92,4 % годового плана). По расчету Комитета по ТЭК планируемая годовая потребность в 2021 году составит порядка 4 930,0 млн. руб. (в том числе выплаты за предыдущие периоды 2018-2020 гг.). Расчетный дефицит финансовых средств составляет порядка   1 600 000 тыс. рублей</t>
    </r>
    <r>
      <rPr>
        <b/>
        <sz val="12"/>
        <rFont val="Times New Roman"/>
        <family val="1"/>
      </rPr>
      <t xml:space="preserve"> </t>
    </r>
    <r>
      <rPr>
        <sz val="12"/>
        <rFont val="Times New Roman"/>
        <family val="1"/>
      </rPr>
      <t xml:space="preserve">
</t>
    </r>
  </si>
  <si>
    <t xml:space="preserve">В связи с постоянными выездами на объекты строительства Ленинградской области, для приобретения легковых автомобилей                                                                        </t>
  </si>
  <si>
    <r>
      <t xml:space="preserve">Увеличение расходов связано с увеличением штатной численности Фонда ЛО с 01.07.2021 года на 6 единиц.                                                                                                                </t>
    </r>
    <r>
      <rPr>
        <b/>
        <sz val="12"/>
        <rFont val="Times New Roman"/>
        <family val="1"/>
      </rPr>
      <t xml:space="preserve"> </t>
    </r>
  </si>
  <si>
    <r>
      <t xml:space="preserve">Школа на 300 мест с дошкольным отделением  на 100 мест в п. Осельки Всеволожского района корректировка ПСД на доп.работы.                                                                                   </t>
    </r>
  </si>
  <si>
    <t xml:space="preserve">Плавательный бассейн  Ломоносовский район, пос. Аннино дополнительные работы по СМР.                                                                                                                                      </t>
  </si>
  <si>
    <t xml:space="preserve">Здания ветеринарной лечебницы г.Сосновый Бор увеличение в 2021 г. на 1 728,70143 т.р дополнительные работы                                                                                                  </t>
  </si>
  <si>
    <r>
      <t>Амбулатория, пос.Щеглово, Всеволожский район Перераспределение средств на 2021 год с 2022 года в объеме 7 328,93171 т.р. на 2021 год в связи с необходимостью оплаты технологического присоединения в 2021г.</t>
    </r>
    <r>
      <rPr>
        <b/>
        <sz val="12"/>
        <rFont val="Times New Roman"/>
        <family val="1"/>
      </rPr>
      <t xml:space="preserve"> 2.</t>
    </r>
    <r>
      <rPr>
        <sz val="12"/>
        <rFont val="Times New Roman"/>
        <family val="1"/>
      </rPr>
      <t xml:space="preserve"> ФАП в дер.Нурма, Тосненского района  (20 посещений в смену) увеличение на дополнительные работы 10% СМР в сумме 3 835,080 т.р.                                                                                                                                           </t>
    </r>
  </si>
  <si>
    <t xml:space="preserve">Плановая сумма субсидий МТР в 2021 году по данным ЛенРТК составляет 1,52 млрд.руб. В областном бюджете предусмотрено 805,82 млн. руб. По состоянию на 01.09.2021 года исполнение  634,72 млн. рублей. (78,5% годового плана). В целях обеспечения населения Лен. области коммунальными ресурсами (услугами) ХВС и водоотведения по тарифам, установленным ниже уровня регулируемых в установленном порядке тарифов для РСО, исходя из анализа финансирования в 2021 году, письма ГУП «Леноблводоканал» от 24.08.2021 № исх-25278/2021 Расчетный объем доп. потребности в средствах составит-263,3 млн. руб. </t>
  </si>
  <si>
    <r>
      <t xml:space="preserve">За счет экономии средств областного бюджета, образовавшейся по результатам процедур осуществления закупок для государственных нужд с начала 2021 года
</t>
    </r>
  </si>
  <si>
    <t xml:space="preserve">За счет экономии средств областного бюджета, образовавшейся по результатам процедур осуществления закупок для государственных нужд с начала 2021 года на сумму 1 939,8 тыс. рублей.
Для приобретения расходных материалов для заготовки крови и производства ее компонентов. За счет перераспределения на сумму 930,0 тыс. рублей.
</t>
  </si>
  <si>
    <t>За счет экономии средств областного бюджета, образовавшейся по результатам процедур осуществления закупок для государственных нужд с начала 2021 года на сумму 131,1 тыс. рублей.
Для приобретения расходных материалов для заготовки крови и производства ее компонентов. За счет перераспределения на сумму 366,0 тыс. рублей</t>
  </si>
  <si>
    <t xml:space="preserve">За счет экономии средств областного бюджета, образовавшейся по результатам процедур осуществления закупок для государственных нужд с начала 2021 года
</t>
  </si>
  <si>
    <t>За счет экономии средств областного бюджета, образовавшейся по результатам процедур осуществления закупок для государственных нужд с начала 2021 года в сумме 607,8 тыс. рублей. 
На финансовое обеспечение расходными материалами паллиативных больных ГАУЗ "Детский хоспис". За счет перераспределения. За счет перераспределения сумма 704,2 тыс. рублей</t>
  </si>
  <si>
    <t>Увеличение численности лаборантов, оплата  работы сверх установленной нормы  в выходные и праздничные дни  лаборантами ГКУЗ "Центр СПИД"в целях бесперебойной работы лаборатории, корректировка в связи с уточнением "дорожной карты" ГКУЗ ЛО "Областная туберкулезная больница в г. Выборге", ГКУЗ ЛО "Тихвинская психиатрическая больница". За счет перераспределения</t>
  </si>
  <si>
    <r>
      <t>На оплату земельного налога, государственной пошлины за подачу искового заявления. За счет перераспределения</t>
    </r>
  </si>
  <si>
    <t xml:space="preserve">На финансовое обеспечение государственного задания по паллиативной медицинской помощи в связи с увеличением числа паллиативных больных, находящихся на ИВЛ (расходный материал и интеральное питание). За счет перераспределения
</t>
  </si>
  <si>
    <r>
      <t xml:space="preserve">Для уплаты административного штрафа в соответствии с исполнительным листом ГКУЗ МЦ "Резерв". За счет перераспределения
</t>
    </r>
  </si>
  <si>
    <t>На оплату земельного налога. За счет перераспределения</t>
  </si>
  <si>
    <t>Увеличение в связи с изменением количества получателей. За счет перераспределения</t>
  </si>
  <si>
    <t xml:space="preserve">Увеличение в связи с изменением количества получателей. За счет перераспределения.
</t>
  </si>
  <si>
    <t xml:space="preserve">Увеличение межбюджетного трансферта для ТФОМС ЛО на оплату медицинской помощи гражданам, застрахованным Ленинградской области, оказанной в других субъектах Российской Федерации </t>
  </si>
  <si>
    <r>
      <t xml:space="preserve">В соответствии с постановлением Правительства Ленинградской области от 13.08.2020 N 573 «О мерах по предотвращению распространения новой коронавирусной инфекции (COVID-19) на территории Ленинградской области и признании утратившими силу отдельных постановлений Правительства Ленинградской области» потребность в средствах областного бюджета на финансовое обеспечение расходов за январь-июль 2021 года, связанных с оплатой отпусков медицинским и выплатой компенсации за неиспользованные отпуска медицинским и иным работникам.
Дополнительная финансовая потребность на финансовое обеспечение расходов за январь-март  2021 года, связанных с оплатой отпусков медицинским и выплатой компенсации за неиспользованные отпуска водителям скорой медицинской помощи организаций, осуществляющих на территории Ленинградской области предоставление транспортных услуг) на февраль - июль 2021 года
</t>
    </r>
  </si>
  <si>
    <t>За счет экономии средств областного бюджета на компенсацию стоимости проезда к месту учебы и обратно. Дополнительная  потребность  на 2021 год. численность студентов, имеющих право на получение именной стипендии увеличилась от первоначальной запланированной, в связи с выходом  Распоряжения Губернатора Ленинградской области  от 20 апреля 2021 г №453-рг  (постановление Правительства Ленинградской области от 20.10.2014 N 474). Прогноз до конца 2021 года</t>
  </si>
  <si>
    <t>За счет экономии средств областного бюджета на компенсацию стоимости проезда к месту учебы и обратно. Потребность в дополнительных средствах на 2021 год исходя из фактической численности студентов данной категории</t>
  </si>
  <si>
    <t>В связи с отсутствием финансовой обеспеченности 81 сертификата «Земельный капитал» в Ленинградской области (на 23.08.2021 год принято и не оплачено 195 сертификатов, из них финансово обеспечено 169, прогноз до конца года по принятию 55)</t>
  </si>
  <si>
    <t>Увеличение численности получателей ежемесячной выплаты детям-инвалидам у которых в индивидуальной программе реабилитации или абилитации инвалида имеется запись о наличии второй степени ограничения по одной из основных категорий жизнедеятельности</t>
  </si>
  <si>
    <t>Рост численности получателей меры социальной поддержки по предоставлению единовременного пособия при рождении ребенка, связанной с увеличением количества женщин, родивших второго, третьего и последующих детей более чем на 28 % в сравнении с аналогичным периодом прошлого года. Необходимость обеспечения упреждающих выплат за январь 2022 года</t>
  </si>
  <si>
    <t>По фактическому числу обращений за выплатой</t>
  </si>
  <si>
    <t xml:space="preserve">Исполнение резолюции Губернатора на служебном документе от 29.06.2021 №01-6533/2021
</t>
  </si>
  <si>
    <t>Возникшая необходимость в осуществлении перевозки  ветеранов и инвалидов Великой Отечественной войны к месту лечения</t>
  </si>
  <si>
    <r>
      <t xml:space="preserve">Увеличение численности ГКУ ЛОГАВ на 1 единицу в соответствии с распоряжением Правительства Ленинградской области от 17 июня 2021 года №366-р </t>
    </r>
  </si>
  <si>
    <t xml:space="preserve">В соответствии с п.3 приложения 14 к постановлению Правительства Ленинградской области от 30.04.2020 № 262 "Об утверждении Положения о системах оплаты труда в государственных учреждениях Ленинградской области по видам экономической деятельности и признании утратившими силу полностью или частично отдельных постановлений Правительства" отношение  компенсационных и стимулирующих выплат к окладно-ставочной части заработной платы, применяемое для планирования  фонда оплаты труда ГКУ ЛО "ДДЛО" было установлено 0,60. В связи с вступлением в силу пп.26 п.3 приложения к постановлению Правительства Ленинградской области от 22.03.2021 № 157 "О внесении изменений в постановление Правительства от 30.04.2020 № 262 "Об утверждении Положения о системах оплаты труда в государственных учреждениях Ленинградской области по видам экономической деятельности и признании утратившими силу полностью или частично отдельных постановлений Правительства", за счет перераспределения на оплату труда и начисления сотрудникам ГКУ ЛО "ДДЛО" на декабрь 2021 года.
</t>
  </si>
  <si>
    <t xml:space="preserve">В связи с повышением арендной платы, недостаточно средств на оплату аренды за декабрь месяц. Остаток средств составляет 330,4 тыс.руб. Сумма ежемесячной арендной платы - 1 996,8 тыс.руб. Дополнительная потребность ГКУ ЛО "ДДЛО" составляет 1 666,4 тыс.руб. Недостаток средств в сумме 299,5 тыс. руб. будет обеспечен за счет экономии от проведенных конкурсных процедур, средства в сумме 1 366,9 тыс.руб. также за счет экономии. 
</t>
  </si>
  <si>
    <t xml:space="preserve">Проведение областного тематического слета "Слет молодежных советов муниципальных районов Ленинградской области". Количество участников 50 человек, продолжительность 2 дня (1 сутки). Цель мероприятия: развитие молодежного самоуправления в муниципальных районах Ленинградской области, формирование молодежных советов, принимающих активное участии в реализации молодежных инициатив в муниципальных образованиях Ленинградской области
</t>
  </si>
  <si>
    <t xml:space="preserve">Увеличение числа получателей премии в соответствии с Постановлением Губернатора Ленинградской области от 10.03.2020 № 23-пг. 10 премий в номинации "Добровольческая (волонтерская) деятельность" по 25,0 тыс. руб. =250,0 тыс. руб.
</t>
  </si>
  <si>
    <r>
      <t xml:space="preserve">Единовременная выплата молодым специалистам, являющихся работниками подведомственных государственных учреждений по договорами
о предоставлении социальной поддержки
молодому специалисту, заключенными в соответствии с 
Постановлением Правительства Ленинградской области  от 28.12.2007 №339 "О социальной поддержке молодых специалистов в Ленинградской области". 4 работника *56 500,0 руб. =226,0 тыс.руб.
</t>
    </r>
    <r>
      <rPr>
        <sz val="12"/>
        <rFont val="Times New Roman"/>
        <family val="1"/>
      </rPr>
      <t xml:space="preserve">
</t>
    </r>
  </si>
  <si>
    <t xml:space="preserve">Потребность в субвенции на 2021 год составляет 13 513 965,0 тыс. руб. (планируемая среднегодовая численность контингента учащихся 173074 чел.). В бюджете предусмотрено 12 967 697,5 тыс. руб. (обеспеченность по численности учащихся 167 329 чел.)
</t>
  </si>
  <si>
    <t xml:space="preserve">Увеличение расходов в 2021г. на сумму 800 000,0 тыс. руб., из них: 1).  на сумму 700 000,0 тыс. руб.  в соответствии с распоряжением Правительства Российской Федерации от 16.06.2021г. № 1622-р, уведомлением Минфина РФ от 24.06.2021 г.  № 410-2021-3-019, дополнительным соглашением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25.12.2020 № 108-17-2021-007 от «23» июля 2021 г. № 108-17-2021-007/2, заключенным между Федеральным дорожным агентством и Правительством ЛО.  В соответствии с указанным дополнительным соглашением Правительство ЛО обязуется по состоянию на 31 декабря 2021 г. обеспечить техническую готовность мероприятия «Строительство мостового перехода через реку Свирь у г. Подпорожье Ленинградской области» не менее 68 %.». Бюджетные ассигнования направлены на финансирование указанного объекта; 2). на сумму 100 000,0 тыс. руб.  в соответствии с распоряжением Правительства Российской Федерации от 28 июля 2021г. № 2077-р, уведомлением Минфина РФ от 17 августа 2021 г. № 410-2021-3-019/002. Бюджетные ассигнования направлены на финансирование объекта: «Строительство мостового перехода через реку Волхов на подъезде к г. Кириши в Киришском районе Ленинградской области». Дополнительное соглашение между Федеральным дорожным агентством и Правительством ЛО в стадии оформления.
</t>
  </si>
  <si>
    <t xml:space="preserve">Увеличение расходов в 2021г. на сумму 500 000,0 тыс. руб. в соответствии с распоряжением Правительства Российской Федерации от 30.06.2021г. № 1769-р, уведомлением Минфина РФ от 09.07.2021 г.  № 410-2021-3-019/001, дополнительным соглашением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25.12.2020 № 108-17-2021-007 от «23» июля 2021 г. № 108-17-2021-007/2, заключенным между Федеральным дорожным агентством и Правительством ЛО. В соответствии с указанным дополнительным соглашением Правительство ЛО обязуется обеспечить увеличение протяженности автомобильных дорог регионального или межмуниципального и местного значения, соответствующих нормативным требованиям к транспортно-эксплуатационным показателям, в том числе улично-дорожной сети городских агломераций, не менее чем на 35,3 км. Бюджетные ассигнования направлены на финансирование мероприятий по ремонту автомобильных дорог общего пользования регионального и межмуниципального значения.
</t>
  </si>
  <si>
    <t xml:space="preserve">Увеличение расходов в 2021г. на сумму 1 550 000,0 тыс. руб., в 2022г. на сумму 450 000,0 тыс. руб. в соответствии с Соглашением о взаимодействии при использовании автомобильных дорог общего пользования регионального значения ЛО и принятии мер по обеспечению безопасности дорожного движения на автомобильных дорогах общего пользования регионального значения ЛО от 5 августа 2021 года и Договором на финансовое обеспечение дорожной деятельности Правительства ЛО с ООО «Китайская Национальная Химическая Инженерная и Строительная Корпорация Севен» от 9 августа 2021 года на сумму в 2021г. - 550,0 млн. руб., в 2022г. - 450,0 млн. руб. и Соглашением о взаимодействии при использовании автомобильных дорог общего пользования регионального значения ЛО и принятии мер по обеспечению безопасности дорожного движения на автомобильных дорогах общего пользования регионального значения ЛО от 13 августа 2021 года и Договором пожертвования с ООО «РусХимАльянс» от 13 августа 2021 года на сумму в 2021г. - 1,0 млрд. руб. Бюджетные ассигнования направлены на финансирование объектов ремонта автомобильных дорог общего пользования регионального и межмуниципального значения в Кингисеппском р-не ЛО.
</t>
  </si>
  <si>
    <t>Футбольный  манеж  г. Выборг, Ленинградское шоссе в связи с направлением на согласование проекта доп.соглашения № 777-09-2020-084/4</t>
  </si>
  <si>
    <t>В соответствии с распоряжением Правительства Российской Федерации от 08.06.2021 № 1509-р на поощрение региональных (муниципальных) управленческих команд за достижение показателей деятельности органов исполнительной власти субъектов  Российской Федерации, распоряжением Правительства Ленинградской области от 03.08.2021 № 501-р</t>
  </si>
  <si>
    <t xml:space="preserve">В соответствии с распоряжением Правительства Российской Федерации от 24.07.2021 № 2061-р "О выделении из резервного фонда Правительства РФ в 2021 году бюджетных ассигнований на предоставление иных межбюджетных трансфертов бюджетам субъектов РФ и бюджету г. Байконура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РФ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в рамках реализации государственной программы Российской Федерации "Развитие образования"
</t>
  </si>
  <si>
    <t>Увеличение расходов на оплату труда с начислениями фактически принятых помощников</t>
  </si>
  <si>
    <t>Договор о предоставлении гранта Президента Российской Федерации на развитие гражданского общества от 14.05.2021 № Р21-47-1 в целях софинансирования расходов на оказание на конкурсной основе поддержки социально ориентированным некоммерческим организациям</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</si>
  <si>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(выплата пособия по безработице, стипендий, пенсий) в связи невостребованностью средств, значительное уменьшение численности граждан, признанных в установленном порядке безработными</t>
  </si>
  <si>
    <t xml:space="preserve">В соответствии с распоряжением Правительства РФ от 08.07.2021 № 1851-р «Об утверждении изменений, которые вносятся в распределение объемов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рамках переданных полномочий Российской Федерации субъектам Российской Федерации в области лесных отношений на 2021 год и на плановый период 2022 и 2023 годов» </t>
  </si>
  <si>
    <t>Договор о предоставлении финансовой поддержки Фонда «История Отечества» от 01.04.2021 № 4/2021/ФП-ОП  в целях историко-просветительского онлайн-проекта «Будни, опаленные войной. 1941-1945 гг. (Архивные документы Ленинградской области).</t>
  </si>
  <si>
    <t xml:space="preserve">В связи с фактическим поступлением средств из бюджета Пенсионного фонда Российской Федерации                                                               </t>
  </si>
  <si>
    <t>По результатам завершения конкурсных процедур образовалась экономия в сумме 11 009,36 тыс.руб. Комитетом по ЖКХ подписано Доп соглашение с Минстроем РФ от 11.06.2021 №069-092021-053/3</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</si>
  <si>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(выплата пособия по безработице) в связи невостребованностью средств, значительное уменьшение численности граждан, признанных в установленном порядке безработными</t>
  </si>
  <si>
    <t>Расходы на обеспечение деятельности ГКУ ЛО "Управление по обеспечению ГЗ" (закупка товаров, работ и услуг для обеспечения государственных (муниципальных) нужд)</t>
  </si>
  <si>
    <t>Мероприятия по сохранению и развитию материально-технической базы государственных учреждений ( закупка товаров, работ и услуг для обеспечения государственных (муниципальных) нужд)  ГКУ "Управление ГЗ"</t>
  </si>
  <si>
    <t>Обслуживание, эксплуатация и ремонт сооружений гражданской обороны (ГКУ "Управление по обеспечению ГЗ") прочая  закупка товаров, работ и услуг для обеспечения государственных (муниципальных) нужд</t>
  </si>
  <si>
    <t xml:space="preserve">Расходы на обеспечение деятельности  ГКУ "Леноблпожспас" (закупка для государственных (муниципальных) нужд) </t>
  </si>
  <si>
    <t xml:space="preserve">Мероприятия и проекты (прочая закупка товаров, работ, услуг) (ГКУ "Леноблпожспас") </t>
  </si>
  <si>
    <t>Мероприятия по сохранению и развитию материально-технической базы государственных учреждений (закупка товаров, работ и услуг для обеспечения государственных (муниципальных) нужд)  ГКУ "Леноблпожспас"</t>
  </si>
  <si>
    <t>Исполнение функций государственных органов Ленинградской области (возмещение судебных издержек)</t>
  </si>
  <si>
    <t>Исполнение функций государственных органов Ленинградской области (прочая закупка товаров, работ, услуг) ГКУ "ЦМТО"</t>
  </si>
  <si>
    <t>Исполнение гарантий статуса мировых судей (иные выплаты) командировочные расходы на профессиональную переподготовку и повышение квалификации мировых судей</t>
  </si>
  <si>
    <t>Развитие и поддержание в постоянной готовности системы экстренного оповещения населения (закупка товаров, работ и услуг в сфере информационных технологий) ГКУ "Объект 58"</t>
  </si>
  <si>
    <r>
      <t>Мониторинг, регулирование качества окружающей среды и формирование экологической культуры.</t>
    </r>
    <r>
      <rPr>
        <u val="single"/>
        <sz val="12"/>
        <rFont val="Times New Roman"/>
        <family val="1"/>
      </rPr>
      <t xml:space="preserve"> </t>
    </r>
  </si>
  <si>
    <t>В связи с уточнением численности детей-сирот и детей, оставшихся без попечения родителей, дополнительно нуждающихся в жилом помещении для временного проживания. Увеличение на 26 человек</t>
  </si>
  <si>
    <t xml:space="preserve">Необходимость проведения работ по устранению предписаний надзорных органов (СЭС, пожарных)  с целью  приведения в соответствие с нормами СанПин 2.4.3259-15: ГБОУ «Лужская Санаторная школа-интернат» -  3 000,0 тыс. руб., ГБОУ ЛО «Никольская школа-интернат» - 1 000,0 тыс. руб., ГБОУ ЛО «Юкковская школа-интернат» - 2 100,0 тыс. руб., ГБОУ «Ларьянская школа-интернат» - 1 200,0 тыс. руб., ГБОУ ЛО Павловский  центр ППРиК «Логос» - 2 000,0 тыс. руб.
</t>
  </si>
  <si>
    <t>В связи с внесением изменений Минспортом РФ в Единый календарный план межрегиональных, всероссийских и международных физкультурных мероприятий и спортивных мероприятий на 2021 год: проведение Чемпионата России по футболу для лиц с церебральным параличем; участие в первенствах России по водному поло; в рамках подготовки к первенству России по синхронному плаванию необходимо проведение постановочного тренировочного мероприятия для сборной команды на территории Ленинградской области (Ивангород)</t>
  </si>
  <si>
    <r>
      <t>Увеличение бюджетных ассигнований на страховые взносы на фонд оплаты труда в целях недопущения образования кредиторской задолженности</t>
    </r>
    <r>
      <rPr>
        <b/>
        <sz val="12"/>
        <rFont val="Times New Roman"/>
        <family val="1"/>
      </rPr>
      <t xml:space="preserve">
</t>
    </r>
  </si>
  <si>
    <t xml:space="preserve">Отсутствие необходимости в оплате услуг </t>
  </si>
  <si>
    <t>Отсутствие необходимости в закупках</t>
  </si>
  <si>
    <t xml:space="preserve">Сокращение расходов в связи с отсутствием возможности использования средств в текущем году </t>
  </si>
  <si>
    <t>Сокращение расходов в связи с отсутствием потребности</t>
  </si>
  <si>
    <r>
      <t xml:space="preserve">Уточнение расходов связано с экономией  средств, образовавшейся  в Волосовском МР; отказом от средств Всеволожского МР - письмо МР от 23.08.21 о переносе средств на 2022 год (17 019,95 тыс. руб.)
</t>
    </r>
  </si>
  <si>
    <t>Уточнение количества получателей стипендии</t>
  </si>
  <si>
    <t xml:space="preserve">Сокращение расходов в связи с отсутствием возможности использования средств в текущем году (отмена мероприятий в связи с эпидемиологической обстановкой) </t>
  </si>
  <si>
    <t xml:space="preserve">Уточнение расходов связано с изменением формата проведения мероприятия в связи с эпидемиологической обстановкой </t>
  </si>
  <si>
    <t xml:space="preserve">Сокращение расходов с учетом фактически произведенных расходов и в связи с уменьшением численности детей, у которых есть право на компенсационные выплаты на 9 417 чел. </t>
  </si>
  <si>
    <t xml:space="preserve">Сокращение расходов  в связи с уточнением численности исходя из фактически произведенных расходов </t>
  </si>
  <si>
    <t xml:space="preserve">Сокращение расходов в связи с уточнением численности желающих принять на воспитание в свою семью ребенка и стоимости курсов </t>
  </si>
  <si>
    <t xml:space="preserve">Сокращение расходов в связи с уточнением численности получателей выплат (уменьшение численности на 129 чел.) </t>
  </si>
  <si>
    <t xml:space="preserve">Сокращение расходов в связи с уточнением численности приемных семей и приемных детей (уменьшение количества приемных семей на 4 ед. и количества приемных детей в них на 13 чел.) </t>
  </si>
  <si>
    <t xml:space="preserve">Сокращение расходов в связи с уточнением численности  получателей - детей-сирот (уменьшение численности опекаемых на 168 человек, в том числе до 6 лет на 29 чел, старше 6 лет на 139 чел.) </t>
  </si>
  <si>
    <t>Сокращение расходов в связи с уточнением численности получателей услуги на 3 чел.</t>
  </si>
  <si>
    <t>Сокращение расходов исходя из фактического количества дней посещения учреждений</t>
  </si>
  <si>
    <t xml:space="preserve">Сокращение расходов в связи с уточнением численности детей и количества дней посещения школы на основании обращений МО </t>
  </si>
  <si>
    <t xml:space="preserve">В связи с уточнением (уменьшением) численности получателей стипендии </t>
  </si>
  <si>
    <t xml:space="preserve">В связи с уточнением (уменьшением) численности получателей стипендии
</t>
  </si>
  <si>
    <t xml:space="preserve">В связи с экономией
</t>
  </si>
  <si>
    <t xml:space="preserve">В связи с расторжением контракта и выполнением работ на безвозмездной основе по договору пожертвования (письмо главы администрации Гатчинского МР от 07.09.2021)
</t>
  </si>
  <si>
    <r>
      <t xml:space="preserve">экономия по конкурсным процедурам
</t>
    </r>
  </si>
  <si>
    <r>
      <t>отмена в 2021 году членского взноса в ЕВРОРАИ</t>
    </r>
    <r>
      <rPr>
        <b/>
        <sz val="12"/>
        <rFont val="Times New Roman"/>
        <family val="1"/>
      </rPr>
      <t xml:space="preserve">
</t>
    </r>
  </si>
  <si>
    <r>
      <t xml:space="preserve">по результатам фактических расходов ГУП "Недвижимость" </t>
    </r>
  </si>
  <si>
    <t>В ходе выполнения работ по строительству объекта капитального строительства - здание для размещения базы учетно-технической документации вместимостью до 1,5 млн. инвентарных дел по адресу: Ленинградская обл., Гатчинский р-он, г. Гатчина, Северная въездная зона (далее – Объект капитального строительства, Объект) возникли независящие от сторон контракта обстоятельства, влекущие невозможность его исполнения в установленные сроки, в том числе  необходимость внесения изменений в проектную документацию. ГУП "Леноблинвентаризация", в соответствии с п.9 ч.1 ст.95 Федерального закона от 05.04.2013 №44-ФЗ "О контрактной системе....", намерено продлить срок исполнения работ по контракту до декабря 2022 года.</t>
  </si>
  <si>
    <t xml:space="preserve">Экономия по результатам проведения конкурсных процедур на проведение историко-культурной экспертизы ОКН "Дом Спиридонова"
</t>
  </si>
  <si>
    <t>Отсутствие потребности в связи с отменой командировок</t>
  </si>
  <si>
    <t>В связи со сложившейся экономией по закупкам ,уменьшением и отсутствием потребности в 2021 году на   приобретение программных средств и продуктов, на  передачу неисключительных прав на использование программы для ЭВМ, а так же поставку компьютерной техники, оборудования для печати и периферии, флешкарт.  В связи со сложившейся экономией по закупкам ,уменьшением и отсутствием потребности в 2021 году на  проведение ремонтных работ,страховании, содержании ,обслуживании помещений, а также с экономией автомобильного топлива и прочих материалов</t>
  </si>
  <si>
    <t>в связи с отсутствием потребности</t>
  </si>
  <si>
    <t xml:space="preserve">Экономия по мероприятию Кубок Губернатора Ленинградскойобласти  по конкуру (выплата призового фонда) </t>
  </si>
  <si>
    <t>экономия по результатам конкурсных процедур (Сясьстройское городское поселение)</t>
  </si>
  <si>
    <t xml:space="preserve">По итогам проведенных комиссий и заключенных договоров с работодателями невостребованные средства с мероприятий: возмещение затрат на оплату труда трудоустроенных несовершеннолетних гражданан в возрасте от 14 до 18 лет в сумме 80,5 тыс руб; возмещение затрат на оплату труда трудоустроенных выпускников образовательных организаций в сумме 356,0 тыс руб; возмещение затрат на оплату труда трудоустроенных инвалидов, доплаты за наставничество в сумме 523,5 тыс руб. Средства перераспределяются на предоставление единовременной финансовой помощи безработным гражданам при государственной регистрации предпринимательской деятельности
</t>
  </si>
  <si>
    <t xml:space="preserve">По итогам проведенных комиссий и заключенных договоров с работодателями (юридическими лицами) невостребованные средства перераспределяются на возмещение затрат на создание рабочих мест для трудоустройства инвалидов с целью их интеграции в общество (оборудование (оснащение) рабочих мест, а также на создание инфраструктуры, необходимой для беспрепятственного доступа к рабочим местам) (НКО)
</t>
  </si>
  <si>
    <t xml:space="preserve">В связи с необходимостью оплаты почтовых услуг, за счет перераспределения (федеральные средства)
</t>
  </si>
  <si>
    <t xml:space="preserve">Экономия от проведения конкурсных процедур на закупки товаров, работ, услуг для государственных нужд
</t>
  </si>
  <si>
    <t xml:space="preserve">Экономия от проведения конкурсных процедур на закупки товаров, работ, услуг для государственных нужд
</t>
  </si>
  <si>
    <t xml:space="preserve">Сокращение числа заявлений граждан на выплату вознаграждения
</t>
  </si>
  <si>
    <t xml:space="preserve">Свободный остаток лимитов бюджетных обязательств
</t>
  </si>
  <si>
    <t xml:space="preserve">Свободные лимиты вследствие отсутствия заявлений от мировых судей ЛО на компенсацию командировочных расходов
</t>
  </si>
  <si>
    <t xml:space="preserve">Всвязи с экономией, образовавшейся по результатам конкурсных процедур осуществления закупок для государственных нужд. Показатель по данному направлению выполнен
</t>
  </si>
  <si>
    <t>В связи с отсутствием потребности (поддержка юридических лиц, осуществляющих разработку и реализацию индустриальных проектов)</t>
  </si>
  <si>
    <t>В связи с отсутствием потребности (реализация мероприятий в рамках приоритетного проекта "Поквартирная карта Ленинградской области")</t>
  </si>
  <si>
    <t>В связи с отсутствием потребности (издание материалов, направленных на продвижение инвестиционного и инновационного потенциала Ленинградской области)</t>
  </si>
  <si>
    <t>В связи с отсутствием потребности (размещение информационных материалов об инвестиционной привлекательности Ленинградской области в средствах массовой информации)</t>
  </si>
  <si>
    <t>В связи с отсутствием потребности (экономия по расходам из-за ограничений, связанных с профилактикой и предупреждением распространения короновирусной инфекции COVID-19)</t>
  </si>
  <si>
    <r>
      <t>Экономия по результатам проведения  конкурсных процедур и исполнения муниципальных контрактов.                                                                                                                             Предложения по перераспределению на</t>
    </r>
    <r>
      <rPr>
        <sz val="12"/>
        <rFont val="Times New Roman"/>
        <family val="1"/>
      </rPr>
      <t xml:space="preserve"> "Субсидии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</si>
  <si>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t>Сокращение объемов потребности в средствах в связи с уходом с апреля 2021 года газоснабжающей организации АО "СЕВЕРНОЕ", поставщика  сжиженного углеводородного газа в Приозерский и Гатчинский районы Ленинградской области.                                                                                                           Предложения по перераспределению на новую целевую статью "Возмещение части затрат теплоснабжающим организациям, в связи с незаплонированным ростом цен на жидкое и твердое тоаливо в 2021 году"</t>
  </si>
  <si>
    <t xml:space="preserve">Расторжение соглашения от 24.11.2020г. №19АИТП/2020 с муниципальным образованием Тосненский район Ленинградской области  (письмо от Администрации МО Тосненский район от 30.06.2021 года № 01-03-302/2021) распределение на 2021-2023 г.г.Предложения по перераспределению в 2021 году на "Субсидии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</si>
  <si>
    <r>
      <t xml:space="preserve">Длительность сроков получения различного рода согласований с землепользователями, необходимость разработки ППТиМТ, проведение историко-культурной экспертизы, а также экономия по результатам конкурсных процедур (44 259,45 тыс.руб).                                                  Предложения по перераспределению 21г. на:                                                                                                -  "Возмещение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 -  30 000,0 тыс.руб.;                                                                                       </t>
    </r>
    <r>
      <rPr>
        <b/>
        <sz val="12"/>
        <rFont val="Times New Roman"/>
        <family val="1"/>
      </rPr>
      <t xml:space="preserve">- </t>
    </r>
    <r>
      <rPr>
        <sz val="12"/>
        <rFont val="Times New Roman"/>
        <family val="1"/>
      </rPr>
      <t xml:space="preserve">на Резервный фонд Правительства Ленинградской области в целях обеспечения мероприятий по  обеспечению устойчивого функционирования объектов теплоснабжения -  87 223,3 тыс. руб.(КБК 985 0111 6890110050 870)                                                                                                    - </t>
    </r>
    <r>
      <rPr>
        <sz val="12"/>
        <rFont val="Times New Roman"/>
        <family val="1"/>
      </rPr>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- 51 672,3 тыс.руб. </t>
    </r>
  </si>
  <si>
    <r>
      <t xml:space="preserve">Необходимость проведения повторного аукциона в 2021 году  по определению подрядной организации в Красносельском сп Выборского муниципального района, в связи с этим ассигнования переносятся на 2022 год.                                                                                                    Предложения по перераспределению на </t>
    </r>
    <r>
      <rPr>
        <sz val="12"/>
        <rFont val="Times New Roman"/>
        <family val="1"/>
      </rPr>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</si>
  <si>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r>
      <t>В связи со сложностью выполнения работ по объекту "Реконструкция кабельной линии 10 кВ, воздушной линии 10 кВ, трансформаторной подстанции № 2, трансформаторной подстанции № 3, трансформаторной подстанции № 4 в п. Песочное" идлительностью согласования экспертизы по объекту "Реконструкция трансформаторной подстанции № 1 (73) в п. Зеленый Холм",</t>
    </r>
    <r>
      <rPr>
        <sz val="12"/>
        <color indexed="10"/>
        <rFont val="Times New Roman"/>
        <family val="1"/>
      </rPr>
      <t xml:space="preserve"> </t>
    </r>
    <r>
      <rPr>
        <sz val="12"/>
        <rFont val="Times New Roman"/>
        <family val="1"/>
      </rPr>
      <t>Реконструкция ВЛ-0,4 кВ в Новодевяткино                                                                                                                                 Предложения по перераспределению на</t>
    </r>
    <r>
      <rPr>
        <sz val="12"/>
        <rFont val="Times New Roman"/>
        <family val="1"/>
      </rPr>
      <t xml:space="preserve"> "Субсидии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</si>
  <si>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r>
      <t xml:space="preserve">В связи с несосотоявшимися торгами и необходимостью  корректировки проектно-сметной документации по объекту "Строительство новой (газовой) котельной в г.п. Кузьмоловский, включая проектно-изыскательские работы. Предложения по перераспределению на </t>
    </r>
    <r>
      <rPr>
        <sz val="12"/>
        <rFont val="Times New Roman"/>
        <family val="1"/>
      </rPr>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</si>
  <si>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t xml:space="preserve">экономия от конкурсных процедур по объекту "Врачебная амбулатория на 110 пос. в пос. Толмачево Лужского района "                                                                                                    </t>
  </si>
  <si>
    <t xml:space="preserve">Объект культурного наследия в г. Москва экономия от конкурсных процедур в сумме 676,9406 т.р.                                                                                                                                                            </t>
  </si>
  <si>
    <t xml:space="preserve">Центра спортивный г. Выборг 2 очередь экономия от конкурсных процедур </t>
  </si>
  <si>
    <t>1. Амбулатория, пос.Щеглово, Всеволожский район Перераспределение средств 2022 года в объеме 7 328,93171 т.р. на 2021 год в связи с необходимостью оплаты технологического присоединения в 2021г. 2. Абулатория пос.Плодовое, Приозерский район экономия от конкурсных процедур в 2021 г. на сумму 70,77273 т.р. 3. ФАП дер.Васкелово Всеволожского района экономия от конкурсных процедур в 2021 г. на сумму 1549,82239 т.р 4. ФАП дер.Усадище Волховского района экономия от конкурсных процедур в 2021 г. на сумму 3,42 т.р.</t>
  </si>
  <si>
    <t xml:space="preserve">Экономия от конкурсных процедур Склад имущества гражданской обороны г.Тосно в сумме 0,54213 т.р., Отапливаемый гаражно-складской комплекс  в г.Тосно в сумме 0,29624 т.р., ПСС в г.Тосно  в сумме 0,71561т.р.                                                                                                              </t>
  </si>
  <si>
    <t xml:space="preserve">Экономия средств в рамках реализации основного мероприятия «Оказание поддержки гражданам, пострадавшим в результате пожара муниципального жилищного фонда» образовалась в связи с заключенными администрациями Сясьстройского г.п. Волосовского МР, Каменногорского г.п. Выборгского района, Сиверского г.п. Гатчинского МР муниципальными контрактами на покупку жилых помещений для обеспечения жильем граждан, пострадавших в результате пожара муниципального фонда. Основное распределение 23 357 178,51 рублей; фактическое распределение 23 226 967,02 рублей.                                                                                                                                            </t>
  </si>
  <si>
    <t>Экономия от конкурсных процедур Пожарное депо п.Агалатово в сумме 0,640 т.р.</t>
  </si>
  <si>
    <t xml:space="preserve">Отсутвует потребность в средствах областного бюджета.                                                                                                   </t>
  </si>
  <si>
    <t xml:space="preserve">Отсутсвует потребность в средствах областного бюджета.                                                                                       </t>
  </si>
  <si>
    <t xml:space="preserve">В июле-августе 2021 г. городу Всеволожск перечислены средства иного межбюджетного трансферта на подготовку и проведение мероприятий, посвященных Дню образования Ленинградской области, в размере 23 млн. руб.
Заключение контрактов и договоров на мероприятия, посвященные Дню образования Ленинградской области, в дальнейшем не планируется. </t>
  </si>
  <si>
    <r>
      <t>Сокращение расходов бюджетам муниципальных районов (Волховский - 128,8 тыс.руб., Всеволожский - 1474,5 тыс.руб., Выборгский - 80,2 тыс.руб., Ломоносовский - 129,4 тыс.руб., Лужский - 50,6 тыс.руб., Приозерский - 23,2 тыс.руб.) произведено в соответствии с постановлением Правительства Ленинградской области от 26.03.2020 № 153 в связи с неисполнением отдельными поселениями обязательств по соглашениям о мерах по социально-экономическому развитию и оздоровлению муниципальных финансов поселений за 2020 год.</t>
    </r>
    <r>
      <rPr>
        <b/>
        <sz val="12"/>
        <rFont val="Times New Roman"/>
        <family val="1"/>
      </rPr>
      <t xml:space="preserve">
</t>
    </r>
  </si>
  <si>
    <t xml:space="preserve">Уменьшение объема бюджетных ассигнований в связи с экономией по результатам осуществления закупок
</t>
  </si>
  <si>
    <t>Уменьшение расходов  связано с уменьшением объема государстенной гарантии</t>
  </si>
  <si>
    <t>Уменьшение расходов  связано с   уменьшением расходов на организацию и проведение сделок репо</t>
  </si>
  <si>
    <t>За счет экономии средств областного бюджета, образовавшейся по результатам процедур осуществления закупок для государственных нужд с начала 2021 года на сумму 8 517,5 тыс. рублей.</t>
  </si>
  <si>
    <t xml:space="preserve">За счет экономии средств областного бюджета, образовавшейся по результатам процедур осуществления закупок для государственных нужд с начала 2021 года
</t>
  </si>
  <si>
    <t xml:space="preserve">За счет экономии средств областного бюджета, образовавшейся по результатам процедур осуществления закупок для государственных нужд с начала 2021 года на сумму 3 705,8 тыс. рублей.
</t>
  </si>
  <si>
    <t>За счет экономии средств областного бюджета, образовавшейся по результатам процедур осуществления закупок для государственных нужд с начала 2021 года</t>
  </si>
  <si>
    <t>За счет экономии средств областного бюджета, образовавшейся по результатам процедур осуществления закупок для государственных нужд с начала 2021 года на сумму 607,8 тыс. рублей.
На финансовое обеспечение расходными материалами паллиативных больных ГАУЗ "Детский хоспис" в сумме 704,2 тыс. рублей.</t>
  </si>
  <si>
    <t>Снижение объема платных услуг в казенных медицинских организациях на сумму 8 086,8 тыс. рублей связано с возможностью обращения населения в частные структуры здравоохранения в рамках приказа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Уменьшение ассигнований  ГКУЗ ЛО "Дружносельская психиатрическая больница",  ГКУЗ ЛО "Ульяновская психиатрическая больница".
В связи с реорганизацией ГКУЗ ЛО "Дружносельская психиатрическая больница "в соответствии с распоряжением Правительства ЛО от 15.12.2020 № 935-р", корректировкой "дорожной карты" ГКУЗ ЛО "Областная туберкулезная больница в г. Выборге", ГКУЗ ЛО "Ульяновская психиатрическая больница", ГКУЗ ЛО "БСМЭ") (сумма 22 870,5 тыс. рублей)</t>
  </si>
  <si>
    <r>
      <t xml:space="preserve">Исходя из фактической потребности в средствах.
</t>
    </r>
    <r>
      <rPr>
        <b/>
        <sz val="12"/>
        <rFont val="Times New Roman"/>
        <family val="1"/>
      </rPr>
      <t xml:space="preserve">
</t>
    </r>
  </si>
  <si>
    <t xml:space="preserve">Снижению планового объема платных услуг ГКУЗ ЛО «БСМЭ» обусловлено прекращением оказания услуг по проведению химико-токсикологических исследований на платной основе для граждан и юридических лиц (60% планируемого объема дохода от платных услуг) в связи с отсутствием технической возможности обеспечить выполнение требований санитарного законодательства, предъявляемых к организации приема граждан, в помещении судебно-химического отделения, а также в связи с высокой загруженностью молекулярно-генетического отделения, выполняющего судебно-медицинские молекулярно-генетические экспертизы, назначенные судами и органами следствия и дознания Ленинградской области (перевыполнение планового объема исследований в 2020 году на 53%), в целях экономии материальных и трудовых ресурсов, ограничен прием платных судебно-медицинских молекулярно-генетических экспертиз из других регионов (10% планируемого дохода от оказания платных услуг (сумма 13 000,0 тыс. рублей).
В связи с реорганизацией ГКУЗ ЛО "Дружносельская психиатрическая больница" в соответствии с распоряжением Правительства ЛО от 15.12.2020 № 935-р", корректировкой "дорожной карты" ГКУЗ ЛО "Областная туберкулезная больница в г. Выборге", ГКУЗ ЛО "Ульяновская психиатрическая больница", ГКУЗ ЛО "БСМЭ") (сумма 7 013,0 тыс. рублей)
</t>
  </si>
  <si>
    <r>
      <t xml:space="preserve">Корректировка в связи с уточнением "дорожной карты"ГКУЗ ЛО "Ульяновская психиатрическая больница", ГКУЗ ЛО "Свирская психиатрическая больница")
</t>
    </r>
    <r>
      <rPr>
        <b/>
        <sz val="12"/>
        <rFont val="Times New Roman"/>
        <family val="1"/>
      </rPr>
      <t xml:space="preserve">
</t>
    </r>
  </si>
  <si>
    <t xml:space="preserve">Исходя из фактической потребности в средствах.
</t>
  </si>
  <si>
    <t>Исходя из фактической потребности в средствах</t>
  </si>
  <si>
    <r>
      <t xml:space="preserve">Уменьшение в связи с изменением количества получателей
</t>
    </r>
    <r>
      <rPr>
        <b/>
        <sz val="12"/>
        <rFont val="Times New Roman"/>
        <family val="1"/>
      </rPr>
      <t xml:space="preserve">
</t>
    </r>
  </si>
  <si>
    <t>Уменьшение в связи с изменением количества получателей</t>
  </si>
  <si>
    <t xml:space="preserve">Экономия исходя из фактической потребности в средствах
</t>
  </si>
  <si>
    <t>В связи с планируемым завершением работ в 2022 году</t>
  </si>
  <si>
    <t xml:space="preserve">Уменьшение субсидий в рамках ограничений направленных на нераспростанение новой коронавирусной инфекции </t>
  </si>
  <si>
    <r>
      <t xml:space="preserve">По фактическому числу получателей социальных доплат к пенсии.
</t>
    </r>
    <r>
      <rPr>
        <sz val="12"/>
        <rFont val="Times New Roman"/>
        <family val="1"/>
      </rPr>
      <t>По состоянию на 31.08.2021 исполнение составляет 57,6% от утвержденного плана.</t>
    </r>
  </si>
  <si>
    <r>
      <t xml:space="preserve">Возникшая экономия от реализации отдельных мероприятий.
</t>
    </r>
    <r>
      <rPr>
        <sz val="12"/>
        <rFont val="Times New Roman"/>
        <family val="1"/>
      </rPr>
      <t>По состоянию на 31.08.2021 исполнение составляет 77% от утвержденного плана.</t>
    </r>
  </si>
  <si>
    <r>
      <t xml:space="preserve">Возникшая экономия от реализации отдельных мероприятий.
</t>
    </r>
    <r>
      <rPr>
        <sz val="12"/>
        <rFont val="Times New Roman"/>
        <family val="1"/>
      </rPr>
      <t>По состоянию на 31.08.2021 исполнение составляет 78% от утвержденного плана.</t>
    </r>
  </si>
  <si>
    <t xml:space="preserve">Отсутствие кандидатур представленных к награждению.
</t>
  </si>
  <si>
    <t xml:space="preserve">Отсутствие кандидатур представленных к награждению.
</t>
  </si>
  <si>
    <r>
      <t xml:space="preserve">По фактической потребности в почтовых и банковских услугах.
</t>
    </r>
    <r>
      <rPr>
        <sz val="12"/>
        <rFont val="Times New Roman"/>
        <family val="1"/>
      </rPr>
      <t>По состоянию на 31.08.2021 исполнение составляет 41,5% от утвержденного плана. Исполнение за 2020 год составило 3 047,7 тыс. рублей (план на 2021 год - 6 781,5 тыс. рублей).</t>
    </r>
  </si>
  <si>
    <r>
      <t xml:space="preserve">Мероприятие исполнено. Экономия. 
</t>
    </r>
    <r>
      <rPr>
        <sz val="12"/>
        <rFont val="Times New Roman"/>
        <family val="1"/>
      </rPr>
      <t>По состоянию на 31.08.2021 исполнение составляет 84% от утвержденного плана.</t>
    </r>
  </si>
  <si>
    <r>
      <t xml:space="preserve">По фактическому числу заявлений за получением компенсации на частичное возмещение расходов по газификации жилых помещений.
</t>
    </r>
    <r>
      <rPr>
        <sz val="12"/>
        <rFont val="Times New Roman"/>
        <family val="1"/>
      </rPr>
      <t>По состоянию на 31.08.2021 исполнение составляет 43,9% от утвержденного плана. Исполнение за 2020 год составило 3 455,9 тыс. рублей (план на 2021 год - 3 750,0 тыс. рублей).</t>
    </r>
  </si>
  <si>
    <r>
      <t xml:space="preserve">Уменьшение численности получателей.
</t>
    </r>
    <r>
      <rPr>
        <sz val="12"/>
        <rFont val="Times New Roman"/>
        <family val="1"/>
      </rPr>
      <t>По состоянию на 31.08.2021 исполнение составляет 41,4% от утвержденного плана. Исполнение за 2020 год составило 678,7 тыс. рублей (план на 2021 год - 1 109,8 тыс. рублей).</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</si>
  <si>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38% от утвержденного плана. Исполнение за 2020 год составило 4 712,3 тыс. рублей (план на 2021 год - 9 411,3 тыс. рублей).</t>
    </r>
  </si>
  <si>
    <r>
      <t xml:space="preserve">Снижение численности получателей по сравнению с планируемой.
</t>
    </r>
    <r>
      <rPr>
        <sz val="12"/>
        <rFont val="Times New Roman"/>
        <family val="1"/>
      </rPr>
      <t>По состоянию на 31.08.2021 исполнение составляет 42,1% от утвержденного плана. Исполнение за 2020 год составило 72 148,1 тыс. рублей (план на 2021 год - 106 098,2 тыс. рублей).</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</si>
  <si>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27,3% от утвержденного плана. Исполнение за 2020 год составило 680,9 тыс. рублей (план на 2021 год - 2 004,1 тыс. рублей).</t>
    </r>
  </si>
  <si>
    <r>
      <t xml:space="preserve">Снижение численности получателей по сравнению с планируемой.
</t>
    </r>
    <r>
      <rPr>
        <sz val="12"/>
        <rFont val="Times New Roman"/>
        <family val="1"/>
      </rPr>
      <t>По состоянию на 31.08.2021 исполнение составляет 45,2% от утвержденного плана. Исполнение за 2020 год составило 7 224,5 тыс. рублей (план на 2021 год - 10 590,1 тыс. рублей).</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</si>
  <si>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9,5% от утвержденного плана. Исполнение за 2020 год составило 50,6 тыс. рублей (план на 2021 год - 503,9 тыс. рублей).</t>
    </r>
  </si>
  <si>
    <r>
      <t xml:space="preserve">Отсутствие потребности в средствах.
</t>
    </r>
    <r>
      <rPr>
        <sz val="12"/>
        <rFont val="Times New Roman"/>
        <family val="1"/>
      </rPr>
      <t>По состоянию на 31.08.2021 исполнение составляет 0% от утвержденного плана.</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</si>
  <si>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10,3% от утвержденного плана.</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</si>
  <si>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45,6% от утвержденного плана.</t>
    </r>
  </si>
  <si>
    <r>
      <t xml:space="preserve">По фактической численности получателей.
</t>
    </r>
    <r>
      <rPr>
        <sz val="12"/>
        <rFont val="Times New Roman"/>
        <family val="1"/>
      </rPr>
      <t>По состоянию на 31.08.2021 исполнение составляет 64,1% от утвержденного плана. Исполнение за 2020 год составило 1 693,5 тыс. рублей (план на 2021 год - 1 761,2 тыс. рублей).</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</si>
  <si>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31,1% от утвержденного плана. Исполнение за 2020 год составило 1 427,3 тыс. рублей (план на 2021 год - 3 668,9 тыс. рублей).</t>
    </r>
  </si>
  <si>
    <r>
      <t xml:space="preserve">Уменьшение численности получателе по сравнению с планируемой.
</t>
    </r>
    <r>
      <rPr>
        <sz val="12"/>
        <rFont val="Times New Roman"/>
        <family val="1"/>
      </rPr>
      <t>По состоянию на 31.08.2021 исполнение составляет 46,4% от утвержденного плана. Исполнение за 2020 год составило 2 545,0 тыс. рублей (план на 2021 год - 2 940,0 тыс. рублей).</t>
    </r>
  </si>
  <si>
    <r>
      <t xml:space="preserve">Отсутствие потребности в средствах.
</t>
    </r>
    <r>
      <rPr>
        <b/>
        <sz val="12"/>
        <rFont val="Times New Roman"/>
        <family val="1"/>
      </rPr>
      <t xml:space="preserve">
</t>
    </r>
  </si>
  <si>
    <r>
      <t xml:space="preserve">Экономия.
</t>
    </r>
    <r>
      <rPr>
        <sz val="12"/>
        <rFont val="Times New Roman"/>
        <family val="1"/>
      </rPr>
      <t xml:space="preserve">По состоянию на 31.08.2021 исполнение составляет 34,7% от утвержденного плана. </t>
    </r>
  </si>
  <si>
    <r>
      <t xml:space="preserve">Возникшая экономия от реализации отдельных мероприятий. В том числе экономия от конкурсных процедур 1 131,1 тыс. руб.
</t>
    </r>
    <r>
      <rPr>
        <sz val="12"/>
        <rFont val="Times New Roman"/>
        <family val="1"/>
      </rPr>
      <t xml:space="preserve">По состоянию на 31.08.2021 исполнение составляет 57,1% от утвержденного плана. </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</si>
  <si>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52,9% от утвержденного плана. Исполнение за 2020 год составило 2 358,5 тыс. рублей (план на 2021 год - 3 722,5 тыс. рублей).</t>
    </r>
  </si>
  <si>
    <r>
      <t xml:space="preserve">Возникшая экономия от реализации отдельных мероприятий.
</t>
    </r>
    <r>
      <rPr>
        <sz val="12"/>
        <rFont val="Times New Roman"/>
        <family val="1"/>
      </rPr>
      <t>По состоянию на 31.08.2021 исполнение составляет 0% от утвержденного плана.</t>
    </r>
  </si>
  <si>
    <r>
      <t xml:space="preserve">По фактическому объему оказанных услуг по оказанию бесплатной юридической помощи на территории Ленинградской области.
</t>
    </r>
    <r>
      <rPr>
        <sz val="12"/>
        <rFont val="Times New Roman"/>
        <family val="1"/>
      </rPr>
      <t xml:space="preserve">По состоянию на 31.08.2021 исполнение составляет 42,5% от утвержденного плана. </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</si>
  <si>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0% от утвержденного плана. Исполнение за 2020 год составило 11,3 тыс. рублей (план на 2021 год - 297,0 тыс. рублей).</t>
    </r>
  </si>
  <si>
    <r>
      <t xml:space="preserve">Уменьшение численности получателей по сравнению с планируемой.
</t>
    </r>
    <r>
      <rPr>
        <sz val="12"/>
        <rFont val="Times New Roman"/>
        <family val="1"/>
      </rPr>
      <t>По состоянию на 31.08.2021 исполнение составляет 58,1% от утвержденного плана. Исполнение за 2020 год составило 70 963,3 тыс. рублей (план на 2021 год - 115 277,9 тыс. рублей).</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</si>
  <si>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34,8% от утвержденного плана. Исполнение за 2020 год составило 455,2 тыс. рублей (план на 2021 год - 1 822,2 тыс. рублей).</t>
    </r>
  </si>
  <si>
    <r>
      <t xml:space="preserve">Уменьшение численности получателей по сравнению с планируемой.
</t>
    </r>
    <r>
      <rPr>
        <sz val="12"/>
        <rFont val="Times New Roman"/>
        <family val="1"/>
      </rPr>
      <t xml:space="preserve">По состоянию на 31.08.2021 исполнение составляет 62,4% от утвержденного плана. </t>
    </r>
  </si>
  <si>
    <r>
      <t xml:space="preserve">По фактической потребности в почтовых и банковских услугах.
</t>
    </r>
    <r>
      <rPr>
        <sz val="12"/>
        <rFont val="Times New Roman"/>
        <family val="1"/>
      </rPr>
      <t>По состоянию на 31.08.2021 исполнение составляет 24,8% от утвержденного плана. Исполнение за 2020 год составило 23,7 тыс. рублей (план на 2021 год - 60,0 тыс. рублей).</t>
    </r>
  </si>
  <si>
    <t xml:space="preserve">Расторжение контрактов, экономия по результатам завершения конкурсных процедур, направленных на реализацию мероприятий организационное, научное, методическое обеспечение и информационное сопровождение сферы межнациональных и межконфессиональных отношений. </t>
  </si>
  <si>
    <t>Расторжение контрактов, экономия по результатам завершения конкурсных процедур, направленных на реализацию мероприятий по проведению торжественных мероприятий, приуроченных к памятным и праздничным датам в истории народов России</t>
  </si>
  <si>
    <t>Расторжение контрактов, экономия по результатам завершения конкурсных процедур, направленных на реализацию мероприятий по проведению семинаров, мастер-классов и иных мероприятий по сохранению языка и культурных традиций коренных малочисленных народов</t>
  </si>
  <si>
    <t xml:space="preserve">Расторжение контрактов, отмена мероприятий в связи с невозможностью проведения мероприятий из-за распространения новой коронавирусной инфекции. Экономия по результатам завершения конкурсных процедур
</t>
  </si>
  <si>
    <t xml:space="preserve">Расторжение контрактов, отмена мероприятий в связи с невозможностью проведения из-за распространения новой коронавирусной инфекции; экономия по результатам завершения конкурсных процедур перераспределяется на оплату труда и начисления сотрудникам ГКУ ЛО "ДДЛО" на декабрь 2021 года в сумме 810,8 тыс.рублей и арендную плату за пользование имуществом ГКУ ЛО "ДДЛО" в сумме 1 366,9 тыс. рублей.
</t>
  </si>
  <si>
    <t>Расторжение контрактов, экономия по результатам завершения конкурсных процедур</t>
  </si>
  <si>
    <t xml:space="preserve">пп. "а" п 4.6 Порядка предоставления и распределения субсидий (уточнение планового объема расходов на исполнение софинансируемых обязательств по итогам заключения муниципальных контрактов (договоров) на поставку товаров, выполнение работ, оказание услуг)
</t>
  </si>
  <si>
    <t xml:space="preserve">В связи с уточнением расчета транспортному налогу
</t>
  </si>
  <si>
    <r>
      <t xml:space="preserve">Экономия по конкурсным процедурам по расходам на  проведение съезда уполномоченных субъектов Российской Федерации
</t>
    </r>
  </si>
  <si>
    <r>
      <t>Отказ от получения субсидии СОНКО</t>
    </r>
    <r>
      <rPr>
        <b/>
        <sz val="12"/>
        <rFont val="Times New Roman"/>
        <family val="1"/>
      </rPr>
      <t xml:space="preserve">
</t>
    </r>
  </si>
  <si>
    <t xml:space="preserve">Экономия по результатам закупок 
</t>
  </si>
  <si>
    <r>
      <t xml:space="preserve">экономия в связи с временными вакансиями,  сокращение количества командировок
</t>
    </r>
  </si>
  <si>
    <r>
      <t xml:space="preserve">экономия по конкурсным процедурам, сокращение расходов
</t>
    </r>
  </si>
  <si>
    <r>
      <t xml:space="preserve">уменьшение расходов на гос.пошлину
</t>
    </r>
  </si>
  <si>
    <t xml:space="preserve">Уточнение расходов в связи с обращением МО (отказ от проведения капитального ремонта 1 спортивной площадки (стадиона) во Всеволожском МР; сложившаяся экономия  в сумме  7 205,1 тыс. руб. (2 площадки) по Тихвинскому МР - письмо МР от 23.08.21) </t>
  </si>
  <si>
    <t>В связи с уточнением средств субсидии по Лужскому МР</t>
  </si>
  <si>
    <t>Уточнение потребности на организацию праздника</t>
  </si>
  <si>
    <t>Сокращение расходов в связи с отсутствием потребности (в т.ч. кэшбэк за счет средств ФБ )</t>
  </si>
  <si>
    <t xml:space="preserve">Сокращение расходов в связи с уточнением численности студентов </t>
  </si>
  <si>
    <t xml:space="preserve">В связи с уточнением численности обучающихся из числа детей-сирот и детей, оставшихся без попечения родителей (уменьшение на 50 человек) </t>
  </si>
  <si>
    <t xml:space="preserve">Уточнение контингента обучающихся на дому с учетом фактических расходов </t>
  </si>
  <si>
    <t xml:space="preserve">Сокращение расходов в связи с отсутствием возможности использования средств в текущем году (в связи с эпидемиологической обстановкой)
</t>
  </si>
  <si>
    <r>
      <t xml:space="preserve">Капитальный ремонт здания ДК г.Сланцы, микрорайон Лучки, в т.ч. ПИР экономия от конкурсных процедур.                                                                                                                                             </t>
    </r>
    <r>
      <rPr>
        <sz val="12"/>
        <rFont val="Times New Roman"/>
        <family val="1"/>
      </rPr>
      <t xml:space="preserve">                                                                                                                               </t>
    </r>
  </si>
  <si>
    <r>
      <t>Экономия в сумме 45 200,0 т.р. Предлагается перераспределить на объекты и на покупку 2-х автомобилей.</t>
    </r>
    <r>
      <rPr>
        <b/>
        <sz val="12"/>
        <rFont val="Times New Roman"/>
        <family val="1"/>
      </rPr>
      <t xml:space="preserve">                                                                                                                                                                                                                                                            </t>
    </r>
  </si>
  <si>
    <r>
      <t xml:space="preserve">Уменьшение средств в связи с заключением администрациями муниципальных образований муниципальных контрактов на меньшую стоимость  и корректировкой объема подлежащей расселению площади, на основании уточненных данных предоставленных администрациями муниципальных образований.                                                                                                                </t>
    </r>
  </si>
  <si>
    <t>Уменьшение средств в ввиду отсутствия необходимости расселять жилые помещения (муниципальным образованием утверждено постановление об отмене постановления о признании дома аварийным и подлежащем сносу; снятие с регистрационного учета граждан ранее проживающих в аварийных жилых помещениях)</t>
  </si>
  <si>
    <t xml:space="preserve">Уменьшение объема бюджетных ассигнований в связи с сокращением объемов проводимых мероприятий по проведению и участию в научно-практических конференциях, совещаниях, семинарах, вебинарах, областных конкурсах
</t>
  </si>
  <si>
    <r>
      <t xml:space="preserve">Экономия по итогам электронного аукциона и снижения цены ГК № К.84.2021-001 от 09.07.2021 № к.84.2020-01 от 13.08.2020  на поставку угля Гос. учреждениям, финансируемым за счет средств областного бюджета.  Предложения по перераспределению на </t>
    </r>
    <r>
      <rPr>
        <sz val="12"/>
        <rFont val="Times New Roman"/>
        <family val="1"/>
      </rPr>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</si>
  <si>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r>
      <t>Экономия по результатам конкурсных процедур (</t>
    </r>
    <r>
      <rPr>
        <sz val="12"/>
        <color indexed="8"/>
        <rFont val="Times New Roman"/>
        <family val="1"/>
      </rPr>
      <t xml:space="preserve"> 9 МО ЛО)</t>
    </r>
    <r>
      <rPr>
        <sz val="12"/>
        <rFont val="Times New Roman"/>
        <family val="1"/>
      </rPr>
      <t xml:space="preserve">.  По результатам проверки Комитетом предоставления Субсидии было выявлено, что в рамках концессионного соглашения между АМО «Старопольское СП» и ООО «Акватерм» было предусмотрено приобретение и установка ДГУ за счет концессионера (ООО «Акватерм») на котельные, на которые также была предусмотрена Субсидия. Соглашение между Комитетом и АМО  «Старопольское СП» расторгнуто на сумму 4 245,6 тыс. руб., т.о. общее сокращение составит -5192,1 тыс. руб.                                                                                                                                  Предложения по перераспределению на "Субсидии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r>
  </si>
  <si>
    <t xml:space="preserve">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                                                                           Для финансового обеспечения по концессионному соглашению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</si>
  <si>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Распоряжение Правительства РФ от 23.08.2021 №2327-р «О выделении из резервного фонда Правительства Российской Федерации в 2021 году бюджетных ассигнований Минздраву России на предоставление иных межбюджетных трансфертов, имеющих целевое назначение, из федерального бюджета бюджетам субъектов Российской Федерации на финансовое обеспечение выплат стимулирующего характера медицинским работникам и расходов, связанных с оплатой отпусков и выплатой компенсации за неиспользованные отпуска медицинским работникам» ЛО выделено 107376,5 т.р. Увеличение для обеспечения уровня софинансирования ЛО (50%)</t>
  </si>
  <si>
    <t xml:space="preserve">Обеспечение деятельности (услуги, работы) государственных учреждений 
Увеличение штатной численности подведомственного учреждения в 2021 году. 
Расчет дополнительной потребности производился с учетом необходимости  использования сумм фонда оплаты труда  в ноябре - декабре текущего финансового года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</si>
  <si>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             Перераспределение в целях обеспечения софинансирования для получения субсидии из федерального бюджета в соответствии с распоряжением Правительства РФ от 31 августа 2021 г. № 2414-р</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</si>
  <si>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Перераспределение в целях обеспечения софинансирования для получения субсидии из федерального бюджета в соответствии с распоряжением Правительства РФ от 31 августа 2021 г. № 2414-р</t>
  </si>
  <si>
    <t xml:space="preserve">Мероприятия по сохранению и развитию материально-технической базы государственных учреждений. Для финансового обеспечения по концессионному соглашению 
</t>
  </si>
  <si>
    <t>987 1003  53 1 04 15140 300</t>
  </si>
  <si>
    <t>Реконструкция автомобильных дорог общего пользования регионального и межмуниципального значения
Увеличение  в 2021г. на сумму 14 211,1 тыс. руб., из них: 1). увеличение на сумму 26 690,9 тыс. руб. на проведение конкурсных процедур на разработку проектной документации по объекту "реконструкция а/д "Санкт-Петербург-з-д им.Свердлова-Всеволожск" км 0-км 6; 2). уменьшение на сумму 12 479,8 тыс. руб., из них: на 11 785,0 тыс. руб. уточнение плана финансирования комплекса инж.-техн. услуг по объекту "рек-ция а/д общего пользования регионального значения "Санкт-Петербург-Колтуши на участке КАД-Колтуши"; на 694,8 тыс. руб. в связи с уточнением плана финансирования объекта "рек-ция а/д общего пользования регионального значения "Войпала-Сирокасска-Васильково-г.Шальдиха" на участке км 13-км 14 с устройством нового водопропускного сооружения на р.Рябиновка" (ввод объекта в эксплуатацию в 2021г.). Увеличение  в 2022г. на сумму 34 854,0 тыс. руб. в связи с уточнением адресной программы финансирования объектов ПИР б/лет.</t>
  </si>
  <si>
    <t xml:space="preserve">Реконструкция автомобильных дорог общего пользования регионального и межмуниципального значения
Уменьшение в 2023г. на сумму 24 100,0 тыс. руб., из них на 23 000,0 тыс. руб. по объекту "рек-ция а/д "Петергоф – Кейкино", км 5 – км 26 (объект не обеспечен финансированием стоимости объекта (8,9 млрд. руб.)).  Объект не является приоритетным по результатам разработки в 2020 году программы комплексного развития транспортной инфраструктуры ЛО до 2030 года; на 1 100,0 тыс. руб. по объекту "рек-ция мостового перехода через р. Мойка на км 47+300 а/д Санкт-Петербург - Кировск  (объект не обеспечен финансированием полной стоимости объекта (0,9 млрд руб.). </t>
  </si>
  <si>
    <t>Изменения по расходам</t>
  </si>
  <si>
    <t>Предоставление субсидий бюджетным, автономным учреждениям и иным некоммерческим организациям 
Обеспечение деятельности депутатов Государственной Думы и их помощников в избирательных округах
(на оплату транспортных услуг, оказанных до момента реорганизации ГУП "Автобаза Правительства ЛО")</t>
  </si>
  <si>
    <t>Возмещение части затрат субъектам малого и среднего предпринимательства, связанных с заключением договоров финансовой аренды (лизинга)
Уточнение КБК</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</si>
  <si>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
Уточнение КБК</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</si>
  <si>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
Уточнение КБК</t>
  </si>
  <si>
    <r>
      <t xml:space="preserve">Строительство автомобильных дорог общего пользования регионального и межмуниципального значения
 Уменьшение в 2021г. на сумму 230 374,6 тыс. руб., из них: </t>
    </r>
    <r>
      <rPr>
        <sz val="10"/>
        <rFont val="Times New Roman"/>
        <family val="1"/>
      </rPr>
      <t>1). Увеличение  на  сумму 30 218,2 тыс. руб., из них:</t>
    </r>
    <r>
      <rPr>
        <sz val="10"/>
        <color indexed="63"/>
        <rFont val="Times New Roman"/>
        <family val="1"/>
      </rPr>
      <t xml:space="preserve"> </t>
    </r>
    <r>
      <rPr>
        <sz val="10"/>
        <rFont val="Times New Roman"/>
        <family val="1"/>
      </rPr>
      <t xml:space="preserve">1.1) по объекту "строит-во мост. перех. ч/р Волхов на подъезде к г. Кириши"  на  21 131,0 тыс. руб. в связи с выполнением работ опережающими темпами,  уточнен плана года по выполнению СМР, осущ. авт. надз., инж. сопров. на объекте; 1.2)  по объекту "строит-во мост.перех. ч/р Свирь у г. Подпорожье" на 9 087,2 тыс. руб. в связи с выполнением работ опережающими темпами,  уточнен плана года по осущ. авт. надз., инж. сопров. на объекте;  2). Уменьшение  на  сумму 260 592,8 тыс. руб., из них:  2.1.) по объекту "строит-во подъезда к г. Всеволожск" на сумму 9 600,0 тыс. руб. в связи с уточнением суммы выкупа 5-ти  зем. уч-ков  при строит-ве объекта по итогам оценки;  2.2). по объекту "стр-во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на 213 598,0 тыс. руб.  в связи с  уточнением плана года, необходимостью изменения проектных решений  при стр-ве объекта в 2021г. планируется расторжение гос. контракта от 29.12.2018г. №0495 между ГКУ "Ленавтодор" и  АО "Возрождение" и потребуется актуализация проекта (проектировщик - АО "Петербург-Дорсервис"); 2.3.) по объекту "стр-во а/д от кольцевой а/д вокруг Санкт-Петербурга до а/д "Санкт-Петербург-Матокса" на участке от границы Санкт-Петербурга до а/д "Санкт-Петербург-Матокса" на сумму 9 394,8 тыс. руб. в связи с уточнением плана года по софинансированию объекта; 2.4.)  по объектам ПИР б/лет на 28 000,0 тыс. руб. в связи с экономией по итогам конкурсных процедур и при расчете НМЦ конктрактов, уточнена адресная программа. Уменьшение в 2022г. на сумму 117 000,0 тыс. руб., из них: 1). Увеличение  на  сумму 43 000,0 тыс. руб. на проведение конкурсных процедур на разработку проектной документации по объекту "стр-во а/д "Западный обход Гатчины"; 2). Уменьшение на сумму 160 000,0 тыс. руб.  по объекту "строит-во мост.перех. ч/р Свирь у г. Подпорожье" в связи с уточнением плана года по софинансированию объекта. Объект дополнительно финансируется из средств федерального бюджета. </t>
    </r>
  </si>
  <si>
    <t>Строительство автомобильных дорог общего пользования регионального и межмуниципального значения Увеличение  в 2023г. на сумму 125 000,0 тыс. руб., из них: на сумму 105 000,0 тыс. руб. на проведение конкурсных процедур на разработку проектной документации по объекту "стр-во а/д "Западный обход Гатчины"; на сумму 20 000,0 тыс. руб. на проведение конкурсных процедур на разработку проектной документации по объекту: "Строительство путепровода на ж.д. станции Любань на а/д Павлово – Мга – Шапки – Любань – Оредеж – Луга".</t>
  </si>
  <si>
    <t>Обеспечение деятельности (услуги, работы) государственных учреждений (Уплата иных платежей ГКУ "ЦМТО")</t>
  </si>
  <si>
    <t>972 0113 6890100160 800</t>
  </si>
  <si>
    <t>В связи с необходимостью уплаты административного штрафа (Постановление по делу об административном правонарушении № 047/04/7.32-1726/2021 о назначении административного наказания от 17.09.2021 № П/03/141)</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</si>
  <si>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Увеличение расходов в 2022г. на сумму 642 847,7 тыс. руб., в 2023г. на сумму 112 900,0 тыс. руб., в т.ч.: 1).  Увеличение в 2022г. на 665 700,0 тыс. руб. и в 2023г. на 203 800,0 тыс. руб. на проведение конкурсных процедур  в 2021г. на оказание услуг по аренде подсистемы фотовидеофиксации нарушений ПДД РФ (аренда 500 комплексов), начиная с 2022г., сроком на 5 лет, заказчик ГКУ ЛО "ЦБДД". В соответствии с  пунктом 3 перечня поручений Губернатора Ленинградской области от 23.04.2021 №065-5247/2021 подготовлена конкурсная документация на закупку, стоимость оказания услуг по аренде подсистемы фотовидеофиксации нарушений ПДД РФ составляет ежегодно в 2022 и  2023 г.г. - 917,7 млн. руб. С учетом наличия в бюджете на 2022-2023 годы свободных (не законтрактованных лимитов), дополнительно предусмотрено увеличение ассигнований; 2). Уменьшение в 2022г. на 22 852,3 тыс. руб. в связи с уточнением плана года по устройству наружного освещения и светофорных объектов. 3). Уменьшение в 2023г. на 90 900,0 тыс. руб. в связи с уточнением плана года по нанесению дорожной разметки на а/д.</t>
  </si>
  <si>
    <t>Единовременная денежная выплата отдельным категориям граждан, проживающих в Ленинградской области, в связи с 80-й годовщиной открытия Дороги жизни
(В соответствии с постановлением Правительства Ленинградской области от 30 сентября 2021 года №639 «О единовременной денежной выплате отдельным категориям граждан, проживающих в Ленинградской области, в связи с 80-й годовщиной открытия Дороги жизни)</t>
  </si>
  <si>
    <t>987 1003 53 1 02 03100 300</t>
  </si>
  <si>
    <t xml:space="preserve">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
</t>
  </si>
  <si>
    <t>987 1003 53 1 02 03100 200</t>
  </si>
  <si>
    <t>987 1003 53 1 02 03640 200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</si>
  <si>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</si>
  <si>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984 1003 5610551340 500</t>
  </si>
  <si>
    <t xml:space="preserve">Распоряжение Правительства Российской Федерации от 16.09.2021 № 2579-р "О внесении изменений в распределение субвенций на осуществление полномочий по обеспечению жильем отдельных категорий граждан, установленных ФЗ "О ветеранах", в соответствии с Указом Президента РФ от 07.05.2008 N 714 "Об обеспечении жильем ветеранов Великой Отечественной войны 1941 - 1945 годов", бюджетам субъектов Российской Федерации на 2021 год и на плановый период 2022 и 2023 годов"
</t>
  </si>
  <si>
    <t>Обеспечение мероприятий по капитальному ремонту многоквартирных домов при возникновении неотложной необходимости
внесение изменений в ГП «Формирование городской среды и обеспечение качественным жильем граждан на территории Ленинградской области»   (ППЛО №546 от 25.08.2021)</t>
  </si>
  <si>
    <t>Обеспечение мероприятий по капитальному ремонту многоквартирных домов
внесение изменений в ГП «Формирование городской среды и обеспечение качественным жильем граждан на территории Ленинградской области»   (ППЛО №546 от 25.08.2021)</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</si>
  <si>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
плановая (расчетная) потребность в дополнительном финансировании.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</si>
  <si>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
Расчетная доп.потребность согласно перечню первоочередных объектов для включения в  конкурсный отбор на предоставление субсидии с учетом экономии по уже заключенным контрактам.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</si>
  <si>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
В целях поддержания финансовой устойчивости ГУП «Леноблводоканал» в переходный период, возобновления открытых кредитных линий, с которых осуществляются финансирование временных кассовых разрывов и расходы на исполнение обязательств перед поставщиками услуг и ресурсов, не включенные в тариф, возникает дополнительная потребность в финансовом обеспечении мероприятия.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</si>
  <si>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
Нераспределенный остаток в соответствии спостановлением Правительства Ленинградской области от 27 декабря 2017 года № 624 (ред. от 19.07.2021 № 456)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</si>
  <si>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государственным унитрным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
В целях исполнения протокольных решений по результатам совещания от 02.06.2021 при заместителе полномочного представителя Президента Российской Федерации по вопросу исполнения подпункта 2 пункта «а» перечня поручений Президента Российской Федерации от 09.08.2015 № Пр-1608, Перечня поручений Губернатора Ленинградской области по итогам указанного совещания в части регистрации прав собственности на объекты ЖКХ, ГУП «Леноблинвентаризация» выражает готовность к заключению соответствующего договора и к выполнению в 2021 году комплекса работ по тем объектам (не менее 1000 объектов), по которым договора на проведение кадастровых работ не заключены.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</si>
  <si>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на мероприятия по строительству и реконструкции объектов водоснабжения, водоотведения и очистки сточных вод
Нераспределенный остаток в соответствии спостановлением Правительства Ленинградской области от 27 декабря 2017 года № 624 (ред. от 19.07.2021 № 456). Внесение изменений в ГП «Формирование городской среды и обеспечение качественным жильем граждан на территории Ленинградской области»   (согл-214299155-1)</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</si>
  <si>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
Экономия после проведенных конкурсных процедур. Внесение изменений в ГП «Формирование городской среды и обеспечение качественным жильем граждан на территории Ленинградской области»   (согл-214299155-1)</t>
  </si>
  <si>
    <t xml:space="preserve">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
В соответствии с протоколом заседания комиссии отбор претендентов для предоставления субсидий из областного бюджета Ленинградской области  на содержание объектов нецентрализованной системы водоснабжения признан несостоявшимся. Дополнительных заявок на участие в отборе  не поступало. Внесение изменений в ГП «Формирование городской среды и обеспечение качественным жильем граждан на территории Ленинградской области»   (согл-214299155-1)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</si>
  <si>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Увеличение расходов в 2021г. на сумму 55 691,7 тыс. руб. в связи с уточнением плана финансирования объектов, работы на которых выполняются опережающими темпамив в Бокситогорском, Всеволожском, Гатчинском, Ломоносовском р-нах ЛО и  Сосновоборгском г.о.</t>
  </si>
  <si>
    <t xml:space="preserve">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
Увеличение в связи с ростом количства обращений на подключение ИЖС к сетям газоснабжения   </t>
  </si>
  <si>
    <t>Обеспечение деятельности (услуги, работы) государственных учреждений
Уменьшение за счет образовавшейся экономии по ФОТу в части средств, которые не являются объектами налогообложения</t>
  </si>
  <si>
    <t xml:space="preserve">Приведение в соответствие с Постановлением Правительства Ленинградской области от 18.08.2021 N 534 "О распределении из областного бюджета Ленинградской области бюджетам муниципальных образований Ленинградской области иных межбюджетных трансфертов на премирование победителей Ленинградского областного ежегодного конкурса профессионального мастерства "Звезда культуры" в 2021 году"
</t>
  </si>
  <si>
    <t>133  0103 6810151420 600</t>
  </si>
  <si>
    <t>Управление записи актов гражданского состояния Ленинградской области</t>
  </si>
  <si>
    <t>Вручение памятных медалей "Родившемуся на земле Ленинградской"</t>
  </si>
  <si>
    <t>931 0113 68 9 01 12970 200</t>
  </si>
  <si>
    <t xml:space="preserve">Экономия от проведения конкурсных процедур
</t>
  </si>
  <si>
    <t>28</t>
  </si>
  <si>
    <t xml:space="preserve">ГКУ "Леноблтранс". Приобретение автомобиля с рабочим объёмом цилиндров более 1500 куб.см., не более 200 л.с., стоимость 1990,0 тыс. руб. (взамен транспортного средства, подлежащего списанию).  Приобретение права использования комплекта баз данных-Электронная Система «Госфинансы», Кадровая справочная система «Система Кадры», Электронная Система «Госзаказ». Использование Комплексной Системы КонсультантПлюс на сумму 906,97 тыс. руб. </t>
  </si>
  <si>
    <t xml:space="preserve">Уточнение расходов на проведение демонстрационного экзамена: в паспорте НП "Молодые профессионалы" показатель по охвату демонстрационным экзаменом установлен в размере 3,0%. В настоящее время фактический показатель составляет 1,5%. Для исполнения показателей еще 300 человек, обучающихся по программам СПО, должны быть охвачены демострационным экзаменом. Для организации проведения экзамена по профессиям "Сварочные технологии", "Электрика и электромонтажные работы" необходимо приобретение дополнительного обрудования и расходных материалов.
</t>
  </si>
  <si>
    <t>970 0401 50 1 02 07380 600</t>
  </si>
  <si>
    <t>970 0401 50 1 01 13740 300</t>
  </si>
  <si>
    <t>970 0401 50 1 04 07430 600</t>
  </si>
  <si>
    <t>970 0401 50 1 04 07430 800</t>
  </si>
  <si>
    <t>970 0401 50 1 02 07380 800</t>
  </si>
  <si>
    <t xml:space="preserve"> 978 0505 5730306330 600</t>
  </si>
  <si>
    <t>068 0706 52 6 02 03320 300</t>
  </si>
  <si>
    <t>993 0707 66 6 05 00160 600</t>
  </si>
  <si>
    <t>Организация и проведение работ по проектированию сети специальной связи Ленинградской области (закупка товаров, работ и услуг в сфере информационных технологий) ГКУ "Объект 58"</t>
  </si>
  <si>
    <t>972 0309 6030415010 200</t>
  </si>
  <si>
    <t>свободный остаток лимитов бюджетных обязательств</t>
  </si>
  <si>
    <t>Исполнение функций государственных органов Ленинградской области (прочая закупка товаров, работ и услуг для обеспечения государственных (муниципальных) нужд) ГКУ "ЦМТО"</t>
  </si>
  <si>
    <t>Недостаток бюджетных средств на коммунальные расходы судебных участков №№ 24,25,58,59,36,37 вследствие введения  с 01.07.2021г новых тарифов ресурсоснабжающими организациями 213,28 тыс.руб.</t>
  </si>
  <si>
    <t>Обеспечение деятельности (услуги, работы) государственных учреждений ГКУ "ЦМТО СУ"</t>
  </si>
  <si>
    <t>972 01 13 6890100160 200</t>
  </si>
  <si>
    <t>Разработка системного проекта построения единой технологической сети связи и информационного обмена между Учреждением и судебными участками . Лицензионное программное обеспечение  для 16 компьютеров. Разработка подсистемы  на платформе "1С:БГУ", Лицензии "1С:Предприятие" для техников - программистов для организации учета штрафов. Аттестация рабочих мест по требованиям безопасности и защиты информации для организации СЭД на 19 раб.мест - 290,0 тыс.руб.
Возмещение коммунальных услуг по договору с  ЛО ГУП "Недвижимость"  - 161,72 тыс.руб.</t>
  </si>
  <si>
    <r>
      <t xml:space="preserve">Увеличение численности депутатов на профессиональной постоянной основе до 49 единиц, (со дня начала работы Законодательного собрания Ленинградской области 7 созыва. 
</t>
    </r>
  </si>
  <si>
    <t>Восстановление заимствованных средств. Необходимость обеспечения упреждающих выплат за январь 2022 года.</t>
  </si>
  <si>
    <r>
      <t>Дополнительная потребность в части оплаты электроэнергии ГБОУ ЛО «Лужская санаторная школа-интернат» в связи с технической ошибкой при планировании бюджета учреждением</t>
    </r>
    <r>
      <rPr>
        <b/>
        <sz val="12"/>
        <rFont val="Times New Roman"/>
        <family val="1"/>
      </rPr>
      <t xml:space="preserve">
</t>
    </r>
  </si>
  <si>
    <t>Субсидия на финансовое обеспечение выполнения государственного задания на оказание государственных услуг (выполнение работ).
 Увеличение расходов на обеспечение деятельности филиала "Дворца искусств" ЛО ГБУК "Драматический театр на Васильевском"</t>
  </si>
  <si>
    <t>962 0801 5540100160 600</t>
  </si>
  <si>
    <t>Разработка методических рекомендаций, направленных на создание условий для развития туризма в Ленинградской области</t>
  </si>
  <si>
    <t>962 0412  4930113760 200</t>
  </si>
  <si>
    <t>Мероприятия, предусмотренные на поддержку театральных и музыкальных проектов, предусмотренных на подготовку и проведение торжественных мероприятий</t>
  </si>
  <si>
    <t>962 0801 5540113760 600</t>
  </si>
  <si>
    <t xml:space="preserve">Проведение мероприятий, посвященных значимым событиям, продвижению культурных брендов Ленинградской области </t>
  </si>
  <si>
    <t>962 0801 5540213760 200</t>
  </si>
  <si>
    <t>Государственная поддержка отрасли культуры за счет средств резервного фонда Правительства Российской Федерации.Финансовое обеспечение расходных обязательств, на софинанирование которых предоставляется субсидия из федерального бюджета в целях софинансирования расходных обязательств субъектов Российской Федерации, возникших при реализации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городов Москвы и Санкт-Петербург, на 2021 год. Государственные казенные учреждения культуры Ленинградской области "Ленинградская областная детская библиотека" и "Ленинградская областная научная библиотека"</t>
  </si>
  <si>
    <t>962 0801 55 1 02 5519F  200</t>
  </si>
  <si>
    <t>Перераспределение расходов, предусмотренных на проведение мероприятий в области библиотечного обслуживания</t>
  </si>
  <si>
    <t>962 0801  5510213760 200</t>
  </si>
  <si>
    <t>962 0801  5540400160 600</t>
  </si>
  <si>
    <t>Перераспределение расходов, предусмотренных на премирование победителей конкурсов</t>
  </si>
  <si>
    <t>962 0801  5550513760 300</t>
  </si>
  <si>
    <t>Государственная поддержка отрасли культуры за счет средств резервного фонда Правительства Российской Федерации.Субсидия из федерального бюджета в целях софинансирования расходных обязательств субъектов Российской Федерации, возникших при реализации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городов Москвы и Санкт-Петербург, на 2021 год</t>
  </si>
  <si>
    <t>962 0801 551025519F 200</t>
  </si>
  <si>
    <t xml:space="preserve">Увеличение числа получателей ежегодной и единовременной выплаты молодым специалистам. (выплаты по 56,5 тыс. руб. и по 15,0 тыс. руб.)
</t>
  </si>
  <si>
    <t>Обеспечение содержания филиала ГБУК ЛО "ДНТ" «Вепсский центр фольклора»: страхование помещений; ремонт и приобретение ГСМ для специализированного автотранспортного средства (автоклуб) и автомобилей учреждения, на заработную плату и начисления, оплата коммунальных услуг</t>
  </si>
  <si>
    <r>
      <t>1) Организация и проведение 1 августа 2021 года в прямом эфире телеканала "ЛОТ-Регион" трансляции праздничных мероприятий, посвященных 94-летию со Дня образования Ленинградской области, продолжительностью 3 часа 40 минут (2 276,5 т. руб.).
2) Создание новой редакции с привлечением профессиональных кадровых ресурсов по созданию интернет-платформ; приобретение оборудования (телевизионный суфлер, экшн камера, система аудиомониторинга, пьедестал для студийных видеокамер, осветительные приборы, видеомикшер для организации прямых трансляций, монитор для студии "Утро"); расходы на организацию специального рабочего места для производства программного продукта;  расходы на создание и распространение аудио/видео/фото контента, визуализированного и текстового контента, мультимедийного контента в сети "Интернет"; расходы на оплату услуг по распространению телеканала в сети "Интернет", развитие и продвижение интернет-сайтов и других интернет-платформ; расходы на приобретение лицензионного программного обеспечения, а также услуг по комплексному сопровождению</t>
    </r>
  </si>
  <si>
    <t xml:space="preserve">В соответствии с распоряжением Правительства Российской Федерации от 06.09.2021 № 2463-р "О выделении Минкультуры России из резервного фонда Правительства Российской Федерации в 2021 году бюджетных ассигнований"
</t>
  </si>
  <si>
    <t xml:space="preserve">В соответствии с распоряжением Правительства Российской Федерации  от 24.07.2021 № 2061-р,  заключенное соглашением № 073-17-2021-063  от 16.08.2021, уведомление № 410-2021-3-023 от 11.08.2021 - средства федерального бюджета (внесены изменения в СБР)
</t>
  </si>
  <si>
    <t>В соответствии с распоряжением Правительства Российской Федерации от 31.08.2021 № 2414-р "О выделении Минсельхозу России в 2021 году из резервного фонда Правительства Российской Федерации бюджетные ассигнования для предоставления из федерального бюджета субсидий бюджетам субъектов Российской Федерации на софинансирование расходных обязательств субъектов Российской Федерации на поддержку сельскохозяйственного производства по отдельным подотраслям растениеводства и животноводства"</t>
  </si>
  <si>
    <t>В соответствии с распоряжением Правительства Российской Федерации от 24.07.2021 №2061-р "О выделении из резервного фонда Правительства РФ в 2021 году бюджетных ассигнований на предоставление иных межбюджетных трансфертов бюджетам субъектов РФ и бюджету г. Байконура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РФ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в рамках реализации государственной программы Российской Федерации "Развитие образования"</t>
  </si>
  <si>
    <t>В соответствии с распоряжением Правительства Российской Федерации от 01.07.2021 №1792-р "О выделении из резервного фонда Правительства Российской Федерации в 2021 году бюджетных ассигнований на предоставление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t>
  </si>
  <si>
    <t>В соответствии с распоряжением Правительства Российской Федерации от 09.07.2021 №1869-р "О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</si>
  <si>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В соответствии с распоряжением Правительства Российской Федерации от 10.08.2021 №2205-р "О распределении в 2021 году не распределенной между субъектами Российской Федерации субвенции, предоставляемой из федерального бюджета бюджетам субъектов Российской Федерации и бюджету г. Байконура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</si>
  <si>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В соответствии с распоряжением Правительства Российской Федерации от 19.06.2021 №1665-р "Об утверждении распределения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</si>
  <si>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В соответствии с распоряжением Правительства Российской Федерации от 23.08.2021 №2327-р «О выделении из резервного фонда Правительства Российской Федерации в 2021 году бюджетных ассигнований Минздраву России на предоставление иных межбюджетных трансфертов, имеющих целевое назначение, из федерального бюджета бюджетам субъектов Российской Федерации на финансовое обеспечение выплат стимулирующего характера медицинским работникам и расходов, связанных с оплатой отпусков и выплатой компенсации за неиспользованные отпуска медицинским работникам»</t>
  </si>
  <si>
    <t>В соответствии с распоряжением Правительства Российской Федерации от 19.06.2021 года №1666-р «Об утверждении распределения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связанных с осуществлением ежемесячной денежной выплаты на ребенка в возрасте от 3 до 7 лет включительно, в рамках государственной программы Российской Федерации «Социальная поддержка граждан», уведомление №410-2021-1-014/001 от 22.06.2021;
В соответствии с распоряжением Правительства Российской Федерации от 23.08.2021 №2297-р «О внесении изменений в распоряжение Правительства Российской Федерации от 19 июня 2021 №1666-р», уведомление №410-2021-1-014/002 от 30.08.2021</t>
  </si>
  <si>
    <t>В соответствии с распоряжением Правительства Российской Федерации от 10.08.2021 №2207-р «О внесении изменений в распределение субвенций на оплату жилищно-коммунальных услуг отдельным категориям граждан бюджетам субъектов Российской Федерации и бюджету города Байконура на 2021 год и на плановый период 2022 и 2023 годов, утвержденное приложением 33 (таблица 138) к Федеральному закону «О федеральном бюджете на 2021 год и на плановый период 2022 и 2023 годов», в части 2021 года», уведомление №410-2021-2-005/001 от 17.08.2021</t>
  </si>
  <si>
    <t>В соответствии с распоряжением Правительства Российской Федерации от 16.09.2021 №2586-р «О внесении изменений в распределение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бюджетам субъектов Российской Федерации и бюджету города Байконура на 2021 год и на плановый период 2022 и 2023 годов»</t>
  </si>
  <si>
    <t>В соответствии с распоряжением Правительства Российской Федерации от 16.09.2021 №2585-р «О внесении изменений в распределение субвенций на выполнение полномочий Российской Федерации по осуществлению ежемесячной выплаты в связи с рождением (усыновлением) первого ребенка бюджетам субъектов Российской Федерации и бюджету города Байконура на 2021 год и на плановый период 2022 и 2023 годов», в части 2021 года»</t>
  </si>
  <si>
    <t>Субсидии некоммерческим организациям на реализацию проектов, направленных на формирование комфортной туристской среды на территории Ленинградской области</t>
  </si>
  <si>
    <t>962 0412 4920107170 600</t>
  </si>
  <si>
    <t>253 0502  598G252690 500</t>
  </si>
  <si>
    <t xml:space="preserve">В соответствии с распоряжением Правительства Российской Федерации от 01.10.2021 № 2759-р "О распределении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федерального проекта "Комплексная система обращения с твердыми 
коммунальными отходами", входящего в состав национального проекта "Экология" </t>
  </si>
  <si>
    <t xml:space="preserve">Дополнительное соглашение с Минприроды РФ от 06.07.2021 №051-09-2021-004/1 (экономия по результатам конкурсных процедур) </t>
  </si>
  <si>
    <t xml:space="preserve">Порядок определения объема и предоставления из областного бюджета Ленинградской области субсидий организациям, не являющимся государственными (муниципальными) учреждениями,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Российской Федерации  утвержен постановлением Правительства ЛО от 14.11.2013 № 404
</t>
  </si>
  <si>
    <t>В соответствии с представленными обращениями муниципальных образований на увеличение размера субвенций на выплату субсидий на комбикорма (за счет перераспределения)</t>
  </si>
  <si>
    <t xml:space="preserve">В соответствии с поступившими заявками предприятий по приобретению техники </t>
  </si>
  <si>
    <t>На известкование 120 га кислых почв по ставке 90% от затрат , но не более 20 тыс. руб./га,</t>
  </si>
  <si>
    <t>Софинансирование из областного бюджета субсидии, предоставляемой из федерального бюджета  в рамках федерального проекта "Комплексная система обращения с ТКО". За счет перераспределения.</t>
  </si>
  <si>
    <t xml:space="preserve">в связи с высокой востребованностью данной меры поддержки среди организаций, осуществляющих экспортную деятельность.
За счет перераспределения </t>
  </si>
  <si>
    <t xml:space="preserve">для предоставления льготного заемного финансирования субъектам деятельности в сфере промышленности на проекты по программам федерального фонда развития промышленности </t>
  </si>
  <si>
    <t>частичная выплата субсидий трейдерам в 3 квартале 2021 года</t>
  </si>
  <si>
    <t xml:space="preserve">на оплату труда для организации предоставления ГБУ ЛО "МФЦ" гос. услуги по регистрационному учету граждан по месту жительства/пребывания (21 чел.) с 01.07.2021 года 
(за счет перераспределения ) </t>
  </si>
  <si>
    <t xml:space="preserve">в связи с увеличением арендной платы ГКУ "АЭРЛО"
(за счет перераспределения ) </t>
  </si>
  <si>
    <t xml:space="preserve">Единовременная выплаты молодым специалистам по 9 заключенным договорам о предоставлении социальной поддержки </t>
  </si>
  <si>
    <t>Приобретение дезинфекционной установки ДУК-2 на базе ГАЗ-3309 взамен подлежащей списанию в связи со 100%-ым износом.</t>
  </si>
  <si>
    <t>Отсутствие потребности в 2021 году в  средствах на развитие ИС "Государственная кадастровая оценка объектов недвижимости ЛО"</t>
  </si>
  <si>
    <t xml:space="preserve">Экономия по результатам проведенных муниципальными образованиями конкурсных процедур на выполнение работ, а также обращений Бокситогорского МР и Сосновоборского ГО о расторжении соглашений о предоставлении субсидии.
</t>
  </si>
  <si>
    <t>На основании обращения МО Морозовское городское поселение Всеволожского муниципального района о расторжении соглашения о предоставлении субсидии</t>
  </si>
  <si>
    <t xml:space="preserve">Экономия по результатам проведенных муниципальными образованиями конкурсных процедур на выполнение работ, а также уменьшение суммы субсидий в связи с уменьшением объема работ.
</t>
  </si>
  <si>
    <t xml:space="preserve">Отсутствие потребности.
</t>
  </si>
  <si>
    <t xml:space="preserve">В соответствии с распоряжением Правительства Российской Федерации от 01.07.2021 № 1791-р «О выделении из резервного фонда Правительства Российской Федерации в 2021 году бюджетных ассигнований на предоставление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уведомление №410-2021-3-020 от 09.07.2021 </t>
  </si>
  <si>
    <t>Государственная поддержка закупки контейнеров для раздельного накопления твердых коммунальных отходов (Федеральный проект "Комплексная система обращения с твердыми коммунальными отходами")</t>
  </si>
  <si>
    <t>Государственная поддержка закупки контейнеров для раздельного накопления твердых коммунальных отходов
(Федеральный проект "Комплексная система обращения с твердыми коммунальными отходами")</t>
  </si>
  <si>
    <t xml:space="preserve">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 В связи с продлением сроков предоставления выплаты по сентябрь 2021 года включительно. Распоряжение Правительства Ленинградской области от 08.10.2021 № 594-р "О внесении изменений в сводную бюджетную роспись на 2021 год" </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</si>
  <si>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Распоряжение Правительства Ленинградской области от 08.10.2021 № 594-р "О внесении изменений в сводную бюджетную роспись на 2021 год"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</si>
</sst>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0.00_ ;[Red]\-#,##0.00\ "/>
    <numFmt numFmtId="190" formatCode="#,##0.0\ _₽"/>
    <numFmt numFmtId="191" formatCode="#,##0.00\ &quot;₽&quot;"/>
    <numFmt numFmtId="192" formatCode="0.0000"/>
    <numFmt numFmtId="193" formatCode="0.000"/>
    <numFmt numFmtId="194" formatCode="_-* #,##0.0\ _₽_-;\-* #,##0.0\ _₽_-;_-* &quot;-&quot;?\ _₽_-;_-@_-"/>
    <numFmt numFmtId="195" formatCode="#,##0.00\ _₽"/>
  </numFmts>
  <fonts count="61">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sz val="12"/>
      <color indexed="8"/>
      <name val="Times New Roman"/>
      <family val="1"/>
    </font>
    <font>
      <sz val="12"/>
      <color indexed="10"/>
      <name val="Times New Roman"/>
      <family val="1"/>
    </font>
    <font>
      <u val="single"/>
      <sz val="12"/>
      <name val="Times New Roman"/>
      <family val="1"/>
    </font>
    <font>
      <b/>
      <sz val="12"/>
      <color indexed="63"/>
      <name val="Times New Roman"/>
      <family val="1"/>
    </font>
    <font>
      <b/>
      <i/>
      <sz val="14"/>
      <name val="Times New Roman"/>
      <family val="1"/>
    </font>
    <font>
      <b/>
      <sz val="13"/>
      <name val="Times New Roman"/>
      <family val="1"/>
    </font>
    <font>
      <sz val="13"/>
      <name val="Times New Roman"/>
      <family val="1"/>
    </font>
    <font>
      <b/>
      <sz val="14"/>
      <name val="Times New Roman"/>
      <family val="1"/>
    </font>
    <font>
      <sz val="14"/>
      <name val="Times New Roman"/>
      <family val="1"/>
    </font>
    <font>
      <sz val="10"/>
      <color indexed="8"/>
      <name val="Times New Roman"/>
      <family val="1"/>
    </font>
    <font>
      <sz val="10"/>
      <color indexed="63"/>
      <name val="Times New Roman"/>
      <family val="1"/>
    </font>
    <font>
      <sz val="10"/>
      <name val="Times New Roman"/>
      <family val="1"/>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lignment horizontal="left" vertical="center" wrapText="1" indent="1"/>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2" applyNumberFormat="0" applyAlignment="0" applyProtection="0"/>
    <xf numFmtId="0" fontId="45" fillId="27" borderId="3" applyNumberFormat="0" applyAlignment="0" applyProtection="0"/>
    <xf numFmtId="0" fontId="46"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28" borderId="8"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312">
    <xf numFmtId="0" fontId="0" fillId="0" borderId="0" xfId="0" applyAlignment="1">
      <alignment/>
    </xf>
    <xf numFmtId="0" fontId="5" fillId="0" borderId="0" xfId="65" applyFont="1">
      <alignment/>
      <protection/>
    </xf>
    <xf numFmtId="0" fontId="5" fillId="0" borderId="0" xfId="65" applyFont="1" applyAlignment="1">
      <alignment horizontal="center"/>
      <protection/>
    </xf>
    <xf numFmtId="0" fontId="6" fillId="0" borderId="0" xfId="65" applyFont="1">
      <alignment/>
      <protection/>
    </xf>
    <xf numFmtId="172" fontId="5" fillId="0" borderId="0" xfId="65" applyNumberFormat="1" applyFont="1" applyAlignment="1">
      <alignment horizontal="center"/>
      <protection/>
    </xf>
    <xf numFmtId="4" fontId="5" fillId="0" borderId="0" xfId="65" applyNumberFormat="1" applyFont="1">
      <alignment/>
      <protection/>
    </xf>
    <xf numFmtId="0" fontId="5" fillId="0" borderId="0" xfId="65" applyFont="1" applyAlignment="1">
      <alignment horizontal="center" vertical="top"/>
      <protection/>
    </xf>
    <xf numFmtId="172" fontId="6" fillId="0" borderId="0" xfId="65" applyNumberFormat="1" applyFont="1" applyAlignment="1">
      <alignment horizontal="center"/>
      <protection/>
    </xf>
    <xf numFmtId="0" fontId="6" fillId="0" borderId="0" xfId="65" applyFont="1" applyAlignment="1">
      <alignment horizontal="left" vertical="top"/>
      <protection/>
    </xf>
    <xf numFmtId="0" fontId="5" fillId="0" borderId="0" xfId="65" applyFont="1" applyAlignment="1">
      <alignment horizontal="left" vertical="top"/>
      <protection/>
    </xf>
    <xf numFmtId="0" fontId="5" fillId="0" borderId="11" xfId="65" applyNumberFormat="1" applyFont="1" applyBorder="1" applyAlignment="1">
      <alignment horizontal="center" vertical="top"/>
      <protection/>
    </xf>
    <xf numFmtId="49" fontId="8" fillId="0" borderId="11" xfId="0" applyNumberFormat="1" applyFont="1" applyFill="1" applyBorder="1" applyAlignment="1">
      <alignment horizontal="left" vertical="top" wrapText="1"/>
    </xf>
    <xf numFmtId="49" fontId="6" fillId="33" borderId="11" xfId="0" applyNumberFormat="1" applyFont="1" applyFill="1" applyBorder="1" applyAlignment="1">
      <alignment horizontal="center" vertical="top" wrapText="1"/>
    </xf>
    <xf numFmtId="0" fontId="5" fillId="0" borderId="11" xfId="0" applyFont="1" applyFill="1" applyBorder="1" applyAlignment="1">
      <alignment horizontal="center" vertical="top"/>
    </xf>
    <xf numFmtId="0" fontId="6" fillId="0" borderId="0" xfId="0" applyFont="1" applyFill="1" applyAlignment="1">
      <alignment/>
    </xf>
    <xf numFmtId="4" fontId="5" fillId="0" borderId="11" xfId="65" applyNumberFormat="1" applyFont="1" applyFill="1" applyBorder="1" applyAlignment="1">
      <alignment horizontal="center" vertical="top"/>
      <protection/>
    </xf>
    <xf numFmtId="4" fontId="5" fillId="0" borderId="0" xfId="65" applyNumberFormat="1" applyFont="1" applyFill="1">
      <alignment/>
      <protection/>
    </xf>
    <xf numFmtId="0" fontId="6" fillId="0" borderId="11" xfId="65" applyFont="1" applyBorder="1" applyAlignment="1">
      <alignment horizontal="center" vertical="top"/>
      <protection/>
    </xf>
    <xf numFmtId="0" fontId="5" fillId="0" borderId="11" xfId="65" applyFont="1" applyBorder="1" applyAlignment="1">
      <alignment horizontal="center" vertical="top"/>
      <protection/>
    </xf>
    <xf numFmtId="172" fontId="6" fillId="0" borderId="11" xfId="65" applyNumberFormat="1" applyFont="1" applyBorder="1" applyAlignment="1">
      <alignment horizontal="center" vertical="top"/>
      <protection/>
    </xf>
    <xf numFmtId="49" fontId="6" fillId="0" borderId="11" xfId="65" applyNumberFormat="1" applyFont="1" applyFill="1" applyBorder="1" applyAlignment="1">
      <alignment horizontal="center" vertical="top"/>
      <protection/>
    </xf>
    <xf numFmtId="0" fontId="5" fillId="0" borderId="11" xfId="65" applyNumberFormat="1" applyFont="1" applyFill="1" applyBorder="1" applyAlignment="1">
      <alignment horizontal="center" vertical="top"/>
      <protection/>
    </xf>
    <xf numFmtId="172" fontId="6" fillId="0" borderId="11" xfId="65" applyNumberFormat="1" applyFont="1" applyFill="1" applyBorder="1" applyAlignment="1">
      <alignment horizontal="center" vertical="center" wrapText="1"/>
      <protection/>
    </xf>
    <xf numFmtId="172" fontId="6" fillId="0" borderId="11" xfId="65" applyNumberFormat="1" applyFont="1" applyFill="1" applyBorder="1" applyAlignment="1">
      <alignment horizontal="left" vertical="top" wrapText="1"/>
      <protection/>
    </xf>
    <xf numFmtId="0" fontId="6" fillId="0" borderId="0" xfId="65" applyFont="1" applyFill="1">
      <alignment/>
      <protection/>
    </xf>
    <xf numFmtId="0" fontId="5" fillId="0" borderId="11" xfId="65" applyFont="1" applyFill="1" applyBorder="1" applyAlignment="1">
      <alignment horizontal="center" vertical="top"/>
      <protection/>
    </xf>
    <xf numFmtId="0" fontId="6" fillId="0" borderId="11" xfId="0" applyFont="1" applyFill="1" applyBorder="1" applyAlignment="1">
      <alignment horizontal="left" vertical="top" wrapText="1"/>
    </xf>
    <xf numFmtId="49" fontId="8" fillId="0" borderId="11" xfId="56" applyNumberFormat="1" applyFont="1" applyFill="1" applyBorder="1" applyAlignment="1">
      <alignment horizontal="left" vertical="top" wrapText="1"/>
      <protection/>
    </xf>
    <xf numFmtId="0" fontId="6" fillId="33" borderId="11" xfId="65" applyFont="1" applyFill="1" applyBorder="1" applyAlignment="1">
      <alignment horizontal="center" vertical="top" wrapText="1"/>
      <protection/>
    </xf>
    <xf numFmtId="0" fontId="6" fillId="33" borderId="11" xfId="65" applyFont="1" applyFill="1" applyBorder="1" applyAlignment="1">
      <alignment horizontal="center"/>
      <protection/>
    </xf>
    <xf numFmtId="4" fontId="5" fillId="34" borderId="11" xfId="65" applyNumberFormat="1" applyFont="1" applyFill="1" applyBorder="1" applyAlignment="1">
      <alignment horizontal="center" vertical="top"/>
      <protection/>
    </xf>
    <xf numFmtId="4" fontId="5" fillId="34" borderId="11" xfId="65" applyNumberFormat="1" applyFont="1" applyFill="1" applyBorder="1" applyAlignment="1">
      <alignment horizontal="left" vertical="top" wrapText="1"/>
      <protection/>
    </xf>
    <xf numFmtId="172" fontId="5" fillId="33" borderId="11" xfId="65" applyNumberFormat="1" applyFont="1" applyFill="1" applyBorder="1" applyAlignment="1">
      <alignment horizontal="center" vertical="top" wrapText="1"/>
      <protection/>
    </xf>
    <xf numFmtId="0" fontId="6" fillId="33" borderId="11" xfId="65" applyFont="1" applyFill="1" applyBorder="1" applyAlignment="1">
      <alignment horizontal="center" vertical="top"/>
      <protection/>
    </xf>
    <xf numFmtId="0" fontId="6" fillId="0" borderId="11" xfId="65" applyFont="1" applyBorder="1" applyAlignment="1">
      <alignment horizontal="left" vertical="top" wrapText="1"/>
      <protection/>
    </xf>
    <xf numFmtId="0" fontId="6" fillId="33" borderId="0" xfId="65" applyFont="1" applyFill="1">
      <alignment/>
      <protection/>
    </xf>
    <xf numFmtId="0" fontId="6" fillId="0" borderId="0" xfId="56" applyFont="1" applyFill="1">
      <alignment/>
      <protection/>
    </xf>
    <xf numFmtId="49" fontId="6" fillId="33" borderId="11" xfId="65" applyNumberFormat="1" applyFont="1" applyFill="1" applyBorder="1" applyAlignment="1">
      <alignment horizontal="center" vertical="top" wrapText="1"/>
      <protection/>
    </xf>
    <xf numFmtId="3" fontId="6" fillId="0" borderId="11" xfId="65" applyNumberFormat="1" applyFont="1" applyFill="1" applyBorder="1" applyAlignment="1">
      <alignment horizontal="center" vertical="top"/>
      <protection/>
    </xf>
    <xf numFmtId="49" fontId="5" fillId="0" borderId="11" xfId="65" applyNumberFormat="1" applyFont="1" applyFill="1" applyBorder="1" applyAlignment="1">
      <alignment horizontal="center" vertical="top"/>
      <protection/>
    </xf>
    <xf numFmtId="49" fontId="6" fillId="0" borderId="11" xfId="65" applyNumberFormat="1" applyFont="1" applyFill="1" applyBorder="1" applyAlignment="1">
      <alignment horizontal="center" vertical="top" wrapText="1"/>
      <protection/>
    </xf>
    <xf numFmtId="172" fontId="6" fillId="0" borderId="11" xfId="65" applyNumberFormat="1" applyFont="1" applyFill="1" applyBorder="1" applyAlignment="1">
      <alignment horizontal="center" vertical="top" wrapText="1"/>
      <protection/>
    </xf>
    <xf numFmtId="0" fontId="6" fillId="0" borderId="11" xfId="65" applyFont="1" applyFill="1" applyBorder="1" applyAlignment="1">
      <alignment horizontal="left" vertical="top" wrapText="1"/>
      <protection/>
    </xf>
    <xf numFmtId="0" fontId="6" fillId="0" borderId="11" xfId="65" applyFont="1" applyFill="1" applyBorder="1" applyAlignment="1">
      <alignment horizontal="center" vertical="top"/>
      <protection/>
    </xf>
    <xf numFmtId="0" fontId="6" fillId="0" borderId="11" xfId="0" applyFont="1" applyFill="1" applyBorder="1" applyAlignment="1">
      <alignment horizontal="center" vertical="top"/>
    </xf>
    <xf numFmtId="0" fontId="6" fillId="0" borderId="0" xfId="65" applyFont="1" applyFill="1" applyBorder="1">
      <alignment/>
      <protection/>
    </xf>
    <xf numFmtId="172" fontId="6" fillId="0" borderId="11" xfId="65" applyNumberFormat="1" applyFont="1" applyFill="1" applyBorder="1" applyAlignment="1">
      <alignment horizontal="center" vertical="top"/>
      <protection/>
    </xf>
    <xf numFmtId="0" fontId="6" fillId="33" borderId="11" xfId="65" applyNumberFormat="1" applyFont="1" applyFill="1" applyBorder="1" applyAlignment="1">
      <alignment horizontal="center" vertical="top"/>
      <protection/>
    </xf>
    <xf numFmtId="49" fontId="8" fillId="33" borderId="11" xfId="0" applyNumberFormat="1" applyFont="1" applyFill="1" applyBorder="1" applyAlignment="1">
      <alignment horizontal="left" vertical="top" wrapText="1"/>
    </xf>
    <xf numFmtId="172" fontId="6" fillId="0" borderId="11" xfId="0" applyNumberFormat="1"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1" xfId="65" applyFont="1" applyFill="1" applyBorder="1" applyAlignment="1">
      <alignment horizontal="left" vertical="top"/>
      <protection/>
    </xf>
    <xf numFmtId="172" fontId="8" fillId="0" borderId="11" xfId="0" applyNumberFormat="1" applyFont="1" applyFill="1" applyBorder="1" applyAlignment="1">
      <alignment horizontal="center" vertical="top" wrapText="1"/>
    </xf>
    <xf numFmtId="3" fontId="6"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vertical="top"/>
    </xf>
    <xf numFmtId="172" fontId="6" fillId="0" borderId="11" xfId="0" applyNumberFormat="1" applyFont="1" applyFill="1" applyBorder="1" applyAlignment="1">
      <alignment horizontal="center" vertical="top" wrapText="1"/>
    </xf>
    <xf numFmtId="0" fontId="6" fillId="0" borderId="11" xfId="65" applyFont="1" applyFill="1" applyBorder="1" applyAlignment="1">
      <alignment horizontal="center" vertical="top" wrapText="1"/>
      <protection/>
    </xf>
    <xf numFmtId="172" fontId="6" fillId="0" borderId="11" xfId="65" applyNumberFormat="1" applyFont="1" applyFill="1" applyBorder="1" applyAlignment="1">
      <alignment horizontal="left" vertical="center" wrapText="1"/>
      <protection/>
    </xf>
    <xf numFmtId="172" fontId="6" fillId="0" borderId="11" xfId="65" applyNumberFormat="1" applyFont="1" applyBorder="1" applyAlignment="1">
      <alignment horizontal="left" vertical="center" wrapText="1"/>
      <protection/>
    </xf>
    <xf numFmtId="0" fontId="9" fillId="0" borderId="11" xfId="0" applyFont="1" applyFill="1" applyBorder="1" applyAlignment="1">
      <alignment horizontal="left" vertical="top" wrapText="1"/>
    </xf>
    <xf numFmtId="191" fontId="6" fillId="0" borderId="11" xfId="65" applyNumberFormat="1" applyFont="1" applyFill="1" applyBorder="1" applyAlignment="1">
      <alignment horizontal="left" vertical="top" wrapText="1"/>
      <protection/>
    </xf>
    <xf numFmtId="49" fontId="8" fillId="0" borderId="11" xfId="0" applyNumberFormat="1" applyFont="1" applyFill="1" applyBorder="1" applyAlignment="1">
      <alignment horizontal="center" vertical="top" wrapText="1"/>
    </xf>
    <xf numFmtId="172" fontId="5" fillId="34" borderId="11" xfId="65" applyNumberFormat="1" applyFont="1" applyFill="1" applyBorder="1" applyAlignment="1">
      <alignment horizontal="center" vertical="top" wrapText="1"/>
      <protection/>
    </xf>
    <xf numFmtId="0" fontId="7" fillId="33" borderId="11" xfId="0" applyFont="1" applyFill="1" applyBorder="1" applyAlignment="1">
      <alignment horizontal="left" vertical="top" wrapText="1"/>
    </xf>
    <xf numFmtId="172" fontId="5" fillId="0" borderId="0" xfId="65" applyNumberFormat="1" applyFont="1" applyAlignment="1">
      <alignment horizontal="center" vertical="top"/>
      <protection/>
    </xf>
    <xf numFmtId="172" fontId="6" fillId="0" borderId="0" xfId="65" applyNumberFormat="1" applyFont="1" applyAlignment="1">
      <alignment horizontal="center" vertical="top"/>
      <protection/>
    </xf>
    <xf numFmtId="172" fontId="5" fillId="0" borderId="11" xfId="65" applyNumberFormat="1" applyFont="1" applyFill="1" applyBorder="1" applyAlignment="1">
      <alignment horizontal="center" vertical="top" wrapText="1"/>
      <protection/>
    </xf>
    <xf numFmtId="0" fontId="7" fillId="0" borderId="11" xfId="0" applyFont="1" applyFill="1" applyBorder="1" applyAlignment="1">
      <alignment horizontal="left" vertical="top" wrapText="1"/>
    </xf>
    <xf numFmtId="172" fontId="5" fillId="0" borderId="11" xfId="65" applyNumberFormat="1" applyFont="1" applyFill="1" applyBorder="1" applyAlignment="1">
      <alignment horizontal="left" vertical="top" wrapText="1"/>
      <protection/>
    </xf>
    <xf numFmtId="0" fontId="5" fillId="0" borderId="11" xfId="0" applyFont="1" applyFill="1" applyBorder="1" applyAlignment="1">
      <alignment horizontal="center" vertical="top" wrapText="1"/>
    </xf>
    <xf numFmtId="172" fontId="5" fillId="0" borderId="11" xfId="0" applyNumberFormat="1" applyFont="1" applyFill="1" applyBorder="1" applyAlignment="1">
      <alignment horizontal="center" vertical="top" wrapText="1"/>
    </xf>
    <xf numFmtId="0" fontId="5" fillId="0" borderId="0" xfId="65" applyFont="1" applyFill="1">
      <alignment/>
      <protection/>
    </xf>
    <xf numFmtId="0" fontId="6" fillId="0" borderId="0" xfId="0" applyNumberFormat="1" applyFont="1" applyFill="1" applyAlignment="1">
      <alignment/>
    </xf>
    <xf numFmtId="0" fontId="6" fillId="0" borderId="11" xfId="0" applyNumberFormat="1" applyFont="1" applyFill="1" applyBorder="1" applyAlignment="1">
      <alignment horizontal="center" vertical="top"/>
    </xf>
    <xf numFmtId="0" fontId="5" fillId="0" borderId="0" xfId="65" applyFont="1" applyFill="1" applyAlignment="1">
      <alignment horizontal="center" vertical="top"/>
      <protection/>
    </xf>
    <xf numFmtId="0" fontId="6" fillId="0" borderId="0" xfId="65" applyFont="1" applyFill="1" applyAlignment="1">
      <alignment horizontal="left" vertical="top"/>
      <protection/>
    </xf>
    <xf numFmtId="0" fontId="6" fillId="0" borderId="0" xfId="65" applyFont="1" applyFill="1" applyAlignment="1">
      <alignment horizontal="center" vertical="top"/>
      <protection/>
    </xf>
    <xf numFmtId="0" fontId="7" fillId="0" borderId="11" xfId="0" applyFont="1" applyBorder="1" applyAlignment="1">
      <alignment horizontal="left" vertical="top" wrapText="1"/>
    </xf>
    <xf numFmtId="0" fontId="5" fillId="0" borderId="0" xfId="0" applyFont="1" applyFill="1" applyAlignment="1">
      <alignment/>
    </xf>
    <xf numFmtId="172" fontId="6" fillId="0" borderId="11" xfId="65" applyNumberFormat="1" applyFont="1" applyFill="1" applyBorder="1" applyAlignment="1">
      <alignment vertical="top" wrapText="1"/>
      <protection/>
    </xf>
    <xf numFmtId="172" fontId="6" fillId="0" borderId="0" xfId="65" applyNumberFormat="1" applyFont="1" applyFill="1" applyAlignment="1">
      <alignment horizontal="center" vertical="top"/>
      <protection/>
    </xf>
    <xf numFmtId="0" fontId="6" fillId="0" borderId="0" xfId="0" applyFont="1" applyFill="1" applyAlignment="1">
      <alignment horizontal="left" vertical="top"/>
    </xf>
    <xf numFmtId="172" fontId="6" fillId="0" borderId="0" xfId="65" applyNumberFormat="1" applyFont="1" applyFill="1" applyAlignment="1">
      <alignment horizontal="center"/>
      <protection/>
    </xf>
    <xf numFmtId="172" fontId="6" fillId="0" borderId="11" xfId="56" applyNumberFormat="1" applyFont="1" applyFill="1" applyBorder="1" applyAlignment="1">
      <alignment horizontal="center" vertical="top" wrapText="1"/>
      <protection/>
    </xf>
    <xf numFmtId="172" fontId="5" fillId="0" borderId="0" xfId="65" applyNumberFormat="1" applyFont="1" applyFill="1" applyAlignment="1">
      <alignment horizontal="center" vertical="top"/>
      <protection/>
    </xf>
    <xf numFmtId="0" fontId="6" fillId="0" borderId="11" xfId="65" applyNumberFormat="1" applyFont="1" applyFill="1" applyBorder="1" applyAlignment="1">
      <alignment horizontal="center" vertical="top"/>
      <protection/>
    </xf>
    <xf numFmtId="190" fontId="6" fillId="0" borderId="11" xfId="65" applyNumberFormat="1" applyFont="1" applyFill="1" applyBorder="1" applyAlignment="1">
      <alignment horizontal="center" vertical="top" wrapText="1"/>
      <protection/>
    </xf>
    <xf numFmtId="0" fontId="6" fillId="0" borderId="11" xfId="65" applyFont="1" applyFill="1" applyBorder="1" applyAlignment="1">
      <alignment vertical="top"/>
      <protection/>
    </xf>
    <xf numFmtId="4" fontId="6" fillId="0" borderId="11" xfId="0" applyNumberFormat="1" applyFont="1" applyFill="1" applyBorder="1" applyAlignment="1">
      <alignment horizontal="left" vertical="top" wrapText="1"/>
    </xf>
    <xf numFmtId="0" fontId="6" fillId="33" borderId="11" xfId="65" applyFont="1" applyFill="1" applyBorder="1" applyAlignment="1">
      <alignment horizontal="left" vertical="top" wrapText="1"/>
      <protection/>
    </xf>
    <xf numFmtId="0" fontId="5" fillId="33" borderId="11" xfId="65" applyFont="1" applyFill="1" applyBorder="1" applyAlignment="1">
      <alignment horizontal="center" vertical="top"/>
      <protection/>
    </xf>
    <xf numFmtId="0" fontId="6" fillId="0" borderId="11" xfId="65" applyFont="1" applyFill="1" applyBorder="1" applyAlignment="1">
      <alignment vertical="top" wrapText="1"/>
      <protection/>
    </xf>
    <xf numFmtId="4" fontId="5" fillId="0" borderId="11" xfId="65" applyNumberFormat="1" applyFont="1" applyFill="1" applyBorder="1" applyAlignment="1">
      <alignment horizontal="left" vertical="top" wrapText="1"/>
      <protection/>
    </xf>
    <xf numFmtId="3" fontId="5" fillId="0" borderId="11" xfId="65" applyNumberFormat="1" applyFont="1" applyFill="1" applyBorder="1" applyAlignment="1">
      <alignment horizontal="center" vertical="top"/>
      <protection/>
    </xf>
    <xf numFmtId="0" fontId="6" fillId="0" borderId="11" xfId="0" applyFont="1" applyFill="1" applyBorder="1" applyAlignment="1">
      <alignment/>
    </xf>
    <xf numFmtId="178" fontId="6" fillId="0" borderId="11" xfId="65" applyNumberFormat="1" applyFont="1" applyFill="1" applyBorder="1" applyAlignment="1">
      <alignment horizontal="center" vertical="top"/>
      <protection/>
    </xf>
    <xf numFmtId="172" fontId="6" fillId="0" borderId="11" xfId="65" applyNumberFormat="1" applyFont="1" applyFill="1" applyBorder="1" applyAlignment="1">
      <alignment horizontal="center"/>
      <protection/>
    </xf>
    <xf numFmtId="49" fontId="6" fillId="0" borderId="11" xfId="56" applyNumberFormat="1" applyFont="1" applyFill="1" applyBorder="1" applyAlignment="1">
      <alignment horizontal="center" vertical="top" wrapText="1"/>
      <protection/>
    </xf>
    <xf numFmtId="0" fontId="6" fillId="0" borderId="11" xfId="0" applyFont="1" applyFill="1" applyBorder="1" applyAlignment="1">
      <alignment horizontal="center" vertical="center"/>
    </xf>
    <xf numFmtId="1" fontId="5" fillId="0" borderId="11" xfId="65" applyNumberFormat="1" applyFont="1" applyFill="1" applyBorder="1" applyAlignment="1">
      <alignment horizontal="center" vertical="top"/>
      <protection/>
    </xf>
    <xf numFmtId="4" fontId="6" fillId="0" borderId="11" xfId="65" applyNumberFormat="1" applyFont="1" applyFill="1" applyBorder="1" applyAlignment="1">
      <alignment horizontal="center" vertical="top" wrapText="1"/>
      <protection/>
    </xf>
    <xf numFmtId="49" fontId="6" fillId="0" borderId="11" xfId="0" applyNumberFormat="1" applyFont="1" applyFill="1" applyBorder="1" applyAlignment="1">
      <alignment horizontal="left" vertical="top" wrapText="1"/>
    </xf>
    <xf numFmtId="0" fontId="5" fillId="0" borderId="11" xfId="56" applyFont="1" applyFill="1" applyBorder="1" applyAlignment="1">
      <alignment horizontal="center" vertical="top"/>
      <protection/>
    </xf>
    <xf numFmtId="172" fontId="6" fillId="0" borderId="11" xfId="56" applyNumberFormat="1" applyFont="1" applyBorder="1" applyAlignment="1">
      <alignment horizontal="center" vertical="top" wrapText="1"/>
      <protection/>
    </xf>
    <xf numFmtId="172" fontId="6" fillId="0" borderId="11" xfId="56" applyNumberFormat="1" applyFont="1" applyBorder="1" applyAlignment="1">
      <alignment horizontal="center" vertical="top"/>
      <protection/>
    </xf>
    <xf numFmtId="1" fontId="6" fillId="0" borderId="11" xfId="65" applyNumberFormat="1" applyFont="1" applyFill="1" applyBorder="1" applyAlignment="1">
      <alignment horizontal="center" vertical="top"/>
      <protection/>
    </xf>
    <xf numFmtId="0" fontId="14" fillId="0" borderId="11" xfId="65" applyNumberFormat="1" applyFont="1" applyFill="1" applyBorder="1" applyAlignment="1">
      <alignment horizontal="center" vertical="top"/>
      <protection/>
    </xf>
    <xf numFmtId="4" fontId="14" fillId="0" borderId="0" xfId="65" applyNumberFormat="1" applyFont="1" applyFill="1">
      <alignment/>
      <protection/>
    </xf>
    <xf numFmtId="3" fontId="14" fillId="0" borderId="11" xfId="65" applyNumberFormat="1" applyFont="1" applyFill="1" applyBorder="1" applyAlignment="1">
      <alignment horizontal="center" vertical="top"/>
      <protection/>
    </xf>
    <xf numFmtId="0" fontId="14" fillId="0" borderId="11" xfId="65" applyFont="1" applyFill="1" applyBorder="1" applyAlignment="1">
      <alignment horizontal="center" vertical="top"/>
      <protection/>
    </xf>
    <xf numFmtId="0" fontId="15" fillId="0" borderId="0" xfId="65" applyFont="1" applyFill="1">
      <alignment/>
      <protection/>
    </xf>
    <xf numFmtId="0" fontId="5" fillId="0" borderId="11" xfId="65" applyNumberFormat="1" applyFont="1" applyFill="1" applyBorder="1" applyAlignment="1">
      <alignment horizontal="left" vertical="top"/>
      <protection/>
    </xf>
    <xf numFmtId="0" fontId="5" fillId="0" borderId="11" xfId="58" applyNumberFormat="1" applyFont="1" applyFill="1" applyBorder="1" applyAlignment="1">
      <alignment horizontal="center" vertical="top"/>
      <protection/>
    </xf>
    <xf numFmtId="0" fontId="5" fillId="0" borderId="11" xfId="67" applyFont="1" applyFill="1" applyBorder="1" applyAlignment="1">
      <alignment horizontal="left" vertical="top" wrapText="1"/>
      <protection/>
    </xf>
    <xf numFmtId="0" fontId="5" fillId="0" borderId="11" xfId="67" applyFont="1" applyFill="1" applyBorder="1" applyAlignment="1">
      <alignment horizontal="center" vertical="top" wrapText="1"/>
      <protection/>
    </xf>
    <xf numFmtId="0" fontId="5" fillId="0" borderId="11" xfId="66" applyFont="1" applyFill="1" applyBorder="1" applyAlignment="1">
      <alignment horizontal="left" vertical="distributed" wrapText="1"/>
      <protection/>
    </xf>
    <xf numFmtId="0" fontId="15" fillId="0" borderId="0" xfId="65" applyFont="1" applyFill="1" applyBorder="1">
      <alignment/>
      <protection/>
    </xf>
    <xf numFmtId="0" fontId="5" fillId="0" borderId="11" xfId="65" applyFont="1" applyBorder="1" applyAlignment="1">
      <alignment horizontal="left" vertical="center" wrapText="1"/>
      <protection/>
    </xf>
    <xf numFmtId="0" fontId="5" fillId="0" borderId="11" xfId="65" applyFont="1" applyBorder="1" applyAlignment="1">
      <alignment horizontal="left" vertical="top" wrapText="1"/>
      <protection/>
    </xf>
    <xf numFmtId="0" fontId="5" fillId="0" borderId="11" xfId="65" applyFont="1" applyFill="1" applyBorder="1" applyAlignment="1">
      <alignment horizontal="center" vertical="top" wrapText="1"/>
      <protection/>
    </xf>
    <xf numFmtId="0" fontId="6" fillId="0" borderId="11" xfId="0" applyNumberFormat="1" applyFont="1" applyFill="1" applyBorder="1" applyAlignment="1">
      <alignment horizontal="center" vertical="top" wrapText="1"/>
    </xf>
    <xf numFmtId="0" fontId="6" fillId="0" borderId="11" xfId="65" applyFont="1" applyFill="1" applyBorder="1" applyAlignment="1">
      <alignment horizontal="center" vertical="center" wrapText="1"/>
      <protection/>
    </xf>
    <xf numFmtId="0" fontId="5" fillId="0" borderId="11" xfId="65" applyFont="1" applyFill="1" applyBorder="1" applyAlignment="1">
      <alignment horizontal="left" vertical="top"/>
      <protection/>
    </xf>
    <xf numFmtId="0" fontId="6" fillId="0" borderId="11" xfId="65" applyNumberFormat="1" applyFont="1" applyFill="1" applyBorder="1" applyAlignment="1">
      <alignment horizontal="left" vertical="top" wrapText="1"/>
      <protection/>
    </xf>
    <xf numFmtId="0" fontId="60" fillId="0" borderId="11" xfId="58" applyFont="1" applyFill="1" applyBorder="1" applyAlignment="1">
      <alignment horizontal="left" vertical="top" wrapText="1"/>
      <protection/>
    </xf>
    <xf numFmtId="49" fontId="5" fillId="0" borderId="11" xfId="0" applyNumberFormat="1" applyFont="1" applyFill="1" applyBorder="1" applyAlignment="1">
      <alignment horizontal="center" vertical="top" wrapText="1"/>
    </xf>
    <xf numFmtId="0" fontId="5" fillId="0" borderId="11" xfId="65" applyFont="1" applyFill="1" applyBorder="1" applyAlignment="1">
      <alignment horizontal="left" vertical="top" wrapText="1"/>
      <protection/>
    </xf>
    <xf numFmtId="0" fontId="5" fillId="0" borderId="11" xfId="65" applyFont="1" applyFill="1" applyBorder="1" applyAlignment="1">
      <alignment vertical="top"/>
      <protection/>
    </xf>
    <xf numFmtId="0" fontId="5" fillId="35" borderId="11" xfId="0" applyFont="1" applyFill="1" applyBorder="1" applyAlignment="1">
      <alignment horizontal="center" vertical="top"/>
    </xf>
    <xf numFmtId="0" fontId="5" fillId="35" borderId="11" xfId="0" applyFont="1" applyFill="1" applyBorder="1" applyAlignment="1">
      <alignment horizontal="left" vertical="top" wrapText="1"/>
    </xf>
    <xf numFmtId="0" fontId="5" fillId="35" borderId="11" xfId="0" applyFont="1" applyFill="1" applyBorder="1" applyAlignment="1">
      <alignment horizontal="center" vertical="top" wrapText="1"/>
    </xf>
    <xf numFmtId="172" fontId="5" fillId="35" borderId="11" xfId="65" applyNumberFormat="1" applyFont="1" applyFill="1" applyBorder="1" applyAlignment="1">
      <alignment horizontal="center" vertical="top" wrapText="1"/>
      <protection/>
    </xf>
    <xf numFmtId="172" fontId="5" fillId="35" borderId="11" xfId="0" applyNumberFormat="1" applyFont="1" applyFill="1" applyBorder="1" applyAlignment="1">
      <alignment horizontal="left" vertical="top" wrapText="1"/>
    </xf>
    <xf numFmtId="172" fontId="5" fillId="35" borderId="11" xfId="0" applyNumberFormat="1" applyFont="1" applyFill="1" applyBorder="1" applyAlignment="1">
      <alignment horizontal="center" vertical="top" wrapText="1"/>
    </xf>
    <xf numFmtId="0" fontId="0" fillId="0" borderId="0" xfId="0" applyFill="1" applyAlignment="1">
      <alignment/>
    </xf>
    <xf numFmtId="49" fontId="6" fillId="33" borderId="11" xfId="65" applyNumberFormat="1" applyFont="1" applyFill="1" applyBorder="1" applyAlignment="1">
      <alignment horizontal="center" vertical="top"/>
      <protection/>
    </xf>
    <xf numFmtId="4" fontId="16" fillId="0" borderId="0" xfId="65" applyNumberFormat="1" applyFont="1" applyFill="1">
      <alignment/>
      <protection/>
    </xf>
    <xf numFmtId="0" fontId="17" fillId="33" borderId="0" xfId="65" applyFont="1" applyFill="1" applyBorder="1">
      <alignment/>
      <protection/>
    </xf>
    <xf numFmtId="49" fontId="12" fillId="0" borderId="11" xfId="0" applyNumberFormat="1" applyFont="1" applyFill="1" applyBorder="1" applyAlignment="1">
      <alignment horizontal="left" vertical="top" wrapText="1"/>
    </xf>
    <xf numFmtId="0" fontId="5" fillId="0" borderId="11" xfId="0" applyFont="1" applyFill="1" applyBorder="1" applyAlignment="1">
      <alignment horizontal="center" vertical="center"/>
    </xf>
    <xf numFmtId="172" fontId="5" fillId="34" borderId="11" xfId="65" applyNumberFormat="1" applyFont="1" applyFill="1" applyBorder="1" applyAlignment="1">
      <alignment horizontal="left" vertical="top" wrapText="1"/>
      <protection/>
    </xf>
    <xf numFmtId="4" fontId="5" fillId="34" borderId="11" xfId="65" applyNumberFormat="1" applyFont="1" applyFill="1" applyBorder="1" applyAlignment="1">
      <alignment horizontal="center" vertical="top" wrapText="1"/>
      <protection/>
    </xf>
    <xf numFmtId="0" fontId="6" fillId="0" borderId="0" xfId="65" applyFont="1" applyAlignment="1">
      <alignment horizontal="center"/>
      <protection/>
    </xf>
    <xf numFmtId="0" fontId="5" fillId="0" borderId="11" xfId="65" applyFont="1" applyFill="1" applyBorder="1" applyAlignment="1">
      <alignment horizontal="center" vertical="center" wrapText="1"/>
      <protection/>
    </xf>
    <xf numFmtId="172" fontId="5" fillId="0" borderId="11" xfId="65" applyNumberFormat="1" applyFont="1" applyFill="1" applyBorder="1" applyAlignment="1">
      <alignment horizontal="center" vertical="top"/>
      <protection/>
    </xf>
    <xf numFmtId="0" fontId="5" fillId="0" borderId="0" xfId="65" applyFont="1" applyFill="1" applyBorder="1">
      <alignment/>
      <protection/>
    </xf>
    <xf numFmtId="0" fontId="5" fillId="0" borderId="11" xfId="65" applyNumberFormat="1" applyFont="1" applyFill="1" applyBorder="1" applyAlignment="1">
      <alignment horizontal="left" vertical="top" wrapText="1"/>
      <protection/>
    </xf>
    <xf numFmtId="0" fontId="5" fillId="0" borderId="11" xfId="0" applyFont="1" applyFill="1" applyBorder="1" applyAlignment="1">
      <alignment vertical="top"/>
    </xf>
    <xf numFmtId="0" fontId="5" fillId="0" borderId="11" xfId="65" applyFont="1" applyFill="1" applyBorder="1" applyAlignment="1">
      <alignment horizontal="center" vertical="center"/>
      <protection/>
    </xf>
    <xf numFmtId="0" fontId="6" fillId="0" borderId="0" xfId="65" applyFont="1" applyFill="1" applyAlignment="1">
      <alignment vertical="center"/>
      <protection/>
    </xf>
    <xf numFmtId="0" fontId="9" fillId="0" borderId="11" xfId="0" applyFont="1" applyFill="1" applyBorder="1" applyAlignment="1">
      <alignment horizontal="left" vertical="center" wrapText="1"/>
    </xf>
    <xf numFmtId="0" fontId="6" fillId="0" borderId="11" xfId="58" applyNumberFormat="1" applyFont="1" applyFill="1" applyBorder="1" applyAlignment="1">
      <alignment horizontal="center" vertical="top"/>
      <protection/>
    </xf>
    <xf numFmtId="0" fontId="6" fillId="0" borderId="12" xfId="65" applyNumberFormat="1" applyFont="1" applyFill="1" applyBorder="1" applyAlignment="1">
      <alignment horizontal="center" vertical="top"/>
      <protection/>
    </xf>
    <xf numFmtId="0" fontId="17" fillId="0" borderId="0" xfId="65" applyFont="1" applyFill="1" applyBorder="1">
      <alignment/>
      <protection/>
    </xf>
    <xf numFmtId="0" fontId="17" fillId="0" borderId="0" xfId="65" applyFont="1" applyFill="1">
      <alignment/>
      <protection/>
    </xf>
    <xf numFmtId="0" fontId="5" fillId="0" borderId="11" xfId="65" applyFont="1" applyFill="1" applyBorder="1" applyAlignment="1">
      <alignment vertical="center" wrapText="1"/>
      <protection/>
    </xf>
    <xf numFmtId="0" fontId="5" fillId="0" borderId="11" xfId="65" applyFont="1" applyFill="1" applyBorder="1" applyAlignment="1">
      <alignment horizontal="left" vertical="center" wrapText="1"/>
      <protection/>
    </xf>
    <xf numFmtId="0" fontId="6" fillId="0" borderId="13" xfId="65" applyFont="1" applyFill="1" applyBorder="1" applyAlignment="1">
      <alignment horizontal="center" vertical="top"/>
      <protection/>
    </xf>
    <xf numFmtId="4" fontId="6" fillId="0" borderId="0" xfId="65" applyNumberFormat="1" applyFont="1" applyFill="1">
      <alignment/>
      <protection/>
    </xf>
    <xf numFmtId="16" fontId="5" fillId="0" borderId="11" xfId="0" applyNumberFormat="1" applyFont="1" applyFill="1" applyBorder="1" applyAlignment="1">
      <alignment horizontal="center" vertical="top"/>
    </xf>
    <xf numFmtId="0" fontId="6" fillId="0" borderId="0" xfId="0" applyFont="1" applyFill="1" applyAlignment="1">
      <alignment vertical="center" wrapText="1"/>
    </xf>
    <xf numFmtId="172" fontId="6" fillId="0" borderId="11" xfId="65" applyNumberFormat="1" applyFont="1" applyBorder="1" applyAlignment="1">
      <alignment horizontal="center" vertical="top" wrapText="1"/>
      <protection/>
    </xf>
    <xf numFmtId="172" fontId="5" fillId="34" borderId="11" xfId="65" applyNumberFormat="1" applyFont="1" applyFill="1" applyBorder="1" applyAlignment="1">
      <alignment horizontal="center" vertical="top" wrapText="1"/>
      <protection/>
    </xf>
    <xf numFmtId="4" fontId="6" fillId="0" borderId="0" xfId="65" applyNumberFormat="1" applyFont="1" applyFill="1" applyAlignment="1">
      <alignment horizontal="center" vertical="top"/>
      <protection/>
    </xf>
    <xf numFmtId="172" fontId="6" fillId="33" borderId="11" xfId="65" applyNumberFormat="1" applyFont="1" applyFill="1" applyBorder="1" applyAlignment="1">
      <alignment horizontal="left" vertical="top" wrapText="1"/>
      <protection/>
    </xf>
    <xf numFmtId="0" fontId="6" fillId="0" borderId="0" xfId="0" applyFont="1" applyFill="1" applyBorder="1" applyAlignment="1">
      <alignment horizontal="center" vertical="top"/>
    </xf>
    <xf numFmtId="49" fontId="6" fillId="0" borderId="0" xfId="0" applyNumberFormat="1" applyFont="1" applyFill="1" applyBorder="1" applyAlignment="1">
      <alignment horizontal="left" vertical="top" wrapText="1"/>
    </xf>
    <xf numFmtId="49" fontId="6" fillId="0" borderId="0" xfId="65" applyNumberFormat="1" applyFont="1" applyFill="1" applyBorder="1" applyAlignment="1">
      <alignment horizontal="center" vertical="top" wrapText="1"/>
      <protection/>
    </xf>
    <xf numFmtId="190" fontId="6" fillId="0" borderId="0" xfId="65" applyNumberFormat="1" applyFont="1" applyFill="1" applyBorder="1" applyAlignment="1">
      <alignment horizontal="center" vertical="top" wrapText="1"/>
      <protection/>
    </xf>
    <xf numFmtId="172" fontId="5" fillId="0" borderId="0" xfId="65" applyNumberFormat="1" applyFont="1" applyFill="1" applyBorder="1" applyAlignment="1">
      <alignment horizontal="center" vertical="top" wrapText="1"/>
      <protection/>
    </xf>
    <xf numFmtId="0" fontId="6" fillId="0" borderId="0" xfId="65" applyFont="1" applyFill="1" applyBorder="1" applyAlignment="1">
      <alignment horizontal="left" vertical="top" wrapText="1"/>
      <protection/>
    </xf>
    <xf numFmtId="0" fontId="6" fillId="0" borderId="0" xfId="65" applyFont="1" applyFill="1" applyBorder="1" applyAlignment="1">
      <alignment horizontal="center" vertical="top"/>
      <protection/>
    </xf>
    <xf numFmtId="172" fontId="6" fillId="0" borderId="0" xfId="65" applyNumberFormat="1" applyFont="1" applyFill="1" applyBorder="1" applyAlignment="1">
      <alignment horizontal="center" vertical="top" wrapText="1"/>
      <protection/>
    </xf>
    <xf numFmtId="0" fontId="5" fillId="0" borderId="11" xfId="0" applyFont="1" applyBorder="1" applyAlignment="1">
      <alignment horizontal="center" vertical="top" wrapText="1"/>
    </xf>
    <xf numFmtId="0" fontId="6" fillId="33" borderId="11" xfId="65" applyFont="1" applyFill="1" applyBorder="1" applyAlignment="1">
      <alignment horizontal="center" vertical="top"/>
      <protection/>
    </xf>
    <xf numFmtId="0" fontId="6" fillId="33" borderId="11" xfId="65" applyFont="1" applyFill="1" applyBorder="1" applyAlignment="1">
      <alignment horizontal="center" vertical="top"/>
      <protection/>
    </xf>
    <xf numFmtId="49" fontId="8" fillId="33" borderId="11" xfId="0" applyNumberFormat="1" applyFont="1" applyFill="1" applyBorder="1" applyAlignment="1">
      <alignment horizontal="left" vertical="top" wrapText="1"/>
    </xf>
    <xf numFmtId="49" fontId="8" fillId="33" borderId="11" xfId="0" applyNumberFormat="1" applyFont="1" applyFill="1" applyBorder="1" applyAlignment="1">
      <alignment horizontal="left" vertical="center" wrapText="1"/>
    </xf>
    <xf numFmtId="172" fontId="6" fillId="33" borderId="11" xfId="65" applyNumberFormat="1" applyFont="1" applyFill="1" applyBorder="1" applyAlignment="1">
      <alignment horizontal="center" vertical="top" wrapText="1"/>
      <protection/>
    </xf>
    <xf numFmtId="0" fontId="6" fillId="0" borderId="11" xfId="63" applyFont="1" applyFill="1" applyBorder="1" applyAlignment="1">
      <alignment horizontal="left" vertical="top" wrapText="1"/>
      <protection/>
    </xf>
    <xf numFmtId="49" fontId="5" fillId="0" borderId="11" xfId="65" applyNumberFormat="1" applyFont="1" applyFill="1" applyBorder="1" applyAlignment="1">
      <alignment horizontal="center" vertical="top" wrapText="1"/>
      <protection/>
    </xf>
    <xf numFmtId="4" fontId="5" fillId="0" borderId="11" xfId="0" applyNumberFormat="1" applyFont="1" applyFill="1" applyBorder="1" applyAlignment="1">
      <alignment horizontal="left" vertical="top" wrapText="1"/>
    </xf>
    <xf numFmtId="0" fontId="9" fillId="0" borderId="11" xfId="56" applyFont="1" applyFill="1" applyBorder="1" applyAlignment="1">
      <alignment horizontal="left" vertical="top" wrapText="1"/>
      <protection/>
    </xf>
    <xf numFmtId="0" fontId="5" fillId="0" borderId="11" xfId="0" applyFont="1" applyFill="1" applyBorder="1" applyAlignment="1">
      <alignment horizontal="center" vertical="center" wrapText="1"/>
    </xf>
    <xf numFmtId="0" fontId="14" fillId="0" borderId="14" xfId="65" applyFont="1" applyFill="1" applyBorder="1" applyAlignment="1">
      <alignment horizontal="center" vertical="top"/>
      <protection/>
    </xf>
    <xf numFmtId="0" fontId="9" fillId="0" borderId="11" xfId="56" applyFont="1" applyBorder="1" applyAlignment="1">
      <alignment horizontal="center" vertical="top" wrapText="1"/>
      <protection/>
    </xf>
    <xf numFmtId="0" fontId="5" fillId="0" borderId="11" xfId="65" applyNumberFormat="1" applyFont="1" applyFill="1" applyBorder="1" applyAlignment="1">
      <alignment vertical="top"/>
      <protection/>
    </xf>
    <xf numFmtId="0" fontId="7" fillId="0" borderId="11" xfId="56" applyFont="1" applyBorder="1" applyAlignment="1">
      <alignment horizontal="center" vertical="top" wrapText="1"/>
      <protection/>
    </xf>
    <xf numFmtId="0" fontId="6" fillId="0" borderId="11" xfId="65" applyNumberFormat="1" applyFont="1" applyFill="1" applyBorder="1" applyAlignment="1">
      <alignment vertical="top"/>
      <protection/>
    </xf>
    <xf numFmtId="172" fontId="6" fillId="34" borderId="11" xfId="65" applyNumberFormat="1" applyFont="1" applyFill="1" applyBorder="1" applyAlignment="1">
      <alignment horizontal="center" vertical="top" wrapText="1"/>
      <protection/>
    </xf>
    <xf numFmtId="172" fontId="5" fillId="0" borderId="11" xfId="65" applyNumberFormat="1" applyFont="1" applyBorder="1" applyAlignment="1">
      <alignment horizontal="center" vertical="top" wrapText="1"/>
      <protection/>
    </xf>
    <xf numFmtId="172" fontId="5" fillId="0" borderId="11" xfId="65" applyNumberFormat="1" applyFont="1" applyBorder="1" applyAlignment="1">
      <alignment horizontal="center" vertical="top"/>
      <protection/>
    </xf>
    <xf numFmtId="0" fontId="6" fillId="0" borderId="11" xfId="64" applyFont="1" applyFill="1" applyBorder="1" applyAlignment="1">
      <alignment horizontal="center" vertical="top"/>
      <protection/>
    </xf>
    <xf numFmtId="49" fontId="6" fillId="0" borderId="11" xfId="65" applyNumberFormat="1" applyFont="1" applyBorder="1" applyAlignment="1">
      <alignment horizontal="center" vertical="top" wrapText="1"/>
      <protection/>
    </xf>
    <xf numFmtId="0" fontId="6" fillId="0" borderId="11" xfId="65" applyFont="1" applyBorder="1" applyAlignment="1">
      <alignment horizontal="center" vertical="top" wrapText="1"/>
      <protection/>
    </xf>
    <xf numFmtId="172" fontId="6" fillId="0" borderId="11" xfId="0" applyNumberFormat="1" applyFont="1" applyBorder="1" applyAlignment="1">
      <alignment horizontal="center" vertical="top"/>
    </xf>
    <xf numFmtId="0" fontId="6" fillId="0" borderId="0" xfId="0" applyFont="1" applyAlignment="1">
      <alignment horizontal="center" vertical="top"/>
    </xf>
    <xf numFmtId="0" fontId="5" fillId="0" borderId="0" xfId="65" applyFont="1" applyFill="1" applyAlignment="1">
      <alignment horizontal="left" vertical="top"/>
      <protection/>
    </xf>
    <xf numFmtId="4" fontId="5" fillId="0" borderId="0" xfId="65" applyNumberFormat="1" applyFont="1" applyFill="1" applyAlignment="1">
      <alignment horizontal="center" vertical="top"/>
      <protection/>
    </xf>
    <xf numFmtId="0" fontId="6" fillId="0" borderId="11" xfId="56" applyFont="1" applyFill="1" applyBorder="1" applyAlignment="1">
      <alignment horizontal="center" vertical="top"/>
      <protection/>
    </xf>
    <xf numFmtId="0" fontId="5" fillId="0" borderId="11" xfId="56" applyFont="1" applyFill="1" applyBorder="1" applyAlignment="1">
      <alignment horizontal="center" vertical="top" wrapText="1"/>
      <protection/>
    </xf>
    <xf numFmtId="0" fontId="9" fillId="0" borderId="11" xfId="56" applyFont="1" applyFill="1" applyBorder="1" applyAlignment="1">
      <alignment horizontal="center" vertical="top" wrapText="1"/>
      <protection/>
    </xf>
    <xf numFmtId="3" fontId="60" fillId="0" borderId="11" xfId="58" applyNumberFormat="1" applyFont="1" applyFill="1" applyBorder="1" applyAlignment="1">
      <alignment horizontal="center" vertical="top" wrapText="1"/>
      <protection/>
    </xf>
    <xf numFmtId="0" fontId="6" fillId="0" borderId="11" xfId="58" applyFont="1" applyFill="1" applyBorder="1" applyAlignment="1">
      <alignment horizontal="center" vertical="top" wrapText="1"/>
      <protection/>
    </xf>
    <xf numFmtId="172" fontId="5" fillId="0" borderId="11" xfId="56" applyNumberFormat="1" applyFont="1" applyFill="1" applyBorder="1" applyAlignment="1">
      <alignment horizontal="center" vertical="top" wrapText="1"/>
      <protection/>
    </xf>
    <xf numFmtId="172" fontId="60" fillId="0" borderId="11" xfId="56" applyNumberFormat="1" applyFont="1" applyFill="1" applyBorder="1" applyAlignment="1">
      <alignment horizontal="center" vertical="top" wrapText="1"/>
      <protection/>
    </xf>
    <xf numFmtId="0" fontId="7" fillId="0" borderId="11" xfId="56" applyFont="1" applyFill="1" applyBorder="1" applyAlignment="1">
      <alignment horizontal="left" vertical="top" wrapText="1"/>
      <protection/>
    </xf>
    <xf numFmtId="0" fontId="6" fillId="0" borderId="11" xfId="60" applyFont="1" applyFill="1" applyBorder="1" applyAlignment="1">
      <alignment horizontal="left" vertical="top" wrapText="1"/>
      <protection/>
    </xf>
    <xf numFmtId="0" fontId="6" fillId="0" borderId="11" xfId="0" applyFont="1" applyFill="1" applyBorder="1" applyAlignment="1">
      <alignment horizontal="left" vertical="top"/>
    </xf>
    <xf numFmtId="0" fontId="6" fillId="0" borderId="11" xfId="56" applyFont="1" applyFill="1" applyBorder="1" applyAlignment="1">
      <alignment horizontal="left" vertical="top" wrapText="1"/>
      <protection/>
    </xf>
    <xf numFmtId="49" fontId="6" fillId="0" borderId="11" xfId="0" applyNumberFormat="1" applyFont="1" applyFill="1" applyBorder="1" applyAlignment="1" applyProtection="1">
      <alignment horizontal="left" vertical="top" wrapText="1"/>
      <protection/>
    </xf>
    <xf numFmtId="0" fontId="6" fillId="0" borderId="0" xfId="0" applyNumberFormat="1" applyFont="1" applyFill="1" applyAlignment="1">
      <alignment horizontal="center"/>
    </xf>
    <xf numFmtId="49" fontId="19" fillId="0" borderId="11" xfId="56" applyNumberFormat="1" applyFont="1" applyFill="1" applyBorder="1" applyAlignment="1">
      <alignment vertical="top" wrapText="1"/>
      <protection/>
    </xf>
    <xf numFmtId="172" fontId="9" fillId="0" borderId="11" xfId="56" applyNumberFormat="1" applyFont="1" applyFill="1" applyBorder="1" applyAlignment="1">
      <alignment horizontal="center" vertical="top" wrapText="1"/>
      <protection/>
    </xf>
    <xf numFmtId="0" fontId="5" fillId="0" borderId="11" xfId="56" applyFont="1" applyFill="1" applyBorder="1" applyAlignment="1">
      <alignment vertical="top"/>
      <protection/>
    </xf>
    <xf numFmtId="0" fontId="60" fillId="0" borderId="11" xfId="0" applyFont="1" applyFill="1" applyBorder="1" applyAlignment="1">
      <alignment horizontal="left" vertical="top" wrapText="1"/>
    </xf>
    <xf numFmtId="172" fontId="6" fillId="0" borderId="11" xfId="65" applyNumberFormat="1" applyFont="1" applyFill="1" applyBorder="1" applyAlignment="1" quotePrefix="1">
      <alignment horizontal="center" vertical="top" wrapText="1"/>
      <protection/>
    </xf>
    <xf numFmtId="49" fontId="8" fillId="33" borderId="11" xfId="0" applyNumberFormat="1" applyFont="1" applyFill="1" applyBorder="1" applyAlignment="1">
      <alignment horizontal="left" vertical="top" wrapText="1"/>
    </xf>
    <xf numFmtId="172" fontId="6" fillId="33" borderId="11" xfId="65" applyNumberFormat="1" applyFont="1" applyFill="1" applyBorder="1" applyAlignment="1">
      <alignment horizontal="left" vertical="top" wrapText="1"/>
      <protection/>
    </xf>
    <xf numFmtId="3" fontId="5" fillId="0" borderId="11" xfId="65" applyNumberFormat="1" applyFont="1" applyBorder="1" applyAlignment="1">
      <alignment horizontal="center" vertical="top"/>
      <protection/>
    </xf>
    <xf numFmtId="49" fontId="8" fillId="0" borderId="11" xfId="0" applyNumberFormat="1" applyFont="1" applyFill="1" applyBorder="1" applyAlignment="1">
      <alignment vertical="top" wrapText="1"/>
    </xf>
    <xf numFmtId="178" fontId="6" fillId="0" borderId="11" xfId="65" applyNumberFormat="1" applyFont="1" applyBorder="1" applyAlignment="1">
      <alignment horizontal="center" vertical="top"/>
      <protection/>
    </xf>
    <xf numFmtId="0" fontId="6" fillId="0" borderId="11" xfId="65" applyFont="1" applyBorder="1" applyAlignment="1">
      <alignment wrapText="1"/>
      <protection/>
    </xf>
    <xf numFmtId="0" fontId="6" fillId="0" borderId="0" xfId="65" applyFont="1" applyBorder="1">
      <alignment/>
      <protection/>
    </xf>
    <xf numFmtId="172" fontId="6" fillId="0" borderId="0" xfId="0" applyNumberFormat="1" applyFont="1" applyFill="1" applyAlignment="1">
      <alignment horizontal="left" vertical="top"/>
    </xf>
    <xf numFmtId="178" fontId="6" fillId="0" borderId="11" xfId="65" applyNumberFormat="1" applyFont="1" applyFill="1" applyBorder="1" applyAlignment="1">
      <alignment horizontal="center" vertical="top" wrapText="1"/>
      <protection/>
    </xf>
    <xf numFmtId="172" fontId="6" fillId="33" borderId="11" xfId="0" applyNumberFormat="1" applyFont="1" applyFill="1" applyBorder="1" applyAlignment="1">
      <alignment horizontal="left" vertical="top" wrapText="1"/>
    </xf>
    <xf numFmtId="4" fontId="6" fillId="33" borderId="11" xfId="0" applyNumberFormat="1" applyFont="1" applyFill="1" applyBorder="1" applyAlignment="1">
      <alignment horizontal="left" vertical="top" wrapText="1"/>
    </xf>
    <xf numFmtId="0" fontId="5" fillId="0" borderId="15" xfId="65" applyFont="1" applyBorder="1" applyAlignment="1">
      <alignment horizontal="center" vertical="top"/>
      <protection/>
    </xf>
    <xf numFmtId="172" fontId="5" fillId="0" borderId="0" xfId="65" applyNumberFormat="1" applyFont="1" applyFill="1" applyAlignment="1">
      <alignment horizontal="center"/>
      <protection/>
    </xf>
    <xf numFmtId="0" fontId="60" fillId="0" borderId="11" xfId="58" applyFont="1" applyFill="1" applyBorder="1" applyAlignment="1">
      <alignment horizontal="center" vertical="top" wrapText="1"/>
      <protection/>
    </xf>
    <xf numFmtId="172" fontId="5" fillId="0" borderId="16" xfId="65" applyNumberFormat="1" applyFont="1" applyFill="1" applyBorder="1" applyAlignment="1">
      <alignment horizontal="center" vertical="center" wrapText="1"/>
      <protection/>
    </xf>
    <xf numFmtId="172" fontId="5" fillId="0" borderId="17" xfId="65" applyNumberFormat="1" applyFont="1" applyFill="1" applyBorder="1" applyAlignment="1">
      <alignment horizontal="center" vertical="center" wrapText="1"/>
      <protection/>
    </xf>
    <xf numFmtId="172" fontId="5" fillId="0" borderId="13" xfId="65" applyNumberFormat="1" applyFont="1" applyFill="1" applyBorder="1" applyAlignment="1">
      <alignment horizontal="center" vertical="center" wrapText="1"/>
      <protection/>
    </xf>
    <xf numFmtId="0" fontId="6" fillId="0" borderId="14" xfId="65" applyNumberFormat="1" applyFont="1" applyFill="1" applyBorder="1" applyAlignment="1">
      <alignment horizontal="center" vertical="top"/>
      <protection/>
    </xf>
    <xf numFmtId="0" fontId="6" fillId="0" borderId="12" xfId="65" applyNumberFormat="1" applyFont="1" applyFill="1" applyBorder="1" applyAlignment="1">
      <alignment horizontal="center" vertical="top"/>
      <protection/>
    </xf>
    <xf numFmtId="0" fontId="6" fillId="0" borderId="18" xfId="65" applyNumberFormat="1" applyFont="1" applyFill="1" applyBorder="1" applyAlignment="1">
      <alignment horizontal="center" vertical="top"/>
      <protection/>
    </xf>
    <xf numFmtId="0" fontId="5" fillId="0" borderId="14"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65" applyFont="1" applyFill="1" applyBorder="1" applyAlignment="1">
      <alignment horizontal="center" vertical="top"/>
      <protection/>
    </xf>
    <xf numFmtId="49" fontId="8" fillId="0" borderId="14"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172" fontId="6" fillId="0" borderId="14" xfId="65" applyNumberFormat="1" applyFont="1" applyFill="1" applyBorder="1" applyAlignment="1">
      <alignment horizontal="left" vertical="top" wrapText="1"/>
      <protection/>
    </xf>
    <xf numFmtId="172" fontId="6" fillId="0" borderId="18" xfId="65" applyNumberFormat="1" applyFont="1" applyFill="1" applyBorder="1" applyAlignment="1">
      <alignment horizontal="left" vertical="top" wrapText="1"/>
      <protection/>
    </xf>
    <xf numFmtId="172" fontId="6" fillId="0" borderId="12" xfId="65" applyNumberFormat="1" applyFont="1" applyFill="1" applyBorder="1" applyAlignment="1">
      <alignment horizontal="left" vertical="top" wrapText="1"/>
      <protection/>
    </xf>
    <xf numFmtId="0" fontId="6" fillId="0" borderId="11" xfId="65" applyNumberFormat="1" applyFont="1" applyFill="1" applyBorder="1" applyAlignment="1">
      <alignment horizontal="center" vertical="top"/>
      <protection/>
    </xf>
    <xf numFmtId="49" fontId="8" fillId="0" borderId="12" xfId="0" applyNumberFormat="1" applyFont="1" applyFill="1" applyBorder="1" applyAlignment="1">
      <alignment horizontal="left" vertical="top" wrapText="1"/>
    </xf>
    <xf numFmtId="0" fontId="6" fillId="0" borderId="14" xfId="65" applyFont="1" applyFill="1" applyBorder="1" applyAlignment="1">
      <alignment horizontal="center" vertical="top"/>
      <protection/>
    </xf>
    <xf numFmtId="0" fontId="6" fillId="0" borderId="12" xfId="65" applyFont="1" applyFill="1" applyBorder="1" applyAlignment="1">
      <alignment horizontal="center" vertical="top"/>
      <protection/>
    </xf>
    <xf numFmtId="0" fontId="6" fillId="0" borderId="18" xfId="65" applyFont="1" applyFill="1" applyBorder="1" applyAlignment="1">
      <alignment horizontal="center" vertical="top"/>
      <protection/>
    </xf>
    <xf numFmtId="0" fontId="5" fillId="0" borderId="0" xfId="65" applyFont="1" applyAlignment="1">
      <alignment horizontal="center" vertical="center"/>
      <protection/>
    </xf>
    <xf numFmtId="0" fontId="5" fillId="0" borderId="11" xfId="0" applyFont="1" applyBorder="1" applyAlignment="1">
      <alignment horizontal="center" vertical="top" wrapText="1"/>
    </xf>
    <xf numFmtId="0" fontId="6" fillId="0" borderId="11" xfId="0" applyFont="1" applyBorder="1" applyAlignment="1">
      <alignment horizontal="center" vertical="top" wrapText="1"/>
    </xf>
    <xf numFmtId="172" fontId="5" fillId="0" borderId="11" xfId="65" applyNumberFormat="1" applyFont="1" applyBorder="1" applyAlignment="1">
      <alignment horizontal="center" vertical="top" wrapText="1"/>
      <protection/>
    </xf>
    <xf numFmtId="172" fontId="5" fillId="0" borderId="11" xfId="65" applyNumberFormat="1" applyFont="1" applyBorder="1" applyAlignment="1">
      <alignment horizontal="center" vertical="top"/>
      <protection/>
    </xf>
    <xf numFmtId="172" fontId="6" fillId="0" borderId="14" xfId="65" applyNumberFormat="1" applyFont="1" applyBorder="1" applyAlignment="1">
      <alignment horizontal="left" vertical="top" wrapText="1"/>
      <protection/>
    </xf>
    <xf numFmtId="172" fontId="6" fillId="0" borderId="12" xfId="65" applyNumberFormat="1" applyFont="1" applyBorder="1" applyAlignment="1">
      <alignment horizontal="left" vertical="top" wrapText="1"/>
      <protection/>
    </xf>
    <xf numFmtId="172" fontId="6" fillId="0" borderId="18" xfId="65" applyNumberFormat="1" applyFont="1" applyBorder="1" applyAlignment="1">
      <alignment horizontal="left" vertical="top" wrapText="1"/>
      <protection/>
    </xf>
    <xf numFmtId="172" fontId="6" fillId="33" borderId="14" xfId="65" applyNumberFormat="1" applyFont="1" applyFill="1" applyBorder="1" applyAlignment="1">
      <alignment horizontal="left" vertical="top" wrapText="1"/>
      <protection/>
    </xf>
    <xf numFmtId="172" fontId="6" fillId="33" borderId="12" xfId="65" applyNumberFormat="1" applyFont="1" applyFill="1" applyBorder="1" applyAlignment="1">
      <alignment horizontal="left" vertical="top" wrapText="1"/>
      <protection/>
    </xf>
    <xf numFmtId="172" fontId="6" fillId="33" borderId="18" xfId="65" applyNumberFormat="1" applyFont="1" applyFill="1" applyBorder="1" applyAlignment="1">
      <alignment horizontal="left" vertical="top" wrapText="1"/>
      <protection/>
    </xf>
    <xf numFmtId="0" fontId="6" fillId="0" borderId="14" xfId="65" applyFont="1" applyBorder="1" applyAlignment="1">
      <alignment horizontal="left" vertical="top" wrapText="1"/>
      <protection/>
    </xf>
    <xf numFmtId="0" fontId="6" fillId="0" borderId="12" xfId="65" applyFont="1" applyBorder="1" applyAlignment="1">
      <alignment horizontal="left" vertical="top" wrapText="1"/>
      <protection/>
    </xf>
    <xf numFmtId="0" fontId="6" fillId="0" borderId="18" xfId="65" applyFont="1" applyBorder="1" applyAlignment="1">
      <alignment horizontal="left" vertical="top" wrapText="1"/>
      <protection/>
    </xf>
    <xf numFmtId="3" fontId="6" fillId="0" borderId="11" xfId="65" applyNumberFormat="1" applyFont="1" applyFill="1" applyBorder="1" applyAlignment="1">
      <alignment horizontal="center" vertical="top"/>
      <protection/>
    </xf>
    <xf numFmtId="0" fontId="6" fillId="33" borderId="11" xfId="65" applyFont="1" applyFill="1" applyBorder="1" applyAlignment="1">
      <alignment horizontal="center" vertical="top"/>
      <protection/>
    </xf>
    <xf numFmtId="49" fontId="8" fillId="33" borderId="11" xfId="0" applyNumberFormat="1" applyFont="1" applyFill="1" applyBorder="1" applyAlignment="1">
      <alignment horizontal="left" vertical="top" wrapText="1"/>
    </xf>
    <xf numFmtId="49" fontId="8" fillId="33" borderId="14" xfId="0" applyNumberFormat="1" applyFont="1" applyFill="1" applyBorder="1" applyAlignment="1">
      <alignment horizontal="left" vertical="center" wrapText="1"/>
    </xf>
    <xf numFmtId="49" fontId="8" fillId="33" borderId="12" xfId="0" applyNumberFormat="1" applyFont="1" applyFill="1" applyBorder="1" applyAlignment="1">
      <alignment horizontal="left" vertical="center" wrapText="1"/>
    </xf>
    <xf numFmtId="49" fontId="8" fillId="33" borderId="18" xfId="0" applyNumberFormat="1" applyFont="1" applyFill="1" applyBorder="1" applyAlignment="1">
      <alignment horizontal="left" vertical="center" wrapText="1"/>
    </xf>
    <xf numFmtId="49" fontId="6" fillId="0" borderId="11" xfId="0" applyNumberFormat="1" applyFont="1" applyBorder="1" applyAlignment="1" applyProtection="1">
      <alignment horizontal="left" vertical="top" wrapText="1"/>
      <protection/>
    </xf>
    <xf numFmtId="172" fontId="6" fillId="33" borderId="11" xfId="65" applyNumberFormat="1" applyFont="1" applyFill="1" applyBorder="1" applyAlignment="1">
      <alignment horizontal="left" vertical="top" wrapText="1"/>
      <protection/>
    </xf>
    <xf numFmtId="0" fontId="6" fillId="0" borderId="14" xfId="65" applyFont="1" applyFill="1" applyBorder="1" applyAlignment="1">
      <alignment horizontal="left" vertical="top" wrapText="1"/>
      <protection/>
    </xf>
    <xf numFmtId="0" fontId="6" fillId="0" borderId="12" xfId="65" applyFont="1" applyFill="1" applyBorder="1" applyAlignment="1">
      <alignment horizontal="left" vertical="top" wrapText="1"/>
      <protection/>
    </xf>
    <xf numFmtId="0" fontId="6" fillId="0" borderId="18" xfId="65" applyFont="1" applyFill="1" applyBorder="1" applyAlignment="1">
      <alignment horizontal="left" vertical="top" wrapText="1"/>
      <protection/>
    </xf>
    <xf numFmtId="1" fontId="6" fillId="0" borderId="11" xfId="65" applyNumberFormat="1" applyFont="1" applyFill="1" applyBorder="1" applyAlignment="1">
      <alignment horizontal="center" vertical="center"/>
      <protection/>
    </xf>
    <xf numFmtId="0" fontId="5" fillId="0" borderId="11" xfId="56" applyFont="1" applyBorder="1" applyAlignment="1">
      <alignment horizontal="center" vertical="top" wrapText="1"/>
      <protection/>
    </xf>
    <xf numFmtId="0" fontId="5" fillId="0" borderId="16" xfId="56" applyFont="1" applyBorder="1" applyAlignment="1">
      <alignment horizontal="center" vertical="top" wrapText="1"/>
      <protection/>
    </xf>
    <xf numFmtId="0" fontId="5" fillId="0" borderId="17" xfId="56" applyFont="1" applyBorder="1" applyAlignment="1">
      <alignment horizontal="center" vertical="top" wrapText="1"/>
      <protection/>
    </xf>
    <xf numFmtId="0" fontId="5" fillId="0" borderId="13" xfId="56" applyFont="1" applyBorder="1" applyAlignment="1">
      <alignment horizontal="center" vertical="top" wrapText="1"/>
      <protection/>
    </xf>
    <xf numFmtId="172" fontId="6" fillId="0" borderId="11" xfId="65" applyNumberFormat="1" applyFont="1" applyFill="1" applyBorder="1" applyAlignment="1">
      <alignment horizontal="center" vertical="top" wrapText="1"/>
      <protection/>
    </xf>
    <xf numFmtId="0" fontId="6" fillId="0" borderId="11" xfId="0" applyFont="1" applyFill="1" applyBorder="1" applyAlignment="1">
      <alignment horizontal="center" vertical="top"/>
    </xf>
    <xf numFmtId="49" fontId="8"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0" fontId="5" fillId="0" borderId="0" xfId="65" applyFont="1" applyFill="1" applyAlignment="1">
      <alignment horizontal="center"/>
      <protection/>
    </xf>
    <xf numFmtId="0" fontId="5" fillId="0" borderId="11" xfId="65" applyFont="1" applyFill="1" applyBorder="1" applyAlignment="1">
      <alignment horizontal="center"/>
      <protection/>
    </xf>
    <xf numFmtId="0" fontId="5" fillId="0" borderId="11" xfId="65" applyFont="1" applyFill="1" applyBorder="1" applyAlignment="1">
      <alignment horizontal="center" vertical="top" wrapText="1"/>
      <protection/>
    </xf>
    <xf numFmtId="0" fontId="5" fillId="0" borderId="11" xfId="0" applyFont="1" applyFill="1" applyBorder="1" applyAlignment="1">
      <alignment horizontal="center" vertical="top" wrapText="1"/>
    </xf>
    <xf numFmtId="172" fontId="5" fillId="0" borderId="11" xfId="65" applyNumberFormat="1" applyFont="1" applyFill="1" applyBorder="1" applyAlignment="1">
      <alignment horizontal="center" vertical="top" wrapText="1"/>
      <protection/>
    </xf>
    <xf numFmtId="49" fontId="6" fillId="0" borderId="11" xfId="0" applyNumberFormat="1" applyFont="1" applyFill="1" applyBorder="1" applyAlignment="1">
      <alignment horizontal="left" vertical="top" wrapText="1"/>
    </xf>
    <xf numFmtId="0" fontId="60" fillId="0" borderId="11" xfId="58" applyFont="1" applyFill="1" applyBorder="1" applyAlignment="1">
      <alignment horizontal="center" vertical="top" wrapText="1"/>
      <protection/>
    </xf>
    <xf numFmtId="49" fontId="6" fillId="0" borderId="11" xfId="65" applyNumberFormat="1" applyFont="1" applyFill="1" applyBorder="1" applyAlignment="1">
      <alignment horizontal="left" vertical="top" wrapText="1"/>
      <protection/>
    </xf>
    <xf numFmtId="0" fontId="9" fillId="0" borderId="11" xfId="0" applyFont="1" applyFill="1" applyBorder="1" applyAlignment="1">
      <alignment horizontal="left" vertical="top" wrapText="1"/>
    </xf>
    <xf numFmtId="0" fontId="6" fillId="0" borderId="11" xfId="0" applyFont="1" applyFill="1" applyBorder="1" applyAlignment="1">
      <alignment horizontal="center" vertical="top" wrapText="1"/>
    </xf>
    <xf numFmtId="0" fontId="5" fillId="33" borderId="11" xfId="65" applyFont="1" applyFill="1" applyBorder="1" applyAlignment="1">
      <alignment horizontal="center" vertical="top"/>
      <protection/>
    </xf>
    <xf numFmtId="0" fontId="9" fillId="0" borderId="11" xfId="56" applyFont="1" applyFill="1" applyBorder="1" applyAlignment="1">
      <alignment vertical="top" wrapText="1"/>
      <protection/>
    </xf>
    <xf numFmtId="0" fontId="18" fillId="0" borderId="11" xfId="56" applyFont="1" applyFill="1" applyBorder="1" applyAlignment="1">
      <alignment vertical="top" wrapText="1"/>
      <protection/>
    </xf>
    <xf numFmtId="0" fontId="18" fillId="0" borderId="11" xfId="56" applyFont="1" applyFill="1" applyBorder="1" applyAlignment="1">
      <alignment horizontal="left" vertical="top" wrapText="1"/>
      <protection/>
    </xf>
    <xf numFmtId="0" fontId="6" fillId="0" borderId="11" xfId="65" applyFont="1" applyFill="1" applyBorder="1" applyAlignment="1">
      <alignment horizontal="center" vertical="top"/>
      <protection/>
    </xf>
    <xf numFmtId="49" fontId="8" fillId="0" borderId="11" xfId="56" applyNumberFormat="1" applyFont="1" applyFill="1" applyBorder="1" applyAlignment="1">
      <alignment vertical="top" wrapText="1"/>
      <protection/>
    </xf>
    <xf numFmtId="0" fontId="0" fillId="0" borderId="11" xfId="0" applyBorder="1" applyAlignment="1">
      <alignment horizontal="center" vertical="top" wrapText="1"/>
    </xf>
    <xf numFmtId="0" fontId="6" fillId="0" borderId="11" xfId="65" applyFont="1" applyFill="1" applyBorder="1" applyAlignment="1">
      <alignment horizontal="left" vertical="top" wrapText="1"/>
      <protection/>
    </xf>
    <xf numFmtId="49" fontId="6" fillId="0" borderId="11" xfId="65" applyNumberFormat="1" applyFont="1" applyFill="1" applyBorder="1" applyAlignment="1">
      <alignment horizontal="center" vertical="top" wrapText="1"/>
      <protection/>
    </xf>
    <xf numFmtId="172" fontId="6" fillId="33" borderId="11" xfId="65" applyNumberFormat="1" applyFont="1" applyFill="1" applyBorder="1" applyAlignment="1">
      <alignment horizontal="center" vertical="top" wrapText="1"/>
      <protection/>
    </xf>
    <xf numFmtId="178" fontId="6" fillId="33" borderId="11" xfId="0" applyNumberFormat="1" applyFont="1" applyFill="1" applyBorder="1" applyAlignment="1">
      <alignment horizontal="left" vertical="top" wrapText="1"/>
    </xf>
    <xf numFmtId="0" fontId="0" fillId="0" borderId="11" xfId="0" applyBorder="1" applyAlignment="1">
      <alignment horizontal="left" vertical="top" wrapText="1"/>
    </xf>
    <xf numFmtId="172" fontId="0" fillId="0" borderId="11" xfId="0" applyNumberFormat="1" applyBorder="1" applyAlignment="1">
      <alignment horizontal="center" vertical="top" wrapText="1"/>
    </xf>
    <xf numFmtId="178" fontId="6" fillId="33" borderId="11" xfId="0" applyNumberFormat="1" applyFont="1" applyFill="1" applyBorder="1" applyAlignment="1">
      <alignment horizontal="left" vertical="top" wrapText="1"/>
    </xf>
    <xf numFmtId="0" fontId="6" fillId="33" borderId="11" xfId="65" applyFont="1" applyFill="1" applyBorder="1" applyAlignment="1">
      <alignment horizontal="left" vertical="top" wrapText="1"/>
      <protection/>
    </xf>
    <xf numFmtId="2" fontId="6" fillId="33" borderId="11" xfId="65" applyNumberFormat="1" applyFont="1" applyFill="1" applyBorder="1" applyAlignment="1">
      <alignment horizontal="center" vertical="top"/>
      <protection/>
    </xf>
    <xf numFmtId="172" fontId="6" fillId="0" borderId="11" xfId="65" applyNumberFormat="1" applyFont="1" applyBorder="1" applyAlignment="1">
      <alignment horizontal="center" vertical="top"/>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2 2 2" xfId="57"/>
    <cellStyle name="Обычный 3" xfId="58"/>
    <cellStyle name="Обычный 3 2" xfId="59"/>
    <cellStyle name="Обычный 3 3" xfId="60"/>
    <cellStyle name="Обычный 4" xfId="61"/>
    <cellStyle name="Обычный 5" xfId="62"/>
    <cellStyle name="Обычный 6" xfId="63"/>
    <cellStyle name="Обычный 7" xfId="64"/>
    <cellStyle name="Обычный_АПК" xfId="65"/>
    <cellStyle name="Обычный_Перераспределение расх.ОБ+ФБ" xfId="66"/>
    <cellStyle name="Обычный_Таблица поправок ОБРАЗЕЦ"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2" xfId="77"/>
    <cellStyle name="Финансовый 3"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103</xdr:row>
      <xdr:rowOff>0</xdr:rowOff>
    </xdr:from>
    <xdr:ext cx="180975" cy="266700"/>
    <xdr:sp fLocksText="0">
      <xdr:nvSpPr>
        <xdr:cNvPr id="1" name="TextBox 1"/>
        <xdr:cNvSpPr txBox="1">
          <a:spLocks noChangeArrowheads="1"/>
        </xdr:cNvSpPr>
      </xdr:nvSpPr>
      <xdr:spPr>
        <a:xfrm>
          <a:off x="847725" y="9984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117</xdr:row>
      <xdr:rowOff>0</xdr:rowOff>
    </xdr:from>
    <xdr:ext cx="190500" cy="266700"/>
    <xdr:sp fLocksText="0">
      <xdr:nvSpPr>
        <xdr:cNvPr id="2" name="TextBox 2"/>
        <xdr:cNvSpPr txBox="1">
          <a:spLocks noChangeArrowheads="1"/>
        </xdr:cNvSpPr>
      </xdr:nvSpPr>
      <xdr:spPr>
        <a:xfrm>
          <a:off x="847725" y="1104519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57</xdr:row>
      <xdr:rowOff>0</xdr:rowOff>
    </xdr:from>
    <xdr:ext cx="180975" cy="266700"/>
    <xdr:sp fLocksText="0">
      <xdr:nvSpPr>
        <xdr:cNvPr id="3" name="TextBox 3"/>
        <xdr:cNvSpPr txBox="1">
          <a:spLocks noChangeArrowheads="1"/>
        </xdr:cNvSpPr>
      </xdr:nvSpPr>
      <xdr:spPr>
        <a:xfrm>
          <a:off x="847725" y="51054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163</xdr:row>
      <xdr:rowOff>0</xdr:rowOff>
    </xdr:from>
    <xdr:ext cx="180975" cy="266700"/>
    <xdr:sp fLocksText="0">
      <xdr:nvSpPr>
        <xdr:cNvPr id="4" name="TextBox 4"/>
        <xdr:cNvSpPr txBox="1">
          <a:spLocks noChangeArrowheads="1"/>
        </xdr:cNvSpPr>
      </xdr:nvSpPr>
      <xdr:spPr>
        <a:xfrm>
          <a:off x="847725" y="145656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104</xdr:row>
      <xdr:rowOff>0</xdr:rowOff>
    </xdr:from>
    <xdr:ext cx="180975" cy="266700"/>
    <xdr:sp fLocksText="0">
      <xdr:nvSpPr>
        <xdr:cNvPr id="5" name="TextBox 7"/>
        <xdr:cNvSpPr txBox="1">
          <a:spLocks noChangeArrowheads="1"/>
        </xdr:cNvSpPr>
      </xdr:nvSpPr>
      <xdr:spPr>
        <a:xfrm>
          <a:off x="847725" y="100241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105</xdr:row>
      <xdr:rowOff>0</xdr:rowOff>
    </xdr:from>
    <xdr:ext cx="180975" cy="266700"/>
    <xdr:sp fLocksText="0">
      <xdr:nvSpPr>
        <xdr:cNvPr id="6" name="TextBox 8"/>
        <xdr:cNvSpPr txBox="1">
          <a:spLocks noChangeArrowheads="1"/>
        </xdr:cNvSpPr>
      </xdr:nvSpPr>
      <xdr:spPr>
        <a:xfrm>
          <a:off x="847725" y="101260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114</xdr:row>
      <xdr:rowOff>0</xdr:rowOff>
    </xdr:from>
    <xdr:ext cx="180975" cy="266700"/>
    <xdr:sp fLocksText="0">
      <xdr:nvSpPr>
        <xdr:cNvPr id="7" name="TextBox 9"/>
        <xdr:cNvSpPr txBox="1">
          <a:spLocks noChangeArrowheads="1"/>
        </xdr:cNvSpPr>
      </xdr:nvSpPr>
      <xdr:spPr>
        <a:xfrm>
          <a:off x="847725" y="10746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114</xdr:row>
      <xdr:rowOff>0</xdr:rowOff>
    </xdr:from>
    <xdr:ext cx="180975" cy="266700"/>
    <xdr:sp fLocksText="0">
      <xdr:nvSpPr>
        <xdr:cNvPr id="8" name="TextBox 10"/>
        <xdr:cNvSpPr txBox="1">
          <a:spLocks noChangeArrowheads="1"/>
        </xdr:cNvSpPr>
      </xdr:nvSpPr>
      <xdr:spPr>
        <a:xfrm>
          <a:off x="847725" y="10746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114</xdr:row>
      <xdr:rowOff>0</xdr:rowOff>
    </xdr:from>
    <xdr:ext cx="180975" cy="266700"/>
    <xdr:sp fLocksText="0">
      <xdr:nvSpPr>
        <xdr:cNvPr id="9" name="TextBox 11"/>
        <xdr:cNvSpPr txBox="1">
          <a:spLocks noChangeArrowheads="1"/>
        </xdr:cNvSpPr>
      </xdr:nvSpPr>
      <xdr:spPr>
        <a:xfrm>
          <a:off x="847725" y="10746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166</xdr:row>
      <xdr:rowOff>0</xdr:rowOff>
    </xdr:from>
    <xdr:ext cx="180975" cy="266700"/>
    <xdr:sp fLocksText="0">
      <xdr:nvSpPr>
        <xdr:cNvPr id="10" name="TextBox 12"/>
        <xdr:cNvSpPr txBox="1">
          <a:spLocks noChangeArrowheads="1"/>
        </xdr:cNvSpPr>
      </xdr:nvSpPr>
      <xdr:spPr>
        <a:xfrm>
          <a:off x="847725" y="147742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101</xdr:row>
      <xdr:rowOff>0</xdr:rowOff>
    </xdr:from>
    <xdr:ext cx="180975" cy="266700"/>
    <xdr:sp fLocksText="0">
      <xdr:nvSpPr>
        <xdr:cNvPr id="11" name="TextBox 13"/>
        <xdr:cNvSpPr txBox="1">
          <a:spLocks noChangeArrowheads="1"/>
        </xdr:cNvSpPr>
      </xdr:nvSpPr>
      <xdr:spPr>
        <a:xfrm>
          <a:off x="847725" y="97697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102</xdr:row>
      <xdr:rowOff>0</xdr:rowOff>
    </xdr:from>
    <xdr:ext cx="180975" cy="266700"/>
    <xdr:sp fLocksText="0">
      <xdr:nvSpPr>
        <xdr:cNvPr id="12" name="TextBox 14"/>
        <xdr:cNvSpPr txBox="1">
          <a:spLocks noChangeArrowheads="1"/>
        </xdr:cNvSpPr>
      </xdr:nvSpPr>
      <xdr:spPr>
        <a:xfrm>
          <a:off x="847725" y="98097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103</xdr:row>
      <xdr:rowOff>0</xdr:rowOff>
    </xdr:from>
    <xdr:ext cx="180975" cy="266700"/>
    <xdr:sp fLocksText="0">
      <xdr:nvSpPr>
        <xdr:cNvPr id="13" name="TextBox 15"/>
        <xdr:cNvSpPr txBox="1">
          <a:spLocks noChangeArrowheads="1"/>
        </xdr:cNvSpPr>
      </xdr:nvSpPr>
      <xdr:spPr>
        <a:xfrm>
          <a:off x="847725" y="99841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112</xdr:row>
      <xdr:rowOff>0</xdr:rowOff>
    </xdr:from>
    <xdr:ext cx="180975" cy="371475"/>
    <xdr:sp fLocksText="0">
      <xdr:nvSpPr>
        <xdr:cNvPr id="14" name="TextBox 16"/>
        <xdr:cNvSpPr txBox="1">
          <a:spLocks noChangeArrowheads="1"/>
        </xdr:cNvSpPr>
      </xdr:nvSpPr>
      <xdr:spPr>
        <a:xfrm>
          <a:off x="847725" y="105460800"/>
          <a:ext cx="180975" cy="3714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128</xdr:row>
      <xdr:rowOff>0</xdr:rowOff>
    </xdr:from>
    <xdr:ext cx="190500" cy="352425"/>
    <xdr:sp fLocksText="0">
      <xdr:nvSpPr>
        <xdr:cNvPr id="15" name="TextBox 17"/>
        <xdr:cNvSpPr txBox="1">
          <a:spLocks noChangeArrowheads="1"/>
        </xdr:cNvSpPr>
      </xdr:nvSpPr>
      <xdr:spPr>
        <a:xfrm>
          <a:off x="847725" y="115700175"/>
          <a:ext cx="190500"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118</xdr:row>
      <xdr:rowOff>0</xdr:rowOff>
    </xdr:from>
    <xdr:ext cx="190500" cy="266700"/>
    <xdr:sp fLocksText="0">
      <xdr:nvSpPr>
        <xdr:cNvPr id="16" name="TextBox 18"/>
        <xdr:cNvSpPr txBox="1">
          <a:spLocks noChangeArrowheads="1"/>
        </xdr:cNvSpPr>
      </xdr:nvSpPr>
      <xdr:spPr>
        <a:xfrm>
          <a:off x="847725" y="110651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35</xdr:row>
      <xdr:rowOff>0</xdr:rowOff>
    </xdr:from>
    <xdr:ext cx="180975" cy="266700"/>
    <xdr:sp fLocksText="0">
      <xdr:nvSpPr>
        <xdr:cNvPr id="1" name="TextBox 1"/>
        <xdr:cNvSpPr txBox="1">
          <a:spLocks noChangeArrowheads="1"/>
        </xdr:cNvSpPr>
      </xdr:nvSpPr>
      <xdr:spPr>
        <a:xfrm>
          <a:off x="828675" y="31689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170</xdr:row>
      <xdr:rowOff>0</xdr:rowOff>
    </xdr:from>
    <xdr:ext cx="180975" cy="314325"/>
    <xdr:sp fLocksText="0">
      <xdr:nvSpPr>
        <xdr:cNvPr id="1" name="TextBox 1"/>
        <xdr:cNvSpPr txBox="1">
          <a:spLocks noChangeArrowheads="1"/>
        </xdr:cNvSpPr>
      </xdr:nvSpPr>
      <xdr:spPr>
        <a:xfrm>
          <a:off x="828675" y="1287970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170</xdr:row>
      <xdr:rowOff>0</xdr:rowOff>
    </xdr:from>
    <xdr:ext cx="180975" cy="314325"/>
    <xdr:sp fLocksText="0">
      <xdr:nvSpPr>
        <xdr:cNvPr id="2" name="TextBox 5"/>
        <xdr:cNvSpPr txBox="1">
          <a:spLocks noChangeArrowheads="1"/>
        </xdr:cNvSpPr>
      </xdr:nvSpPr>
      <xdr:spPr>
        <a:xfrm>
          <a:off x="828675" y="1287970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184</xdr:row>
      <xdr:rowOff>0</xdr:rowOff>
    </xdr:from>
    <xdr:ext cx="190500" cy="266700"/>
    <xdr:sp fLocksText="0">
      <xdr:nvSpPr>
        <xdr:cNvPr id="3" name="TextBox 6"/>
        <xdr:cNvSpPr txBox="1">
          <a:spLocks noChangeArrowheads="1"/>
        </xdr:cNvSpPr>
      </xdr:nvSpPr>
      <xdr:spPr>
        <a:xfrm>
          <a:off x="828675" y="141998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184</xdr:row>
      <xdr:rowOff>0</xdr:rowOff>
    </xdr:from>
    <xdr:ext cx="190500" cy="266700"/>
    <xdr:sp fLocksText="0">
      <xdr:nvSpPr>
        <xdr:cNvPr id="4" name="TextBox 7"/>
        <xdr:cNvSpPr txBox="1">
          <a:spLocks noChangeArrowheads="1"/>
        </xdr:cNvSpPr>
      </xdr:nvSpPr>
      <xdr:spPr>
        <a:xfrm>
          <a:off x="828675" y="141998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134</xdr:row>
      <xdr:rowOff>0</xdr:rowOff>
    </xdr:from>
    <xdr:ext cx="180975" cy="304800"/>
    <xdr:sp fLocksText="0">
      <xdr:nvSpPr>
        <xdr:cNvPr id="5" name="TextBox 8"/>
        <xdr:cNvSpPr txBox="1">
          <a:spLocks noChangeArrowheads="1"/>
        </xdr:cNvSpPr>
      </xdr:nvSpPr>
      <xdr:spPr>
        <a:xfrm>
          <a:off x="828675" y="953928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91</xdr:row>
      <xdr:rowOff>0</xdr:rowOff>
    </xdr:from>
    <xdr:ext cx="190500" cy="266700"/>
    <xdr:sp fLocksText="0">
      <xdr:nvSpPr>
        <xdr:cNvPr id="6" name="TextBox 9"/>
        <xdr:cNvSpPr txBox="1">
          <a:spLocks noChangeArrowheads="1"/>
        </xdr:cNvSpPr>
      </xdr:nvSpPr>
      <xdr:spPr>
        <a:xfrm>
          <a:off x="828675" y="639413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91</xdr:row>
      <xdr:rowOff>0</xdr:rowOff>
    </xdr:from>
    <xdr:ext cx="190500" cy="266700"/>
    <xdr:sp fLocksText="0">
      <xdr:nvSpPr>
        <xdr:cNvPr id="7" name="TextBox 10"/>
        <xdr:cNvSpPr txBox="1">
          <a:spLocks noChangeArrowheads="1"/>
        </xdr:cNvSpPr>
      </xdr:nvSpPr>
      <xdr:spPr>
        <a:xfrm>
          <a:off x="828675" y="639413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149</xdr:row>
      <xdr:rowOff>0</xdr:rowOff>
    </xdr:from>
    <xdr:ext cx="190500" cy="400050"/>
    <xdr:sp fLocksText="0">
      <xdr:nvSpPr>
        <xdr:cNvPr id="8" name="TextBox 11"/>
        <xdr:cNvSpPr txBox="1">
          <a:spLocks noChangeArrowheads="1"/>
        </xdr:cNvSpPr>
      </xdr:nvSpPr>
      <xdr:spPr>
        <a:xfrm>
          <a:off x="828675" y="103993950"/>
          <a:ext cx="190500"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190</xdr:row>
      <xdr:rowOff>0</xdr:rowOff>
    </xdr:from>
    <xdr:ext cx="190500" cy="266700"/>
    <xdr:sp fLocksText="0">
      <xdr:nvSpPr>
        <xdr:cNvPr id="9" name="TextBox 12"/>
        <xdr:cNvSpPr txBox="1">
          <a:spLocks noChangeArrowheads="1"/>
        </xdr:cNvSpPr>
      </xdr:nvSpPr>
      <xdr:spPr>
        <a:xfrm>
          <a:off x="828675" y="14519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278</xdr:row>
      <xdr:rowOff>0</xdr:rowOff>
    </xdr:from>
    <xdr:ext cx="180975" cy="266700"/>
    <xdr:sp fLocksText="0">
      <xdr:nvSpPr>
        <xdr:cNvPr id="10" name="TextBox 13"/>
        <xdr:cNvSpPr txBox="1">
          <a:spLocks noChangeArrowheads="1"/>
        </xdr:cNvSpPr>
      </xdr:nvSpPr>
      <xdr:spPr>
        <a:xfrm>
          <a:off x="828675" y="21549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278</xdr:row>
      <xdr:rowOff>0</xdr:rowOff>
    </xdr:from>
    <xdr:ext cx="180975" cy="266700"/>
    <xdr:sp fLocksText="0">
      <xdr:nvSpPr>
        <xdr:cNvPr id="11" name="TextBox 14"/>
        <xdr:cNvSpPr txBox="1">
          <a:spLocks noChangeArrowheads="1"/>
        </xdr:cNvSpPr>
      </xdr:nvSpPr>
      <xdr:spPr>
        <a:xfrm>
          <a:off x="828675" y="21549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278</xdr:row>
      <xdr:rowOff>0</xdr:rowOff>
    </xdr:from>
    <xdr:ext cx="180975" cy="266700"/>
    <xdr:sp fLocksText="0">
      <xdr:nvSpPr>
        <xdr:cNvPr id="12" name="TextBox 15"/>
        <xdr:cNvSpPr txBox="1">
          <a:spLocks noChangeArrowheads="1"/>
        </xdr:cNvSpPr>
      </xdr:nvSpPr>
      <xdr:spPr>
        <a:xfrm>
          <a:off x="828675" y="21549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278</xdr:row>
      <xdr:rowOff>0</xdr:rowOff>
    </xdr:from>
    <xdr:ext cx="180975" cy="266700"/>
    <xdr:sp fLocksText="0">
      <xdr:nvSpPr>
        <xdr:cNvPr id="13" name="TextBox 16"/>
        <xdr:cNvSpPr txBox="1">
          <a:spLocks noChangeArrowheads="1"/>
        </xdr:cNvSpPr>
      </xdr:nvSpPr>
      <xdr:spPr>
        <a:xfrm>
          <a:off x="828675" y="21549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278</xdr:row>
      <xdr:rowOff>0</xdr:rowOff>
    </xdr:from>
    <xdr:ext cx="180975" cy="266700"/>
    <xdr:sp fLocksText="0">
      <xdr:nvSpPr>
        <xdr:cNvPr id="14" name="TextBox 17"/>
        <xdr:cNvSpPr txBox="1">
          <a:spLocks noChangeArrowheads="1"/>
        </xdr:cNvSpPr>
      </xdr:nvSpPr>
      <xdr:spPr>
        <a:xfrm>
          <a:off x="828675" y="21549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94</xdr:row>
      <xdr:rowOff>0</xdr:rowOff>
    </xdr:from>
    <xdr:ext cx="180975" cy="266700"/>
    <xdr:sp fLocksText="0">
      <xdr:nvSpPr>
        <xdr:cNvPr id="15" name="TextBox 19"/>
        <xdr:cNvSpPr txBox="1">
          <a:spLocks noChangeArrowheads="1"/>
        </xdr:cNvSpPr>
      </xdr:nvSpPr>
      <xdr:spPr>
        <a:xfrm>
          <a:off x="828675" y="66998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165</xdr:row>
      <xdr:rowOff>0</xdr:rowOff>
    </xdr:from>
    <xdr:ext cx="180975" cy="266700"/>
    <xdr:sp fLocksText="0">
      <xdr:nvSpPr>
        <xdr:cNvPr id="16" name="TextBox 20"/>
        <xdr:cNvSpPr txBox="1">
          <a:spLocks noChangeArrowheads="1"/>
        </xdr:cNvSpPr>
      </xdr:nvSpPr>
      <xdr:spPr>
        <a:xfrm>
          <a:off x="838200" y="125796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283</xdr:row>
      <xdr:rowOff>0</xdr:rowOff>
    </xdr:from>
    <xdr:ext cx="180975" cy="266700"/>
    <xdr:sp fLocksText="0">
      <xdr:nvSpPr>
        <xdr:cNvPr id="17" name="TextBox 21"/>
        <xdr:cNvSpPr txBox="1">
          <a:spLocks noChangeArrowheads="1"/>
        </xdr:cNvSpPr>
      </xdr:nvSpPr>
      <xdr:spPr>
        <a:xfrm>
          <a:off x="828675" y="218093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234</xdr:row>
      <xdr:rowOff>0</xdr:rowOff>
    </xdr:from>
    <xdr:ext cx="190500" cy="266700"/>
    <xdr:sp fLocksText="0">
      <xdr:nvSpPr>
        <xdr:cNvPr id="18" name="TextBox 22"/>
        <xdr:cNvSpPr txBox="1">
          <a:spLocks noChangeArrowheads="1"/>
        </xdr:cNvSpPr>
      </xdr:nvSpPr>
      <xdr:spPr>
        <a:xfrm>
          <a:off x="828675" y="1822418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111</xdr:row>
      <xdr:rowOff>0</xdr:rowOff>
    </xdr:from>
    <xdr:ext cx="180975" cy="314325"/>
    <xdr:sp fLocksText="0">
      <xdr:nvSpPr>
        <xdr:cNvPr id="19" name="TextBox 23"/>
        <xdr:cNvSpPr txBox="1">
          <a:spLocks noChangeArrowheads="1"/>
        </xdr:cNvSpPr>
      </xdr:nvSpPr>
      <xdr:spPr>
        <a:xfrm>
          <a:off x="838200" y="7640002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134</xdr:row>
      <xdr:rowOff>0</xdr:rowOff>
    </xdr:from>
    <xdr:ext cx="180975" cy="304800"/>
    <xdr:sp fLocksText="0">
      <xdr:nvSpPr>
        <xdr:cNvPr id="20" name="TextBox 30"/>
        <xdr:cNvSpPr txBox="1">
          <a:spLocks noChangeArrowheads="1"/>
        </xdr:cNvSpPr>
      </xdr:nvSpPr>
      <xdr:spPr>
        <a:xfrm>
          <a:off x="828675" y="95392875"/>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98</xdr:row>
      <xdr:rowOff>0</xdr:rowOff>
    </xdr:from>
    <xdr:ext cx="180975" cy="266700"/>
    <xdr:sp fLocksText="0">
      <xdr:nvSpPr>
        <xdr:cNvPr id="21" name="TextBox 24"/>
        <xdr:cNvSpPr txBox="1">
          <a:spLocks noChangeArrowheads="1"/>
        </xdr:cNvSpPr>
      </xdr:nvSpPr>
      <xdr:spPr>
        <a:xfrm>
          <a:off x="828675" y="68999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198</xdr:row>
      <xdr:rowOff>0</xdr:rowOff>
    </xdr:from>
    <xdr:ext cx="190500" cy="266700"/>
    <xdr:sp fLocksText="0">
      <xdr:nvSpPr>
        <xdr:cNvPr id="22" name="TextBox 25"/>
        <xdr:cNvSpPr txBox="1">
          <a:spLocks noChangeArrowheads="1"/>
        </xdr:cNvSpPr>
      </xdr:nvSpPr>
      <xdr:spPr>
        <a:xfrm>
          <a:off x="828675" y="1526000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58</xdr:row>
      <xdr:rowOff>0</xdr:rowOff>
    </xdr:from>
    <xdr:ext cx="180975" cy="180975"/>
    <xdr:sp fLocksText="0">
      <xdr:nvSpPr>
        <xdr:cNvPr id="23" name="TextBox 26"/>
        <xdr:cNvSpPr txBox="1">
          <a:spLocks noChangeArrowheads="1"/>
        </xdr:cNvSpPr>
      </xdr:nvSpPr>
      <xdr:spPr>
        <a:xfrm>
          <a:off x="828675" y="42938700"/>
          <a:ext cx="18097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82</xdr:row>
      <xdr:rowOff>0</xdr:rowOff>
    </xdr:from>
    <xdr:ext cx="180975" cy="266700"/>
    <xdr:sp fLocksText="0">
      <xdr:nvSpPr>
        <xdr:cNvPr id="24" name="TextBox 27"/>
        <xdr:cNvSpPr txBox="1">
          <a:spLocks noChangeArrowheads="1"/>
        </xdr:cNvSpPr>
      </xdr:nvSpPr>
      <xdr:spPr>
        <a:xfrm>
          <a:off x="828675" y="58340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82</xdr:row>
      <xdr:rowOff>0</xdr:rowOff>
    </xdr:from>
    <xdr:ext cx="180975" cy="266700"/>
    <xdr:sp fLocksText="0">
      <xdr:nvSpPr>
        <xdr:cNvPr id="25" name="TextBox 28"/>
        <xdr:cNvSpPr txBox="1">
          <a:spLocks noChangeArrowheads="1"/>
        </xdr:cNvSpPr>
      </xdr:nvSpPr>
      <xdr:spPr>
        <a:xfrm>
          <a:off x="828675" y="58340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170</xdr:row>
      <xdr:rowOff>0</xdr:rowOff>
    </xdr:from>
    <xdr:ext cx="180975" cy="314325"/>
    <xdr:sp fLocksText="0">
      <xdr:nvSpPr>
        <xdr:cNvPr id="26" name="TextBox 29"/>
        <xdr:cNvSpPr txBox="1">
          <a:spLocks noChangeArrowheads="1"/>
        </xdr:cNvSpPr>
      </xdr:nvSpPr>
      <xdr:spPr>
        <a:xfrm>
          <a:off x="828675" y="1287970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189</xdr:row>
      <xdr:rowOff>0</xdr:rowOff>
    </xdr:from>
    <xdr:ext cx="180975" cy="466725"/>
    <xdr:sp fLocksText="0">
      <xdr:nvSpPr>
        <xdr:cNvPr id="27" name="TextBox 31"/>
        <xdr:cNvSpPr txBox="1">
          <a:spLocks noChangeArrowheads="1"/>
        </xdr:cNvSpPr>
      </xdr:nvSpPr>
      <xdr:spPr>
        <a:xfrm>
          <a:off x="828675" y="1447990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189</xdr:row>
      <xdr:rowOff>0</xdr:rowOff>
    </xdr:from>
    <xdr:ext cx="180975" cy="466725"/>
    <xdr:sp fLocksText="0">
      <xdr:nvSpPr>
        <xdr:cNvPr id="28" name="TextBox 32"/>
        <xdr:cNvSpPr txBox="1">
          <a:spLocks noChangeArrowheads="1"/>
        </xdr:cNvSpPr>
      </xdr:nvSpPr>
      <xdr:spPr>
        <a:xfrm>
          <a:off x="828675" y="1447990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148</xdr:row>
      <xdr:rowOff>0</xdr:rowOff>
    </xdr:from>
    <xdr:ext cx="180975" cy="266700"/>
    <xdr:sp fLocksText="0">
      <xdr:nvSpPr>
        <xdr:cNvPr id="29" name="TextBox 33"/>
        <xdr:cNvSpPr txBox="1">
          <a:spLocks noChangeArrowheads="1"/>
        </xdr:cNvSpPr>
      </xdr:nvSpPr>
      <xdr:spPr>
        <a:xfrm>
          <a:off x="828675" y="103393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179</xdr:row>
      <xdr:rowOff>0</xdr:rowOff>
    </xdr:from>
    <xdr:ext cx="180975" cy="314325"/>
    <xdr:sp fLocksText="0">
      <xdr:nvSpPr>
        <xdr:cNvPr id="30" name="TextBox 34"/>
        <xdr:cNvSpPr txBox="1">
          <a:spLocks noChangeArrowheads="1"/>
        </xdr:cNvSpPr>
      </xdr:nvSpPr>
      <xdr:spPr>
        <a:xfrm>
          <a:off x="828675" y="13559790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180</xdr:row>
      <xdr:rowOff>0</xdr:rowOff>
    </xdr:from>
    <xdr:ext cx="180975" cy="314325"/>
    <xdr:sp fLocksText="0">
      <xdr:nvSpPr>
        <xdr:cNvPr id="31" name="TextBox 35"/>
        <xdr:cNvSpPr txBox="1">
          <a:spLocks noChangeArrowheads="1"/>
        </xdr:cNvSpPr>
      </xdr:nvSpPr>
      <xdr:spPr>
        <a:xfrm>
          <a:off x="828675" y="1367980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181</xdr:row>
      <xdr:rowOff>0</xdr:rowOff>
    </xdr:from>
    <xdr:ext cx="180975" cy="323850"/>
    <xdr:sp fLocksText="0">
      <xdr:nvSpPr>
        <xdr:cNvPr id="32" name="TextBox 36"/>
        <xdr:cNvSpPr txBox="1">
          <a:spLocks noChangeArrowheads="1"/>
        </xdr:cNvSpPr>
      </xdr:nvSpPr>
      <xdr:spPr>
        <a:xfrm>
          <a:off x="828675" y="137998200"/>
          <a:ext cx="18097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119</xdr:row>
      <xdr:rowOff>0</xdr:rowOff>
    </xdr:from>
    <xdr:ext cx="180975" cy="266700"/>
    <xdr:sp fLocksText="0">
      <xdr:nvSpPr>
        <xdr:cNvPr id="33" name="TextBox 38"/>
        <xdr:cNvSpPr txBox="1">
          <a:spLocks noChangeArrowheads="1"/>
        </xdr:cNvSpPr>
      </xdr:nvSpPr>
      <xdr:spPr>
        <a:xfrm>
          <a:off x="828675" y="8372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15</xdr:row>
      <xdr:rowOff>0</xdr:rowOff>
    </xdr:from>
    <xdr:ext cx="180975" cy="333375"/>
    <xdr:sp fLocksText="0">
      <xdr:nvSpPr>
        <xdr:cNvPr id="34" name="TextBox 39"/>
        <xdr:cNvSpPr txBox="1">
          <a:spLocks noChangeArrowheads="1"/>
        </xdr:cNvSpPr>
      </xdr:nvSpPr>
      <xdr:spPr>
        <a:xfrm>
          <a:off x="828675" y="67341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16</xdr:row>
      <xdr:rowOff>0</xdr:rowOff>
    </xdr:from>
    <xdr:ext cx="180975" cy="314325"/>
    <xdr:sp fLocksText="0">
      <xdr:nvSpPr>
        <xdr:cNvPr id="35" name="TextBox 40"/>
        <xdr:cNvSpPr txBox="1">
          <a:spLocks noChangeArrowheads="1"/>
        </xdr:cNvSpPr>
      </xdr:nvSpPr>
      <xdr:spPr>
        <a:xfrm>
          <a:off x="828675" y="773430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113</xdr:row>
      <xdr:rowOff>0</xdr:rowOff>
    </xdr:from>
    <xdr:ext cx="180975" cy="314325"/>
    <xdr:sp fLocksText="0">
      <xdr:nvSpPr>
        <xdr:cNvPr id="36" name="TextBox 41"/>
        <xdr:cNvSpPr txBox="1">
          <a:spLocks noChangeArrowheads="1"/>
        </xdr:cNvSpPr>
      </xdr:nvSpPr>
      <xdr:spPr>
        <a:xfrm>
          <a:off x="828675" y="78400275"/>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64</xdr:row>
      <xdr:rowOff>0</xdr:rowOff>
    </xdr:from>
    <xdr:ext cx="180975" cy="266700"/>
    <xdr:sp fLocksText="0">
      <xdr:nvSpPr>
        <xdr:cNvPr id="37" name="TextBox 42"/>
        <xdr:cNvSpPr txBox="1">
          <a:spLocks noChangeArrowheads="1"/>
        </xdr:cNvSpPr>
      </xdr:nvSpPr>
      <xdr:spPr>
        <a:xfrm>
          <a:off x="828675" y="45138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495300</xdr:colOff>
      <xdr:row>217</xdr:row>
      <xdr:rowOff>0</xdr:rowOff>
    </xdr:from>
    <xdr:ext cx="190500" cy="371475"/>
    <xdr:sp fLocksText="0">
      <xdr:nvSpPr>
        <xdr:cNvPr id="38" name="TextBox 43"/>
        <xdr:cNvSpPr txBox="1">
          <a:spLocks noChangeArrowheads="1"/>
        </xdr:cNvSpPr>
      </xdr:nvSpPr>
      <xdr:spPr>
        <a:xfrm>
          <a:off x="819150" y="164382450"/>
          <a:ext cx="190500" cy="3714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121</xdr:row>
      <xdr:rowOff>0</xdr:rowOff>
    </xdr:from>
    <xdr:ext cx="180975" cy="266700"/>
    <xdr:sp fLocksText="0">
      <xdr:nvSpPr>
        <xdr:cNvPr id="39" name="TextBox 44"/>
        <xdr:cNvSpPr txBox="1">
          <a:spLocks noChangeArrowheads="1"/>
        </xdr:cNvSpPr>
      </xdr:nvSpPr>
      <xdr:spPr>
        <a:xfrm>
          <a:off x="828675" y="86582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121</xdr:row>
      <xdr:rowOff>0</xdr:rowOff>
    </xdr:from>
    <xdr:ext cx="180975" cy="266700"/>
    <xdr:sp fLocksText="0">
      <xdr:nvSpPr>
        <xdr:cNvPr id="40" name="TextBox 45"/>
        <xdr:cNvSpPr txBox="1">
          <a:spLocks noChangeArrowheads="1"/>
        </xdr:cNvSpPr>
      </xdr:nvSpPr>
      <xdr:spPr>
        <a:xfrm>
          <a:off x="828675" y="86582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124</xdr:row>
      <xdr:rowOff>0</xdr:rowOff>
    </xdr:from>
    <xdr:ext cx="180975" cy="333375"/>
    <xdr:sp fLocksText="0">
      <xdr:nvSpPr>
        <xdr:cNvPr id="41" name="TextBox 46"/>
        <xdr:cNvSpPr txBox="1">
          <a:spLocks noChangeArrowheads="1"/>
        </xdr:cNvSpPr>
      </xdr:nvSpPr>
      <xdr:spPr>
        <a:xfrm>
          <a:off x="828675" y="8858250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269</xdr:row>
      <xdr:rowOff>0</xdr:rowOff>
    </xdr:from>
    <xdr:ext cx="180975" cy="266700"/>
    <xdr:sp fLocksText="0">
      <xdr:nvSpPr>
        <xdr:cNvPr id="42" name="TextBox 47"/>
        <xdr:cNvSpPr txBox="1">
          <a:spLocks noChangeArrowheads="1"/>
        </xdr:cNvSpPr>
      </xdr:nvSpPr>
      <xdr:spPr>
        <a:xfrm>
          <a:off x="828675" y="207244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269</xdr:row>
      <xdr:rowOff>0</xdr:rowOff>
    </xdr:from>
    <xdr:ext cx="180975" cy="266700"/>
    <xdr:sp fLocksText="0">
      <xdr:nvSpPr>
        <xdr:cNvPr id="43" name="TextBox 48"/>
        <xdr:cNvSpPr txBox="1">
          <a:spLocks noChangeArrowheads="1"/>
        </xdr:cNvSpPr>
      </xdr:nvSpPr>
      <xdr:spPr>
        <a:xfrm>
          <a:off x="828675" y="207244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269</xdr:row>
      <xdr:rowOff>0</xdr:rowOff>
    </xdr:from>
    <xdr:ext cx="180975" cy="266700"/>
    <xdr:sp fLocksText="0">
      <xdr:nvSpPr>
        <xdr:cNvPr id="44" name="TextBox 49"/>
        <xdr:cNvSpPr txBox="1">
          <a:spLocks noChangeArrowheads="1"/>
        </xdr:cNvSpPr>
      </xdr:nvSpPr>
      <xdr:spPr>
        <a:xfrm>
          <a:off x="828675" y="207244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269</xdr:row>
      <xdr:rowOff>0</xdr:rowOff>
    </xdr:from>
    <xdr:ext cx="180975" cy="266700"/>
    <xdr:sp fLocksText="0">
      <xdr:nvSpPr>
        <xdr:cNvPr id="45" name="TextBox 50"/>
        <xdr:cNvSpPr txBox="1">
          <a:spLocks noChangeArrowheads="1"/>
        </xdr:cNvSpPr>
      </xdr:nvSpPr>
      <xdr:spPr>
        <a:xfrm>
          <a:off x="828675" y="207244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269</xdr:row>
      <xdr:rowOff>0</xdr:rowOff>
    </xdr:from>
    <xdr:ext cx="180975" cy="266700"/>
    <xdr:sp fLocksText="0">
      <xdr:nvSpPr>
        <xdr:cNvPr id="46" name="TextBox 51"/>
        <xdr:cNvSpPr txBox="1">
          <a:spLocks noChangeArrowheads="1"/>
        </xdr:cNvSpPr>
      </xdr:nvSpPr>
      <xdr:spPr>
        <a:xfrm>
          <a:off x="828675" y="207244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108</xdr:row>
      <xdr:rowOff>0</xdr:rowOff>
    </xdr:from>
    <xdr:ext cx="180975" cy="266700"/>
    <xdr:sp fLocksText="0">
      <xdr:nvSpPr>
        <xdr:cNvPr id="47" name="TextBox 52"/>
        <xdr:cNvSpPr txBox="1">
          <a:spLocks noChangeArrowheads="1"/>
        </xdr:cNvSpPr>
      </xdr:nvSpPr>
      <xdr:spPr>
        <a:xfrm>
          <a:off x="828675" y="75199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42</xdr:row>
      <xdr:rowOff>0</xdr:rowOff>
    </xdr:from>
    <xdr:ext cx="180975" cy="352425"/>
    <xdr:sp fLocksText="0">
      <xdr:nvSpPr>
        <xdr:cNvPr id="48" name="TextBox 53"/>
        <xdr:cNvSpPr txBox="1">
          <a:spLocks noChangeArrowheads="1"/>
        </xdr:cNvSpPr>
      </xdr:nvSpPr>
      <xdr:spPr>
        <a:xfrm>
          <a:off x="828675" y="3193732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43</xdr:row>
      <xdr:rowOff>0</xdr:rowOff>
    </xdr:from>
    <xdr:ext cx="180975" cy="266700"/>
    <xdr:sp fLocksText="0">
      <xdr:nvSpPr>
        <xdr:cNvPr id="49" name="TextBox 54"/>
        <xdr:cNvSpPr txBox="1">
          <a:spLocks noChangeArrowheads="1"/>
        </xdr:cNvSpPr>
      </xdr:nvSpPr>
      <xdr:spPr>
        <a:xfrm>
          <a:off x="828675" y="32737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42</xdr:row>
      <xdr:rowOff>0</xdr:rowOff>
    </xdr:from>
    <xdr:ext cx="180975" cy="352425"/>
    <xdr:sp fLocksText="0">
      <xdr:nvSpPr>
        <xdr:cNvPr id="50" name="TextBox 55"/>
        <xdr:cNvSpPr txBox="1">
          <a:spLocks noChangeArrowheads="1"/>
        </xdr:cNvSpPr>
      </xdr:nvSpPr>
      <xdr:spPr>
        <a:xfrm>
          <a:off x="828675" y="3193732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43</xdr:row>
      <xdr:rowOff>0</xdr:rowOff>
    </xdr:from>
    <xdr:ext cx="180975" cy="266700"/>
    <xdr:sp fLocksText="0">
      <xdr:nvSpPr>
        <xdr:cNvPr id="51" name="TextBox 56"/>
        <xdr:cNvSpPr txBox="1">
          <a:spLocks noChangeArrowheads="1"/>
        </xdr:cNvSpPr>
      </xdr:nvSpPr>
      <xdr:spPr>
        <a:xfrm>
          <a:off x="828675" y="32737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504825</xdr:colOff>
      <xdr:row>133</xdr:row>
      <xdr:rowOff>0</xdr:rowOff>
    </xdr:from>
    <xdr:ext cx="190500" cy="266700"/>
    <xdr:sp fLocksText="0">
      <xdr:nvSpPr>
        <xdr:cNvPr id="1" name="TextBox 1"/>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133</xdr:row>
      <xdr:rowOff>0</xdr:rowOff>
    </xdr:from>
    <xdr:ext cx="190500" cy="266700"/>
    <xdr:sp fLocksText="0">
      <xdr:nvSpPr>
        <xdr:cNvPr id="2" name="TextBox 2"/>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133</xdr:row>
      <xdr:rowOff>0</xdr:rowOff>
    </xdr:from>
    <xdr:ext cx="190500" cy="266700"/>
    <xdr:sp fLocksText="0">
      <xdr:nvSpPr>
        <xdr:cNvPr id="3" name="TextBox 3"/>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86</xdr:row>
      <xdr:rowOff>0</xdr:rowOff>
    </xdr:from>
    <xdr:ext cx="190500" cy="266700"/>
    <xdr:sp fLocksText="0">
      <xdr:nvSpPr>
        <xdr:cNvPr id="4" name="TextBox 4"/>
        <xdr:cNvSpPr txBox="1">
          <a:spLocks noChangeArrowheads="1"/>
        </xdr:cNvSpPr>
      </xdr:nvSpPr>
      <xdr:spPr>
        <a:xfrm>
          <a:off x="9934575" y="121205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133</xdr:row>
      <xdr:rowOff>0</xdr:rowOff>
    </xdr:from>
    <xdr:ext cx="190500" cy="266700"/>
    <xdr:sp fLocksText="0">
      <xdr:nvSpPr>
        <xdr:cNvPr id="5" name="TextBox 5"/>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133</xdr:row>
      <xdr:rowOff>0</xdr:rowOff>
    </xdr:from>
    <xdr:ext cx="190500" cy="266700"/>
    <xdr:sp fLocksText="0">
      <xdr:nvSpPr>
        <xdr:cNvPr id="6" name="TextBox 6"/>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133</xdr:row>
      <xdr:rowOff>0</xdr:rowOff>
    </xdr:from>
    <xdr:ext cx="190500" cy="266700"/>
    <xdr:sp fLocksText="0">
      <xdr:nvSpPr>
        <xdr:cNvPr id="7" name="TextBox 7"/>
        <xdr:cNvSpPr txBox="1">
          <a:spLocks noChangeArrowheads="1"/>
        </xdr:cNvSpPr>
      </xdr:nvSpPr>
      <xdr:spPr>
        <a:xfrm>
          <a:off x="9934575" y="169868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111</xdr:row>
      <xdr:rowOff>0</xdr:rowOff>
    </xdr:from>
    <xdr:ext cx="180975" cy="266700"/>
    <xdr:sp fLocksText="0">
      <xdr:nvSpPr>
        <xdr:cNvPr id="8" name="TextBox 8"/>
        <xdr:cNvSpPr txBox="1">
          <a:spLocks noChangeArrowheads="1"/>
        </xdr:cNvSpPr>
      </xdr:nvSpPr>
      <xdr:spPr>
        <a:xfrm>
          <a:off x="9934575" y="139322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514350</xdr:colOff>
      <xdr:row>117</xdr:row>
      <xdr:rowOff>0</xdr:rowOff>
    </xdr:from>
    <xdr:ext cx="180975" cy="266700"/>
    <xdr:sp fLocksText="0">
      <xdr:nvSpPr>
        <xdr:cNvPr id="9" name="TextBox 9"/>
        <xdr:cNvSpPr txBox="1">
          <a:spLocks noChangeArrowheads="1"/>
        </xdr:cNvSpPr>
      </xdr:nvSpPr>
      <xdr:spPr>
        <a:xfrm>
          <a:off x="9944100" y="152819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32</xdr:row>
      <xdr:rowOff>0</xdr:rowOff>
    </xdr:from>
    <xdr:ext cx="180975" cy="266700"/>
    <xdr:sp fLocksText="0">
      <xdr:nvSpPr>
        <xdr:cNvPr id="10" name="TextBox 10"/>
        <xdr:cNvSpPr txBox="1">
          <a:spLocks noChangeArrowheads="1"/>
        </xdr:cNvSpPr>
      </xdr:nvSpPr>
      <xdr:spPr>
        <a:xfrm>
          <a:off x="9934575" y="66170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36</xdr:row>
      <xdr:rowOff>0</xdr:rowOff>
    </xdr:from>
    <xdr:ext cx="180975" cy="266700"/>
    <xdr:sp fLocksText="0">
      <xdr:nvSpPr>
        <xdr:cNvPr id="11" name="TextBox 11"/>
        <xdr:cNvSpPr txBox="1">
          <a:spLocks noChangeArrowheads="1"/>
        </xdr:cNvSpPr>
      </xdr:nvSpPr>
      <xdr:spPr>
        <a:xfrm>
          <a:off x="9934575" y="69370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84</xdr:row>
      <xdr:rowOff>0</xdr:rowOff>
    </xdr:from>
    <xdr:ext cx="190500" cy="266700"/>
    <xdr:sp fLocksText="0">
      <xdr:nvSpPr>
        <xdr:cNvPr id="12" name="TextBox 12"/>
        <xdr:cNvSpPr txBox="1">
          <a:spLocks noChangeArrowheads="1"/>
        </xdr:cNvSpPr>
      </xdr:nvSpPr>
      <xdr:spPr>
        <a:xfrm>
          <a:off x="9934575" y="1195863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3" name="TextBox 13"/>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4" name="TextBox 14"/>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5" name="TextBox 15"/>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6" name="TextBox 16"/>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7" name="TextBox 17"/>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142</xdr:row>
      <xdr:rowOff>0</xdr:rowOff>
    </xdr:from>
    <xdr:ext cx="190500" cy="266700"/>
    <xdr:sp fLocksText="0">
      <xdr:nvSpPr>
        <xdr:cNvPr id="18" name="TextBox 18"/>
        <xdr:cNvSpPr txBox="1">
          <a:spLocks noChangeArrowheads="1"/>
        </xdr:cNvSpPr>
      </xdr:nvSpPr>
      <xdr:spPr>
        <a:xfrm>
          <a:off x="9934575" y="1784699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38</xdr:row>
      <xdr:rowOff>0</xdr:rowOff>
    </xdr:from>
    <xdr:ext cx="180975" cy="266700"/>
    <xdr:sp fLocksText="0">
      <xdr:nvSpPr>
        <xdr:cNvPr id="19" name="TextBox 19"/>
        <xdr:cNvSpPr txBox="1">
          <a:spLocks noChangeArrowheads="1"/>
        </xdr:cNvSpPr>
      </xdr:nvSpPr>
      <xdr:spPr>
        <a:xfrm>
          <a:off x="9934575" y="72437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40"/>
  <sheetViews>
    <sheetView zoomScaleSheetLayoutView="100" workbookViewId="0" topLeftCell="A37">
      <selection activeCell="D47" sqref="D47"/>
    </sheetView>
  </sheetViews>
  <sheetFormatPr defaultColWidth="9.140625" defaultRowHeight="12.75"/>
  <cols>
    <col min="1" max="1" width="5.140625" style="6" customWidth="1"/>
    <col min="2" max="2" width="57.57421875" style="8" customWidth="1"/>
    <col min="3" max="3" width="29.57421875" style="66" customWidth="1"/>
    <col min="4" max="6" width="16.421875" style="82" customWidth="1"/>
    <col min="7" max="7" width="74.28125" style="3" customWidth="1"/>
    <col min="8" max="16384" width="9.140625" style="3" customWidth="1"/>
  </cols>
  <sheetData>
    <row r="1" spans="1:7" s="1" customFormat="1" ht="15.75">
      <c r="A1" s="251" t="s">
        <v>13</v>
      </c>
      <c r="B1" s="251"/>
      <c r="C1" s="251"/>
      <c r="D1" s="251"/>
      <c r="E1" s="251"/>
      <c r="F1" s="251"/>
      <c r="G1" s="251"/>
    </row>
    <row r="2" spans="1:6" s="1" customFormat="1" ht="15.75">
      <c r="A2" s="6"/>
      <c r="B2" s="9"/>
      <c r="C2" s="65"/>
      <c r="D2" s="230"/>
      <c r="E2" s="230"/>
      <c r="F2" s="230"/>
    </row>
    <row r="3" spans="1:7" s="1" customFormat="1" ht="31.5" customHeight="1">
      <c r="A3" s="252" t="s">
        <v>4</v>
      </c>
      <c r="B3" s="252" t="s">
        <v>7</v>
      </c>
      <c r="C3" s="238" t="s">
        <v>8</v>
      </c>
      <c r="D3" s="232" t="s">
        <v>6</v>
      </c>
      <c r="E3" s="233"/>
      <c r="F3" s="234"/>
      <c r="G3" s="174" t="s">
        <v>9</v>
      </c>
    </row>
    <row r="4" spans="1:7" s="1" customFormat="1" ht="15.75">
      <c r="A4" s="252"/>
      <c r="B4" s="252"/>
      <c r="C4" s="239"/>
      <c r="D4" s="184" t="s">
        <v>10</v>
      </c>
      <c r="E4" s="184" t="s">
        <v>11</v>
      </c>
      <c r="F4" s="184" t="s">
        <v>12</v>
      </c>
      <c r="G4" s="174"/>
    </row>
    <row r="5" spans="1:7" ht="15.75">
      <c r="A5" s="175">
        <v>1</v>
      </c>
      <c r="B5" s="28">
        <v>2</v>
      </c>
      <c r="C5" s="175">
        <v>3</v>
      </c>
      <c r="D5" s="28">
        <v>4</v>
      </c>
      <c r="E5" s="175">
        <v>5</v>
      </c>
      <c r="F5" s="28">
        <v>6</v>
      </c>
      <c r="G5" s="175">
        <v>7</v>
      </c>
    </row>
    <row r="6" spans="1:7" s="5" customFormat="1" ht="15.75">
      <c r="A6" s="30"/>
      <c r="B6" s="31" t="s">
        <v>5</v>
      </c>
      <c r="C6" s="163"/>
      <c r="D6" s="163">
        <f>D7+D9+D11+D27+D39+D44+D46+D48+D51+D55+D57+D59+D66+D72+D89+D93+D95+D102+D104+D107+D114+D116+D118+D147+D155+D160+D164+D76+D157</f>
        <v>2738735.8800000004</v>
      </c>
      <c r="E6" s="163">
        <f>E7+E9+E11+E27+E39+E44+E46+E48+E51+E55+E57+E59+E66+E72+E89+E93+E95+E102+E104+E107+E114+E116+E118+E147+E155+E160+E164+E76+E157</f>
        <v>183025.4</v>
      </c>
      <c r="F6" s="163">
        <f>F7+F9+F11+F27+F39+F44+F46+F48+F51+F55+F57+F59+F66+F72+F89+F93+F95+F102+F104+F107+F114+F116+F118+F147+F155+F160+F164+F76+F157</f>
        <v>0</v>
      </c>
      <c r="G6" s="163"/>
    </row>
    <row r="7" spans="1:7" s="24" customFormat="1" ht="31.5">
      <c r="A7" s="25">
        <v>1</v>
      </c>
      <c r="B7" s="68" t="s">
        <v>64</v>
      </c>
      <c r="C7" s="67"/>
      <c r="D7" s="67">
        <f>SUM(D8)</f>
        <v>1808</v>
      </c>
      <c r="E7" s="67">
        <f>SUM(E8)</f>
        <v>0</v>
      </c>
      <c r="F7" s="67">
        <f>SUM(F8)</f>
        <v>0</v>
      </c>
      <c r="G7" s="67"/>
    </row>
    <row r="8" spans="1:7" s="16" customFormat="1" ht="63" customHeight="1">
      <c r="A8" s="86"/>
      <c r="B8" s="11" t="s">
        <v>82</v>
      </c>
      <c r="C8" s="186" t="s">
        <v>941</v>
      </c>
      <c r="D8" s="41">
        <v>1808</v>
      </c>
      <c r="E8" s="41">
        <v>0</v>
      </c>
      <c r="F8" s="41">
        <v>0</v>
      </c>
      <c r="G8" s="165" t="s">
        <v>942</v>
      </c>
    </row>
    <row r="9" spans="1:7" s="16" customFormat="1" ht="15.75">
      <c r="A9" s="113">
        <v>2</v>
      </c>
      <c r="B9" s="114" t="s">
        <v>169</v>
      </c>
      <c r="C9" s="115"/>
      <c r="D9" s="71">
        <f>SUM(D10)</f>
        <v>207.2</v>
      </c>
      <c r="E9" s="71">
        <f>SUM(E10)</f>
        <v>0</v>
      </c>
      <c r="F9" s="71">
        <f>SUM(F10)</f>
        <v>0</v>
      </c>
      <c r="G9" s="116"/>
    </row>
    <row r="10" spans="1:7" s="24" customFormat="1" ht="66.75" customHeight="1">
      <c r="A10" s="156"/>
      <c r="B10" s="11" t="s">
        <v>855</v>
      </c>
      <c r="C10" s="186" t="s">
        <v>932</v>
      </c>
      <c r="D10" s="41">
        <v>207.2</v>
      </c>
      <c r="E10" s="41">
        <v>0</v>
      </c>
      <c r="F10" s="41">
        <v>0</v>
      </c>
      <c r="G10" s="23" t="s">
        <v>1036</v>
      </c>
    </row>
    <row r="11" spans="1:7" s="24" customFormat="1" ht="31.5" customHeight="1">
      <c r="A11" s="25">
        <v>3</v>
      </c>
      <c r="B11" s="139" t="s">
        <v>76</v>
      </c>
      <c r="C11" s="188"/>
      <c r="D11" s="67">
        <f>SUM(D12:D26)</f>
        <v>550000</v>
      </c>
      <c r="E11" s="67">
        <f>SUM(E12:E26)</f>
        <v>0</v>
      </c>
      <c r="F11" s="67">
        <f>SUM(F12:F26)</f>
        <v>0</v>
      </c>
      <c r="G11" s="69"/>
    </row>
    <row r="12" spans="1:7" s="16" customFormat="1" ht="188.25" customHeight="1">
      <c r="A12" s="21"/>
      <c r="B12" s="11" t="s">
        <v>560</v>
      </c>
      <c r="C12" s="186" t="s">
        <v>146</v>
      </c>
      <c r="D12" s="41">
        <v>273542.5</v>
      </c>
      <c r="E12" s="41">
        <v>0</v>
      </c>
      <c r="F12" s="41">
        <v>0</v>
      </c>
      <c r="G12" s="23" t="s">
        <v>1037</v>
      </c>
    </row>
    <row r="13" spans="1:7" s="45" customFormat="1" ht="157.5">
      <c r="A13" s="21"/>
      <c r="B13" s="11" t="s">
        <v>561</v>
      </c>
      <c r="C13" s="186" t="s">
        <v>147</v>
      </c>
      <c r="D13" s="41">
        <v>183249.1</v>
      </c>
      <c r="E13" s="41">
        <v>0</v>
      </c>
      <c r="F13" s="41">
        <v>0</v>
      </c>
      <c r="G13" s="23" t="s">
        <v>1123</v>
      </c>
    </row>
    <row r="14" spans="1:7" s="45" customFormat="1" ht="78.75">
      <c r="A14" s="21"/>
      <c r="B14" s="11" t="s">
        <v>562</v>
      </c>
      <c r="C14" s="186" t="s">
        <v>148</v>
      </c>
      <c r="D14" s="41">
        <v>49492.9</v>
      </c>
      <c r="E14" s="41">
        <v>0</v>
      </c>
      <c r="F14" s="41">
        <v>0</v>
      </c>
      <c r="G14" s="23" t="s">
        <v>1038</v>
      </c>
    </row>
    <row r="15" spans="1:7" s="45" customFormat="1" ht="62.25" customHeight="1">
      <c r="A15" s="21"/>
      <c r="B15" s="11" t="s">
        <v>563</v>
      </c>
      <c r="C15" s="186" t="s">
        <v>149</v>
      </c>
      <c r="D15" s="41">
        <v>2450.2</v>
      </c>
      <c r="E15" s="41">
        <v>0</v>
      </c>
      <c r="F15" s="41">
        <v>0</v>
      </c>
      <c r="G15" s="23" t="s">
        <v>1039</v>
      </c>
    </row>
    <row r="16" spans="1:7" s="45" customFormat="1" ht="78.75">
      <c r="A16" s="21"/>
      <c r="B16" s="11" t="s">
        <v>564</v>
      </c>
      <c r="C16" s="186" t="s">
        <v>150</v>
      </c>
      <c r="D16" s="41">
        <v>6081.4</v>
      </c>
      <c r="E16" s="41">
        <v>0</v>
      </c>
      <c r="F16" s="41">
        <v>0</v>
      </c>
      <c r="G16" s="23" t="s">
        <v>1040</v>
      </c>
    </row>
    <row r="17" spans="1:7" s="24" customFormat="1" ht="227.25" customHeight="1">
      <c r="A17" s="21"/>
      <c r="B17" s="11" t="s">
        <v>565</v>
      </c>
      <c r="C17" s="186" t="s">
        <v>566</v>
      </c>
      <c r="D17" s="41">
        <v>3989.8</v>
      </c>
      <c r="E17" s="41">
        <v>0</v>
      </c>
      <c r="F17" s="41">
        <v>0</v>
      </c>
      <c r="G17" s="23" t="s">
        <v>1041</v>
      </c>
    </row>
    <row r="18" spans="1:7" s="24" customFormat="1" ht="78.75">
      <c r="A18" s="21"/>
      <c r="B18" s="11" t="s">
        <v>567</v>
      </c>
      <c r="C18" s="186" t="s">
        <v>568</v>
      </c>
      <c r="D18" s="41">
        <v>1664.8</v>
      </c>
      <c r="E18" s="41">
        <v>0</v>
      </c>
      <c r="F18" s="41">
        <v>0</v>
      </c>
      <c r="G18" s="23" t="s">
        <v>1149</v>
      </c>
    </row>
    <row r="19" spans="1:7" s="24" customFormat="1" ht="114" customHeight="1">
      <c r="A19" s="21"/>
      <c r="B19" s="11" t="s">
        <v>569</v>
      </c>
      <c r="C19" s="186" t="s">
        <v>570</v>
      </c>
      <c r="D19" s="41">
        <f>3000+1000+2000+2100+1200</f>
        <v>9300</v>
      </c>
      <c r="E19" s="41">
        <v>0</v>
      </c>
      <c r="F19" s="41">
        <v>0</v>
      </c>
      <c r="G19" s="23" t="s">
        <v>1150</v>
      </c>
    </row>
    <row r="20" spans="1:7" s="24" customFormat="1" ht="270.75" customHeight="1">
      <c r="A20" s="21"/>
      <c r="B20" s="11" t="s">
        <v>571</v>
      </c>
      <c r="C20" s="186" t="s">
        <v>572</v>
      </c>
      <c r="D20" s="41">
        <v>1920</v>
      </c>
      <c r="E20" s="41">
        <v>0</v>
      </c>
      <c r="F20" s="41">
        <v>0</v>
      </c>
      <c r="G20" s="23" t="s">
        <v>1042</v>
      </c>
    </row>
    <row r="21" spans="1:7" s="24" customFormat="1" ht="147" customHeight="1">
      <c r="A21" s="25"/>
      <c r="B21" s="11" t="s">
        <v>135</v>
      </c>
      <c r="C21" s="186" t="s">
        <v>136</v>
      </c>
      <c r="D21" s="41">
        <v>3296.3</v>
      </c>
      <c r="E21" s="41">
        <v>0</v>
      </c>
      <c r="F21" s="41">
        <v>0</v>
      </c>
      <c r="G21" s="23" t="s">
        <v>1344</v>
      </c>
    </row>
    <row r="22" spans="1:7" s="24" customFormat="1" ht="49.5" customHeight="1">
      <c r="A22" s="21"/>
      <c r="B22" s="11" t="s">
        <v>309</v>
      </c>
      <c r="C22" s="186" t="s">
        <v>137</v>
      </c>
      <c r="D22" s="41">
        <v>5158.1</v>
      </c>
      <c r="E22" s="41">
        <v>0</v>
      </c>
      <c r="F22" s="41">
        <v>0</v>
      </c>
      <c r="G22" s="23" t="s">
        <v>1043</v>
      </c>
    </row>
    <row r="23" spans="1:7" s="24" customFormat="1" ht="220.5" customHeight="1">
      <c r="A23" s="25"/>
      <c r="B23" s="11" t="s">
        <v>573</v>
      </c>
      <c r="C23" s="186" t="s">
        <v>574</v>
      </c>
      <c r="D23" s="41">
        <v>3558.3</v>
      </c>
      <c r="E23" s="41">
        <v>0</v>
      </c>
      <c r="F23" s="41">
        <v>0</v>
      </c>
      <c r="G23" s="23" t="s">
        <v>1044</v>
      </c>
    </row>
    <row r="24" spans="1:7" s="24" customFormat="1" ht="95.25" customHeight="1">
      <c r="A24" s="21"/>
      <c r="B24" s="11" t="s">
        <v>575</v>
      </c>
      <c r="C24" s="186" t="s">
        <v>576</v>
      </c>
      <c r="D24" s="41">
        <v>376.1</v>
      </c>
      <c r="E24" s="41">
        <v>0</v>
      </c>
      <c r="F24" s="41">
        <v>0</v>
      </c>
      <c r="G24" s="23" t="s">
        <v>1045</v>
      </c>
    </row>
    <row r="25" spans="1:7" s="24" customFormat="1" ht="47.25" customHeight="1">
      <c r="A25" s="25"/>
      <c r="B25" s="11" t="s">
        <v>309</v>
      </c>
      <c r="C25" s="186" t="s">
        <v>133</v>
      </c>
      <c r="D25" s="41">
        <v>1420.5</v>
      </c>
      <c r="E25" s="41">
        <v>0</v>
      </c>
      <c r="F25" s="41">
        <v>0</v>
      </c>
      <c r="G25" s="23" t="s">
        <v>1363</v>
      </c>
    </row>
    <row r="26" spans="1:7" s="16" customFormat="1" ht="98.25" customHeight="1">
      <c r="A26" s="21"/>
      <c r="B26" s="11" t="s">
        <v>859</v>
      </c>
      <c r="C26" s="186" t="s">
        <v>860</v>
      </c>
      <c r="D26" s="41">
        <v>4500</v>
      </c>
      <c r="E26" s="41">
        <v>0</v>
      </c>
      <c r="F26" s="41">
        <v>0</v>
      </c>
      <c r="G26" s="23" t="s">
        <v>1046</v>
      </c>
    </row>
    <row r="27" spans="1:7" s="16" customFormat="1" ht="47.25" customHeight="1">
      <c r="A27" s="25">
        <v>4</v>
      </c>
      <c r="B27" s="139" t="s">
        <v>170</v>
      </c>
      <c r="C27" s="188"/>
      <c r="D27" s="67">
        <v>250000</v>
      </c>
      <c r="E27" s="67">
        <f>SUM(E28:E38)</f>
        <v>0</v>
      </c>
      <c r="F27" s="67">
        <f>SUM(F28:F38)</f>
        <v>0</v>
      </c>
      <c r="G27" s="69"/>
    </row>
    <row r="28" spans="1:7" s="16" customFormat="1" ht="98.25" customHeight="1">
      <c r="A28" s="25"/>
      <c r="B28" s="11" t="s">
        <v>180</v>
      </c>
      <c r="C28" s="186" t="s">
        <v>181</v>
      </c>
      <c r="D28" s="41">
        <v>2700.6</v>
      </c>
      <c r="E28" s="41">
        <v>0</v>
      </c>
      <c r="F28" s="41">
        <v>0</v>
      </c>
      <c r="G28" s="23" t="s">
        <v>194</v>
      </c>
    </row>
    <row r="29" spans="1:7" s="16" customFormat="1" ht="89.25" customHeight="1">
      <c r="A29" s="25"/>
      <c r="B29" s="11" t="s">
        <v>182</v>
      </c>
      <c r="C29" s="186" t="s">
        <v>183</v>
      </c>
      <c r="D29" s="41">
        <v>9795.1</v>
      </c>
      <c r="E29" s="41">
        <v>0</v>
      </c>
      <c r="F29" s="41">
        <v>0</v>
      </c>
      <c r="G29" s="23" t="s">
        <v>195</v>
      </c>
    </row>
    <row r="30" spans="1:7" s="16" customFormat="1" ht="66.75" customHeight="1">
      <c r="A30" s="25"/>
      <c r="B30" s="11" t="s">
        <v>184</v>
      </c>
      <c r="C30" s="186" t="s">
        <v>185</v>
      </c>
      <c r="D30" s="41">
        <v>1186.1</v>
      </c>
      <c r="E30" s="41">
        <v>0</v>
      </c>
      <c r="F30" s="41">
        <v>0</v>
      </c>
      <c r="G30" s="23" t="s">
        <v>196</v>
      </c>
    </row>
    <row r="31" spans="1:7" s="16" customFormat="1" ht="31.5">
      <c r="A31" s="25"/>
      <c r="B31" s="11" t="s">
        <v>186</v>
      </c>
      <c r="C31" s="186" t="s">
        <v>187</v>
      </c>
      <c r="D31" s="41">
        <v>150</v>
      </c>
      <c r="E31" s="41">
        <v>0</v>
      </c>
      <c r="F31" s="41">
        <v>0</v>
      </c>
      <c r="G31" s="23" t="s">
        <v>197</v>
      </c>
    </row>
    <row r="32" spans="1:7" s="16" customFormat="1" ht="47.25" customHeight="1">
      <c r="A32" s="25"/>
      <c r="B32" s="11" t="s">
        <v>188</v>
      </c>
      <c r="C32" s="186" t="s">
        <v>189</v>
      </c>
      <c r="D32" s="41">
        <v>10546.6</v>
      </c>
      <c r="E32" s="41">
        <v>0</v>
      </c>
      <c r="F32" s="41">
        <v>0</v>
      </c>
      <c r="G32" s="23" t="s">
        <v>1403</v>
      </c>
    </row>
    <row r="33" spans="1:7" s="16" customFormat="1" ht="66" customHeight="1">
      <c r="A33" s="25"/>
      <c r="B33" s="11" t="s">
        <v>190</v>
      </c>
      <c r="C33" s="186" t="s">
        <v>191</v>
      </c>
      <c r="D33" s="41">
        <v>270</v>
      </c>
      <c r="E33" s="41">
        <v>0</v>
      </c>
      <c r="F33" s="41">
        <v>0</v>
      </c>
      <c r="G33" s="23" t="s">
        <v>198</v>
      </c>
    </row>
    <row r="34" spans="1:7" s="16" customFormat="1" ht="66.75" customHeight="1">
      <c r="A34" s="25"/>
      <c r="B34" s="11" t="s">
        <v>192</v>
      </c>
      <c r="C34" s="186" t="s">
        <v>193</v>
      </c>
      <c r="D34" s="41">
        <v>108612.7</v>
      </c>
      <c r="E34" s="41">
        <v>0</v>
      </c>
      <c r="F34" s="41">
        <v>0</v>
      </c>
      <c r="G34" s="23" t="s">
        <v>199</v>
      </c>
    </row>
    <row r="35" spans="1:7" s="16" customFormat="1" ht="31.5">
      <c r="A35" s="25"/>
      <c r="B35" s="11" t="s">
        <v>192</v>
      </c>
      <c r="C35" s="186" t="s">
        <v>193</v>
      </c>
      <c r="D35" s="41">
        <v>12866</v>
      </c>
      <c r="E35" s="41">
        <v>0</v>
      </c>
      <c r="F35" s="41">
        <v>0</v>
      </c>
      <c r="G35" s="23" t="s">
        <v>200</v>
      </c>
    </row>
    <row r="36" spans="1:7" s="16" customFormat="1" ht="63">
      <c r="A36" s="25"/>
      <c r="B36" s="11" t="s">
        <v>201</v>
      </c>
      <c r="C36" s="186" t="s">
        <v>202</v>
      </c>
      <c r="D36" s="41">
        <v>100000</v>
      </c>
      <c r="E36" s="41">
        <v>0</v>
      </c>
      <c r="F36" s="41">
        <v>0</v>
      </c>
      <c r="G36" s="23" t="s">
        <v>1404</v>
      </c>
    </row>
    <row r="37" spans="1:7" s="16" customFormat="1" ht="47.25">
      <c r="A37" s="25"/>
      <c r="B37" s="11" t="s">
        <v>204</v>
      </c>
      <c r="C37" s="186" t="s">
        <v>203</v>
      </c>
      <c r="D37" s="41">
        <v>3365.1</v>
      </c>
      <c r="E37" s="41">
        <v>0</v>
      </c>
      <c r="F37" s="41">
        <v>0</v>
      </c>
      <c r="G37" s="23" t="s">
        <v>205</v>
      </c>
    </row>
    <row r="38" spans="1:7" s="16" customFormat="1" ht="31.5">
      <c r="A38" s="25"/>
      <c r="B38" s="11" t="s">
        <v>206</v>
      </c>
      <c r="C38" s="186" t="s">
        <v>203</v>
      </c>
      <c r="D38" s="41">
        <v>507.8</v>
      </c>
      <c r="E38" s="41">
        <v>0</v>
      </c>
      <c r="F38" s="41">
        <v>0</v>
      </c>
      <c r="G38" s="23" t="s">
        <v>1405</v>
      </c>
    </row>
    <row r="39" spans="1:7" s="16" customFormat="1" ht="31.5" customHeight="1">
      <c r="A39" s="25">
        <v>5</v>
      </c>
      <c r="B39" s="139" t="s">
        <v>51</v>
      </c>
      <c r="C39" s="188"/>
      <c r="D39" s="67">
        <f>SUM(D40:D43)</f>
        <v>22189.4</v>
      </c>
      <c r="E39" s="67">
        <f>SUM(E40:E43)</f>
        <v>0</v>
      </c>
      <c r="F39" s="67">
        <f>SUM(F40:F43)</f>
        <v>0</v>
      </c>
      <c r="G39" s="69"/>
    </row>
    <row r="40" spans="1:7" s="24" customFormat="1" ht="47.25">
      <c r="A40" s="25"/>
      <c r="B40" s="11" t="s">
        <v>25</v>
      </c>
      <c r="C40" s="186" t="s">
        <v>165</v>
      </c>
      <c r="D40" s="41">
        <v>1689.4</v>
      </c>
      <c r="E40" s="41">
        <v>0</v>
      </c>
      <c r="F40" s="41">
        <v>0</v>
      </c>
      <c r="G40" s="23" t="s">
        <v>1047</v>
      </c>
    </row>
    <row r="41" spans="1:7" s="24" customFormat="1" ht="47.25">
      <c r="A41" s="25"/>
      <c r="B41" s="11" t="s">
        <v>713</v>
      </c>
      <c r="C41" s="186" t="s">
        <v>714</v>
      </c>
      <c r="D41" s="41">
        <v>500</v>
      </c>
      <c r="E41" s="41">
        <v>0</v>
      </c>
      <c r="F41" s="41">
        <v>0</v>
      </c>
      <c r="G41" s="23" t="s">
        <v>1048</v>
      </c>
    </row>
    <row r="42" spans="1:7" s="24" customFormat="1" ht="47.25">
      <c r="A42" s="25"/>
      <c r="B42" s="11" t="s">
        <v>30</v>
      </c>
      <c r="C42" s="186" t="s">
        <v>165</v>
      </c>
      <c r="D42" s="41">
        <v>10000</v>
      </c>
      <c r="E42" s="41">
        <v>0</v>
      </c>
      <c r="F42" s="41">
        <v>0</v>
      </c>
      <c r="G42" s="23" t="s">
        <v>1049</v>
      </c>
    </row>
    <row r="43" spans="1:7" s="24" customFormat="1" ht="47.25">
      <c r="A43" s="25"/>
      <c r="B43" s="11" t="s">
        <v>30</v>
      </c>
      <c r="C43" s="186" t="s">
        <v>165</v>
      </c>
      <c r="D43" s="41">
        <v>10000</v>
      </c>
      <c r="E43" s="41">
        <v>0</v>
      </c>
      <c r="F43" s="41">
        <v>0</v>
      </c>
      <c r="G43" s="23" t="s">
        <v>1050</v>
      </c>
    </row>
    <row r="44" spans="1:7" s="16" customFormat="1" ht="31.5" customHeight="1">
      <c r="A44" s="25">
        <v>6</v>
      </c>
      <c r="B44" s="139" t="s">
        <v>18</v>
      </c>
      <c r="C44" s="188"/>
      <c r="D44" s="67">
        <f>D45</f>
        <v>2552.4</v>
      </c>
      <c r="E44" s="67">
        <f>E45</f>
        <v>0</v>
      </c>
      <c r="F44" s="67">
        <f>F45</f>
        <v>0</v>
      </c>
      <c r="G44" s="69"/>
    </row>
    <row r="45" spans="1:7" s="16" customFormat="1" ht="63.75" customHeight="1">
      <c r="A45" s="86"/>
      <c r="B45" s="11" t="s">
        <v>1421</v>
      </c>
      <c r="C45" s="186" t="s">
        <v>976</v>
      </c>
      <c r="D45" s="41">
        <v>2552.4</v>
      </c>
      <c r="E45" s="41">
        <v>0</v>
      </c>
      <c r="F45" s="41">
        <v>0</v>
      </c>
      <c r="G45" s="23" t="s">
        <v>1406</v>
      </c>
    </row>
    <row r="46" spans="1:7" s="45" customFormat="1" ht="15.75" customHeight="1">
      <c r="A46" s="25">
        <v>7</v>
      </c>
      <c r="B46" s="139" t="s">
        <v>44</v>
      </c>
      <c r="C46" s="188"/>
      <c r="D46" s="67">
        <f>SUM(D47:D47)</f>
        <v>1990</v>
      </c>
      <c r="E46" s="67">
        <f>SUM(E47:E47)</f>
        <v>0</v>
      </c>
      <c r="F46" s="67">
        <f>SUM(F47:F47)</f>
        <v>0</v>
      </c>
      <c r="G46" s="69"/>
    </row>
    <row r="47" spans="1:7" s="45" customFormat="1" ht="114.75" customHeight="1">
      <c r="A47" s="15"/>
      <c r="B47" s="11" t="s">
        <v>25</v>
      </c>
      <c r="C47" s="186" t="s">
        <v>42</v>
      </c>
      <c r="D47" s="41">
        <v>1990</v>
      </c>
      <c r="E47" s="41">
        <v>0</v>
      </c>
      <c r="F47" s="41">
        <v>0</v>
      </c>
      <c r="G47" s="23" t="s">
        <v>1343</v>
      </c>
    </row>
    <row r="48" spans="1:7" s="45" customFormat="1" ht="31.5" customHeight="1">
      <c r="A48" s="25">
        <v>8</v>
      </c>
      <c r="B48" s="139" t="s">
        <v>19</v>
      </c>
      <c r="C48" s="188"/>
      <c r="D48" s="67">
        <f>SUM(D49:D50)</f>
        <v>1886.6</v>
      </c>
      <c r="E48" s="67">
        <f>SUM(E49:E50)</f>
        <v>183025.4</v>
      </c>
      <c r="F48" s="67">
        <f>SUM(F49:F50)</f>
        <v>0</v>
      </c>
      <c r="G48" s="69"/>
    </row>
    <row r="49" spans="1:7" s="45" customFormat="1" ht="47.25">
      <c r="A49" s="15"/>
      <c r="B49" s="11" t="s">
        <v>106</v>
      </c>
      <c r="C49" s="186" t="s">
        <v>242</v>
      </c>
      <c r="D49" s="41">
        <f>1886.6</f>
        <v>1886.6</v>
      </c>
      <c r="E49" s="41">
        <v>0</v>
      </c>
      <c r="F49" s="41">
        <v>0</v>
      </c>
      <c r="G49" s="23" t="s">
        <v>1051</v>
      </c>
    </row>
    <row r="50" spans="1:7" s="45" customFormat="1" ht="156.75" customHeight="1">
      <c r="A50" s="15"/>
      <c r="B50" s="11" t="s">
        <v>978</v>
      </c>
      <c r="C50" s="186" t="s">
        <v>412</v>
      </c>
      <c r="D50" s="41">
        <v>0</v>
      </c>
      <c r="E50" s="41">
        <f>183749.4-724</f>
        <v>183025.4</v>
      </c>
      <c r="F50" s="41">
        <v>0</v>
      </c>
      <c r="G50" s="23" t="s">
        <v>1028</v>
      </c>
    </row>
    <row r="51" spans="1:7" s="45" customFormat="1" ht="31.5" customHeight="1">
      <c r="A51" s="25">
        <v>9</v>
      </c>
      <c r="B51" s="139" t="s">
        <v>99</v>
      </c>
      <c r="C51" s="188"/>
      <c r="D51" s="67">
        <f>SUM(D52:D54)</f>
        <v>24600</v>
      </c>
      <c r="E51" s="67">
        <f>SUM(E52:E54)</f>
        <v>0</v>
      </c>
      <c r="F51" s="67">
        <f>SUM(F52:F54)</f>
        <v>0</v>
      </c>
      <c r="G51" s="69"/>
    </row>
    <row r="52" spans="1:7" s="16" customFormat="1" ht="113.25" customHeight="1">
      <c r="A52" s="94"/>
      <c r="B52" s="11" t="s">
        <v>645</v>
      </c>
      <c r="C52" s="186" t="s">
        <v>646</v>
      </c>
      <c r="D52" s="41">
        <v>23800</v>
      </c>
      <c r="E52" s="41">
        <v>0</v>
      </c>
      <c r="F52" s="41">
        <v>0</v>
      </c>
      <c r="G52" s="23" t="s">
        <v>1402</v>
      </c>
    </row>
    <row r="53" spans="1:7" s="16" customFormat="1" ht="84.75" customHeight="1">
      <c r="A53" s="94"/>
      <c r="B53" s="11" t="s">
        <v>647</v>
      </c>
      <c r="C53" s="186" t="s">
        <v>154</v>
      </c>
      <c r="D53" s="41">
        <v>700</v>
      </c>
      <c r="E53" s="41">
        <v>0</v>
      </c>
      <c r="F53" s="41">
        <v>0</v>
      </c>
      <c r="G53" s="23" t="s">
        <v>1052</v>
      </c>
    </row>
    <row r="54" spans="1:7" s="16" customFormat="1" ht="48" customHeight="1">
      <c r="A54" s="94"/>
      <c r="B54" s="11" t="s">
        <v>648</v>
      </c>
      <c r="C54" s="186" t="s">
        <v>100</v>
      </c>
      <c r="D54" s="41">
        <v>100</v>
      </c>
      <c r="E54" s="41">
        <v>0</v>
      </c>
      <c r="F54" s="41">
        <v>0</v>
      </c>
      <c r="G54" s="23" t="s">
        <v>1053</v>
      </c>
    </row>
    <row r="55" spans="1:7" s="16" customFormat="1" ht="31.5" customHeight="1">
      <c r="A55" s="21">
        <v>10</v>
      </c>
      <c r="B55" s="139" t="s">
        <v>446</v>
      </c>
      <c r="C55" s="188"/>
      <c r="D55" s="67">
        <f>D56</f>
        <v>1624</v>
      </c>
      <c r="E55" s="67">
        <f>E56</f>
        <v>0</v>
      </c>
      <c r="F55" s="67">
        <f>F56</f>
        <v>0</v>
      </c>
      <c r="G55" s="69"/>
    </row>
    <row r="56" spans="1:7" s="16" customFormat="1" ht="94.5">
      <c r="A56" s="112"/>
      <c r="B56" s="11" t="s">
        <v>447</v>
      </c>
      <c r="C56" s="186" t="s">
        <v>448</v>
      </c>
      <c r="D56" s="41">
        <v>1624</v>
      </c>
      <c r="E56" s="41">
        <v>0</v>
      </c>
      <c r="F56" s="41">
        <v>0</v>
      </c>
      <c r="G56" s="23" t="s">
        <v>1054</v>
      </c>
    </row>
    <row r="57" spans="1:7" s="45" customFormat="1" ht="15.75" customHeight="1">
      <c r="A57" s="113">
        <v>11</v>
      </c>
      <c r="B57" s="139" t="s">
        <v>63</v>
      </c>
      <c r="C57" s="188"/>
      <c r="D57" s="67">
        <f>D58</f>
        <v>3794</v>
      </c>
      <c r="E57" s="67">
        <f>E58</f>
        <v>0</v>
      </c>
      <c r="F57" s="67">
        <f>F58</f>
        <v>0</v>
      </c>
      <c r="G57" s="69"/>
    </row>
    <row r="58" spans="1:7" s="45" customFormat="1" ht="47.25">
      <c r="A58" s="122"/>
      <c r="B58" s="11" t="s">
        <v>833</v>
      </c>
      <c r="C58" s="186" t="s">
        <v>834</v>
      </c>
      <c r="D58" s="41">
        <v>3794</v>
      </c>
      <c r="E58" s="41">
        <v>0</v>
      </c>
      <c r="F58" s="41">
        <v>0</v>
      </c>
      <c r="G58" s="23" t="s">
        <v>1361</v>
      </c>
    </row>
    <row r="59" spans="1:7" s="45" customFormat="1" ht="31.5" customHeight="1">
      <c r="A59" s="25">
        <v>12</v>
      </c>
      <c r="B59" s="139" t="s">
        <v>104</v>
      </c>
      <c r="C59" s="188"/>
      <c r="D59" s="67">
        <f>SUM(D60:D65)</f>
        <v>12684.1</v>
      </c>
      <c r="E59" s="67">
        <f>SUM(E60:E65)</f>
        <v>0</v>
      </c>
      <c r="F59" s="67">
        <f>SUM(F60:F65)</f>
        <v>0</v>
      </c>
      <c r="G59" s="69"/>
    </row>
    <row r="60" spans="1:7" s="16" customFormat="1" ht="62.25" customHeight="1">
      <c r="A60" s="94"/>
      <c r="B60" s="11" t="s">
        <v>547</v>
      </c>
      <c r="C60" s="186" t="s">
        <v>548</v>
      </c>
      <c r="D60" s="41">
        <v>8455</v>
      </c>
      <c r="E60" s="41">
        <v>0</v>
      </c>
      <c r="F60" s="41">
        <v>0</v>
      </c>
      <c r="G60" s="23" t="s">
        <v>1055</v>
      </c>
    </row>
    <row r="61" spans="1:7" s="16" customFormat="1" ht="93" customHeight="1">
      <c r="A61" s="94"/>
      <c r="B61" s="11" t="s">
        <v>82</v>
      </c>
      <c r="C61" s="186" t="s">
        <v>549</v>
      </c>
      <c r="D61" s="41">
        <v>56.5</v>
      </c>
      <c r="E61" s="41">
        <v>0</v>
      </c>
      <c r="F61" s="41">
        <v>0</v>
      </c>
      <c r="G61" s="23" t="s">
        <v>1056</v>
      </c>
    </row>
    <row r="62" spans="1:7" s="45" customFormat="1" ht="80.25" customHeight="1">
      <c r="A62" s="21"/>
      <c r="B62" s="11" t="s">
        <v>550</v>
      </c>
      <c r="C62" s="186" t="s">
        <v>551</v>
      </c>
      <c r="D62" s="41">
        <v>389.1</v>
      </c>
      <c r="E62" s="41">
        <v>0</v>
      </c>
      <c r="F62" s="41">
        <v>0</v>
      </c>
      <c r="G62" s="23" t="s">
        <v>1057</v>
      </c>
    </row>
    <row r="63" spans="1:7" s="45" customFormat="1" ht="190.5" customHeight="1">
      <c r="A63" s="25"/>
      <c r="B63" s="11" t="s">
        <v>25</v>
      </c>
      <c r="C63" s="186" t="s">
        <v>552</v>
      </c>
      <c r="D63" s="41">
        <v>379.5</v>
      </c>
      <c r="E63" s="41">
        <v>0</v>
      </c>
      <c r="F63" s="41">
        <v>0</v>
      </c>
      <c r="G63" s="23" t="s">
        <v>1058</v>
      </c>
    </row>
    <row r="64" spans="1:7" s="45" customFormat="1" ht="164.25" customHeight="1">
      <c r="A64" s="25"/>
      <c r="B64" s="11" t="s">
        <v>25</v>
      </c>
      <c r="C64" s="186" t="s">
        <v>553</v>
      </c>
      <c r="D64" s="41">
        <v>2783.5</v>
      </c>
      <c r="E64" s="41">
        <v>0</v>
      </c>
      <c r="F64" s="41">
        <v>0</v>
      </c>
      <c r="G64" s="23" t="s">
        <v>1059</v>
      </c>
    </row>
    <row r="65" spans="1:7" s="45" customFormat="1" ht="130.5" customHeight="1">
      <c r="A65" s="25"/>
      <c r="B65" s="11" t="s">
        <v>25</v>
      </c>
      <c r="C65" s="186" t="s">
        <v>105</v>
      </c>
      <c r="D65" s="41">
        <v>620.5</v>
      </c>
      <c r="E65" s="41">
        <v>0</v>
      </c>
      <c r="F65" s="41">
        <v>0</v>
      </c>
      <c r="G65" s="23" t="s">
        <v>1151</v>
      </c>
    </row>
    <row r="66" spans="1:7" s="24" customFormat="1" ht="31.5" customHeight="1">
      <c r="A66" s="25">
        <v>13</v>
      </c>
      <c r="B66" s="139" t="s">
        <v>101</v>
      </c>
      <c r="C66" s="188"/>
      <c r="D66" s="67">
        <f>SUM(D67:D71)</f>
        <v>17232.4</v>
      </c>
      <c r="E66" s="67">
        <f>SUM(E67:E71)</f>
        <v>0</v>
      </c>
      <c r="F66" s="67">
        <f>SUM(F67:F71)</f>
        <v>0</v>
      </c>
      <c r="G66" s="69"/>
    </row>
    <row r="67" spans="1:7" s="117" customFormat="1" ht="78.75" customHeight="1">
      <c r="A67" s="185"/>
      <c r="B67" s="11" t="s">
        <v>650</v>
      </c>
      <c r="C67" s="186" t="s">
        <v>651</v>
      </c>
      <c r="D67" s="41">
        <v>10000</v>
      </c>
      <c r="E67" s="41">
        <v>0</v>
      </c>
      <c r="F67" s="41">
        <v>0</v>
      </c>
      <c r="G67" s="23" t="s">
        <v>1060</v>
      </c>
    </row>
    <row r="68" spans="1:7" s="117" customFormat="1" ht="251.25" customHeight="1">
      <c r="A68" s="110"/>
      <c r="B68" s="11" t="s">
        <v>102</v>
      </c>
      <c r="C68" s="186" t="s">
        <v>653</v>
      </c>
      <c r="D68" s="41">
        <v>57</v>
      </c>
      <c r="E68" s="41">
        <v>0</v>
      </c>
      <c r="F68" s="41">
        <v>0</v>
      </c>
      <c r="G68" s="23" t="s">
        <v>1061</v>
      </c>
    </row>
    <row r="69" spans="1:7" s="117" customFormat="1" ht="159.75" customHeight="1">
      <c r="A69" s="110"/>
      <c r="B69" s="11" t="s">
        <v>103</v>
      </c>
      <c r="C69" s="186" t="s">
        <v>654</v>
      </c>
      <c r="D69" s="41">
        <v>25</v>
      </c>
      <c r="E69" s="41">
        <v>0</v>
      </c>
      <c r="F69" s="41">
        <v>0</v>
      </c>
      <c r="G69" s="23" t="s">
        <v>1062</v>
      </c>
    </row>
    <row r="70" spans="1:7" s="117" customFormat="1" ht="47.25">
      <c r="A70" s="110"/>
      <c r="B70" s="11" t="s">
        <v>82</v>
      </c>
      <c r="C70" s="186" t="s">
        <v>655</v>
      </c>
      <c r="D70" s="41">
        <v>430</v>
      </c>
      <c r="E70" s="41">
        <v>0</v>
      </c>
      <c r="F70" s="41">
        <v>0</v>
      </c>
      <c r="G70" s="23" t="s">
        <v>1381</v>
      </c>
    </row>
    <row r="71" spans="1:7" s="111" customFormat="1" ht="78.75">
      <c r="A71" s="110"/>
      <c r="B71" s="11" t="s">
        <v>656</v>
      </c>
      <c r="C71" s="186" t="s">
        <v>652</v>
      </c>
      <c r="D71" s="41">
        <v>6720.4</v>
      </c>
      <c r="E71" s="41">
        <v>0</v>
      </c>
      <c r="F71" s="41">
        <v>0</v>
      </c>
      <c r="G71" s="23" t="s">
        <v>1382</v>
      </c>
    </row>
    <row r="72" spans="1:7" s="16" customFormat="1" ht="31.5" customHeight="1">
      <c r="A72" s="25">
        <v>14</v>
      </c>
      <c r="B72" s="139" t="s">
        <v>113</v>
      </c>
      <c r="C72" s="188"/>
      <c r="D72" s="67">
        <f>SUM(D73:D75)</f>
        <v>1281.9</v>
      </c>
      <c r="E72" s="67">
        <f>SUM(E73:E75)</f>
        <v>0</v>
      </c>
      <c r="F72" s="67">
        <f>SUM(F73:F75)</f>
        <v>0</v>
      </c>
      <c r="G72" s="69"/>
    </row>
    <row r="73" spans="1:7" s="16" customFormat="1" ht="81" customHeight="1">
      <c r="A73" s="106"/>
      <c r="B73" s="11" t="s">
        <v>1074</v>
      </c>
      <c r="C73" s="186" t="s">
        <v>1345</v>
      </c>
      <c r="D73" s="41">
        <v>311.9</v>
      </c>
      <c r="E73" s="41">
        <v>0</v>
      </c>
      <c r="F73" s="41">
        <v>0</v>
      </c>
      <c r="G73" s="23" t="s">
        <v>1063</v>
      </c>
    </row>
    <row r="74" spans="1:7" s="45" customFormat="1" ht="87" customHeight="1">
      <c r="A74" s="106"/>
      <c r="B74" s="11" t="s">
        <v>1075</v>
      </c>
      <c r="C74" s="186" t="s">
        <v>1346</v>
      </c>
      <c r="D74" s="41">
        <v>960</v>
      </c>
      <c r="E74" s="41">
        <v>0</v>
      </c>
      <c r="F74" s="41">
        <v>0</v>
      </c>
      <c r="G74" s="23" t="s">
        <v>1064</v>
      </c>
    </row>
    <row r="75" spans="1:7" s="45" customFormat="1" ht="111" customHeight="1">
      <c r="A75" s="106"/>
      <c r="B75" s="11" t="s">
        <v>1076</v>
      </c>
      <c r="C75" s="186" t="s">
        <v>115</v>
      </c>
      <c r="D75" s="41">
        <v>10</v>
      </c>
      <c r="E75" s="41">
        <v>0</v>
      </c>
      <c r="F75" s="41">
        <v>0</v>
      </c>
      <c r="G75" s="23" t="s">
        <v>1065</v>
      </c>
    </row>
    <row r="76" spans="1:7" s="16" customFormat="1" ht="31.5" customHeight="1">
      <c r="A76" s="25">
        <v>15</v>
      </c>
      <c r="B76" s="139" t="s">
        <v>832</v>
      </c>
      <c r="C76" s="188"/>
      <c r="D76" s="67">
        <f>SUM(D77:D88)</f>
        <v>13015.280000000002</v>
      </c>
      <c r="E76" s="67">
        <f>SUM(E77:E88)</f>
        <v>0</v>
      </c>
      <c r="F76" s="67">
        <f>SUM(F77:F88)</f>
        <v>0</v>
      </c>
      <c r="G76" s="69"/>
    </row>
    <row r="77" spans="1:7" s="16" customFormat="1" ht="125.25" customHeight="1">
      <c r="A77" s="140"/>
      <c r="B77" s="11" t="s">
        <v>1077</v>
      </c>
      <c r="C77" s="186" t="s">
        <v>878</v>
      </c>
      <c r="D77" s="41">
        <v>4696.3</v>
      </c>
      <c r="E77" s="41">
        <v>0</v>
      </c>
      <c r="F77" s="41">
        <v>0</v>
      </c>
      <c r="G77" s="23" t="s">
        <v>1066</v>
      </c>
    </row>
    <row r="78" spans="1:7" s="45" customFormat="1" ht="81.75" customHeight="1">
      <c r="A78" s="140"/>
      <c r="B78" s="11" t="s">
        <v>1078</v>
      </c>
      <c r="C78" s="186" t="s">
        <v>878</v>
      </c>
      <c r="D78" s="41">
        <v>502.2</v>
      </c>
      <c r="E78" s="41">
        <v>0</v>
      </c>
      <c r="F78" s="41">
        <v>0</v>
      </c>
      <c r="G78" s="23" t="s">
        <v>1067</v>
      </c>
    </row>
    <row r="79" spans="1:7" s="45" customFormat="1" ht="47.25" customHeight="1">
      <c r="A79" s="140"/>
      <c r="B79" s="11" t="s">
        <v>1079</v>
      </c>
      <c r="C79" s="186" t="s">
        <v>879</v>
      </c>
      <c r="D79" s="41">
        <v>420</v>
      </c>
      <c r="E79" s="41">
        <v>0</v>
      </c>
      <c r="F79" s="41">
        <v>0</v>
      </c>
      <c r="G79" s="23" t="s">
        <v>1068</v>
      </c>
    </row>
    <row r="80" spans="1:7" s="45" customFormat="1" ht="224.25" customHeight="1">
      <c r="A80" s="140"/>
      <c r="B80" s="11" t="s">
        <v>1080</v>
      </c>
      <c r="C80" s="186" t="s">
        <v>880</v>
      </c>
      <c r="D80" s="41">
        <v>3158.1</v>
      </c>
      <c r="E80" s="41">
        <v>0</v>
      </c>
      <c r="F80" s="41">
        <v>0</v>
      </c>
      <c r="G80" s="23" t="s">
        <v>1073</v>
      </c>
    </row>
    <row r="81" spans="1:7" s="45" customFormat="1" ht="63">
      <c r="A81" s="140"/>
      <c r="B81" s="11" t="s">
        <v>1311</v>
      </c>
      <c r="C81" s="186" t="s">
        <v>1312</v>
      </c>
      <c r="D81" s="41">
        <v>200</v>
      </c>
      <c r="E81" s="41">
        <v>0</v>
      </c>
      <c r="F81" s="41">
        <v>0</v>
      </c>
      <c r="G81" s="23" t="s">
        <v>1313</v>
      </c>
    </row>
    <row r="82" spans="1:7" s="45" customFormat="1" ht="66" customHeight="1">
      <c r="A82" s="140"/>
      <c r="B82" s="11" t="s">
        <v>1081</v>
      </c>
      <c r="C82" s="186" t="s">
        <v>881</v>
      </c>
      <c r="D82" s="41">
        <v>785.7</v>
      </c>
      <c r="E82" s="41">
        <v>0</v>
      </c>
      <c r="F82" s="41">
        <v>0</v>
      </c>
      <c r="G82" s="23" t="s">
        <v>1069</v>
      </c>
    </row>
    <row r="83" spans="1:7" s="45" customFormat="1" ht="94.5" customHeight="1">
      <c r="A83" s="140"/>
      <c r="B83" s="11" t="s">
        <v>1082</v>
      </c>
      <c r="C83" s="186" t="s">
        <v>881</v>
      </c>
      <c r="D83" s="41">
        <v>2323</v>
      </c>
      <c r="E83" s="41">
        <v>0</v>
      </c>
      <c r="F83" s="41">
        <v>0</v>
      </c>
      <c r="G83" s="23" t="s">
        <v>1070</v>
      </c>
    </row>
    <row r="84" spans="1:7" s="24" customFormat="1" ht="48" customHeight="1">
      <c r="A84" s="140"/>
      <c r="B84" s="11" t="s">
        <v>1083</v>
      </c>
      <c r="C84" s="186" t="s">
        <v>882</v>
      </c>
      <c r="D84" s="41">
        <v>11.7</v>
      </c>
      <c r="E84" s="41">
        <v>0</v>
      </c>
      <c r="F84" s="41">
        <v>0</v>
      </c>
      <c r="G84" s="23" t="s">
        <v>1071</v>
      </c>
    </row>
    <row r="85" spans="1:7" s="72" customFormat="1" ht="62.25" customHeight="1">
      <c r="A85" s="140"/>
      <c r="B85" s="11" t="s">
        <v>1081</v>
      </c>
      <c r="C85" s="186" t="s">
        <v>881</v>
      </c>
      <c r="D85" s="41">
        <v>79</v>
      </c>
      <c r="E85" s="41">
        <v>0</v>
      </c>
      <c r="F85" s="41">
        <v>0</v>
      </c>
      <c r="G85" s="23" t="s">
        <v>1072</v>
      </c>
    </row>
    <row r="86" spans="1:7" s="24" customFormat="1" ht="55.5" customHeight="1">
      <c r="A86" s="140"/>
      <c r="B86" s="11" t="s">
        <v>1084</v>
      </c>
      <c r="C86" s="186" t="s">
        <v>883</v>
      </c>
      <c r="D86" s="41">
        <v>174.3</v>
      </c>
      <c r="E86" s="41">
        <v>0</v>
      </c>
      <c r="F86" s="41">
        <v>0</v>
      </c>
      <c r="G86" s="23" t="s">
        <v>1152</v>
      </c>
    </row>
    <row r="87" spans="1:7" s="24" customFormat="1" ht="63">
      <c r="A87" s="140"/>
      <c r="B87" s="11" t="s">
        <v>1356</v>
      </c>
      <c r="C87" s="186" t="s">
        <v>880</v>
      </c>
      <c r="D87" s="41">
        <v>213.28</v>
      </c>
      <c r="E87" s="41">
        <v>0</v>
      </c>
      <c r="F87" s="41">
        <v>0</v>
      </c>
      <c r="G87" s="23" t="s">
        <v>1357</v>
      </c>
    </row>
    <row r="88" spans="1:7" s="24" customFormat="1" ht="144" customHeight="1">
      <c r="A88" s="140"/>
      <c r="B88" s="11" t="s">
        <v>1358</v>
      </c>
      <c r="C88" s="186" t="s">
        <v>1359</v>
      </c>
      <c r="D88" s="41">
        <v>451.7</v>
      </c>
      <c r="E88" s="41">
        <v>0</v>
      </c>
      <c r="F88" s="41">
        <v>0</v>
      </c>
      <c r="G88" s="23" t="s">
        <v>1360</v>
      </c>
    </row>
    <row r="89" spans="1:7" s="16" customFormat="1" ht="31.5" customHeight="1">
      <c r="A89" s="25">
        <v>16</v>
      </c>
      <c r="B89" s="139" t="s">
        <v>26</v>
      </c>
      <c r="C89" s="188"/>
      <c r="D89" s="67">
        <f>SUM(D90:D92)</f>
        <v>20521.9</v>
      </c>
      <c r="E89" s="67">
        <f>SUM(E90:E92)</f>
        <v>0</v>
      </c>
      <c r="F89" s="67">
        <f>SUM(F90:F92)</f>
        <v>0</v>
      </c>
      <c r="G89" s="69"/>
    </row>
    <row r="90" spans="1:7" s="16" customFormat="1" ht="47.25">
      <c r="A90" s="25"/>
      <c r="B90" s="11" t="s">
        <v>310</v>
      </c>
      <c r="C90" s="186" t="s">
        <v>884</v>
      </c>
      <c r="D90" s="41">
        <v>4130.6</v>
      </c>
      <c r="E90" s="41">
        <v>0</v>
      </c>
      <c r="F90" s="41">
        <v>0</v>
      </c>
      <c r="G90" s="23" t="s">
        <v>1085</v>
      </c>
    </row>
    <row r="91" spans="1:7" s="16" customFormat="1" ht="31.5" customHeight="1">
      <c r="A91" s="21"/>
      <c r="B91" s="11" t="s">
        <v>311</v>
      </c>
      <c r="C91" s="186" t="s">
        <v>885</v>
      </c>
      <c r="D91" s="41">
        <f>169.5+1243+339</f>
        <v>1751.5</v>
      </c>
      <c r="E91" s="41">
        <v>0</v>
      </c>
      <c r="F91" s="41">
        <v>0</v>
      </c>
      <c r="G91" s="23" t="s">
        <v>312</v>
      </c>
    </row>
    <row r="92" spans="1:7" s="24" customFormat="1" ht="63">
      <c r="A92" s="21"/>
      <c r="B92" s="11" t="s">
        <v>25</v>
      </c>
      <c r="C92" s="186" t="s">
        <v>313</v>
      </c>
      <c r="D92" s="41">
        <v>14639.8</v>
      </c>
      <c r="E92" s="41">
        <v>0</v>
      </c>
      <c r="F92" s="41">
        <v>0</v>
      </c>
      <c r="G92" s="23" t="s">
        <v>1086</v>
      </c>
    </row>
    <row r="93" spans="1:7" s="16" customFormat="1" ht="15.75" customHeight="1">
      <c r="A93" s="21">
        <v>17</v>
      </c>
      <c r="B93" s="139" t="s">
        <v>107</v>
      </c>
      <c r="C93" s="188"/>
      <c r="D93" s="67">
        <f>SUM(D94)</f>
        <v>30000</v>
      </c>
      <c r="E93" s="67">
        <f>SUM(E94)</f>
        <v>0</v>
      </c>
      <c r="F93" s="67">
        <f>SUM(F94)</f>
        <v>0</v>
      </c>
      <c r="G93" s="69"/>
    </row>
    <row r="94" spans="1:7" s="45" customFormat="1" ht="273.75" customHeight="1">
      <c r="A94" s="158"/>
      <c r="B94" s="11" t="s">
        <v>677</v>
      </c>
      <c r="C94" s="186" t="s">
        <v>678</v>
      </c>
      <c r="D94" s="41">
        <v>30000</v>
      </c>
      <c r="E94" s="41">
        <v>0</v>
      </c>
      <c r="F94" s="41">
        <v>0</v>
      </c>
      <c r="G94" s="23" t="s">
        <v>1383</v>
      </c>
    </row>
    <row r="95" spans="1:7" s="16" customFormat="1" ht="31.5" customHeight="1">
      <c r="A95" s="25">
        <v>18</v>
      </c>
      <c r="B95" s="139" t="s">
        <v>34</v>
      </c>
      <c r="C95" s="188"/>
      <c r="D95" s="67">
        <f>SUM(D96:D101)</f>
        <v>100000</v>
      </c>
      <c r="E95" s="67">
        <f>SUM(E96:E101)</f>
        <v>0</v>
      </c>
      <c r="F95" s="67">
        <f>SUM(F96:F101)</f>
        <v>0</v>
      </c>
      <c r="G95" s="69"/>
    </row>
    <row r="96" spans="1:7" s="16" customFormat="1" ht="47.25">
      <c r="A96" s="25"/>
      <c r="B96" s="11" t="s">
        <v>320</v>
      </c>
      <c r="C96" s="186" t="s">
        <v>321</v>
      </c>
      <c r="D96" s="41">
        <v>5205.7</v>
      </c>
      <c r="E96" s="41">
        <v>0</v>
      </c>
      <c r="F96" s="41">
        <v>0</v>
      </c>
      <c r="G96" s="23" t="s">
        <v>1407</v>
      </c>
    </row>
    <row r="97" spans="1:7" s="16" customFormat="1" ht="47.25">
      <c r="A97" s="25"/>
      <c r="B97" s="11" t="s">
        <v>322</v>
      </c>
      <c r="C97" s="186" t="s">
        <v>323</v>
      </c>
      <c r="D97" s="41">
        <v>13000</v>
      </c>
      <c r="E97" s="41">
        <v>0</v>
      </c>
      <c r="F97" s="41">
        <v>0</v>
      </c>
      <c r="G97" s="23" t="s">
        <v>1408</v>
      </c>
    </row>
    <row r="98" spans="1:7" s="16" customFormat="1" ht="63">
      <c r="A98" s="25"/>
      <c r="B98" s="11" t="s">
        <v>37</v>
      </c>
      <c r="C98" s="186" t="s">
        <v>38</v>
      </c>
      <c r="D98" s="41">
        <f>100000-83368.5</f>
        <v>16631.5</v>
      </c>
      <c r="E98" s="41">
        <v>0</v>
      </c>
      <c r="F98" s="41">
        <v>0</v>
      </c>
      <c r="G98" s="23" t="s">
        <v>1409</v>
      </c>
    </row>
    <row r="99" spans="1:7" s="16" customFormat="1" ht="63">
      <c r="A99" s="25"/>
      <c r="B99" s="11" t="s">
        <v>324</v>
      </c>
      <c r="C99" s="186" t="s">
        <v>325</v>
      </c>
      <c r="D99" s="41">
        <v>58894</v>
      </c>
      <c r="E99" s="41">
        <v>0</v>
      </c>
      <c r="F99" s="41">
        <v>0</v>
      </c>
      <c r="G99" s="23" t="s">
        <v>326</v>
      </c>
    </row>
    <row r="100" spans="1:7" s="16" customFormat="1" ht="63">
      <c r="A100" s="21"/>
      <c r="B100" s="11" t="s">
        <v>35</v>
      </c>
      <c r="C100" s="186" t="s">
        <v>327</v>
      </c>
      <c r="D100" s="41">
        <v>5000</v>
      </c>
      <c r="E100" s="41">
        <v>0</v>
      </c>
      <c r="F100" s="41">
        <v>0</v>
      </c>
      <c r="G100" s="23" t="s">
        <v>1410</v>
      </c>
    </row>
    <row r="101" spans="1:7" s="24" customFormat="1" ht="31.5">
      <c r="A101" s="21"/>
      <c r="B101" s="11" t="s">
        <v>328</v>
      </c>
      <c r="C101" s="186" t="s">
        <v>329</v>
      </c>
      <c r="D101" s="41">
        <v>1268.8</v>
      </c>
      <c r="E101" s="41">
        <v>0</v>
      </c>
      <c r="F101" s="41">
        <v>0</v>
      </c>
      <c r="G101" s="23" t="s">
        <v>1411</v>
      </c>
    </row>
    <row r="102" spans="1:7" s="45" customFormat="1" ht="31.5" customHeight="1">
      <c r="A102" s="25">
        <v>19</v>
      </c>
      <c r="B102" s="139" t="s">
        <v>43</v>
      </c>
      <c r="C102" s="188"/>
      <c r="D102" s="67">
        <f>SUM(D103:D103)</f>
        <v>822707.9</v>
      </c>
      <c r="E102" s="67">
        <f>SUM(E103:E103)</f>
        <v>0</v>
      </c>
      <c r="F102" s="67">
        <f>SUM(F103:F103)</f>
        <v>0</v>
      </c>
      <c r="G102" s="69"/>
    </row>
    <row r="103" spans="1:7" s="24" customFormat="1" ht="137.25" customHeight="1">
      <c r="A103" s="25"/>
      <c r="B103" s="11" t="s">
        <v>352</v>
      </c>
      <c r="C103" s="186" t="s">
        <v>48</v>
      </c>
      <c r="D103" s="41">
        <v>822707.9</v>
      </c>
      <c r="E103" s="41">
        <v>0</v>
      </c>
      <c r="F103" s="41">
        <v>0</v>
      </c>
      <c r="G103" s="23" t="s">
        <v>1087</v>
      </c>
    </row>
    <row r="104" spans="1:7" s="45" customFormat="1" ht="31.5" customHeight="1">
      <c r="A104" s="25">
        <v>20</v>
      </c>
      <c r="B104" s="139" t="s">
        <v>17</v>
      </c>
      <c r="C104" s="188"/>
      <c r="D104" s="67">
        <f>SUM(D105:D106)</f>
        <v>36468.600000000006</v>
      </c>
      <c r="E104" s="67">
        <f>SUM(E105:E106)</f>
        <v>0</v>
      </c>
      <c r="F104" s="67">
        <f>SUM(F105:F106)</f>
        <v>0</v>
      </c>
      <c r="G104" s="69"/>
    </row>
    <row r="105" spans="1:7" s="24" customFormat="1" ht="80.25" customHeight="1">
      <c r="A105" s="240"/>
      <c r="B105" s="241" t="s">
        <v>24</v>
      </c>
      <c r="C105" s="186" t="s">
        <v>264</v>
      </c>
      <c r="D105" s="41">
        <v>12305.7</v>
      </c>
      <c r="E105" s="41">
        <v>0</v>
      </c>
      <c r="F105" s="41">
        <v>0</v>
      </c>
      <c r="G105" s="243" t="s">
        <v>265</v>
      </c>
    </row>
    <row r="106" spans="1:7" s="24" customFormat="1" ht="15.75" customHeight="1">
      <c r="A106" s="240"/>
      <c r="B106" s="242"/>
      <c r="C106" s="186" t="s">
        <v>266</v>
      </c>
      <c r="D106" s="41">
        <v>24162.9</v>
      </c>
      <c r="E106" s="41">
        <v>0</v>
      </c>
      <c r="F106" s="41">
        <v>0</v>
      </c>
      <c r="G106" s="244"/>
    </row>
    <row r="107" spans="1:7" s="45" customFormat="1" ht="15.75" customHeight="1">
      <c r="A107" s="25">
        <v>21</v>
      </c>
      <c r="B107" s="139" t="s">
        <v>80</v>
      </c>
      <c r="C107" s="188"/>
      <c r="D107" s="67">
        <f>SUM(D108:D113)</f>
        <v>59376.799999999996</v>
      </c>
      <c r="E107" s="67">
        <f>SUM(E108:E113)</f>
        <v>0</v>
      </c>
      <c r="F107" s="67">
        <f>SUM(F108:F113)</f>
        <v>0</v>
      </c>
      <c r="G107" s="69"/>
    </row>
    <row r="108" spans="1:7" s="45" customFormat="1" ht="31.5">
      <c r="A108" s="21"/>
      <c r="B108" s="11" t="s">
        <v>25</v>
      </c>
      <c r="C108" s="186" t="s">
        <v>81</v>
      </c>
      <c r="D108" s="41">
        <v>1500</v>
      </c>
      <c r="E108" s="41">
        <v>0</v>
      </c>
      <c r="F108" s="41">
        <v>0</v>
      </c>
      <c r="G108" s="23" t="s">
        <v>1088</v>
      </c>
    </row>
    <row r="109" spans="1:7" s="16" customFormat="1" ht="63">
      <c r="A109" s="21"/>
      <c r="B109" s="11" t="s">
        <v>426</v>
      </c>
      <c r="C109" s="186" t="s">
        <v>427</v>
      </c>
      <c r="D109" s="41">
        <v>4100</v>
      </c>
      <c r="E109" s="41">
        <v>0</v>
      </c>
      <c r="F109" s="41">
        <v>0</v>
      </c>
      <c r="G109" s="23" t="s">
        <v>1089</v>
      </c>
    </row>
    <row r="110" spans="1:7" s="45" customFormat="1" ht="63">
      <c r="A110" s="21"/>
      <c r="B110" s="11" t="s">
        <v>428</v>
      </c>
      <c r="C110" s="186" t="s">
        <v>84</v>
      </c>
      <c r="D110" s="41">
        <v>21612</v>
      </c>
      <c r="E110" s="41">
        <v>0</v>
      </c>
      <c r="F110" s="41">
        <v>0</v>
      </c>
      <c r="G110" s="23" t="s">
        <v>1090</v>
      </c>
    </row>
    <row r="111" spans="1:7" s="45" customFormat="1" ht="78.75">
      <c r="A111" s="21"/>
      <c r="B111" s="11" t="s">
        <v>429</v>
      </c>
      <c r="C111" s="186" t="s">
        <v>168</v>
      </c>
      <c r="D111" s="41">
        <v>19272.1</v>
      </c>
      <c r="E111" s="41">
        <v>0</v>
      </c>
      <c r="F111" s="41">
        <v>0</v>
      </c>
      <c r="G111" s="23" t="s">
        <v>1091</v>
      </c>
    </row>
    <row r="112" spans="1:7" s="45" customFormat="1" ht="63">
      <c r="A112" s="21"/>
      <c r="B112" s="11" t="s">
        <v>89</v>
      </c>
      <c r="C112" s="186" t="s">
        <v>90</v>
      </c>
      <c r="D112" s="41">
        <v>1728.7</v>
      </c>
      <c r="E112" s="41">
        <v>0</v>
      </c>
      <c r="F112" s="41">
        <v>0</v>
      </c>
      <c r="G112" s="23" t="s">
        <v>1092</v>
      </c>
    </row>
    <row r="113" spans="1:7" s="24" customFormat="1" ht="110.25">
      <c r="A113" s="21"/>
      <c r="B113" s="11" t="s">
        <v>430</v>
      </c>
      <c r="C113" s="186" t="s">
        <v>86</v>
      </c>
      <c r="D113" s="41">
        <v>11164</v>
      </c>
      <c r="E113" s="41">
        <v>0</v>
      </c>
      <c r="F113" s="41">
        <v>0</v>
      </c>
      <c r="G113" s="23" t="s">
        <v>1093</v>
      </c>
    </row>
    <row r="114" spans="1:7" s="24" customFormat="1" ht="47.25" customHeight="1">
      <c r="A114" s="25">
        <v>22</v>
      </c>
      <c r="B114" s="139" t="s">
        <v>50</v>
      </c>
      <c r="C114" s="188"/>
      <c r="D114" s="67">
        <f>SUM(D115)</f>
        <v>1700</v>
      </c>
      <c r="E114" s="67">
        <f>SUM(E115)</f>
        <v>0</v>
      </c>
      <c r="F114" s="67">
        <f>SUM(F115)</f>
        <v>0</v>
      </c>
      <c r="G114" s="69"/>
    </row>
    <row r="115" spans="1:7" s="24" customFormat="1" ht="47.25">
      <c r="A115" s="25"/>
      <c r="B115" s="11" t="s">
        <v>282</v>
      </c>
      <c r="C115" s="186" t="s">
        <v>283</v>
      </c>
      <c r="D115" s="41">
        <v>1700</v>
      </c>
      <c r="E115" s="41">
        <v>0</v>
      </c>
      <c r="F115" s="41">
        <v>0</v>
      </c>
      <c r="G115" s="23" t="s">
        <v>284</v>
      </c>
    </row>
    <row r="116" spans="1:7" s="24" customFormat="1" ht="33.75" customHeight="1">
      <c r="A116" s="25">
        <v>23</v>
      </c>
      <c r="B116" s="139" t="s">
        <v>45</v>
      </c>
      <c r="C116" s="188"/>
      <c r="D116" s="67">
        <f>SUM(D117:D117)</f>
        <v>180000</v>
      </c>
      <c r="E116" s="67">
        <f>SUM(E117:E117)</f>
        <v>0</v>
      </c>
      <c r="F116" s="67">
        <f>SUM(F117:F117)</f>
        <v>0</v>
      </c>
      <c r="G116" s="69"/>
    </row>
    <row r="117" spans="1:7" s="24" customFormat="1" ht="154.5" customHeight="1">
      <c r="A117" s="21"/>
      <c r="B117" s="11" t="s">
        <v>349</v>
      </c>
      <c r="C117" s="186" t="s">
        <v>350</v>
      </c>
      <c r="D117" s="41">
        <v>180000</v>
      </c>
      <c r="E117" s="41">
        <v>0</v>
      </c>
      <c r="F117" s="41">
        <v>0</v>
      </c>
      <c r="G117" s="23" t="s">
        <v>1094</v>
      </c>
    </row>
    <row r="118" spans="1:7" s="24" customFormat="1" ht="15.75" customHeight="1">
      <c r="A118" s="25">
        <v>24</v>
      </c>
      <c r="B118" s="139" t="s">
        <v>112</v>
      </c>
      <c r="C118" s="67"/>
      <c r="D118" s="67">
        <f>SUM(D119:D146)</f>
        <v>449545.5000000001</v>
      </c>
      <c r="E118" s="67">
        <f>SUM(E119:E146)</f>
        <v>0</v>
      </c>
      <c r="F118" s="67">
        <f>SUM(F119:F146)</f>
        <v>0</v>
      </c>
      <c r="G118" s="69"/>
    </row>
    <row r="119" spans="1:7" s="16" customFormat="1" ht="45" customHeight="1">
      <c r="A119" s="189"/>
      <c r="B119" s="11" t="s">
        <v>25</v>
      </c>
      <c r="C119" s="40" t="s">
        <v>743</v>
      </c>
      <c r="D119" s="41">
        <v>6996.4</v>
      </c>
      <c r="E119" s="41">
        <v>0</v>
      </c>
      <c r="F119" s="41">
        <v>0</v>
      </c>
      <c r="G119" s="23" t="s">
        <v>1095</v>
      </c>
    </row>
    <row r="120" spans="1:7" s="16" customFormat="1" ht="95.25" customHeight="1">
      <c r="A120" s="189"/>
      <c r="B120" s="11" t="s">
        <v>25</v>
      </c>
      <c r="C120" s="40" t="s">
        <v>744</v>
      </c>
      <c r="D120" s="41">
        <v>2869.8</v>
      </c>
      <c r="E120" s="41">
        <v>0</v>
      </c>
      <c r="F120" s="41">
        <v>0</v>
      </c>
      <c r="G120" s="23" t="s">
        <v>1096</v>
      </c>
    </row>
    <row r="121" spans="1:7" s="16" customFormat="1" ht="48.75" customHeight="1">
      <c r="A121" s="189"/>
      <c r="B121" s="11" t="s">
        <v>25</v>
      </c>
      <c r="C121" s="40" t="s">
        <v>745</v>
      </c>
      <c r="D121" s="41">
        <v>4474.3</v>
      </c>
      <c r="E121" s="41">
        <v>0</v>
      </c>
      <c r="F121" s="41">
        <v>0</v>
      </c>
      <c r="G121" s="23" t="s">
        <v>1095</v>
      </c>
    </row>
    <row r="122" spans="1:7" s="16" customFormat="1" ht="99.75" customHeight="1">
      <c r="A122" s="86"/>
      <c r="B122" s="11" t="s">
        <v>25</v>
      </c>
      <c r="C122" s="40" t="s">
        <v>746</v>
      </c>
      <c r="D122" s="41">
        <v>497.1</v>
      </c>
      <c r="E122" s="41">
        <v>0</v>
      </c>
      <c r="F122" s="41">
        <v>0</v>
      </c>
      <c r="G122" s="23" t="s">
        <v>1097</v>
      </c>
    </row>
    <row r="123" spans="1:7" s="16" customFormat="1" ht="30" customHeight="1">
      <c r="A123" s="246"/>
      <c r="B123" s="241" t="s">
        <v>25</v>
      </c>
      <c r="C123" s="40" t="s">
        <v>747</v>
      </c>
      <c r="D123" s="41">
        <v>1007.2</v>
      </c>
      <c r="E123" s="41">
        <v>0</v>
      </c>
      <c r="F123" s="41">
        <v>0</v>
      </c>
      <c r="G123" s="243" t="s">
        <v>1098</v>
      </c>
    </row>
    <row r="124" spans="1:7" s="16" customFormat="1" ht="15.75" customHeight="1">
      <c r="A124" s="246"/>
      <c r="B124" s="242"/>
      <c r="C124" s="40" t="s">
        <v>748</v>
      </c>
      <c r="D124" s="41">
        <v>148.3</v>
      </c>
      <c r="E124" s="41">
        <v>0</v>
      </c>
      <c r="F124" s="41">
        <v>0</v>
      </c>
      <c r="G124" s="244"/>
    </row>
    <row r="125" spans="1:7" s="16" customFormat="1" ht="15.75" customHeight="1">
      <c r="A125" s="235"/>
      <c r="B125" s="241" t="s">
        <v>106</v>
      </c>
      <c r="C125" s="40" t="s">
        <v>749</v>
      </c>
      <c r="D125" s="41">
        <v>506.8</v>
      </c>
      <c r="E125" s="41">
        <v>0</v>
      </c>
      <c r="F125" s="41">
        <v>0</v>
      </c>
      <c r="G125" s="243" t="s">
        <v>1098</v>
      </c>
    </row>
    <row r="126" spans="1:7" s="16" customFormat="1" ht="15.75">
      <c r="A126" s="236"/>
      <c r="B126" s="247"/>
      <c r="C126" s="40" t="s">
        <v>750</v>
      </c>
      <c r="D126" s="41">
        <v>40.6</v>
      </c>
      <c r="E126" s="41">
        <v>0</v>
      </c>
      <c r="F126" s="41">
        <v>0</v>
      </c>
      <c r="G126" s="245"/>
    </row>
    <row r="127" spans="1:7" s="16" customFormat="1" ht="15.75">
      <c r="A127" s="237"/>
      <c r="B127" s="242"/>
      <c r="C127" s="40" t="s">
        <v>751</v>
      </c>
      <c r="D127" s="41">
        <v>1353.9</v>
      </c>
      <c r="E127" s="41">
        <v>0</v>
      </c>
      <c r="F127" s="41">
        <v>0</v>
      </c>
      <c r="G127" s="245"/>
    </row>
    <row r="128" spans="1:7" s="45" customFormat="1" ht="15.75">
      <c r="A128" s="43"/>
      <c r="B128" s="11" t="s">
        <v>28</v>
      </c>
      <c r="C128" s="40" t="s">
        <v>752</v>
      </c>
      <c r="D128" s="41">
        <v>73.5</v>
      </c>
      <c r="E128" s="41">
        <v>0</v>
      </c>
      <c r="F128" s="41">
        <v>0</v>
      </c>
      <c r="G128" s="244"/>
    </row>
    <row r="129" spans="1:7" s="24" customFormat="1" ht="126">
      <c r="A129" s="43"/>
      <c r="B129" s="11" t="s">
        <v>753</v>
      </c>
      <c r="C129" s="20" t="s">
        <v>754</v>
      </c>
      <c r="D129" s="41">
        <v>1312</v>
      </c>
      <c r="E129" s="41">
        <v>0</v>
      </c>
      <c r="F129" s="41">
        <v>0</v>
      </c>
      <c r="G129" s="23" t="s">
        <v>1099</v>
      </c>
    </row>
    <row r="130" spans="1:7" s="24" customFormat="1" ht="97.5" customHeight="1">
      <c r="A130" s="43"/>
      <c r="B130" s="11" t="s">
        <v>25</v>
      </c>
      <c r="C130" s="40" t="s">
        <v>755</v>
      </c>
      <c r="D130" s="41">
        <v>9914.2</v>
      </c>
      <c r="E130" s="41">
        <v>0</v>
      </c>
      <c r="F130" s="41">
        <v>0</v>
      </c>
      <c r="G130" s="23" t="s">
        <v>1100</v>
      </c>
    </row>
    <row r="131" spans="1:7" s="24" customFormat="1" ht="31.5">
      <c r="A131" s="235"/>
      <c r="B131" s="11" t="s">
        <v>25</v>
      </c>
      <c r="C131" s="40" t="s">
        <v>756</v>
      </c>
      <c r="D131" s="41">
        <v>1225.8</v>
      </c>
      <c r="E131" s="41">
        <v>0</v>
      </c>
      <c r="F131" s="41">
        <v>0</v>
      </c>
      <c r="G131" s="23" t="s">
        <v>1101</v>
      </c>
    </row>
    <row r="132" spans="1:7" s="24" customFormat="1" ht="31.5" customHeight="1">
      <c r="A132" s="237"/>
      <c r="B132" s="11"/>
      <c r="C132" s="40" t="s">
        <v>757</v>
      </c>
      <c r="D132" s="41">
        <v>130</v>
      </c>
      <c r="E132" s="41">
        <v>0</v>
      </c>
      <c r="F132" s="41">
        <v>0</v>
      </c>
      <c r="G132" s="23" t="s">
        <v>1103</v>
      </c>
    </row>
    <row r="133" spans="1:7" s="24" customFormat="1" ht="63" customHeight="1">
      <c r="A133" s="86"/>
      <c r="B133" s="11" t="s">
        <v>25</v>
      </c>
      <c r="C133" s="41" t="s">
        <v>758</v>
      </c>
      <c r="D133" s="41">
        <v>2435.8</v>
      </c>
      <c r="E133" s="41">
        <v>0</v>
      </c>
      <c r="F133" s="41">
        <v>0</v>
      </c>
      <c r="G133" s="23" t="s">
        <v>1102</v>
      </c>
    </row>
    <row r="134" spans="1:7" s="24" customFormat="1" ht="32.25" customHeight="1">
      <c r="A134" s="86"/>
      <c r="B134" s="11" t="s">
        <v>25</v>
      </c>
      <c r="C134" s="40" t="s">
        <v>759</v>
      </c>
      <c r="D134" s="41">
        <v>7.7</v>
      </c>
      <c r="E134" s="41">
        <v>0</v>
      </c>
      <c r="F134" s="41">
        <v>0</v>
      </c>
      <c r="G134" s="23" t="s">
        <v>1104</v>
      </c>
    </row>
    <row r="135" spans="1:7" s="24" customFormat="1" ht="31.5">
      <c r="A135" s="43"/>
      <c r="B135" s="11" t="s">
        <v>764</v>
      </c>
      <c r="C135" s="40" t="s">
        <v>765</v>
      </c>
      <c r="D135" s="41">
        <v>4905</v>
      </c>
      <c r="E135" s="41">
        <v>0</v>
      </c>
      <c r="F135" s="41">
        <v>0</v>
      </c>
      <c r="G135" s="23" t="s">
        <v>1105</v>
      </c>
    </row>
    <row r="136" spans="1:7" s="24" customFormat="1" ht="78.75">
      <c r="A136" s="43"/>
      <c r="B136" s="11" t="s">
        <v>766</v>
      </c>
      <c r="C136" s="40" t="s">
        <v>767</v>
      </c>
      <c r="D136" s="41">
        <v>1500</v>
      </c>
      <c r="E136" s="41">
        <v>0</v>
      </c>
      <c r="F136" s="41">
        <v>0</v>
      </c>
      <c r="G136" s="23" t="s">
        <v>1105</v>
      </c>
    </row>
    <row r="137" spans="1:7" s="24" customFormat="1" ht="64.5" customHeight="1">
      <c r="A137" s="43"/>
      <c r="B137" s="11" t="s">
        <v>82</v>
      </c>
      <c r="C137" s="40" t="s">
        <v>768</v>
      </c>
      <c r="D137" s="41">
        <v>1130</v>
      </c>
      <c r="E137" s="41">
        <v>0</v>
      </c>
      <c r="F137" s="41">
        <v>0</v>
      </c>
      <c r="G137" s="23" t="s">
        <v>1106</v>
      </c>
    </row>
    <row r="138" spans="1:7" s="24" customFormat="1" ht="98.25" customHeight="1">
      <c r="A138" s="43"/>
      <c r="B138" s="11" t="s">
        <v>770</v>
      </c>
      <c r="C138" s="40" t="s">
        <v>771</v>
      </c>
      <c r="D138" s="41">
        <v>282000</v>
      </c>
      <c r="E138" s="41">
        <v>0</v>
      </c>
      <c r="F138" s="41">
        <v>0</v>
      </c>
      <c r="G138" s="23" t="s">
        <v>1107</v>
      </c>
    </row>
    <row r="139" spans="1:7" s="24" customFormat="1" ht="162" customHeight="1">
      <c r="A139" s="248"/>
      <c r="B139" s="241" t="s">
        <v>772</v>
      </c>
      <c r="C139" s="40" t="s">
        <v>773</v>
      </c>
      <c r="D139" s="46">
        <v>36437.2</v>
      </c>
      <c r="E139" s="41">
        <v>0</v>
      </c>
      <c r="F139" s="41">
        <v>0</v>
      </c>
      <c r="G139" s="243" t="s">
        <v>1108</v>
      </c>
    </row>
    <row r="140" spans="1:7" s="24" customFormat="1" ht="15.75" customHeight="1">
      <c r="A140" s="249"/>
      <c r="B140" s="247"/>
      <c r="C140" s="40" t="s">
        <v>774</v>
      </c>
      <c r="D140" s="46">
        <v>58910.2</v>
      </c>
      <c r="E140" s="41">
        <v>0</v>
      </c>
      <c r="F140" s="41">
        <v>0</v>
      </c>
      <c r="G140" s="245"/>
    </row>
    <row r="141" spans="1:7" s="24" customFormat="1" ht="15.75" customHeight="1">
      <c r="A141" s="249"/>
      <c r="B141" s="247"/>
      <c r="C141" s="40" t="s">
        <v>775</v>
      </c>
      <c r="D141" s="46">
        <v>29467.9</v>
      </c>
      <c r="E141" s="41">
        <v>0</v>
      </c>
      <c r="F141" s="41">
        <v>0</v>
      </c>
      <c r="G141" s="245"/>
    </row>
    <row r="142" spans="1:7" s="24" customFormat="1" ht="15.75" customHeight="1">
      <c r="A142" s="249"/>
      <c r="B142" s="247"/>
      <c r="C142" s="40" t="s">
        <v>956</v>
      </c>
      <c r="D142" s="46">
        <v>458.4</v>
      </c>
      <c r="E142" s="41">
        <v>0</v>
      </c>
      <c r="F142" s="41">
        <v>0</v>
      </c>
      <c r="G142" s="245"/>
    </row>
    <row r="143" spans="1:7" s="24" customFormat="1" ht="15.75" customHeight="1">
      <c r="A143" s="249"/>
      <c r="B143" s="247"/>
      <c r="C143" s="40" t="s">
        <v>776</v>
      </c>
      <c r="D143" s="46">
        <v>266.2</v>
      </c>
      <c r="E143" s="41">
        <v>0</v>
      </c>
      <c r="F143" s="41">
        <v>0</v>
      </c>
      <c r="G143" s="245"/>
    </row>
    <row r="144" spans="1:7" s="24" customFormat="1" ht="15.75" customHeight="1">
      <c r="A144" s="250"/>
      <c r="B144" s="242"/>
      <c r="C144" s="40" t="s">
        <v>777</v>
      </c>
      <c r="D144" s="46">
        <v>1374.2</v>
      </c>
      <c r="E144" s="41">
        <v>0</v>
      </c>
      <c r="F144" s="41">
        <v>0</v>
      </c>
      <c r="G144" s="244"/>
    </row>
    <row r="145" spans="1:7" s="24" customFormat="1" ht="109.5" customHeight="1">
      <c r="A145" s="43"/>
      <c r="B145" s="11" t="s">
        <v>103</v>
      </c>
      <c r="C145" s="40" t="s">
        <v>779</v>
      </c>
      <c r="D145" s="41">
        <v>35</v>
      </c>
      <c r="E145" s="41">
        <v>0</v>
      </c>
      <c r="F145" s="41">
        <v>0</v>
      </c>
      <c r="G145" s="11" t="s">
        <v>1109</v>
      </c>
    </row>
    <row r="146" spans="1:7" s="24" customFormat="1" ht="63">
      <c r="A146" s="43"/>
      <c r="B146" s="11" t="s">
        <v>780</v>
      </c>
      <c r="C146" s="40" t="s">
        <v>946</v>
      </c>
      <c r="D146" s="41">
        <v>68</v>
      </c>
      <c r="E146" s="41">
        <v>0</v>
      </c>
      <c r="F146" s="41">
        <v>0</v>
      </c>
      <c r="G146" s="11" t="s">
        <v>1110</v>
      </c>
    </row>
    <row r="147" spans="1:7" s="24" customFormat="1" ht="31.5" customHeight="1">
      <c r="A147" s="25">
        <v>25</v>
      </c>
      <c r="B147" s="139" t="s">
        <v>117</v>
      </c>
      <c r="C147" s="181"/>
      <c r="D147" s="67">
        <f>SUM(D148:D154)</f>
        <v>121432.4</v>
      </c>
      <c r="E147" s="67">
        <f>SUM(E148:E153)</f>
        <v>0</v>
      </c>
      <c r="F147" s="67">
        <f>SUM(F148:F153)</f>
        <v>0</v>
      </c>
      <c r="G147" s="139"/>
    </row>
    <row r="148" spans="1:7" s="24" customFormat="1" ht="66.75" customHeight="1">
      <c r="A148" s="43"/>
      <c r="B148" s="11" t="s">
        <v>121</v>
      </c>
      <c r="C148" s="40" t="s">
        <v>122</v>
      </c>
      <c r="D148" s="41">
        <v>28300</v>
      </c>
      <c r="E148" s="41">
        <v>0</v>
      </c>
      <c r="F148" s="41">
        <v>0</v>
      </c>
      <c r="G148" s="11" t="s">
        <v>1111</v>
      </c>
    </row>
    <row r="149" spans="1:7" s="24" customFormat="1" ht="65.25" customHeight="1">
      <c r="A149" s="43"/>
      <c r="B149" s="11" t="s">
        <v>470</v>
      </c>
      <c r="C149" s="40" t="s">
        <v>471</v>
      </c>
      <c r="D149" s="41">
        <v>35477</v>
      </c>
      <c r="E149" s="41">
        <v>0</v>
      </c>
      <c r="F149" s="41">
        <v>0</v>
      </c>
      <c r="G149" s="11" t="s">
        <v>1112</v>
      </c>
    </row>
    <row r="150" spans="1:7" s="24" customFormat="1" ht="93" customHeight="1">
      <c r="A150" s="38"/>
      <c r="B150" s="11" t="s">
        <v>123</v>
      </c>
      <c r="C150" s="40" t="s">
        <v>472</v>
      </c>
      <c r="D150" s="41">
        <v>47257.5</v>
      </c>
      <c r="E150" s="41">
        <v>0</v>
      </c>
      <c r="F150" s="41">
        <v>0</v>
      </c>
      <c r="G150" s="11" t="s">
        <v>1113</v>
      </c>
    </row>
    <row r="151" spans="1:7" s="24" customFormat="1" ht="31.5" customHeight="1">
      <c r="A151" s="43"/>
      <c r="B151" s="11" t="s">
        <v>477</v>
      </c>
      <c r="C151" s="40" t="s">
        <v>478</v>
      </c>
      <c r="D151" s="41">
        <v>10000</v>
      </c>
      <c r="E151" s="41">
        <v>0</v>
      </c>
      <c r="F151" s="41">
        <v>0</v>
      </c>
      <c r="G151" s="11" t="s">
        <v>1114</v>
      </c>
    </row>
    <row r="152" spans="1:7" s="24" customFormat="1" ht="51" customHeight="1">
      <c r="A152" s="43"/>
      <c r="B152" s="11" t="s">
        <v>479</v>
      </c>
      <c r="C152" s="40" t="s">
        <v>955</v>
      </c>
      <c r="D152" s="41">
        <v>65</v>
      </c>
      <c r="E152" s="41">
        <v>0</v>
      </c>
      <c r="F152" s="41">
        <v>0</v>
      </c>
      <c r="G152" s="11" t="s">
        <v>1115</v>
      </c>
    </row>
    <row r="153" spans="1:7" s="24" customFormat="1" ht="31.5">
      <c r="A153" s="43"/>
      <c r="B153" s="11" t="s">
        <v>480</v>
      </c>
      <c r="C153" s="40" t="s">
        <v>481</v>
      </c>
      <c r="D153" s="41">
        <v>186.5</v>
      </c>
      <c r="E153" s="41">
        <v>0</v>
      </c>
      <c r="F153" s="41">
        <v>0</v>
      </c>
      <c r="G153" s="11" t="s">
        <v>1116</v>
      </c>
    </row>
    <row r="154" spans="1:7" s="24" customFormat="1" ht="78.75">
      <c r="A154" s="43"/>
      <c r="B154" s="11" t="s">
        <v>468</v>
      </c>
      <c r="C154" s="40" t="s">
        <v>118</v>
      </c>
      <c r="D154" s="41">
        <v>146.4</v>
      </c>
      <c r="E154" s="41">
        <v>0</v>
      </c>
      <c r="F154" s="41">
        <v>0</v>
      </c>
      <c r="G154" s="11" t="s">
        <v>1362</v>
      </c>
    </row>
    <row r="155" spans="1:7" s="16" customFormat="1" ht="15.75" customHeight="1">
      <c r="A155" s="21">
        <v>26</v>
      </c>
      <c r="B155" s="139" t="s">
        <v>56</v>
      </c>
      <c r="C155" s="181"/>
      <c r="D155" s="67">
        <f>D156</f>
        <v>354.4</v>
      </c>
      <c r="E155" s="67">
        <f>E156</f>
        <v>0</v>
      </c>
      <c r="F155" s="67">
        <f>F156</f>
        <v>0</v>
      </c>
      <c r="G155" s="139"/>
    </row>
    <row r="156" spans="1:7" s="16" customFormat="1" ht="47.25">
      <c r="A156" s="94"/>
      <c r="B156" s="11" t="s">
        <v>25</v>
      </c>
      <c r="C156" s="40" t="s">
        <v>712</v>
      </c>
      <c r="D156" s="41">
        <v>354.4</v>
      </c>
      <c r="E156" s="41">
        <v>0</v>
      </c>
      <c r="F156" s="41">
        <v>0</v>
      </c>
      <c r="G156" s="11" t="s">
        <v>1117</v>
      </c>
    </row>
    <row r="157" spans="1:7" s="16" customFormat="1" ht="31.5" customHeight="1">
      <c r="A157" s="21">
        <v>27</v>
      </c>
      <c r="B157" s="139" t="s">
        <v>836</v>
      </c>
      <c r="C157" s="181"/>
      <c r="D157" s="67">
        <f>D158+D159</f>
        <v>2177.7</v>
      </c>
      <c r="E157" s="67">
        <f>E158+E159</f>
        <v>0</v>
      </c>
      <c r="F157" s="67">
        <f>F158+F159</f>
        <v>0</v>
      </c>
      <c r="G157" s="139"/>
    </row>
    <row r="158" spans="1:7" s="16" customFormat="1" ht="267.75" customHeight="1">
      <c r="A158" s="187"/>
      <c r="B158" s="241" t="s">
        <v>25</v>
      </c>
      <c r="C158" s="40" t="s">
        <v>837</v>
      </c>
      <c r="D158" s="41">
        <v>810.8</v>
      </c>
      <c r="E158" s="41">
        <v>0</v>
      </c>
      <c r="F158" s="41">
        <v>0</v>
      </c>
      <c r="G158" s="11" t="s">
        <v>1118</v>
      </c>
    </row>
    <row r="159" spans="1:7" s="45" customFormat="1" ht="114" customHeight="1">
      <c r="A159" s="187"/>
      <c r="B159" s="242"/>
      <c r="C159" s="40" t="s">
        <v>838</v>
      </c>
      <c r="D159" s="41">
        <v>1366.9</v>
      </c>
      <c r="E159" s="41">
        <v>0</v>
      </c>
      <c r="F159" s="41">
        <v>0</v>
      </c>
      <c r="G159" s="11" t="s">
        <v>1119</v>
      </c>
    </row>
    <row r="160" spans="1:7" s="16" customFormat="1" ht="31.5" customHeight="1">
      <c r="A160" s="21">
        <v>28</v>
      </c>
      <c r="B160" s="139" t="s">
        <v>110</v>
      </c>
      <c r="C160" s="181"/>
      <c r="D160" s="67">
        <f>SUM(D161:D163)</f>
        <v>960.2</v>
      </c>
      <c r="E160" s="67">
        <f>SUM(E161:E163)</f>
        <v>0</v>
      </c>
      <c r="F160" s="67">
        <f>SUM(F161:F163)</f>
        <v>0</v>
      </c>
      <c r="G160" s="139"/>
    </row>
    <row r="161" spans="1:7" s="16" customFormat="1" ht="129.75" customHeight="1">
      <c r="A161" s="21"/>
      <c r="B161" s="11" t="s">
        <v>697</v>
      </c>
      <c r="C161" s="40" t="s">
        <v>1352</v>
      </c>
      <c r="D161" s="41">
        <v>484.2</v>
      </c>
      <c r="E161" s="41">
        <v>0</v>
      </c>
      <c r="F161" s="41">
        <v>0</v>
      </c>
      <c r="G161" s="11" t="s">
        <v>1120</v>
      </c>
    </row>
    <row r="162" spans="1:7" s="16" customFormat="1" ht="78.75">
      <c r="A162" s="21"/>
      <c r="B162" s="11" t="s">
        <v>933</v>
      </c>
      <c r="C162" s="40" t="s">
        <v>934</v>
      </c>
      <c r="D162" s="41">
        <v>250</v>
      </c>
      <c r="E162" s="41">
        <v>0</v>
      </c>
      <c r="F162" s="41">
        <v>0</v>
      </c>
      <c r="G162" s="11" t="s">
        <v>1121</v>
      </c>
    </row>
    <row r="163" spans="1:7" s="16" customFormat="1" ht="125.25" customHeight="1">
      <c r="A163" s="94"/>
      <c r="B163" s="11" t="s">
        <v>935</v>
      </c>
      <c r="C163" s="40" t="s">
        <v>936</v>
      </c>
      <c r="D163" s="41">
        <v>226</v>
      </c>
      <c r="E163" s="41">
        <v>0</v>
      </c>
      <c r="F163" s="41">
        <v>0</v>
      </c>
      <c r="G163" s="11" t="s">
        <v>1122</v>
      </c>
    </row>
    <row r="164" spans="1:7" s="24" customFormat="1" ht="15.75" customHeight="1">
      <c r="A164" s="103">
        <v>29</v>
      </c>
      <c r="B164" s="139" t="s">
        <v>39</v>
      </c>
      <c r="C164" s="181"/>
      <c r="D164" s="67">
        <v>8625.2</v>
      </c>
      <c r="E164" s="67">
        <f>SUM(E165:E167)</f>
        <v>0</v>
      </c>
      <c r="F164" s="67">
        <f>SUM(F165:F167)</f>
        <v>0</v>
      </c>
      <c r="G164" s="139"/>
    </row>
    <row r="165" spans="1:7" s="24" customFormat="1" ht="47.25">
      <c r="A165" s="103"/>
      <c r="B165" s="11" t="s">
        <v>82</v>
      </c>
      <c r="C165" s="40" t="s">
        <v>343</v>
      </c>
      <c r="D165" s="41">
        <v>565</v>
      </c>
      <c r="E165" s="41">
        <v>0</v>
      </c>
      <c r="F165" s="41">
        <v>0</v>
      </c>
      <c r="G165" s="11" t="s">
        <v>1412</v>
      </c>
    </row>
    <row r="166" spans="1:7" s="24" customFormat="1" ht="101.25" customHeight="1">
      <c r="A166" s="103"/>
      <c r="B166" s="11" t="s">
        <v>40</v>
      </c>
      <c r="C166" s="40" t="s">
        <v>344</v>
      </c>
      <c r="D166" s="41">
        <v>4196.2</v>
      </c>
      <c r="E166" s="41">
        <v>0</v>
      </c>
      <c r="F166" s="41">
        <v>0</v>
      </c>
      <c r="G166" s="11" t="s">
        <v>345</v>
      </c>
    </row>
    <row r="167" spans="1:7" s="24" customFormat="1" ht="47.25">
      <c r="A167" s="103"/>
      <c r="B167" s="11" t="s">
        <v>23</v>
      </c>
      <c r="C167" s="40" t="s">
        <v>346</v>
      </c>
      <c r="D167" s="56">
        <v>3864</v>
      </c>
      <c r="E167" s="56">
        <v>0</v>
      </c>
      <c r="F167" s="56">
        <v>0</v>
      </c>
      <c r="G167" s="23" t="s">
        <v>1413</v>
      </c>
    </row>
    <row r="168" spans="1:7" s="24" customFormat="1" ht="15.75">
      <c r="A168" s="75"/>
      <c r="B168" s="76"/>
      <c r="C168" s="81"/>
      <c r="D168" s="82"/>
      <c r="E168" s="82"/>
      <c r="F168" s="82"/>
      <c r="G168" s="83"/>
    </row>
    <row r="169" spans="1:7" s="24" customFormat="1" ht="15.75">
      <c r="A169" s="75"/>
      <c r="B169" s="76"/>
      <c r="C169" s="81"/>
      <c r="D169" s="82"/>
      <c r="E169" s="82"/>
      <c r="F169" s="82"/>
      <c r="G169" s="83"/>
    </row>
    <row r="170" spans="1:7" s="24" customFormat="1" ht="15.75">
      <c r="A170" s="75"/>
      <c r="B170" s="76"/>
      <c r="C170" s="81"/>
      <c r="D170" s="225"/>
      <c r="E170" s="82"/>
      <c r="F170" s="82"/>
      <c r="G170" s="83"/>
    </row>
    <row r="171" spans="1:7" s="24" customFormat="1" ht="15.75">
      <c r="A171" s="75"/>
      <c r="B171" s="76"/>
      <c r="C171" s="81"/>
      <c r="D171" s="82"/>
      <c r="E171" s="82"/>
      <c r="F171" s="82"/>
      <c r="G171" s="83"/>
    </row>
    <row r="172" spans="1:7" s="24" customFormat="1" ht="15.75">
      <c r="A172" s="75"/>
      <c r="B172" s="76"/>
      <c r="C172" s="81"/>
      <c r="D172" s="82"/>
      <c r="E172" s="82"/>
      <c r="F172" s="82"/>
      <c r="G172" s="83"/>
    </row>
    <row r="173" spans="1:7" s="24" customFormat="1" ht="15.75">
      <c r="A173" s="75"/>
      <c r="B173" s="76"/>
      <c r="C173" s="81"/>
      <c r="D173" s="82"/>
      <c r="E173" s="82"/>
      <c r="F173" s="82"/>
      <c r="G173" s="83"/>
    </row>
    <row r="174" spans="1:7" s="24" customFormat="1" ht="15.75">
      <c r="A174" s="75"/>
      <c r="B174" s="76"/>
      <c r="C174" s="81"/>
      <c r="D174" s="82"/>
      <c r="E174" s="82"/>
      <c r="F174" s="82"/>
      <c r="G174" s="83"/>
    </row>
    <row r="175" spans="1:7" s="24" customFormat="1" ht="15.75">
      <c r="A175" s="75"/>
      <c r="B175" s="76"/>
      <c r="C175" s="81"/>
      <c r="D175" s="82"/>
      <c r="E175" s="82"/>
      <c r="F175" s="82"/>
      <c r="G175" s="83"/>
    </row>
    <row r="176" spans="1:7" s="24" customFormat="1" ht="15.75">
      <c r="A176" s="75"/>
      <c r="B176" s="76"/>
      <c r="C176" s="81"/>
      <c r="D176" s="82"/>
      <c r="E176" s="82"/>
      <c r="F176" s="82"/>
      <c r="G176" s="83"/>
    </row>
    <row r="177" spans="1:7" s="24" customFormat="1" ht="15.75">
      <c r="A177" s="75"/>
      <c r="B177" s="76"/>
      <c r="C177" s="81"/>
      <c r="D177" s="82"/>
      <c r="E177" s="82"/>
      <c r="F177" s="82"/>
      <c r="G177" s="83"/>
    </row>
    <row r="178" spans="1:7" s="24" customFormat="1" ht="15.75">
      <c r="A178" s="75"/>
      <c r="B178" s="76"/>
      <c r="C178" s="81"/>
      <c r="D178" s="82"/>
      <c r="E178" s="82"/>
      <c r="F178" s="82"/>
      <c r="G178" s="83"/>
    </row>
    <row r="179" spans="1:7" s="24" customFormat="1" ht="15.75">
      <c r="A179" s="75"/>
      <c r="B179" s="76"/>
      <c r="C179" s="81"/>
      <c r="D179" s="82"/>
      <c r="E179" s="82"/>
      <c r="F179" s="82"/>
      <c r="G179" s="83"/>
    </row>
    <row r="180" spans="1:7" s="24" customFormat="1" ht="15.75">
      <c r="A180" s="75"/>
      <c r="B180" s="76"/>
      <c r="C180" s="81"/>
      <c r="D180" s="82"/>
      <c r="E180" s="82"/>
      <c r="F180" s="82"/>
      <c r="G180" s="83"/>
    </row>
    <row r="181" spans="1:7" s="24" customFormat="1" ht="15.75">
      <c r="A181" s="75"/>
      <c r="B181" s="76"/>
      <c r="C181" s="81"/>
      <c r="D181" s="82"/>
      <c r="E181" s="82"/>
      <c r="F181" s="82"/>
      <c r="G181" s="83"/>
    </row>
    <row r="182" spans="1:7" s="24" customFormat="1" ht="15.75">
      <c r="A182" s="75"/>
      <c r="B182" s="76"/>
      <c r="C182" s="81"/>
      <c r="D182" s="82"/>
      <c r="E182" s="82"/>
      <c r="F182" s="82"/>
      <c r="G182" s="83"/>
    </row>
    <row r="183" spans="1:7" s="24" customFormat="1" ht="15.75">
      <c r="A183" s="75"/>
      <c r="B183" s="76"/>
      <c r="C183" s="81"/>
      <c r="D183" s="82"/>
      <c r="E183" s="82"/>
      <c r="F183" s="82"/>
      <c r="G183" s="83"/>
    </row>
    <row r="184" spans="1:7" s="24" customFormat="1" ht="15.75">
      <c r="A184" s="75"/>
      <c r="B184" s="76"/>
      <c r="C184" s="81"/>
      <c r="D184" s="82"/>
      <c r="E184" s="82"/>
      <c r="F184" s="82"/>
      <c r="G184" s="83"/>
    </row>
    <row r="185" spans="1:7" s="24" customFormat="1" ht="15.75">
      <c r="A185" s="75"/>
      <c r="B185" s="76"/>
      <c r="C185" s="81"/>
      <c r="D185" s="82"/>
      <c r="E185" s="82"/>
      <c r="F185" s="82"/>
      <c r="G185" s="83"/>
    </row>
    <row r="186" spans="1:7" s="24" customFormat="1" ht="15.75">
      <c r="A186" s="75"/>
      <c r="B186" s="76"/>
      <c r="C186" s="81"/>
      <c r="D186" s="82"/>
      <c r="E186" s="82"/>
      <c r="F186" s="82"/>
      <c r="G186" s="83"/>
    </row>
    <row r="187" spans="1:7" s="24" customFormat="1" ht="15.75">
      <c r="A187" s="75"/>
      <c r="B187" s="76"/>
      <c r="C187" s="81"/>
      <c r="D187" s="82"/>
      <c r="E187" s="82"/>
      <c r="F187" s="82"/>
      <c r="G187" s="83"/>
    </row>
    <row r="188" spans="1:7" s="24" customFormat="1" ht="15.75">
      <c r="A188" s="75"/>
      <c r="B188" s="76"/>
      <c r="C188" s="81"/>
      <c r="D188" s="82"/>
      <c r="E188" s="82"/>
      <c r="F188" s="82"/>
      <c r="G188" s="83"/>
    </row>
    <row r="189" spans="1:7" s="24" customFormat="1" ht="15.75">
      <c r="A189" s="75"/>
      <c r="B189" s="76"/>
      <c r="C189" s="81"/>
      <c r="D189" s="82"/>
      <c r="E189" s="82"/>
      <c r="F189" s="82"/>
      <c r="G189" s="83"/>
    </row>
    <row r="190" spans="1:7" s="24" customFormat="1" ht="15.75">
      <c r="A190" s="75"/>
      <c r="B190" s="76"/>
      <c r="C190" s="81"/>
      <c r="D190" s="82"/>
      <c r="E190" s="82"/>
      <c r="F190" s="82"/>
      <c r="G190" s="83"/>
    </row>
    <row r="191" spans="1:7" s="24" customFormat="1" ht="15.75">
      <c r="A191" s="75"/>
      <c r="B191" s="76"/>
      <c r="C191" s="81"/>
      <c r="D191" s="82"/>
      <c r="E191" s="82"/>
      <c r="F191" s="82"/>
      <c r="G191" s="83"/>
    </row>
    <row r="192" spans="1:7" s="24" customFormat="1" ht="15.75">
      <c r="A192" s="75"/>
      <c r="B192" s="76"/>
      <c r="C192" s="81"/>
      <c r="D192" s="82"/>
      <c r="E192" s="82"/>
      <c r="F192" s="82"/>
      <c r="G192" s="83"/>
    </row>
    <row r="193" spans="1:7" s="24" customFormat="1" ht="15.75">
      <c r="A193" s="75"/>
      <c r="B193" s="76"/>
      <c r="C193" s="81"/>
      <c r="D193" s="82"/>
      <c r="E193" s="82"/>
      <c r="F193" s="82"/>
      <c r="G193" s="83"/>
    </row>
    <row r="194" spans="1:7" s="24" customFormat="1" ht="15.75">
      <c r="A194" s="75"/>
      <c r="B194" s="76"/>
      <c r="C194" s="81"/>
      <c r="D194" s="82"/>
      <c r="E194" s="82"/>
      <c r="F194" s="82"/>
      <c r="G194" s="83"/>
    </row>
    <row r="195" spans="1:7" s="24" customFormat="1" ht="15.75">
      <c r="A195" s="75"/>
      <c r="B195" s="76"/>
      <c r="C195" s="81"/>
      <c r="D195" s="82"/>
      <c r="E195" s="82"/>
      <c r="F195" s="82"/>
      <c r="G195" s="83"/>
    </row>
    <row r="196" spans="1:7" s="24" customFormat="1" ht="15.75">
      <c r="A196" s="75"/>
      <c r="B196" s="76"/>
      <c r="C196" s="81"/>
      <c r="D196" s="82"/>
      <c r="E196" s="82"/>
      <c r="F196" s="82"/>
      <c r="G196" s="83"/>
    </row>
    <row r="197" spans="1:7" s="24" customFormat="1" ht="15.75">
      <c r="A197" s="75"/>
      <c r="B197" s="76"/>
      <c r="C197" s="81"/>
      <c r="D197" s="82"/>
      <c r="E197" s="82"/>
      <c r="F197" s="82"/>
      <c r="G197" s="83"/>
    </row>
    <row r="198" spans="1:7" s="24" customFormat="1" ht="15.75">
      <c r="A198" s="75"/>
      <c r="B198" s="76"/>
      <c r="C198" s="81"/>
      <c r="D198" s="82"/>
      <c r="E198" s="82"/>
      <c r="F198" s="82"/>
      <c r="G198" s="83"/>
    </row>
    <row r="199" spans="1:7" s="24" customFormat="1" ht="15.75">
      <c r="A199" s="75"/>
      <c r="B199" s="76"/>
      <c r="C199" s="81"/>
      <c r="D199" s="82"/>
      <c r="E199" s="82"/>
      <c r="F199" s="82"/>
      <c r="G199" s="83"/>
    </row>
    <row r="200" spans="1:7" s="24" customFormat="1" ht="15.75">
      <c r="A200" s="75"/>
      <c r="B200" s="76"/>
      <c r="C200" s="81"/>
      <c r="D200" s="82"/>
      <c r="E200" s="82"/>
      <c r="F200" s="82"/>
      <c r="G200" s="83"/>
    </row>
    <row r="201" spans="1:7" s="24" customFormat="1" ht="15.75">
      <c r="A201" s="75"/>
      <c r="B201" s="76"/>
      <c r="C201" s="81"/>
      <c r="D201" s="82"/>
      <c r="E201" s="82"/>
      <c r="F201" s="82"/>
      <c r="G201" s="83"/>
    </row>
    <row r="202" spans="1:7" s="24" customFormat="1" ht="15.75">
      <c r="A202" s="75"/>
      <c r="B202" s="76"/>
      <c r="C202" s="81"/>
      <c r="D202" s="82"/>
      <c r="E202" s="82"/>
      <c r="F202" s="82"/>
      <c r="G202" s="83"/>
    </row>
    <row r="203" spans="1:7" s="24" customFormat="1" ht="15.75">
      <c r="A203" s="75"/>
      <c r="B203" s="76"/>
      <c r="C203" s="81"/>
      <c r="D203" s="82"/>
      <c r="E203" s="82"/>
      <c r="F203" s="82"/>
      <c r="G203" s="83"/>
    </row>
    <row r="204" spans="1:7" s="24" customFormat="1" ht="15.75">
      <c r="A204" s="75"/>
      <c r="B204" s="76"/>
      <c r="C204" s="81"/>
      <c r="D204" s="82"/>
      <c r="E204" s="82"/>
      <c r="F204" s="82"/>
      <c r="G204" s="83"/>
    </row>
    <row r="205" spans="1:7" s="24" customFormat="1" ht="15.75">
      <c r="A205" s="75"/>
      <c r="B205" s="76"/>
      <c r="C205" s="81"/>
      <c r="D205" s="82"/>
      <c r="E205" s="82"/>
      <c r="F205" s="82"/>
      <c r="G205" s="83"/>
    </row>
    <row r="206" spans="1:7" s="24" customFormat="1" ht="15.75">
      <c r="A206" s="75"/>
      <c r="B206" s="76"/>
      <c r="C206" s="81"/>
      <c r="D206" s="82"/>
      <c r="E206" s="82"/>
      <c r="F206" s="82"/>
      <c r="G206" s="83"/>
    </row>
    <row r="207" spans="1:7" s="24" customFormat="1" ht="15.75">
      <c r="A207" s="75"/>
      <c r="B207" s="76"/>
      <c r="C207" s="81"/>
      <c r="D207" s="82"/>
      <c r="E207" s="82"/>
      <c r="F207" s="82"/>
      <c r="G207" s="83"/>
    </row>
    <row r="208" spans="1:7" s="24" customFormat="1" ht="15.75">
      <c r="A208" s="75"/>
      <c r="B208" s="76"/>
      <c r="C208" s="81"/>
      <c r="D208" s="82"/>
      <c r="E208" s="82"/>
      <c r="F208" s="82"/>
      <c r="G208" s="83"/>
    </row>
    <row r="209" spans="1:7" s="24" customFormat="1" ht="15.75">
      <c r="A209" s="75"/>
      <c r="B209" s="76"/>
      <c r="C209" s="81"/>
      <c r="D209" s="82"/>
      <c r="E209" s="82"/>
      <c r="F209" s="82"/>
      <c r="G209" s="83"/>
    </row>
    <row r="210" spans="1:7" s="24" customFormat="1" ht="15.75">
      <c r="A210" s="75"/>
      <c r="B210" s="76"/>
      <c r="C210" s="81"/>
      <c r="D210" s="82"/>
      <c r="E210" s="82"/>
      <c r="F210" s="82"/>
      <c r="G210" s="83"/>
    </row>
    <row r="211" spans="1:7" s="24" customFormat="1" ht="15.75">
      <c r="A211" s="75"/>
      <c r="B211" s="76"/>
      <c r="C211" s="81"/>
      <c r="D211" s="82"/>
      <c r="E211" s="82"/>
      <c r="F211" s="82"/>
      <c r="G211" s="83"/>
    </row>
    <row r="212" spans="1:7" s="24" customFormat="1" ht="15.75">
      <c r="A212" s="75"/>
      <c r="B212" s="76"/>
      <c r="C212" s="81"/>
      <c r="D212" s="82"/>
      <c r="E212" s="82"/>
      <c r="F212" s="82"/>
      <c r="G212" s="83"/>
    </row>
    <row r="213" spans="1:7" s="24" customFormat="1" ht="15.75">
      <c r="A213" s="75"/>
      <c r="B213" s="76"/>
      <c r="C213" s="81"/>
      <c r="D213" s="82"/>
      <c r="E213" s="82"/>
      <c r="F213" s="82"/>
      <c r="G213" s="83"/>
    </row>
    <row r="214" spans="1:7" s="24" customFormat="1" ht="15.75">
      <c r="A214" s="75"/>
      <c r="B214" s="76"/>
      <c r="C214" s="81"/>
      <c r="D214" s="82"/>
      <c r="E214" s="82"/>
      <c r="F214" s="82"/>
      <c r="G214" s="83"/>
    </row>
    <row r="215" spans="1:7" s="24" customFormat="1" ht="15.75">
      <c r="A215" s="75"/>
      <c r="B215" s="76"/>
      <c r="C215" s="81"/>
      <c r="D215" s="82"/>
      <c r="E215" s="82"/>
      <c r="F215" s="82"/>
      <c r="G215" s="83"/>
    </row>
    <row r="216" spans="1:7" s="24" customFormat="1" ht="15.75">
      <c r="A216" s="75"/>
      <c r="B216" s="76"/>
      <c r="C216" s="81"/>
      <c r="D216" s="82"/>
      <c r="E216" s="82"/>
      <c r="F216" s="82"/>
      <c r="G216" s="83"/>
    </row>
    <row r="217" spans="1:7" s="24" customFormat="1" ht="15.75">
      <c r="A217" s="75"/>
      <c r="B217" s="76"/>
      <c r="C217" s="81"/>
      <c r="D217" s="82"/>
      <c r="E217" s="82"/>
      <c r="F217" s="82"/>
      <c r="G217" s="83"/>
    </row>
    <row r="218" spans="1:7" s="24" customFormat="1" ht="15.75">
      <c r="A218" s="75"/>
      <c r="B218" s="76"/>
      <c r="C218" s="81"/>
      <c r="D218" s="82"/>
      <c r="E218" s="82"/>
      <c r="F218" s="82"/>
      <c r="G218" s="83"/>
    </row>
    <row r="219" spans="1:7" s="24" customFormat="1" ht="15.75">
      <c r="A219" s="75"/>
      <c r="B219" s="76"/>
      <c r="C219" s="81"/>
      <c r="D219" s="82"/>
      <c r="E219" s="82"/>
      <c r="F219" s="82"/>
      <c r="G219" s="83"/>
    </row>
    <row r="220" spans="1:7" s="24" customFormat="1" ht="15.75">
      <c r="A220" s="75"/>
      <c r="B220" s="76"/>
      <c r="C220" s="81"/>
      <c r="D220" s="82"/>
      <c r="E220" s="82"/>
      <c r="F220" s="82"/>
      <c r="G220" s="83"/>
    </row>
    <row r="221" spans="1:7" s="24" customFormat="1" ht="15.75">
      <c r="A221" s="75"/>
      <c r="B221" s="76"/>
      <c r="C221" s="81"/>
      <c r="D221" s="82"/>
      <c r="E221" s="82"/>
      <c r="F221" s="82"/>
      <c r="G221" s="83"/>
    </row>
    <row r="222" spans="1:7" s="24" customFormat="1" ht="15.75">
      <c r="A222" s="75"/>
      <c r="B222" s="76"/>
      <c r="C222" s="81"/>
      <c r="D222" s="82"/>
      <c r="E222" s="82"/>
      <c r="F222" s="82"/>
      <c r="G222" s="83"/>
    </row>
    <row r="223" spans="1:7" s="24" customFormat="1" ht="15.75">
      <c r="A223" s="75"/>
      <c r="B223" s="76"/>
      <c r="C223" s="81"/>
      <c r="D223" s="82"/>
      <c r="E223" s="82"/>
      <c r="F223" s="82"/>
      <c r="G223" s="83"/>
    </row>
    <row r="224" spans="1:7" s="24" customFormat="1" ht="15.75">
      <c r="A224" s="75"/>
      <c r="B224" s="76"/>
      <c r="C224" s="81"/>
      <c r="D224" s="82"/>
      <c r="E224" s="82"/>
      <c r="F224" s="82"/>
      <c r="G224" s="83"/>
    </row>
    <row r="225" spans="1:7" s="24" customFormat="1" ht="15.75">
      <c r="A225" s="75"/>
      <c r="B225" s="76"/>
      <c r="C225" s="81"/>
      <c r="D225" s="82"/>
      <c r="E225" s="82"/>
      <c r="F225" s="82"/>
      <c r="G225" s="83"/>
    </row>
    <row r="226" spans="1:7" s="24" customFormat="1" ht="15.75">
      <c r="A226" s="75"/>
      <c r="B226" s="76"/>
      <c r="C226" s="81"/>
      <c r="D226" s="82"/>
      <c r="E226" s="82"/>
      <c r="F226" s="82"/>
      <c r="G226" s="83"/>
    </row>
    <row r="227" spans="1:7" s="24" customFormat="1" ht="15.75">
      <c r="A227" s="75"/>
      <c r="B227" s="76"/>
      <c r="C227" s="81"/>
      <c r="D227" s="82"/>
      <c r="E227" s="82"/>
      <c r="F227" s="82"/>
      <c r="G227" s="83"/>
    </row>
    <row r="228" spans="1:7" s="24" customFormat="1" ht="15.75">
      <c r="A228" s="75"/>
      <c r="B228" s="76"/>
      <c r="C228" s="81"/>
      <c r="D228" s="82"/>
      <c r="E228" s="82"/>
      <c r="F228" s="82"/>
      <c r="G228" s="83"/>
    </row>
    <row r="229" spans="1:7" s="24" customFormat="1" ht="15.75">
      <c r="A229" s="75"/>
      <c r="B229" s="76"/>
      <c r="C229" s="81"/>
      <c r="D229" s="82"/>
      <c r="E229" s="82"/>
      <c r="F229" s="82"/>
      <c r="G229" s="83"/>
    </row>
    <row r="230" ht="15.75">
      <c r="G230" s="7"/>
    </row>
    <row r="231" ht="15.75">
      <c r="G231" s="7"/>
    </row>
    <row r="232" ht="15.75">
      <c r="G232" s="7"/>
    </row>
    <row r="233" ht="15.75">
      <c r="G233" s="7"/>
    </row>
    <row r="234" ht="15.75">
      <c r="G234" s="7"/>
    </row>
    <row r="235" ht="15.75">
      <c r="G235" s="7"/>
    </row>
    <row r="236" ht="15.75">
      <c r="G236" s="7"/>
    </row>
    <row r="237" ht="15.75">
      <c r="G237" s="7"/>
    </row>
    <row r="238" ht="15.75">
      <c r="G238" s="7"/>
    </row>
    <row r="239" ht="15.75">
      <c r="G239" s="7"/>
    </row>
    <row r="240" ht="15.75">
      <c r="G240" s="7"/>
    </row>
  </sheetData>
  <sheetProtection/>
  <autoFilter ref="A6:G167"/>
  <mergeCells count="21">
    <mergeCell ref="A1:G1"/>
    <mergeCell ref="A3:A4"/>
    <mergeCell ref="B3:B4"/>
    <mergeCell ref="G105:G106"/>
    <mergeCell ref="G139:G144"/>
    <mergeCell ref="G123:G124"/>
    <mergeCell ref="A123:A124"/>
    <mergeCell ref="A131:A132"/>
    <mergeCell ref="B125:B127"/>
    <mergeCell ref="A139:A144"/>
    <mergeCell ref="B139:B144"/>
    <mergeCell ref="G125:G128"/>
    <mergeCell ref="D3:F3"/>
    <mergeCell ref="A125:A127"/>
    <mergeCell ref="C3:C4"/>
    <mergeCell ref="A105:A106"/>
    <mergeCell ref="B123:B124"/>
    <mergeCell ref="B158:B159"/>
    <mergeCell ref="B105:B106"/>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3"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8"/>
  <sheetViews>
    <sheetView zoomScaleSheetLayoutView="100" workbookViewId="0" topLeftCell="A1">
      <pane xSplit="2" ySplit="6" topLeftCell="C25" activePane="bottomRight" state="frozen"/>
      <selection pane="topLeft" activeCell="A1" sqref="A1"/>
      <selection pane="topRight" activeCell="C1" sqref="C1"/>
      <selection pane="bottomLeft" activeCell="A7" sqref="A7"/>
      <selection pane="bottomRight" activeCell="B30" sqref="B30"/>
    </sheetView>
  </sheetViews>
  <sheetFormatPr defaultColWidth="9.140625" defaultRowHeight="12.75"/>
  <cols>
    <col min="1" max="1" width="4.8515625" style="6" customWidth="1"/>
    <col min="2" max="2" width="57.57421875" style="8" customWidth="1"/>
    <col min="3" max="3" width="29.28125" style="66" customWidth="1"/>
    <col min="4" max="6" width="16.421875" style="197" customWidth="1"/>
    <col min="7" max="7" width="74.28125" style="3" customWidth="1"/>
    <col min="8" max="16384" width="9.140625" style="3" customWidth="1"/>
  </cols>
  <sheetData>
    <row r="1" spans="1:7" s="1" customFormat="1" ht="15.75">
      <c r="A1" s="251" t="s">
        <v>14</v>
      </c>
      <c r="B1" s="251"/>
      <c r="C1" s="251"/>
      <c r="D1" s="251"/>
      <c r="E1" s="251"/>
      <c r="F1" s="251"/>
      <c r="G1" s="251"/>
    </row>
    <row r="2" spans="1:7" s="1" customFormat="1" ht="15.75">
      <c r="A2" s="6"/>
      <c r="B2" s="9"/>
      <c r="C2" s="65"/>
      <c r="D2" s="85"/>
      <c r="E2" s="85"/>
      <c r="F2" s="85"/>
      <c r="G2" s="143"/>
    </row>
    <row r="3" spans="1:7" s="1" customFormat="1" ht="32.25" customHeight="1">
      <c r="A3" s="252" t="s">
        <v>4</v>
      </c>
      <c r="B3" s="252" t="s">
        <v>1304</v>
      </c>
      <c r="C3" s="252" t="s">
        <v>8</v>
      </c>
      <c r="D3" s="254" t="s">
        <v>6</v>
      </c>
      <c r="E3" s="255"/>
      <c r="F3" s="255"/>
      <c r="G3" s="253" t="s">
        <v>9</v>
      </c>
    </row>
    <row r="4" spans="1:7" s="1" customFormat="1" ht="15.75" customHeight="1">
      <c r="A4" s="252"/>
      <c r="B4" s="252"/>
      <c r="C4" s="252"/>
      <c r="D4" s="174" t="s">
        <v>10</v>
      </c>
      <c r="E4" s="174" t="s">
        <v>11</v>
      </c>
      <c r="F4" s="174" t="s">
        <v>12</v>
      </c>
      <c r="G4" s="253"/>
    </row>
    <row r="5" spans="1:7" ht="15.75">
      <c r="A5" s="33">
        <v>1</v>
      </c>
      <c r="B5" s="28">
        <v>2</v>
      </c>
      <c r="C5" s="176">
        <v>3</v>
      </c>
      <c r="D5" s="28">
        <v>4</v>
      </c>
      <c r="E5" s="176">
        <v>5</v>
      </c>
      <c r="F5" s="28">
        <v>6</v>
      </c>
      <c r="G5" s="29">
        <v>7</v>
      </c>
    </row>
    <row r="6" spans="1:7" s="5" customFormat="1" ht="15.75">
      <c r="A6" s="30"/>
      <c r="B6" s="31" t="s">
        <v>5</v>
      </c>
      <c r="C6" s="163"/>
      <c r="D6" s="163">
        <f>D7+D11+D13+D22+D28+D37+D40+D43+D45+D47+D50+D52+D64+D75+D17+D20+D33+D31</f>
        <v>3651464.7</v>
      </c>
      <c r="E6" s="163">
        <f>E7+E11+E13+E22+E28+E37+E40+E43+E45+E47+E50+E52+E64+E75+E17+E20+E33+E31</f>
        <v>450000</v>
      </c>
      <c r="F6" s="163">
        <f>F7+F11+F13+F22+F28+F37+F40+F43+F45+F47+F50+F52+F64+F75+F17+F20+F33+F31</f>
        <v>0</v>
      </c>
      <c r="G6" s="190"/>
    </row>
    <row r="7" spans="1:7" s="35" customFormat="1" ht="31.5">
      <c r="A7" s="91">
        <v>1</v>
      </c>
      <c r="B7" s="64" t="s">
        <v>64</v>
      </c>
      <c r="C7" s="32"/>
      <c r="D7" s="67">
        <f>D8+D9+D10</f>
        <v>2850000</v>
      </c>
      <c r="E7" s="32">
        <f>E8+E9+E10</f>
        <v>450000</v>
      </c>
      <c r="F7" s="32">
        <f>F8+F9+F10</f>
        <v>0</v>
      </c>
      <c r="G7" s="179"/>
    </row>
    <row r="8" spans="1:7" s="24" customFormat="1" ht="345.75" customHeight="1">
      <c r="A8" s="25"/>
      <c r="B8" s="23" t="s">
        <v>453</v>
      </c>
      <c r="C8" s="193" t="s">
        <v>454</v>
      </c>
      <c r="D8" s="41">
        <v>800000</v>
      </c>
      <c r="E8" s="41">
        <v>0</v>
      </c>
      <c r="F8" s="41">
        <v>0</v>
      </c>
      <c r="G8" s="23" t="s">
        <v>1124</v>
      </c>
    </row>
    <row r="9" spans="1:7" s="24" customFormat="1" ht="299.25">
      <c r="A9" s="25"/>
      <c r="B9" s="23" t="s">
        <v>453</v>
      </c>
      <c r="C9" s="193" t="s">
        <v>455</v>
      </c>
      <c r="D9" s="41">
        <v>500000</v>
      </c>
      <c r="E9" s="41">
        <v>0</v>
      </c>
      <c r="F9" s="41">
        <v>0</v>
      </c>
      <c r="G9" s="92" t="s">
        <v>1125</v>
      </c>
    </row>
    <row r="10" spans="1:7" s="24" customFormat="1" ht="309" customHeight="1">
      <c r="A10" s="25"/>
      <c r="B10" s="23" t="s">
        <v>456</v>
      </c>
      <c r="C10" s="193" t="s">
        <v>70</v>
      </c>
      <c r="D10" s="41">
        <v>1550000</v>
      </c>
      <c r="E10" s="41">
        <v>450000</v>
      </c>
      <c r="F10" s="41">
        <v>0</v>
      </c>
      <c r="G10" s="58" t="s">
        <v>1126</v>
      </c>
    </row>
    <row r="11" spans="1:7" s="16" customFormat="1" ht="31.5">
      <c r="A11" s="21">
        <v>2</v>
      </c>
      <c r="B11" s="68" t="s">
        <v>76</v>
      </c>
      <c r="C11" s="67"/>
      <c r="D11" s="67">
        <f>D12</f>
        <v>15403.3</v>
      </c>
      <c r="E11" s="67">
        <f>E12</f>
        <v>0</v>
      </c>
      <c r="F11" s="67">
        <f>F12</f>
        <v>0</v>
      </c>
      <c r="G11" s="41"/>
    </row>
    <row r="12" spans="1:7" s="45" customFormat="1" ht="159.75" customHeight="1">
      <c r="A12" s="25"/>
      <c r="B12" s="23" t="s">
        <v>577</v>
      </c>
      <c r="C12" s="41" t="s">
        <v>578</v>
      </c>
      <c r="D12" s="41">
        <v>15403.3</v>
      </c>
      <c r="E12" s="41">
        <v>0</v>
      </c>
      <c r="F12" s="41">
        <v>0</v>
      </c>
      <c r="G12" s="23" t="s">
        <v>1385</v>
      </c>
    </row>
    <row r="13" spans="1:7" s="16" customFormat="1" ht="47.25">
      <c r="A13" s="94">
        <v>3</v>
      </c>
      <c r="B13" s="93" t="s">
        <v>170</v>
      </c>
      <c r="C13" s="67"/>
      <c r="D13" s="67">
        <f>SUM(D14:D16)</f>
        <v>2569.7</v>
      </c>
      <c r="E13" s="67">
        <f>SUM(E14:E16)</f>
        <v>0</v>
      </c>
      <c r="F13" s="67">
        <f>SUM(F14:F16)</f>
        <v>0</v>
      </c>
      <c r="G13" s="41"/>
    </row>
    <row r="14" spans="1:7" s="16" customFormat="1" ht="83.25" customHeight="1">
      <c r="A14" s="15"/>
      <c r="B14" s="23" t="s">
        <v>209</v>
      </c>
      <c r="C14" s="54" t="s">
        <v>210</v>
      </c>
      <c r="D14" s="41">
        <v>-408.7</v>
      </c>
      <c r="E14" s="41">
        <v>0</v>
      </c>
      <c r="F14" s="41">
        <v>0</v>
      </c>
      <c r="G14" s="58" t="s">
        <v>211</v>
      </c>
    </row>
    <row r="15" spans="1:7" s="16" customFormat="1" ht="64.5" customHeight="1">
      <c r="A15" s="15"/>
      <c r="B15" s="23" t="s">
        <v>212</v>
      </c>
      <c r="C15" s="43" t="s">
        <v>181</v>
      </c>
      <c r="D15" s="43">
        <v>2027.6</v>
      </c>
      <c r="E15" s="41">
        <v>0</v>
      </c>
      <c r="F15" s="41">
        <v>0</v>
      </c>
      <c r="G15" s="23" t="s">
        <v>923</v>
      </c>
    </row>
    <row r="16" spans="1:7" s="16" customFormat="1" ht="126">
      <c r="A16" s="15"/>
      <c r="B16" s="23" t="s">
        <v>927</v>
      </c>
      <c r="C16" s="12" t="s">
        <v>928</v>
      </c>
      <c r="D16" s="179">
        <v>950.8</v>
      </c>
      <c r="E16" s="62" t="s">
        <v>162</v>
      </c>
      <c r="F16" s="62" t="s">
        <v>162</v>
      </c>
      <c r="G16" s="23" t="s">
        <v>1386</v>
      </c>
    </row>
    <row r="17" spans="1:7" s="45" customFormat="1" ht="15.75">
      <c r="A17" s="144">
        <v>4</v>
      </c>
      <c r="B17" s="157" t="s">
        <v>53</v>
      </c>
      <c r="C17" s="181"/>
      <c r="D17" s="67">
        <f>D18+D19</f>
        <v>1763.3</v>
      </c>
      <c r="E17" s="70"/>
      <c r="F17" s="70"/>
      <c r="G17" s="22"/>
    </row>
    <row r="18" spans="1:7" s="24" customFormat="1" ht="47.25" customHeight="1">
      <c r="A18" s="122"/>
      <c r="B18" s="23" t="s">
        <v>440</v>
      </c>
      <c r="C18" s="40" t="s">
        <v>907</v>
      </c>
      <c r="D18" s="41">
        <v>158.3</v>
      </c>
      <c r="E18" s="62" t="s">
        <v>162</v>
      </c>
      <c r="F18" s="62" t="s">
        <v>162</v>
      </c>
      <c r="G18" s="243" t="s">
        <v>922</v>
      </c>
    </row>
    <row r="19" spans="1:7" s="24" customFormat="1" ht="47.25" customHeight="1">
      <c r="A19" s="122"/>
      <c r="B19" s="23" t="s">
        <v>440</v>
      </c>
      <c r="C19" s="40" t="s">
        <v>908</v>
      </c>
      <c r="D19" s="41">
        <v>1605</v>
      </c>
      <c r="E19" s="62" t="s">
        <v>162</v>
      </c>
      <c r="F19" s="62" t="s">
        <v>162</v>
      </c>
      <c r="G19" s="244"/>
    </row>
    <row r="20" spans="1:7" s="24" customFormat="1" ht="47.25">
      <c r="A20" s="25">
        <v>5</v>
      </c>
      <c r="B20" s="118" t="s">
        <v>707</v>
      </c>
      <c r="C20" s="191"/>
      <c r="D20" s="191">
        <f>D21</f>
        <v>226.6</v>
      </c>
      <c r="E20" s="67">
        <f>E21+E22</f>
        <v>0</v>
      </c>
      <c r="F20" s="67">
        <f>F21+F22</f>
        <v>0</v>
      </c>
      <c r="G20" s="41"/>
    </row>
    <row r="21" spans="1:7" s="45" customFormat="1" ht="94.5">
      <c r="A21" s="21"/>
      <c r="B21" s="23" t="s">
        <v>440</v>
      </c>
      <c r="C21" s="194" t="s">
        <v>708</v>
      </c>
      <c r="D21" s="162">
        <v>226.6</v>
      </c>
      <c r="E21" s="62" t="s">
        <v>162</v>
      </c>
      <c r="F21" s="62" t="s">
        <v>162</v>
      </c>
      <c r="G21" s="59" t="s">
        <v>1128</v>
      </c>
    </row>
    <row r="22" spans="1:7" s="24" customFormat="1" ht="31.5">
      <c r="A22" s="25">
        <v>6</v>
      </c>
      <c r="B22" s="68" t="s">
        <v>51</v>
      </c>
      <c r="C22" s="67"/>
      <c r="D22" s="67">
        <f>SUM(D23:D27)</f>
        <v>68073.5</v>
      </c>
      <c r="E22" s="67">
        <f>SUM(E23:E27)</f>
        <v>0</v>
      </c>
      <c r="F22" s="67">
        <f>SUM(F23:F27)</f>
        <v>0</v>
      </c>
      <c r="G22" s="41"/>
    </row>
    <row r="23" spans="1:7" s="45" customFormat="1" ht="47.25">
      <c r="A23" s="21"/>
      <c r="B23" s="42" t="s">
        <v>52</v>
      </c>
      <c r="C23" s="46" t="s">
        <v>715</v>
      </c>
      <c r="D23" s="46">
        <v>1204.6</v>
      </c>
      <c r="E23" s="52">
        <v>0</v>
      </c>
      <c r="F23" s="52">
        <v>0</v>
      </c>
      <c r="G23" s="92" t="s">
        <v>1130</v>
      </c>
    </row>
    <row r="24" spans="1:7" s="24" customFormat="1" ht="31.5">
      <c r="A24" s="25"/>
      <c r="B24" s="42" t="s">
        <v>716</v>
      </c>
      <c r="C24" s="46" t="s">
        <v>717</v>
      </c>
      <c r="D24" s="46">
        <v>1079.2</v>
      </c>
      <c r="E24" s="52">
        <v>0</v>
      </c>
      <c r="F24" s="52">
        <v>0</v>
      </c>
      <c r="G24" s="80" t="s">
        <v>1130</v>
      </c>
    </row>
    <row r="25" spans="1:7" s="24" customFormat="1" ht="66" customHeight="1">
      <c r="A25" s="240"/>
      <c r="B25" s="262" t="s">
        <v>440</v>
      </c>
      <c r="C25" s="194" t="s">
        <v>709</v>
      </c>
      <c r="D25" s="162">
        <v>258.4</v>
      </c>
      <c r="E25" s="52">
        <v>0</v>
      </c>
      <c r="F25" s="52">
        <v>0</v>
      </c>
      <c r="G25" s="256" t="s">
        <v>1128</v>
      </c>
    </row>
    <row r="26" spans="1:7" s="24" customFormat="1" ht="15.75" customHeight="1">
      <c r="A26" s="240"/>
      <c r="B26" s="263"/>
      <c r="C26" s="194" t="s">
        <v>710</v>
      </c>
      <c r="D26" s="162">
        <v>64966</v>
      </c>
      <c r="E26" s="52">
        <v>0</v>
      </c>
      <c r="F26" s="52">
        <v>0</v>
      </c>
      <c r="G26" s="257"/>
    </row>
    <row r="27" spans="1:7" s="24" customFormat="1" ht="15.75" customHeight="1">
      <c r="A27" s="240"/>
      <c r="B27" s="264"/>
      <c r="C27" s="194" t="s">
        <v>711</v>
      </c>
      <c r="D27" s="162">
        <v>565.3</v>
      </c>
      <c r="E27" s="52">
        <v>0</v>
      </c>
      <c r="F27" s="52">
        <v>0</v>
      </c>
      <c r="G27" s="258"/>
    </row>
    <row r="28" spans="1:7" s="24" customFormat="1" ht="31.5">
      <c r="A28" s="25">
        <v>7</v>
      </c>
      <c r="B28" s="68" t="s">
        <v>18</v>
      </c>
      <c r="C28" s="67"/>
      <c r="D28" s="67">
        <f>SUM(D29:D30)</f>
        <v>-10441.7</v>
      </c>
      <c r="E28" s="67">
        <f>SUM(E29:E30)</f>
        <v>0</v>
      </c>
      <c r="F28" s="67">
        <f>SUM(F29:F30)</f>
        <v>0</v>
      </c>
      <c r="G28" s="41"/>
    </row>
    <row r="29" spans="1:7" s="16" customFormat="1" ht="63">
      <c r="A29" s="21"/>
      <c r="B29" s="11" t="s">
        <v>235</v>
      </c>
      <c r="C29" s="41" t="s">
        <v>237</v>
      </c>
      <c r="D29" s="41">
        <v>-15623.9</v>
      </c>
      <c r="E29" s="62" t="s">
        <v>162</v>
      </c>
      <c r="F29" s="62" t="s">
        <v>162</v>
      </c>
      <c r="G29" s="23" t="s">
        <v>1401</v>
      </c>
    </row>
    <row r="30" spans="1:7" s="16" customFormat="1" ht="142.5" customHeight="1">
      <c r="A30" s="21"/>
      <c r="B30" s="11" t="s">
        <v>1420</v>
      </c>
      <c r="C30" s="41" t="s">
        <v>1399</v>
      </c>
      <c r="D30" s="41">
        <v>5182.2</v>
      </c>
      <c r="E30" s="62" t="s">
        <v>162</v>
      </c>
      <c r="F30" s="62" t="s">
        <v>162</v>
      </c>
      <c r="G30" s="23" t="s">
        <v>1400</v>
      </c>
    </row>
    <row r="31" spans="1:7" s="16" customFormat="1" ht="31.5">
      <c r="A31" s="21">
        <v>8</v>
      </c>
      <c r="B31" s="119" t="s">
        <v>160</v>
      </c>
      <c r="C31" s="67"/>
      <c r="D31" s="67">
        <f>D32</f>
        <v>20000</v>
      </c>
      <c r="E31" s="67">
        <f>E32</f>
        <v>0</v>
      </c>
      <c r="F31" s="67">
        <f>F32</f>
        <v>0</v>
      </c>
      <c r="G31" s="41"/>
    </row>
    <row r="32" spans="1:7" s="159" customFormat="1" ht="63" customHeight="1">
      <c r="A32" s="86"/>
      <c r="B32" s="34" t="s">
        <v>929</v>
      </c>
      <c r="C32" s="162" t="s">
        <v>930</v>
      </c>
      <c r="D32" s="162">
        <v>20000</v>
      </c>
      <c r="E32" s="41">
        <v>0</v>
      </c>
      <c r="F32" s="41">
        <v>0</v>
      </c>
      <c r="G32" s="34" t="s">
        <v>1131</v>
      </c>
    </row>
    <row r="33" spans="1:7" s="16" customFormat="1" ht="15.75">
      <c r="A33" s="21">
        <v>9</v>
      </c>
      <c r="B33" s="114" t="s">
        <v>63</v>
      </c>
      <c r="C33" s="67"/>
      <c r="D33" s="67">
        <f>SUM(D34:D36)</f>
        <v>6620.099999999999</v>
      </c>
      <c r="E33" s="67">
        <f>SUM(E34:E36)</f>
        <v>0</v>
      </c>
      <c r="F33" s="67">
        <f>SUM(F34:F36)</f>
        <v>0</v>
      </c>
      <c r="G33" s="41"/>
    </row>
    <row r="34" spans="1:7" s="159" customFormat="1" ht="63.75" customHeight="1">
      <c r="A34" s="246"/>
      <c r="B34" s="241" t="s">
        <v>440</v>
      </c>
      <c r="C34" s="37" t="s">
        <v>704</v>
      </c>
      <c r="D34" s="179">
        <v>4566.4</v>
      </c>
      <c r="E34" s="41">
        <v>0</v>
      </c>
      <c r="F34" s="41">
        <v>0</v>
      </c>
      <c r="G34" s="259" t="s">
        <v>1128</v>
      </c>
    </row>
    <row r="35" spans="1:7" s="159" customFormat="1" ht="15.75" customHeight="1">
      <c r="A35" s="246"/>
      <c r="B35" s="247"/>
      <c r="C35" s="194" t="s">
        <v>705</v>
      </c>
      <c r="D35" s="195">
        <v>110.7</v>
      </c>
      <c r="E35" s="41">
        <v>0</v>
      </c>
      <c r="F35" s="41">
        <v>0</v>
      </c>
      <c r="G35" s="260"/>
    </row>
    <row r="36" spans="1:7" s="45" customFormat="1" ht="15.75" customHeight="1">
      <c r="A36" s="246"/>
      <c r="B36" s="242"/>
      <c r="C36" s="194" t="s">
        <v>706</v>
      </c>
      <c r="D36" s="162">
        <v>1943</v>
      </c>
      <c r="E36" s="41">
        <v>0</v>
      </c>
      <c r="F36" s="41">
        <v>0</v>
      </c>
      <c r="G36" s="261"/>
    </row>
    <row r="37" spans="1:7" s="16" customFormat="1" ht="31.5">
      <c r="A37" s="21">
        <v>10</v>
      </c>
      <c r="B37" s="68" t="s">
        <v>101</v>
      </c>
      <c r="C37" s="67"/>
      <c r="D37" s="67">
        <f>SUM(D38:D39)</f>
        <v>5554</v>
      </c>
      <c r="E37" s="67">
        <f>SUM(E38:E39)</f>
        <v>0</v>
      </c>
      <c r="F37" s="67">
        <f>SUM(F38:F39)</f>
        <v>0</v>
      </c>
      <c r="G37" s="41"/>
    </row>
    <row r="38" spans="1:7" s="45" customFormat="1" ht="204.75" customHeight="1">
      <c r="A38" s="25"/>
      <c r="B38" s="11" t="s">
        <v>660</v>
      </c>
      <c r="C38" s="41" t="s">
        <v>661</v>
      </c>
      <c r="D38" s="41">
        <v>570.5</v>
      </c>
      <c r="E38" s="41">
        <v>0</v>
      </c>
      <c r="F38" s="41">
        <v>0</v>
      </c>
      <c r="G38" s="23" t="s">
        <v>1129</v>
      </c>
    </row>
    <row r="39" spans="1:7" ht="177.75" customHeight="1">
      <c r="A39" s="229"/>
      <c r="B39" s="218" t="s">
        <v>1379</v>
      </c>
      <c r="C39" s="40" t="s">
        <v>1380</v>
      </c>
      <c r="D39" s="179">
        <v>4983.5</v>
      </c>
      <c r="E39" s="179">
        <v>0</v>
      </c>
      <c r="F39" s="179">
        <v>0</v>
      </c>
      <c r="G39" s="219" t="s">
        <v>1384</v>
      </c>
    </row>
    <row r="40" spans="1:7" s="24" customFormat="1" ht="15.75" customHeight="1">
      <c r="A40" s="25">
        <v>11</v>
      </c>
      <c r="B40" s="68" t="s">
        <v>545</v>
      </c>
      <c r="C40" s="67"/>
      <c r="D40" s="67">
        <f>SUM(D41:D42)</f>
        <v>-552049.7999999999</v>
      </c>
      <c r="E40" s="67">
        <f>SUM(E41:E42)</f>
        <v>0</v>
      </c>
      <c r="F40" s="67">
        <f>SUM(F41:F42)</f>
        <v>0</v>
      </c>
      <c r="G40" s="41"/>
    </row>
    <row r="41" spans="1:7" s="16" customFormat="1" ht="15.75">
      <c r="A41" s="265"/>
      <c r="B41" s="271" t="s">
        <v>1132</v>
      </c>
      <c r="C41" s="40" t="s">
        <v>116</v>
      </c>
      <c r="D41" s="41">
        <f>-184075.9+(-322634.3)</f>
        <v>-506710.19999999995</v>
      </c>
      <c r="E41" s="41">
        <v>0</v>
      </c>
      <c r="F41" s="41">
        <v>0</v>
      </c>
      <c r="G41" s="272" t="s">
        <v>945</v>
      </c>
    </row>
    <row r="42" spans="1:7" ht="115.5" customHeight="1">
      <c r="A42" s="265"/>
      <c r="B42" s="271"/>
      <c r="C42" s="37" t="s">
        <v>957</v>
      </c>
      <c r="D42" s="46">
        <v>-45339.6</v>
      </c>
      <c r="E42" s="196">
        <v>0</v>
      </c>
      <c r="F42" s="196">
        <v>0</v>
      </c>
      <c r="G42" s="272"/>
    </row>
    <row r="43" spans="1:7" s="16" customFormat="1" ht="31.5">
      <c r="A43" s="10">
        <v>12</v>
      </c>
      <c r="B43" s="68" t="s">
        <v>26</v>
      </c>
      <c r="C43" s="32"/>
      <c r="D43" s="67">
        <f>D44</f>
        <v>20431</v>
      </c>
      <c r="E43" s="32">
        <f>E44</f>
        <v>0</v>
      </c>
      <c r="F43" s="32">
        <f>F44</f>
        <v>0</v>
      </c>
      <c r="G43" s="179"/>
    </row>
    <row r="44" spans="1:7" s="16" customFormat="1" ht="141.75">
      <c r="A44" s="15"/>
      <c r="B44" s="27" t="s">
        <v>442</v>
      </c>
      <c r="C44" s="179" t="s">
        <v>443</v>
      </c>
      <c r="D44" s="41">
        <v>20431</v>
      </c>
      <c r="E44" s="196">
        <v>0</v>
      </c>
      <c r="F44" s="196">
        <v>0</v>
      </c>
      <c r="G44" s="27" t="s">
        <v>1133</v>
      </c>
    </row>
    <row r="45" spans="1:7" ht="15.75" customHeight="1">
      <c r="A45" s="10">
        <v>13</v>
      </c>
      <c r="B45" s="68" t="s">
        <v>445</v>
      </c>
      <c r="C45" s="32"/>
      <c r="D45" s="67">
        <f>D46</f>
        <v>-74836.4</v>
      </c>
      <c r="E45" s="67">
        <f>E46</f>
        <v>0</v>
      </c>
      <c r="F45" s="67">
        <f>F46</f>
        <v>0</v>
      </c>
      <c r="G45" s="179"/>
    </row>
    <row r="46" spans="1:7" s="135" customFormat="1" ht="47.25" customHeight="1">
      <c r="A46" s="86"/>
      <c r="B46" s="42" t="s">
        <v>85</v>
      </c>
      <c r="C46" s="41" t="s">
        <v>944</v>
      </c>
      <c r="D46" s="41">
        <v>-74836.4</v>
      </c>
      <c r="E46" s="196">
        <v>0</v>
      </c>
      <c r="F46" s="196">
        <v>0</v>
      </c>
      <c r="G46" s="27" t="s">
        <v>1127</v>
      </c>
    </row>
    <row r="47" spans="1:7" s="35" customFormat="1" ht="31.5">
      <c r="A47" s="91">
        <v>14</v>
      </c>
      <c r="B47" s="68" t="s">
        <v>45</v>
      </c>
      <c r="C47" s="32"/>
      <c r="D47" s="67">
        <f>SUM(D48:D49)</f>
        <v>-22516.899999999998</v>
      </c>
      <c r="E47" s="67">
        <f>SUM(E48:E49)</f>
        <v>0</v>
      </c>
      <c r="F47" s="67">
        <f>SUM(F48:F49)</f>
        <v>0</v>
      </c>
      <c r="G47" s="179"/>
    </row>
    <row r="48" spans="1:7" s="35" customFormat="1" ht="47.25">
      <c r="A48" s="91"/>
      <c r="B48" s="42" t="s">
        <v>356</v>
      </c>
      <c r="C48" s="40" t="s">
        <v>357</v>
      </c>
      <c r="D48" s="41">
        <v>-3448.1</v>
      </c>
      <c r="E48" s="41">
        <v>0</v>
      </c>
      <c r="F48" s="41">
        <v>0</v>
      </c>
      <c r="G48" s="11" t="s">
        <v>1136</v>
      </c>
    </row>
    <row r="49" spans="1:7" s="35" customFormat="1" ht="128.25" customHeight="1">
      <c r="A49" s="91"/>
      <c r="B49" s="42" t="s">
        <v>1320</v>
      </c>
      <c r="C49" s="40" t="s">
        <v>1321</v>
      </c>
      <c r="D49" s="41">
        <v>-19068.8</v>
      </c>
      <c r="E49" s="41">
        <v>0</v>
      </c>
      <c r="F49" s="41">
        <v>0</v>
      </c>
      <c r="G49" s="11" t="s">
        <v>1322</v>
      </c>
    </row>
    <row r="50" spans="1:7" s="35" customFormat="1" ht="15.75">
      <c r="A50" s="91">
        <v>15</v>
      </c>
      <c r="B50" s="64" t="s">
        <v>41</v>
      </c>
      <c r="C50" s="32"/>
      <c r="D50" s="67">
        <f>D51</f>
        <v>74399.7</v>
      </c>
      <c r="E50" s="67">
        <f>E51</f>
        <v>0</v>
      </c>
      <c r="F50" s="67">
        <f>F51</f>
        <v>0</v>
      </c>
      <c r="G50" s="179"/>
    </row>
    <row r="51" spans="1:7" s="35" customFormat="1" ht="47.25">
      <c r="A51" s="91"/>
      <c r="B51" s="11" t="s">
        <v>440</v>
      </c>
      <c r="C51" s="41" t="s">
        <v>441</v>
      </c>
      <c r="D51" s="41">
        <v>74399.7</v>
      </c>
      <c r="E51" s="41">
        <v>0</v>
      </c>
      <c r="F51" s="41">
        <v>0</v>
      </c>
      <c r="G51" s="23" t="s">
        <v>925</v>
      </c>
    </row>
    <row r="52" spans="1:7" s="35" customFormat="1" ht="15.75" customHeight="1">
      <c r="A52" s="91">
        <v>16</v>
      </c>
      <c r="B52" s="78" t="s">
        <v>112</v>
      </c>
      <c r="C52" s="32"/>
      <c r="D52" s="67">
        <f>SUM(D53:D63)</f>
        <v>552224.1</v>
      </c>
      <c r="E52" s="67">
        <f>SUM(E53:E63)</f>
        <v>0</v>
      </c>
      <c r="F52" s="67">
        <f>SUM(F53:F63)</f>
        <v>0</v>
      </c>
      <c r="G52" s="179"/>
    </row>
    <row r="53" spans="1:7" s="137" customFormat="1" ht="206.25" customHeight="1">
      <c r="A53" s="38"/>
      <c r="B53" s="11" t="s">
        <v>781</v>
      </c>
      <c r="C53" s="12" t="s">
        <v>782</v>
      </c>
      <c r="D53" s="41">
        <v>1733.4</v>
      </c>
      <c r="E53" s="179">
        <v>0</v>
      </c>
      <c r="F53" s="179">
        <v>0</v>
      </c>
      <c r="G53" s="11" t="s">
        <v>1387</v>
      </c>
    </row>
    <row r="54" spans="1:7" s="138" customFormat="1" ht="203.25" customHeight="1">
      <c r="A54" s="47"/>
      <c r="B54" s="48" t="s">
        <v>783</v>
      </c>
      <c r="C54" s="12" t="s">
        <v>784</v>
      </c>
      <c r="D54" s="41">
        <v>242544.8</v>
      </c>
      <c r="E54" s="179">
        <v>0</v>
      </c>
      <c r="F54" s="179">
        <v>0</v>
      </c>
      <c r="G54" s="11" t="s">
        <v>785</v>
      </c>
    </row>
    <row r="55" spans="1:7" s="138" customFormat="1" ht="110.25">
      <c r="A55" s="33"/>
      <c r="B55" s="48" t="s">
        <v>786</v>
      </c>
      <c r="C55" s="12" t="s">
        <v>787</v>
      </c>
      <c r="D55" s="41">
        <v>42994.4</v>
      </c>
      <c r="E55" s="179">
        <v>0</v>
      </c>
      <c r="F55" s="179">
        <v>0</v>
      </c>
      <c r="G55" s="177" t="s">
        <v>788</v>
      </c>
    </row>
    <row r="56" spans="1:7" s="138" customFormat="1" ht="100.5" customHeight="1">
      <c r="A56" s="266"/>
      <c r="B56" s="267" t="s">
        <v>789</v>
      </c>
      <c r="C56" s="12" t="s">
        <v>790</v>
      </c>
      <c r="D56" s="41">
        <v>2745.6</v>
      </c>
      <c r="E56" s="179">
        <v>0</v>
      </c>
      <c r="F56" s="179">
        <v>0</v>
      </c>
      <c r="G56" s="268" t="s">
        <v>1388</v>
      </c>
    </row>
    <row r="57" spans="1:7" s="138" customFormat="1" ht="15.75" customHeight="1">
      <c r="A57" s="266"/>
      <c r="B57" s="267"/>
      <c r="C57" s="12" t="s">
        <v>791</v>
      </c>
      <c r="D57" s="41">
        <v>17262.7</v>
      </c>
      <c r="E57" s="179">
        <v>0</v>
      </c>
      <c r="F57" s="179">
        <v>0</v>
      </c>
      <c r="G57" s="269"/>
    </row>
    <row r="58" spans="1:7" s="138" customFormat="1" ht="15.75" customHeight="1">
      <c r="A58" s="266"/>
      <c r="B58" s="267"/>
      <c r="C58" s="136" t="s">
        <v>792</v>
      </c>
      <c r="D58" s="41">
        <v>3161</v>
      </c>
      <c r="E58" s="179">
        <v>0</v>
      </c>
      <c r="F58" s="179">
        <v>0</v>
      </c>
      <c r="G58" s="269"/>
    </row>
    <row r="59" spans="1:7" s="138" customFormat="1" ht="15.75" customHeight="1">
      <c r="A59" s="266"/>
      <c r="B59" s="267"/>
      <c r="C59" s="136" t="s">
        <v>793</v>
      </c>
      <c r="D59" s="41">
        <v>104.7</v>
      </c>
      <c r="E59" s="179">
        <v>0</v>
      </c>
      <c r="F59" s="179">
        <v>0</v>
      </c>
      <c r="G59" s="270"/>
    </row>
    <row r="60" spans="1:7" s="138" customFormat="1" ht="129" customHeight="1">
      <c r="A60" s="33"/>
      <c r="B60" s="177" t="s">
        <v>794</v>
      </c>
      <c r="C60" s="136" t="s">
        <v>795</v>
      </c>
      <c r="D60" s="41">
        <v>67011.8</v>
      </c>
      <c r="E60" s="179">
        <v>0</v>
      </c>
      <c r="F60" s="179">
        <v>0</v>
      </c>
      <c r="G60" s="90" t="s">
        <v>1389</v>
      </c>
    </row>
    <row r="61" spans="1:7" s="138" customFormat="1" ht="161.25" customHeight="1">
      <c r="A61" s="33"/>
      <c r="B61" s="48" t="s">
        <v>796</v>
      </c>
      <c r="C61" s="136" t="s">
        <v>797</v>
      </c>
      <c r="D61" s="41">
        <v>19140.9</v>
      </c>
      <c r="E61" s="179">
        <v>0</v>
      </c>
      <c r="F61" s="179">
        <v>0</v>
      </c>
      <c r="G61" s="177" t="s">
        <v>1390</v>
      </c>
    </row>
    <row r="62" spans="1:7" s="138" customFormat="1" ht="126">
      <c r="A62" s="33"/>
      <c r="B62" s="48" t="s">
        <v>798</v>
      </c>
      <c r="C62" s="136" t="s">
        <v>799</v>
      </c>
      <c r="D62" s="41">
        <v>48148.3</v>
      </c>
      <c r="E62" s="179">
        <v>0</v>
      </c>
      <c r="F62" s="179">
        <v>0</v>
      </c>
      <c r="G62" s="178" t="s">
        <v>1391</v>
      </c>
    </row>
    <row r="63" spans="1:7" s="137" customFormat="1" ht="178.5" customHeight="1">
      <c r="A63" s="38"/>
      <c r="B63" s="11" t="s">
        <v>918</v>
      </c>
      <c r="C63" s="12" t="s">
        <v>919</v>
      </c>
      <c r="D63" s="179">
        <v>107376.5</v>
      </c>
      <c r="E63" s="179">
        <v>0</v>
      </c>
      <c r="F63" s="179">
        <v>0</v>
      </c>
      <c r="G63" s="11" t="s">
        <v>1392</v>
      </c>
    </row>
    <row r="64" spans="1:7" s="35" customFormat="1" ht="31.5">
      <c r="A64" s="91">
        <v>17</v>
      </c>
      <c r="B64" s="64" t="s">
        <v>117</v>
      </c>
      <c r="C64" s="32"/>
      <c r="D64" s="67">
        <f>SUM(D65:D74)</f>
        <v>693575.4</v>
      </c>
      <c r="E64" s="67">
        <f>SUM(E65:E74)</f>
        <v>0</v>
      </c>
      <c r="F64" s="67">
        <f>SUM(F65:F74)</f>
        <v>0</v>
      </c>
      <c r="G64" s="179"/>
    </row>
    <row r="65" spans="1:7" ht="32.25" customHeight="1">
      <c r="A65" s="38"/>
      <c r="B65" s="11" t="s">
        <v>131</v>
      </c>
      <c r="C65" s="179" t="s">
        <v>130</v>
      </c>
      <c r="D65" s="41">
        <v>167.1</v>
      </c>
      <c r="E65" s="19">
        <v>0</v>
      </c>
      <c r="F65" s="19">
        <v>0</v>
      </c>
      <c r="G65" s="80" t="s">
        <v>1135</v>
      </c>
    </row>
    <row r="66" spans="1:7" ht="209.25" customHeight="1">
      <c r="A66" s="38"/>
      <c r="B66" s="42" t="s">
        <v>482</v>
      </c>
      <c r="C66" s="17" t="s">
        <v>476</v>
      </c>
      <c r="D66" s="41">
        <v>345283</v>
      </c>
      <c r="E66" s="19">
        <v>0</v>
      </c>
      <c r="F66" s="19">
        <v>0</v>
      </c>
      <c r="G66" s="80" t="s">
        <v>1393</v>
      </c>
    </row>
    <row r="67" spans="1:7" ht="126.75" customHeight="1">
      <c r="A67" s="38"/>
      <c r="B67" s="42" t="s">
        <v>483</v>
      </c>
      <c r="C67" s="17" t="s">
        <v>484</v>
      </c>
      <c r="D67" s="41">
        <v>110660</v>
      </c>
      <c r="E67" s="104">
        <v>0</v>
      </c>
      <c r="F67" s="104">
        <v>0</v>
      </c>
      <c r="G67" s="11" t="s">
        <v>1394</v>
      </c>
    </row>
    <row r="68" spans="1:7" ht="223.5" customHeight="1">
      <c r="A68" s="38"/>
      <c r="B68" s="42" t="s">
        <v>485</v>
      </c>
      <c r="C68" s="17" t="s">
        <v>486</v>
      </c>
      <c r="D68" s="41">
        <v>3530.2</v>
      </c>
      <c r="E68" s="105">
        <v>0</v>
      </c>
      <c r="F68" s="105">
        <v>0</v>
      </c>
      <c r="G68" s="34" t="s">
        <v>1419</v>
      </c>
    </row>
    <row r="69" spans="1:7" ht="78.75">
      <c r="A69" s="38"/>
      <c r="B69" s="61" t="s">
        <v>468</v>
      </c>
      <c r="C69" s="40" t="s">
        <v>118</v>
      </c>
      <c r="D69" s="41">
        <v>167609.9</v>
      </c>
      <c r="E69" s="105">
        <v>0</v>
      </c>
      <c r="F69" s="105">
        <v>0</v>
      </c>
      <c r="G69" s="23" t="s">
        <v>926</v>
      </c>
    </row>
    <row r="70" spans="1:7" ht="63">
      <c r="A70" s="38"/>
      <c r="B70" s="61" t="s">
        <v>125</v>
      </c>
      <c r="C70" s="40" t="s">
        <v>469</v>
      </c>
      <c r="D70" s="41">
        <v>213000</v>
      </c>
      <c r="E70" s="105">
        <v>0</v>
      </c>
      <c r="F70" s="105">
        <v>0</v>
      </c>
      <c r="G70" s="23" t="s">
        <v>926</v>
      </c>
    </row>
    <row r="71" spans="1:7" ht="63">
      <c r="A71" s="38"/>
      <c r="B71" s="61" t="s">
        <v>473</v>
      </c>
      <c r="C71" s="40" t="s">
        <v>474</v>
      </c>
      <c r="D71" s="41">
        <v>25907.1</v>
      </c>
      <c r="E71" s="105">
        <v>0</v>
      </c>
      <c r="F71" s="105">
        <v>0</v>
      </c>
      <c r="G71" s="23" t="s">
        <v>926</v>
      </c>
    </row>
    <row r="72" spans="1:7" ht="63">
      <c r="A72" s="38"/>
      <c r="B72" s="61" t="s">
        <v>475</v>
      </c>
      <c r="C72" s="40" t="s">
        <v>476</v>
      </c>
      <c r="D72" s="41">
        <v>166589.7</v>
      </c>
      <c r="E72" s="105">
        <v>0</v>
      </c>
      <c r="F72" s="105">
        <v>0</v>
      </c>
      <c r="G72" s="23" t="s">
        <v>926</v>
      </c>
    </row>
    <row r="73" spans="1:7" ht="128.25" customHeight="1">
      <c r="A73" s="38"/>
      <c r="B73" s="42" t="s">
        <v>537</v>
      </c>
      <c r="C73" s="17" t="s">
        <v>977</v>
      </c>
      <c r="D73" s="41">
        <v>44</v>
      </c>
      <c r="E73" s="105">
        <v>0</v>
      </c>
      <c r="F73" s="105">
        <v>0</v>
      </c>
      <c r="G73" s="80" t="s">
        <v>1395</v>
      </c>
    </row>
    <row r="74" spans="1:7" s="24" customFormat="1" ht="96" customHeight="1">
      <c r="A74" s="38"/>
      <c r="B74" s="42" t="s">
        <v>974</v>
      </c>
      <c r="C74" s="43" t="s">
        <v>975</v>
      </c>
      <c r="D74" s="41">
        <v>-339215.6</v>
      </c>
      <c r="E74" s="105">
        <v>0</v>
      </c>
      <c r="F74" s="105">
        <v>0</v>
      </c>
      <c r="G74" s="80" t="s">
        <v>1396</v>
      </c>
    </row>
    <row r="75" spans="1:7" ht="15.75">
      <c r="A75" s="18">
        <v>18</v>
      </c>
      <c r="B75" s="119" t="s">
        <v>56</v>
      </c>
      <c r="C75" s="192"/>
      <c r="D75" s="192">
        <f>SUM(D76)</f>
        <v>468.8</v>
      </c>
      <c r="E75" s="192">
        <f>SUM(E76)</f>
        <v>0</v>
      </c>
      <c r="F75" s="192">
        <f>SUM(F76)</f>
        <v>0</v>
      </c>
      <c r="G75" s="97"/>
    </row>
    <row r="76" spans="1:7" ht="63">
      <c r="A76" s="18"/>
      <c r="B76" s="34" t="s">
        <v>25</v>
      </c>
      <c r="C76" s="19" t="s">
        <v>718</v>
      </c>
      <c r="D76" s="19">
        <v>468.8</v>
      </c>
      <c r="E76" s="105">
        <v>0</v>
      </c>
      <c r="F76" s="105">
        <v>0</v>
      </c>
      <c r="G76" s="34" t="s">
        <v>1134</v>
      </c>
    </row>
    <row r="77" ht="15.75">
      <c r="G77" s="7"/>
    </row>
    <row r="78" ht="15.75">
      <c r="G78" s="7"/>
    </row>
  </sheetData>
  <sheetProtection/>
  <autoFilter ref="A6:G76"/>
  <mergeCells count="19">
    <mergeCell ref="A41:A42"/>
    <mergeCell ref="A56:A59"/>
    <mergeCell ref="B56:B59"/>
    <mergeCell ref="G56:G59"/>
    <mergeCell ref="B41:B42"/>
    <mergeCell ref="G41:G42"/>
    <mergeCell ref="G18:G19"/>
    <mergeCell ref="G25:G27"/>
    <mergeCell ref="G34:G36"/>
    <mergeCell ref="B34:B36"/>
    <mergeCell ref="A34:A36"/>
    <mergeCell ref="B25:B27"/>
    <mergeCell ref="A25:A27"/>
    <mergeCell ref="A1:G1"/>
    <mergeCell ref="A3:A4"/>
    <mergeCell ref="B3:B4"/>
    <mergeCell ref="C3:C4"/>
    <mergeCell ref="G3:G4"/>
    <mergeCell ref="D3:F3"/>
  </mergeCells>
  <printOptions horizontalCentered="1"/>
  <pageMargins left="0.7874015748031497" right="0.1968503937007874" top="0.7874015748031497" bottom="0.7874015748031497" header="0.3937007874015748" footer="0.15748031496062992"/>
  <pageSetup fitToHeight="0" fitToWidth="1" horizontalDpi="600" verticalDpi="600" orientation="landscape" paperSize="9" scale="64"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N287"/>
  <sheetViews>
    <sheetView zoomScaleSheetLayoutView="100" workbookViewId="0" topLeftCell="A1">
      <pane xSplit="2" ySplit="6" topLeftCell="C194" activePane="bottomRight" state="frozen"/>
      <selection pane="topLeft" activeCell="A1" sqref="A1"/>
      <selection pane="topRight" activeCell="C1" sqref="C1"/>
      <selection pane="bottomLeft" activeCell="A7" sqref="A7"/>
      <selection pane="bottomRight" activeCell="B91" sqref="B91"/>
    </sheetView>
  </sheetViews>
  <sheetFormatPr defaultColWidth="9.140625" defaultRowHeight="12.75"/>
  <cols>
    <col min="1" max="1" width="4.8515625" style="6" customWidth="1"/>
    <col min="2" max="2" width="61.421875" style="8" customWidth="1"/>
    <col min="3" max="3" width="29.57421875" style="7" customWidth="1"/>
    <col min="4" max="6" width="16.7109375" style="143" customWidth="1"/>
    <col min="7" max="7" width="74.28125" style="3" customWidth="1"/>
    <col min="8" max="16384" width="9.140625" style="3" customWidth="1"/>
  </cols>
  <sheetData>
    <row r="1" spans="1:7" s="1" customFormat="1" ht="15.75">
      <c r="A1" s="251" t="s">
        <v>15</v>
      </c>
      <c r="B1" s="251"/>
      <c r="C1" s="251"/>
      <c r="D1" s="251"/>
      <c r="E1" s="251"/>
      <c r="F1" s="251"/>
      <c r="G1" s="251"/>
    </row>
    <row r="2" spans="1:6" s="1" customFormat="1" ht="15.75">
      <c r="A2" s="6"/>
      <c r="B2" s="9"/>
      <c r="C2" s="4"/>
      <c r="D2" s="2"/>
      <c r="E2" s="2"/>
      <c r="F2" s="2"/>
    </row>
    <row r="3" spans="1:7" s="1" customFormat="1" ht="42" customHeight="1">
      <c r="A3" s="277" t="s">
        <v>4</v>
      </c>
      <c r="B3" s="277" t="s">
        <v>159</v>
      </c>
      <c r="C3" s="277" t="s">
        <v>8</v>
      </c>
      <c r="D3" s="278" t="s">
        <v>6</v>
      </c>
      <c r="E3" s="279"/>
      <c r="F3" s="280"/>
      <c r="G3" s="277" t="s">
        <v>9</v>
      </c>
    </row>
    <row r="4" spans="1:7" s="1" customFormat="1" ht="15.75">
      <c r="A4" s="277"/>
      <c r="B4" s="277"/>
      <c r="C4" s="277"/>
      <c r="D4" s="184" t="s">
        <v>10</v>
      </c>
      <c r="E4" s="184" t="s">
        <v>11</v>
      </c>
      <c r="F4" s="184" t="s">
        <v>12</v>
      </c>
      <c r="G4" s="277"/>
    </row>
    <row r="5" spans="1:7" ht="15.75">
      <c r="A5" s="33">
        <v>1</v>
      </c>
      <c r="B5" s="28">
        <v>2</v>
      </c>
      <c r="C5" s="29">
        <v>3</v>
      </c>
      <c r="D5" s="28">
        <v>4</v>
      </c>
      <c r="E5" s="29">
        <v>5</v>
      </c>
      <c r="F5" s="28">
        <v>6</v>
      </c>
      <c r="G5" s="29">
        <v>7</v>
      </c>
    </row>
    <row r="6" spans="1:7" s="5" customFormat="1" ht="15.75">
      <c r="A6" s="30"/>
      <c r="B6" s="142" t="s">
        <v>5</v>
      </c>
      <c r="C6" s="63"/>
      <c r="D6" s="163">
        <f>D7+D12+D45+D61+D64+D69+D72+D80+D93+D95+D97+D99+D105+D110+D117+D135+D139+D145+D154+D166+D172+D185+D187+D191+D199+D235+D279+D281+D284+D286+D206+D103+D122+D270</f>
        <v>-2738735.9</v>
      </c>
      <c r="E6" s="163">
        <f>E7+E12+E45+E61+E64+E69+E72+E80+E93+E95+E97+E99+E105+E110+E117+E135+E139+E145+E154+E166+E172+E185+E187+E191+E199+E235+E279+E281+E284+E286+E206+E103+E122+E270</f>
        <v>-183025.4</v>
      </c>
      <c r="F6" s="163">
        <f>F7+F12+F45+F61+F64+F69+F72+F80+F93+F95+F97+F99+F105+F110+F117+F135+F139+F145+F154+F166+F172+F185+F187+F191+F199+F235+F279+F281+F284+F286+F206+F103+F122+F270</f>
        <v>-82990.6</v>
      </c>
      <c r="G6" s="141"/>
    </row>
    <row r="7" spans="1:7" s="24" customFormat="1" ht="47.25">
      <c r="A7" s="25">
        <v>1</v>
      </c>
      <c r="B7" s="68" t="s">
        <v>178</v>
      </c>
      <c r="C7" s="67"/>
      <c r="D7" s="67">
        <f>SUM(D8:D11)</f>
        <v>-1207.9</v>
      </c>
      <c r="E7" s="67">
        <f>SUM(E8:E11)</f>
        <v>0</v>
      </c>
      <c r="F7" s="67">
        <f>SUM(F8:F11)</f>
        <v>0</v>
      </c>
      <c r="G7" s="69"/>
    </row>
    <row r="8" spans="1:7" s="24" customFormat="1" ht="47.25">
      <c r="A8" s="127"/>
      <c r="B8" s="42" t="s">
        <v>25</v>
      </c>
      <c r="C8" s="41" t="s">
        <v>724</v>
      </c>
      <c r="D8" s="41">
        <v>-419.2</v>
      </c>
      <c r="E8" s="41">
        <v>0</v>
      </c>
      <c r="F8" s="41">
        <v>0</v>
      </c>
      <c r="G8" s="23" t="s">
        <v>1277</v>
      </c>
    </row>
    <row r="9" spans="1:7" s="24" customFormat="1" ht="31.5">
      <c r="A9" s="127"/>
      <c r="B9" s="42" t="s">
        <v>25</v>
      </c>
      <c r="C9" s="41" t="s">
        <v>57</v>
      </c>
      <c r="D9" s="41">
        <v>-150.3</v>
      </c>
      <c r="E9" s="41">
        <v>0</v>
      </c>
      <c r="F9" s="41">
        <v>0</v>
      </c>
      <c r="G9" s="23" t="s">
        <v>1278</v>
      </c>
    </row>
    <row r="10" spans="1:7" s="24" customFormat="1" ht="31.5">
      <c r="A10" s="127"/>
      <c r="B10" s="42" t="s">
        <v>25</v>
      </c>
      <c r="C10" s="41" t="s">
        <v>725</v>
      </c>
      <c r="D10" s="41">
        <v>-2.2</v>
      </c>
      <c r="E10" s="41">
        <v>0</v>
      </c>
      <c r="F10" s="41">
        <v>0</v>
      </c>
      <c r="G10" s="23" t="s">
        <v>1279</v>
      </c>
    </row>
    <row r="11" spans="1:7" s="24" customFormat="1" ht="31.5">
      <c r="A11" s="127"/>
      <c r="B11" s="42" t="s">
        <v>58</v>
      </c>
      <c r="C11" s="41" t="s">
        <v>59</v>
      </c>
      <c r="D11" s="41">
        <v>-636.2</v>
      </c>
      <c r="E11" s="41">
        <v>0</v>
      </c>
      <c r="F11" s="41">
        <v>0</v>
      </c>
      <c r="G11" s="23" t="s">
        <v>1278</v>
      </c>
    </row>
    <row r="12" spans="1:7" s="72" customFormat="1" ht="31.5" customHeight="1">
      <c r="A12" s="25">
        <v>2</v>
      </c>
      <c r="B12" s="127" t="s">
        <v>76</v>
      </c>
      <c r="C12" s="67"/>
      <c r="D12" s="67">
        <f>SUM(D13:D44)</f>
        <v>-294125.10000000003</v>
      </c>
      <c r="E12" s="67">
        <f>SUM(E13:E44)</f>
        <v>-47.1</v>
      </c>
      <c r="F12" s="67">
        <f>SUM(F13:F44)</f>
        <v>-46.6</v>
      </c>
      <c r="G12" s="69"/>
    </row>
    <row r="13" spans="1:248" s="45" customFormat="1" ht="63">
      <c r="A13" s="21"/>
      <c r="B13" s="42" t="s">
        <v>579</v>
      </c>
      <c r="C13" s="41" t="s">
        <v>580</v>
      </c>
      <c r="D13" s="41">
        <v>-18218</v>
      </c>
      <c r="E13" s="41">
        <v>0</v>
      </c>
      <c r="F13" s="41">
        <v>0</v>
      </c>
      <c r="G13" s="23" t="s">
        <v>1280</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row>
    <row r="14" spans="1:248" s="45" customFormat="1" ht="94.5">
      <c r="A14" s="21"/>
      <c r="B14" s="42" t="s">
        <v>581</v>
      </c>
      <c r="C14" s="41" t="s">
        <v>582</v>
      </c>
      <c r="D14" s="41">
        <v>-47.1</v>
      </c>
      <c r="E14" s="41">
        <v>-47.1</v>
      </c>
      <c r="F14" s="41">
        <v>-46.6</v>
      </c>
      <c r="G14" s="23" t="s">
        <v>1281</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row>
    <row r="15" spans="1:248" s="45" customFormat="1" ht="31.5">
      <c r="A15" s="21"/>
      <c r="B15" s="42" t="s">
        <v>583</v>
      </c>
      <c r="C15" s="41" t="s">
        <v>584</v>
      </c>
      <c r="D15" s="41">
        <v>-500</v>
      </c>
      <c r="E15" s="41">
        <v>0</v>
      </c>
      <c r="F15" s="41">
        <v>0</v>
      </c>
      <c r="G15" s="23" t="s">
        <v>1282</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row>
    <row r="16" spans="1:7" s="24" customFormat="1" ht="78.75">
      <c r="A16" s="21"/>
      <c r="B16" s="42" t="s">
        <v>585</v>
      </c>
      <c r="C16" s="41" t="s">
        <v>586</v>
      </c>
      <c r="D16" s="41">
        <v>-39000</v>
      </c>
      <c r="E16" s="41">
        <v>0</v>
      </c>
      <c r="F16" s="41">
        <v>0</v>
      </c>
      <c r="G16" s="23" t="s">
        <v>1283</v>
      </c>
    </row>
    <row r="17" spans="1:7" s="24" customFormat="1" ht="94.5">
      <c r="A17" s="21"/>
      <c r="B17" s="42" t="s">
        <v>587</v>
      </c>
      <c r="C17" s="41" t="s">
        <v>142</v>
      </c>
      <c r="D17" s="41">
        <v>-1929.6</v>
      </c>
      <c r="E17" s="41">
        <v>0</v>
      </c>
      <c r="F17" s="41">
        <v>0</v>
      </c>
      <c r="G17" s="23" t="s">
        <v>1159</v>
      </c>
    </row>
    <row r="18" spans="1:7" s="24" customFormat="1" ht="63">
      <c r="A18" s="21"/>
      <c r="B18" s="42" t="s">
        <v>588</v>
      </c>
      <c r="C18" s="41" t="s">
        <v>141</v>
      </c>
      <c r="D18" s="41">
        <v>-2335</v>
      </c>
      <c r="E18" s="41">
        <v>0</v>
      </c>
      <c r="F18" s="41">
        <v>0</v>
      </c>
      <c r="G18" s="23" t="s">
        <v>1159</v>
      </c>
    </row>
    <row r="19" spans="1:7" s="24" customFormat="1" ht="94.5">
      <c r="A19" s="21"/>
      <c r="B19" s="42" t="s">
        <v>589</v>
      </c>
      <c r="C19" s="41" t="s">
        <v>590</v>
      </c>
      <c r="D19" s="41">
        <v>-40</v>
      </c>
      <c r="E19" s="41">
        <v>0</v>
      </c>
      <c r="F19" s="41">
        <v>0</v>
      </c>
      <c r="G19" s="23" t="s">
        <v>1153</v>
      </c>
    </row>
    <row r="20" spans="1:7" s="24" customFormat="1" ht="63">
      <c r="A20" s="21"/>
      <c r="B20" s="42" t="s">
        <v>591</v>
      </c>
      <c r="C20" s="41" t="s">
        <v>592</v>
      </c>
      <c r="D20" s="41">
        <v>-618.8</v>
      </c>
      <c r="E20" s="41">
        <v>0</v>
      </c>
      <c r="F20" s="41">
        <v>0</v>
      </c>
      <c r="G20" s="23" t="s">
        <v>1154</v>
      </c>
    </row>
    <row r="21" spans="1:7" s="24" customFormat="1" ht="63">
      <c r="A21" s="21"/>
      <c r="B21" s="42" t="s">
        <v>593</v>
      </c>
      <c r="C21" s="41" t="s">
        <v>594</v>
      </c>
      <c r="D21" s="41">
        <v>-364</v>
      </c>
      <c r="E21" s="41">
        <v>0</v>
      </c>
      <c r="F21" s="41">
        <v>0</v>
      </c>
      <c r="G21" s="23" t="s">
        <v>1155</v>
      </c>
    </row>
    <row r="22" spans="1:7" s="24" customFormat="1" ht="78.75">
      <c r="A22" s="21"/>
      <c r="B22" s="42" t="s">
        <v>595</v>
      </c>
      <c r="C22" s="41" t="s">
        <v>139</v>
      </c>
      <c r="D22" s="41">
        <v>-425</v>
      </c>
      <c r="E22" s="41">
        <v>0</v>
      </c>
      <c r="F22" s="41">
        <v>0</v>
      </c>
      <c r="G22" s="23" t="s">
        <v>1156</v>
      </c>
    </row>
    <row r="23" spans="1:7" s="24" customFormat="1" ht="63">
      <c r="A23" s="21"/>
      <c r="B23" s="42" t="s">
        <v>596</v>
      </c>
      <c r="C23" s="41" t="s">
        <v>597</v>
      </c>
      <c r="D23" s="41">
        <v>-17582.8</v>
      </c>
      <c r="E23" s="41">
        <v>0</v>
      </c>
      <c r="F23" s="41">
        <v>0</v>
      </c>
      <c r="G23" s="23" t="s">
        <v>1157</v>
      </c>
    </row>
    <row r="24" spans="1:7" s="24" customFormat="1" ht="78.75">
      <c r="A24" s="21"/>
      <c r="B24" s="42" t="s">
        <v>598</v>
      </c>
      <c r="C24" s="41" t="s">
        <v>599</v>
      </c>
      <c r="D24" s="41">
        <v>-160</v>
      </c>
      <c r="E24" s="41">
        <v>0</v>
      </c>
      <c r="F24" s="41">
        <v>0</v>
      </c>
      <c r="G24" s="23" t="s">
        <v>1158</v>
      </c>
    </row>
    <row r="25" spans="1:7" s="24" customFormat="1" ht="47.25">
      <c r="A25" s="21"/>
      <c r="B25" s="42" t="s">
        <v>600</v>
      </c>
      <c r="C25" s="41" t="s">
        <v>601</v>
      </c>
      <c r="D25" s="41">
        <v>-350</v>
      </c>
      <c r="E25" s="41">
        <v>0</v>
      </c>
      <c r="F25" s="41">
        <v>0</v>
      </c>
      <c r="G25" s="23" t="s">
        <v>1159</v>
      </c>
    </row>
    <row r="26" spans="1:7" s="24" customFormat="1" ht="31.5">
      <c r="A26" s="21"/>
      <c r="B26" s="42" t="s">
        <v>602</v>
      </c>
      <c r="C26" s="41" t="s">
        <v>144</v>
      </c>
      <c r="D26" s="41">
        <v>-3100</v>
      </c>
      <c r="E26" s="41">
        <v>0</v>
      </c>
      <c r="F26" s="41">
        <v>0</v>
      </c>
      <c r="G26" s="23" t="s">
        <v>1160</v>
      </c>
    </row>
    <row r="27" spans="1:7" s="24" customFormat="1" ht="63">
      <c r="A27" s="21"/>
      <c r="B27" s="42" t="s">
        <v>603</v>
      </c>
      <c r="C27" s="41" t="s">
        <v>604</v>
      </c>
      <c r="D27" s="41">
        <v>-76965.7</v>
      </c>
      <c r="E27" s="41">
        <v>0</v>
      </c>
      <c r="F27" s="41">
        <v>0</v>
      </c>
      <c r="G27" s="23" t="s">
        <v>1161</v>
      </c>
    </row>
    <row r="28" spans="1:7" s="24" customFormat="1" ht="141.75">
      <c r="A28" s="21"/>
      <c r="B28" s="42" t="s">
        <v>605</v>
      </c>
      <c r="C28" s="41" t="s">
        <v>606</v>
      </c>
      <c r="D28" s="41">
        <v>-1120.4</v>
      </c>
      <c r="E28" s="41">
        <v>0</v>
      </c>
      <c r="F28" s="41">
        <v>0</v>
      </c>
      <c r="G28" s="23" t="s">
        <v>1162</v>
      </c>
    </row>
    <row r="29" spans="1:7" s="24" customFormat="1" ht="47.25">
      <c r="A29" s="21"/>
      <c r="B29" s="42" t="s">
        <v>607</v>
      </c>
      <c r="C29" s="41" t="s">
        <v>608</v>
      </c>
      <c r="D29" s="41">
        <v>-9470.1</v>
      </c>
      <c r="E29" s="41">
        <v>0</v>
      </c>
      <c r="F29" s="41">
        <v>0</v>
      </c>
      <c r="G29" s="23" t="s">
        <v>1163</v>
      </c>
    </row>
    <row r="30" spans="1:7" s="24" customFormat="1" ht="31.5">
      <c r="A30" s="21"/>
      <c r="B30" s="42" t="s">
        <v>609</v>
      </c>
      <c r="C30" s="41" t="s">
        <v>610</v>
      </c>
      <c r="D30" s="41">
        <v>-2058</v>
      </c>
      <c r="E30" s="41">
        <v>0</v>
      </c>
      <c r="F30" s="41">
        <v>0</v>
      </c>
      <c r="G30" s="23" t="s">
        <v>1164</v>
      </c>
    </row>
    <row r="31" spans="1:7" s="24" customFormat="1" ht="47.25">
      <c r="A31" s="21"/>
      <c r="B31" s="42" t="s">
        <v>611</v>
      </c>
      <c r="C31" s="41" t="s">
        <v>612</v>
      </c>
      <c r="D31" s="41">
        <v>-2403.2</v>
      </c>
      <c r="E31" s="41">
        <v>0</v>
      </c>
      <c r="F31" s="41">
        <v>0</v>
      </c>
      <c r="G31" s="23" t="s">
        <v>1165</v>
      </c>
    </row>
    <row r="32" spans="1:7" s="24" customFormat="1" ht="141.75">
      <c r="A32" s="21"/>
      <c r="B32" s="42" t="s">
        <v>613</v>
      </c>
      <c r="C32" s="41" t="s">
        <v>614</v>
      </c>
      <c r="D32" s="41">
        <v>-33765.7</v>
      </c>
      <c r="E32" s="41">
        <v>0</v>
      </c>
      <c r="F32" s="41">
        <v>0</v>
      </c>
      <c r="G32" s="23" t="s">
        <v>1166</v>
      </c>
    </row>
    <row r="33" spans="1:7" s="24" customFormat="1" ht="141.75">
      <c r="A33" s="21"/>
      <c r="B33" s="42" t="s">
        <v>615</v>
      </c>
      <c r="C33" s="41" t="s">
        <v>616</v>
      </c>
      <c r="D33" s="41">
        <v>-255.4</v>
      </c>
      <c r="E33" s="41">
        <v>0</v>
      </c>
      <c r="F33" s="41">
        <v>0</v>
      </c>
      <c r="G33" s="23" t="s">
        <v>1167</v>
      </c>
    </row>
    <row r="34" spans="1:7" s="24" customFormat="1" ht="126">
      <c r="A34" s="21"/>
      <c r="B34" s="42" t="s">
        <v>617</v>
      </c>
      <c r="C34" s="41" t="s">
        <v>618</v>
      </c>
      <c r="D34" s="41">
        <v>-24800.3</v>
      </c>
      <c r="E34" s="41">
        <v>0</v>
      </c>
      <c r="F34" s="41">
        <v>0</v>
      </c>
      <c r="G34" s="23" t="s">
        <v>1168</v>
      </c>
    </row>
    <row r="35" spans="1:7" s="24" customFormat="1" ht="31.5">
      <c r="A35" s="21"/>
      <c r="B35" s="42" t="s">
        <v>619</v>
      </c>
      <c r="C35" s="41" t="s">
        <v>620</v>
      </c>
      <c r="D35" s="41">
        <v>-861.8</v>
      </c>
      <c r="E35" s="41">
        <v>0</v>
      </c>
      <c r="F35" s="41">
        <v>0</v>
      </c>
      <c r="G35" s="23" t="s">
        <v>1169</v>
      </c>
    </row>
    <row r="36" spans="1:7" s="24" customFormat="1" ht="47.25">
      <c r="A36" s="21"/>
      <c r="B36" s="42" t="s">
        <v>621</v>
      </c>
      <c r="C36" s="41" t="s">
        <v>622</v>
      </c>
      <c r="D36" s="41">
        <v>-1325.5</v>
      </c>
      <c r="E36" s="41">
        <v>0</v>
      </c>
      <c r="F36" s="41">
        <v>0</v>
      </c>
      <c r="G36" s="23" t="s">
        <v>1284</v>
      </c>
    </row>
    <row r="37" spans="1:7" s="24" customFormat="1" ht="47.25">
      <c r="A37" s="21"/>
      <c r="B37" s="42" t="s">
        <v>623</v>
      </c>
      <c r="C37" s="41" t="s">
        <v>624</v>
      </c>
      <c r="D37" s="41">
        <v>-14045.7</v>
      </c>
      <c r="E37" s="41">
        <v>0</v>
      </c>
      <c r="F37" s="41">
        <v>0</v>
      </c>
      <c r="G37" s="23" t="s">
        <v>1285</v>
      </c>
    </row>
    <row r="38" spans="1:7" s="24" customFormat="1" ht="94.5">
      <c r="A38" s="21"/>
      <c r="B38" s="42" t="s">
        <v>625</v>
      </c>
      <c r="C38" s="41" t="s">
        <v>940</v>
      </c>
      <c r="D38" s="41">
        <v>-105.4</v>
      </c>
      <c r="E38" s="41">
        <v>0</v>
      </c>
      <c r="F38" s="41">
        <v>0</v>
      </c>
      <c r="G38" s="23" t="s">
        <v>1286</v>
      </c>
    </row>
    <row r="39" spans="1:248" s="45" customFormat="1" ht="63">
      <c r="A39" s="21"/>
      <c r="B39" s="42" t="s">
        <v>861</v>
      </c>
      <c r="C39" s="41" t="s">
        <v>620</v>
      </c>
      <c r="D39" s="41">
        <v>-2273</v>
      </c>
      <c r="E39" s="41">
        <v>0</v>
      </c>
      <c r="F39" s="41">
        <v>0</v>
      </c>
      <c r="G39" s="23" t="s">
        <v>1287</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row>
    <row r="40" spans="1:248" s="45" customFormat="1" ht="78.75">
      <c r="A40" s="21"/>
      <c r="B40" s="42" t="s">
        <v>862</v>
      </c>
      <c r="C40" s="41" t="s">
        <v>863</v>
      </c>
      <c r="D40" s="41">
        <v>-7465.1</v>
      </c>
      <c r="E40" s="41">
        <v>0</v>
      </c>
      <c r="F40" s="41">
        <v>0</v>
      </c>
      <c r="G40" s="23" t="s">
        <v>1171</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row>
    <row r="41" spans="1:248" s="45" customFormat="1" ht="78.75">
      <c r="A41" s="21"/>
      <c r="B41" s="42" t="s">
        <v>862</v>
      </c>
      <c r="C41" s="41" t="s">
        <v>1351</v>
      </c>
      <c r="D41" s="41">
        <v>-2452.4</v>
      </c>
      <c r="E41" s="41">
        <v>0</v>
      </c>
      <c r="F41" s="41">
        <v>0</v>
      </c>
      <c r="G41" s="23" t="s">
        <v>1170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row>
    <row r="42" spans="1:248" s="45" customFormat="1" ht="47.25">
      <c r="A42" s="21"/>
      <c r="B42" s="42" t="s">
        <v>864</v>
      </c>
      <c r="C42" s="41" t="s">
        <v>865</v>
      </c>
      <c r="D42" s="41">
        <v>-927.4</v>
      </c>
      <c r="E42" s="41">
        <v>0</v>
      </c>
      <c r="F42" s="41">
        <v>0</v>
      </c>
      <c r="G42" s="23" t="s">
        <v>1171</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7" s="24" customFormat="1" ht="63">
      <c r="A43" s="21"/>
      <c r="B43" s="42" t="s">
        <v>866</v>
      </c>
      <c r="C43" s="41" t="s">
        <v>144</v>
      </c>
      <c r="D43" s="41">
        <v>-600</v>
      </c>
      <c r="E43" s="41">
        <v>0</v>
      </c>
      <c r="F43" s="41">
        <v>0</v>
      </c>
      <c r="G43" s="23" t="s">
        <v>1172</v>
      </c>
    </row>
    <row r="44" spans="1:7" s="24" customFormat="1" ht="47.25" customHeight="1">
      <c r="A44" s="21"/>
      <c r="B44" s="42" t="s">
        <v>867</v>
      </c>
      <c r="C44" s="41" t="s">
        <v>868</v>
      </c>
      <c r="D44" s="41">
        <v>-28559.7</v>
      </c>
      <c r="E44" s="41">
        <v>0</v>
      </c>
      <c r="F44" s="41">
        <v>0</v>
      </c>
      <c r="G44" s="23" t="s">
        <v>1173</v>
      </c>
    </row>
    <row r="45" spans="1:7" s="146" customFormat="1" ht="47.25" customHeight="1">
      <c r="A45" s="21">
        <v>3</v>
      </c>
      <c r="B45" s="127" t="s">
        <v>170</v>
      </c>
      <c r="C45" s="67"/>
      <c r="D45" s="67">
        <f>SUM(D46:D60)</f>
        <v>-134632.70000000004</v>
      </c>
      <c r="E45" s="67">
        <f>SUM(E46:E60)</f>
        <v>0</v>
      </c>
      <c r="F45" s="67">
        <f>SUM(F46:F60)</f>
        <v>0</v>
      </c>
      <c r="G45" s="69"/>
    </row>
    <row r="46" spans="1:7" s="146" customFormat="1" ht="63">
      <c r="A46" s="21"/>
      <c r="B46" s="42" t="s">
        <v>213</v>
      </c>
      <c r="C46" s="41" t="s">
        <v>214</v>
      </c>
      <c r="D46" s="41">
        <v>-314.7</v>
      </c>
      <c r="E46" s="41">
        <v>0</v>
      </c>
      <c r="F46" s="41">
        <v>0</v>
      </c>
      <c r="G46" s="23" t="s">
        <v>215</v>
      </c>
    </row>
    <row r="47" spans="1:7" s="146" customFormat="1" ht="47.25">
      <c r="A47" s="21"/>
      <c r="B47" s="42" t="s">
        <v>216</v>
      </c>
      <c r="C47" s="41" t="s">
        <v>217</v>
      </c>
      <c r="D47" s="41">
        <v>-6007.6</v>
      </c>
      <c r="E47" s="41">
        <v>0</v>
      </c>
      <c r="F47" s="41">
        <v>0</v>
      </c>
      <c r="G47" s="23" t="s">
        <v>218</v>
      </c>
    </row>
    <row r="48" spans="1:7" s="146" customFormat="1" ht="47.25">
      <c r="A48" s="21"/>
      <c r="B48" s="42" t="s">
        <v>219</v>
      </c>
      <c r="C48" s="41" t="s">
        <v>220</v>
      </c>
      <c r="D48" s="41">
        <v>-11292</v>
      </c>
      <c r="E48" s="41">
        <v>0</v>
      </c>
      <c r="F48" s="41">
        <v>0</v>
      </c>
      <c r="G48" s="23" t="s">
        <v>218</v>
      </c>
    </row>
    <row r="49" spans="1:7" s="146" customFormat="1" ht="47.25">
      <c r="A49" s="21"/>
      <c r="B49" s="42" t="s">
        <v>209</v>
      </c>
      <c r="C49" s="41" t="s">
        <v>221</v>
      </c>
      <c r="D49" s="41">
        <v>-3263</v>
      </c>
      <c r="E49" s="41">
        <v>0</v>
      </c>
      <c r="F49" s="41">
        <v>0</v>
      </c>
      <c r="G49" s="23" t="s">
        <v>218</v>
      </c>
    </row>
    <row r="50" spans="1:7" s="146" customFormat="1" ht="78.75">
      <c r="A50" s="21"/>
      <c r="B50" s="42" t="s">
        <v>209</v>
      </c>
      <c r="C50" s="41" t="s">
        <v>210</v>
      </c>
      <c r="D50" s="41">
        <v>-201.3</v>
      </c>
      <c r="E50" s="41">
        <v>0</v>
      </c>
      <c r="F50" s="41">
        <v>0</v>
      </c>
      <c r="G50" s="23" t="s">
        <v>211</v>
      </c>
    </row>
    <row r="51" spans="1:7" s="146" customFormat="1" ht="63">
      <c r="A51" s="21"/>
      <c r="B51" s="42" t="s">
        <v>222</v>
      </c>
      <c r="C51" s="41" t="s">
        <v>208</v>
      </c>
      <c r="D51" s="41">
        <v>-12831</v>
      </c>
      <c r="E51" s="41">
        <v>0</v>
      </c>
      <c r="F51" s="41">
        <v>0</v>
      </c>
      <c r="G51" s="23" t="s">
        <v>223</v>
      </c>
    </row>
    <row r="52" spans="1:7" s="146" customFormat="1" ht="63">
      <c r="A52" s="21"/>
      <c r="B52" s="42" t="s">
        <v>207</v>
      </c>
      <c r="C52" s="41" t="s">
        <v>208</v>
      </c>
      <c r="D52" s="41">
        <v>-7381.4</v>
      </c>
      <c r="E52" s="41">
        <v>0</v>
      </c>
      <c r="F52" s="41">
        <v>0</v>
      </c>
      <c r="G52" s="23" t="s">
        <v>223</v>
      </c>
    </row>
    <row r="53" spans="1:7" s="146" customFormat="1" ht="47.25">
      <c r="A53" s="21"/>
      <c r="B53" s="42" t="s">
        <v>224</v>
      </c>
      <c r="C53" s="41" t="s">
        <v>208</v>
      </c>
      <c r="D53" s="41">
        <v>-66780.1</v>
      </c>
      <c r="E53" s="41">
        <v>0</v>
      </c>
      <c r="F53" s="41">
        <v>0</v>
      </c>
      <c r="G53" s="23" t="s">
        <v>223</v>
      </c>
    </row>
    <row r="54" spans="1:7" s="146" customFormat="1" ht="94.5">
      <c r="A54" s="21"/>
      <c r="B54" s="42" t="s">
        <v>225</v>
      </c>
      <c r="C54" s="41" t="s">
        <v>226</v>
      </c>
      <c r="D54" s="41">
        <v>-4836.8</v>
      </c>
      <c r="E54" s="41">
        <v>0</v>
      </c>
      <c r="F54" s="41">
        <v>0</v>
      </c>
      <c r="G54" s="23" t="s">
        <v>215</v>
      </c>
    </row>
    <row r="55" spans="1:7" s="146" customFormat="1" ht="47.25">
      <c r="A55" s="21"/>
      <c r="B55" s="42" t="s">
        <v>227</v>
      </c>
      <c r="C55" s="41" t="s">
        <v>228</v>
      </c>
      <c r="D55" s="41">
        <v>-1108</v>
      </c>
      <c r="E55" s="41">
        <v>0</v>
      </c>
      <c r="F55" s="41">
        <v>0</v>
      </c>
      <c r="G55" s="23" t="s">
        <v>215</v>
      </c>
    </row>
    <row r="56" spans="1:7" s="146" customFormat="1" ht="31.5">
      <c r="A56" s="21"/>
      <c r="B56" s="42" t="s">
        <v>229</v>
      </c>
      <c r="C56" s="41" t="s">
        <v>230</v>
      </c>
      <c r="D56" s="41">
        <v>-887.7</v>
      </c>
      <c r="E56" s="41">
        <v>0</v>
      </c>
      <c r="F56" s="41">
        <v>0</v>
      </c>
      <c r="G56" s="23" t="s">
        <v>215</v>
      </c>
    </row>
    <row r="57" spans="1:7" s="146" customFormat="1" ht="47.25">
      <c r="A57" s="21"/>
      <c r="B57" s="42" t="s">
        <v>28</v>
      </c>
      <c r="C57" s="41" t="s">
        <v>231</v>
      </c>
      <c r="D57" s="41">
        <v>-342.8</v>
      </c>
      <c r="E57" s="41">
        <v>0</v>
      </c>
      <c r="F57" s="41">
        <v>0</v>
      </c>
      <c r="G57" s="23" t="s">
        <v>218</v>
      </c>
    </row>
    <row r="58" spans="1:7" s="146" customFormat="1" ht="31.5">
      <c r="A58" s="21"/>
      <c r="B58" s="42" t="s">
        <v>171</v>
      </c>
      <c r="C58" s="41" t="s">
        <v>172</v>
      </c>
      <c r="D58" s="41">
        <v>-17500</v>
      </c>
      <c r="E58" s="41">
        <v>0</v>
      </c>
      <c r="F58" s="41">
        <v>0</v>
      </c>
      <c r="G58" s="23" t="s">
        <v>232</v>
      </c>
    </row>
    <row r="59" spans="1:7" s="146" customFormat="1" ht="31.5">
      <c r="A59" s="21"/>
      <c r="B59" s="42" t="s">
        <v>25</v>
      </c>
      <c r="C59" s="41" t="s">
        <v>233</v>
      </c>
      <c r="D59" s="41">
        <v>-73.2</v>
      </c>
      <c r="E59" s="41">
        <v>0</v>
      </c>
      <c r="F59" s="41">
        <v>0</v>
      </c>
      <c r="G59" s="23" t="s">
        <v>218</v>
      </c>
    </row>
    <row r="60" spans="1:7" s="146" customFormat="1" ht="31.5">
      <c r="A60" s="21"/>
      <c r="B60" s="42" t="s">
        <v>188</v>
      </c>
      <c r="C60" s="41" t="s">
        <v>189</v>
      </c>
      <c r="D60" s="41">
        <v>-1813.1</v>
      </c>
      <c r="E60" s="41">
        <v>0</v>
      </c>
      <c r="F60" s="41">
        <v>0</v>
      </c>
      <c r="G60" s="23" t="s">
        <v>234</v>
      </c>
    </row>
    <row r="61" spans="1:7" s="16" customFormat="1" ht="15.75" customHeight="1">
      <c r="A61" s="25">
        <v>4</v>
      </c>
      <c r="B61" s="127" t="s">
        <v>53</v>
      </c>
      <c r="C61" s="67"/>
      <c r="D61" s="67">
        <f>D62+D63</f>
        <v>-646.7</v>
      </c>
      <c r="E61" s="67">
        <f>E62+E63</f>
        <v>0</v>
      </c>
      <c r="F61" s="67">
        <f>F62+F63</f>
        <v>0</v>
      </c>
      <c r="G61" s="69"/>
    </row>
    <row r="62" spans="1:7" s="45" customFormat="1" ht="31.5">
      <c r="A62" s="147"/>
      <c r="B62" s="42" t="s">
        <v>54</v>
      </c>
      <c r="C62" s="41" t="s">
        <v>55</v>
      </c>
      <c r="D62" s="41">
        <v>-476.7</v>
      </c>
      <c r="E62" s="41">
        <v>0</v>
      </c>
      <c r="F62" s="41">
        <v>0</v>
      </c>
      <c r="G62" s="23" t="s">
        <v>1174</v>
      </c>
    </row>
    <row r="63" spans="1:7" s="45" customFormat="1" ht="31.5">
      <c r="A63" s="127"/>
      <c r="B63" s="42" t="s">
        <v>54</v>
      </c>
      <c r="C63" s="41" t="s">
        <v>719</v>
      </c>
      <c r="D63" s="41">
        <v>-170</v>
      </c>
      <c r="E63" s="41">
        <v>0</v>
      </c>
      <c r="F63" s="41">
        <v>0</v>
      </c>
      <c r="G63" s="23" t="s">
        <v>1175</v>
      </c>
    </row>
    <row r="64" spans="1:7" s="79" customFormat="1" ht="31.5" customHeight="1">
      <c r="A64" s="13">
        <v>5</v>
      </c>
      <c r="B64" s="127" t="s">
        <v>51</v>
      </c>
      <c r="C64" s="67"/>
      <c r="D64" s="67">
        <f>SUM(D65:D68)</f>
        <v>-25189.4</v>
      </c>
      <c r="E64" s="67">
        <f>SUM(E65:E68)</f>
        <v>0</v>
      </c>
      <c r="F64" s="67">
        <f>SUM(F65:F68)</f>
        <v>0</v>
      </c>
      <c r="G64" s="69"/>
    </row>
    <row r="65" spans="1:7" s="79" customFormat="1" ht="47.25">
      <c r="A65" s="148"/>
      <c r="B65" s="42" t="s">
        <v>720</v>
      </c>
      <c r="C65" s="41" t="s">
        <v>164</v>
      </c>
      <c r="D65" s="41">
        <v>-188</v>
      </c>
      <c r="E65" s="41">
        <v>0</v>
      </c>
      <c r="F65" s="41">
        <v>0</v>
      </c>
      <c r="G65" s="23" t="s">
        <v>1174</v>
      </c>
    </row>
    <row r="66" spans="1:7" s="79" customFormat="1" ht="63">
      <c r="A66" s="148"/>
      <c r="B66" s="42" t="s">
        <v>721</v>
      </c>
      <c r="C66" s="41" t="s">
        <v>722</v>
      </c>
      <c r="D66" s="41">
        <v>-1501.4</v>
      </c>
      <c r="E66" s="41">
        <v>0</v>
      </c>
      <c r="F66" s="41">
        <v>0</v>
      </c>
      <c r="G66" s="23" t="s">
        <v>1174</v>
      </c>
    </row>
    <row r="67" spans="1:7" s="79" customFormat="1" ht="31.5">
      <c r="A67" s="148"/>
      <c r="B67" s="42" t="s">
        <v>173</v>
      </c>
      <c r="C67" s="41" t="s">
        <v>163</v>
      </c>
      <c r="D67" s="41">
        <v>-10500</v>
      </c>
      <c r="E67" s="41">
        <v>0</v>
      </c>
      <c r="F67" s="41">
        <v>0</v>
      </c>
      <c r="G67" s="23" t="s">
        <v>1174</v>
      </c>
    </row>
    <row r="68" spans="1:7" s="79" customFormat="1" ht="78.75">
      <c r="A68" s="13"/>
      <c r="B68" s="42" t="s">
        <v>723</v>
      </c>
      <c r="C68" s="41" t="s">
        <v>166</v>
      </c>
      <c r="D68" s="41">
        <v>-13000</v>
      </c>
      <c r="E68" s="41">
        <v>0</v>
      </c>
      <c r="F68" s="41">
        <v>0</v>
      </c>
      <c r="G68" s="23" t="s">
        <v>1176</v>
      </c>
    </row>
    <row r="69" spans="1:7" s="72" customFormat="1" ht="31.5" customHeight="1">
      <c r="A69" s="25">
        <v>6</v>
      </c>
      <c r="B69" s="127" t="s">
        <v>18</v>
      </c>
      <c r="C69" s="67"/>
      <c r="D69" s="67">
        <f>SUM(D70:D71)</f>
        <v>-33829.8</v>
      </c>
      <c r="E69" s="67">
        <f>SUM(E70:E71)</f>
        <v>0</v>
      </c>
      <c r="F69" s="67">
        <f>SUM(F70:F71)</f>
        <v>0</v>
      </c>
      <c r="G69" s="69"/>
    </row>
    <row r="70" spans="1:7" s="72" customFormat="1" ht="63">
      <c r="A70" s="25"/>
      <c r="B70" s="42" t="s">
        <v>235</v>
      </c>
      <c r="C70" s="41" t="s">
        <v>240</v>
      </c>
      <c r="D70" s="41">
        <v>-16261.6</v>
      </c>
      <c r="E70" s="41">
        <v>0</v>
      </c>
      <c r="F70" s="41">
        <v>0</v>
      </c>
      <c r="G70" s="23" t="s">
        <v>236</v>
      </c>
    </row>
    <row r="71" spans="1:7" s="45" customFormat="1" ht="31.5">
      <c r="A71" s="20"/>
      <c r="B71" s="42" t="s">
        <v>238</v>
      </c>
      <c r="C71" s="41" t="s">
        <v>241</v>
      </c>
      <c r="D71" s="41">
        <v>-17568.2</v>
      </c>
      <c r="E71" s="41">
        <v>0</v>
      </c>
      <c r="F71" s="41">
        <v>0</v>
      </c>
      <c r="G71" s="23" t="s">
        <v>239</v>
      </c>
    </row>
    <row r="72" spans="1:7" s="72" customFormat="1" ht="15.75" customHeight="1">
      <c r="A72" s="25">
        <v>7</v>
      </c>
      <c r="B72" s="127" t="s">
        <v>44</v>
      </c>
      <c r="C72" s="67"/>
      <c r="D72" s="67">
        <f>SUM(D73:D79)</f>
        <v>-501041.10000000003</v>
      </c>
      <c r="E72" s="67">
        <f>SUM(E73:E79)</f>
        <v>0</v>
      </c>
      <c r="F72" s="67">
        <f>SUM(F73:F79)</f>
        <v>0</v>
      </c>
      <c r="G72" s="69"/>
    </row>
    <row r="73" spans="1:7" s="24" customFormat="1" ht="141.75">
      <c r="A73" s="21"/>
      <c r="B73" s="42" t="s">
        <v>379</v>
      </c>
      <c r="C73" s="41" t="s">
        <v>380</v>
      </c>
      <c r="D73" s="41">
        <v>-29877</v>
      </c>
      <c r="E73" s="41">
        <v>0</v>
      </c>
      <c r="F73" s="41">
        <v>0</v>
      </c>
      <c r="G73" s="23" t="s">
        <v>381</v>
      </c>
    </row>
    <row r="74" spans="1:7" s="24" customFormat="1" ht="94.5">
      <c r="A74" s="21"/>
      <c r="B74" s="42" t="s">
        <v>382</v>
      </c>
      <c r="C74" s="41" t="s">
        <v>383</v>
      </c>
      <c r="D74" s="41">
        <v>-211103.8</v>
      </c>
      <c r="E74" s="41">
        <v>0</v>
      </c>
      <c r="F74" s="41">
        <v>0</v>
      </c>
      <c r="G74" s="23" t="s">
        <v>381</v>
      </c>
    </row>
    <row r="75" spans="1:7" s="24" customFormat="1" ht="110.25">
      <c r="A75" s="21"/>
      <c r="B75" s="42" t="s">
        <v>384</v>
      </c>
      <c r="C75" s="41" t="s">
        <v>385</v>
      </c>
      <c r="D75" s="41">
        <v>-21.2</v>
      </c>
      <c r="E75" s="41">
        <v>0</v>
      </c>
      <c r="F75" s="41">
        <v>0</v>
      </c>
      <c r="G75" s="23" t="s">
        <v>386</v>
      </c>
    </row>
    <row r="76" spans="1:7" s="24" customFormat="1" ht="78.75">
      <c r="A76" s="21"/>
      <c r="B76" s="42" t="s">
        <v>387</v>
      </c>
      <c r="C76" s="41" t="s">
        <v>388</v>
      </c>
      <c r="D76" s="41">
        <v>-154511.5</v>
      </c>
      <c r="E76" s="41">
        <v>0</v>
      </c>
      <c r="F76" s="41">
        <v>0</v>
      </c>
      <c r="G76" s="23" t="s">
        <v>381</v>
      </c>
    </row>
    <row r="77" spans="1:7" s="24" customFormat="1" ht="63">
      <c r="A77" s="21"/>
      <c r="B77" s="42" t="s">
        <v>389</v>
      </c>
      <c r="C77" s="41" t="s">
        <v>390</v>
      </c>
      <c r="D77" s="41">
        <v>-104537.7</v>
      </c>
      <c r="E77" s="41">
        <v>0</v>
      </c>
      <c r="F77" s="41">
        <v>0</v>
      </c>
      <c r="G77" s="23" t="s">
        <v>381</v>
      </c>
    </row>
    <row r="78" spans="1:7" s="24" customFormat="1" ht="47.25">
      <c r="A78" s="21"/>
      <c r="B78" s="42" t="s">
        <v>28</v>
      </c>
      <c r="C78" s="41" t="s">
        <v>391</v>
      </c>
      <c r="D78" s="41">
        <v>-82.9</v>
      </c>
      <c r="E78" s="41">
        <v>0</v>
      </c>
      <c r="F78" s="41">
        <v>0</v>
      </c>
      <c r="G78" s="23" t="s">
        <v>392</v>
      </c>
    </row>
    <row r="79" spans="1:7" s="24" customFormat="1" ht="31.5">
      <c r="A79" s="21"/>
      <c r="B79" s="42" t="s">
        <v>393</v>
      </c>
      <c r="C79" s="41" t="s">
        <v>394</v>
      </c>
      <c r="D79" s="41">
        <v>-907</v>
      </c>
      <c r="E79" s="41">
        <v>0</v>
      </c>
      <c r="F79" s="41">
        <v>0</v>
      </c>
      <c r="G79" s="23" t="s">
        <v>395</v>
      </c>
    </row>
    <row r="80" spans="1:7" s="72" customFormat="1" ht="31.5" customHeight="1">
      <c r="A80" s="25">
        <v>8</v>
      </c>
      <c r="B80" s="127" t="s">
        <v>19</v>
      </c>
      <c r="C80" s="67"/>
      <c r="D80" s="67">
        <f>SUM(D81:D92)</f>
        <v>-346090</v>
      </c>
      <c r="E80" s="67">
        <f>SUM(E81:E92)</f>
        <v>0</v>
      </c>
      <c r="F80" s="67">
        <f>SUM(F81:F92)</f>
        <v>0</v>
      </c>
      <c r="G80" s="69"/>
    </row>
    <row r="81" spans="1:7" s="24" customFormat="1" ht="47.25">
      <c r="A81" s="25"/>
      <c r="B81" s="42" t="s">
        <v>243</v>
      </c>
      <c r="C81" s="41" t="s">
        <v>244</v>
      </c>
      <c r="D81" s="41">
        <v>-518</v>
      </c>
      <c r="E81" s="41">
        <v>0</v>
      </c>
      <c r="F81" s="41">
        <v>0</v>
      </c>
      <c r="G81" s="23" t="s">
        <v>245</v>
      </c>
    </row>
    <row r="82" spans="1:7" s="24" customFormat="1" ht="31.5">
      <c r="A82" s="25"/>
      <c r="B82" s="42" t="s">
        <v>243</v>
      </c>
      <c r="C82" s="41" t="s">
        <v>246</v>
      </c>
      <c r="D82" s="41">
        <v>-800</v>
      </c>
      <c r="E82" s="41">
        <v>0</v>
      </c>
      <c r="F82" s="41">
        <v>0</v>
      </c>
      <c r="G82" s="23" t="s">
        <v>247</v>
      </c>
    </row>
    <row r="83" spans="1:7" s="24" customFormat="1" ht="31.5">
      <c r="A83" s="25"/>
      <c r="B83" s="42" t="s">
        <v>21</v>
      </c>
      <c r="C83" s="41" t="s">
        <v>248</v>
      </c>
      <c r="D83" s="41">
        <v>-35000</v>
      </c>
      <c r="E83" s="41">
        <v>0</v>
      </c>
      <c r="F83" s="41">
        <v>0</v>
      </c>
      <c r="G83" s="23" t="s">
        <v>252</v>
      </c>
    </row>
    <row r="84" spans="1:7" s="24" customFormat="1" ht="63">
      <c r="A84" s="25"/>
      <c r="B84" s="42" t="s">
        <v>167</v>
      </c>
      <c r="C84" s="41" t="s">
        <v>249</v>
      </c>
      <c r="D84" s="41">
        <v>-96804.8</v>
      </c>
      <c r="E84" s="41">
        <v>0</v>
      </c>
      <c r="F84" s="41">
        <v>0</v>
      </c>
      <c r="G84" s="23" t="s">
        <v>250</v>
      </c>
    </row>
    <row r="85" spans="1:7" s="24" customFormat="1" ht="15.75">
      <c r="A85" s="25"/>
      <c r="B85" s="42" t="s">
        <v>20</v>
      </c>
      <c r="C85" s="41" t="s">
        <v>251</v>
      </c>
      <c r="D85" s="41">
        <v>-423</v>
      </c>
      <c r="E85" s="41">
        <v>0</v>
      </c>
      <c r="F85" s="41">
        <v>0</v>
      </c>
      <c r="G85" s="23" t="s">
        <v>252</v>
      </c>
    </row>
    <row r="86" spans="1:7" s="24" customFormat="1" ht="31.5">
      <c r="A86" s="25"/>
      <c r="B86" s="42" t="s">
        <v>106</v>
      </c>
      <c r="C86" s="41" t="s">
        <v>242</v>
      </c>
      <c r="D86" s="41">
        <v>-19602.6</v>
      </c>
      <c r="E86" s="41">
        <v>0</v>
      </c>
      <c r="F86" s="41">
        <v>0</v>
      </c>
      <c r="G86" s="23" t="s">
        <v>1414</v>
      </c>
    </row>
    <row r="87" spans="1:7" s="24" customFormat="1" ht="47.25">
      <c r="A87" s="25"/>
      <c r="B87" s="42" t="s">
        <v>253</v>
      </c>
      <c r="C87" s="41" t="s">
        <v>254</v>
      </c>
      <c r="D87" s="41">
        <v>-1535.8</v>
      </c>
      <c r="E87" s="41">
        <v>0</v>
      </c>
      <c r="F87" s="41">
        <v>0</v>
      </c>
      <c r="G87" s="23" t="s">
        <v>255</v>
      </c>
    </row>
    <row r="88" spans="1:7" s="24" customFormat="1" ht="78.75">
      <c r="A88" s="25"/>
      <c r="B88" s="42" t="s">
        <v>256</v>
      </c>
      <c r="C88" s="41" t="s">
        <v>257</v>
      </c>
      <c r="D88" s="41">
        <v>-15429</v>
      </c>
      <c r="E88" s="41">
        <v>0</v>
      </c>
      <c r="F88" s="41">
        <v>0</v>
      </c>
      <c r="G88" s="23" t="s">
        <v>1415</v>
      </c>
    </row>
    <row r="89" spans="1:7" s="24" customFormat="1" ht="63">
      <c r="A89" s="25"/>
      <c r="B89" s="42" t="s">
        <v>258</v>
      </c>
      <c r="C89" s="41" t="s">
        <v>259</v>
      </c>
      <c r="D89" s="41">
        <v>-359</v>
      </c>
      <c r="E89" s="41">
        <v>0</v>
      </c>
      <c r="F89" s="41">
        <v>0</v>
      </c>
      <c r="G89" s="23" t="s">
        <v>1416</v>
      </c>
    </row>
    <row r="90" spans="1:7" s="24" customFormat="1" ht="63">
      <c r="A90" s="25"/>
      <c r="B90" s="42" t="s">
        <v>260</v>
      </c>
      <c r="C90" s="41" t="s">
        <v>261</v>
      </c>
      <c r="D90" s="41">
        <v>-317</v>
      </c>
      <c r="E90" s="41">
        <v>0</v>
      </c>
      <c r="F90" s="41">
        <v>0</v>
      </c>
      <c r="G90" s="23" t="s">
        <v>1417</v>
      </c>
    </row>
    <row r="91" spans="1:7" s="24" customFormat="1" ht="47.25" customHeight="1">
      <c r="A91" s="25"/>
      <c r="B91" s="42" t="s">
        <v>262</v>
      </c>
      <c r="C91" s="41" t="s">
        <v>263</v>
      </c>
      <c r="D91" s="41">
        <v>-7434</v>
      </c>
      <c r="E91" s="41">
        <v>0</v>
      </c>
      <c r="F91" s="41">
        <v>0</v>
      </c>
      <c r="G91" s="23" t="s">
        <v>1418</v>
      </c>
    </row>
    <row r="92" spans="1:7" s="24" customFormat="1" ht="177.75" customHeight="1">
      <c r="A92" s="20"/>
      <c r="B92" s="42" t="s">
        <v>411</v>
      </c>
      <c r="C92" s="41" t="s">
        <v>412</v>
      </c>
      <c r="D92" s="41">
        <v>-167866.8</v>
      </c>
      <c r="E92" s="41">
        <v>0</v>
      </c>
      <c r="F92" s="41">
        <v>0</v>
      </c>
      <c r="G92" s="23" t="s">
        <v>1177</v>
      </c>
    </row>
    <row r="93" spans="1:7" s="16" customFormat="1" ht="31.5">
      <c r="A93" s="10">
        <v>9</v>
      </c>
      <c r="B93" s="78" t="s">
        <v>1338</v>
      </c>
      <c r="C93" s="32"/>
      <c r="D93" s="32">
        <f>D94</f>
        <v>-1029</v>
      </c>
      <c r="E93" s="32">
        <f>E94</f>
        <v>0</v>
      </c>
      <c r="F93" s="32">
        <f>F94</f>
        <v>0</v>
      </c>
      <c r="G93" s="32"/>
    </row>
    <row r="94" spans="1:7" s="224" customFormat="1" ht="31.5" customHeight="1">
      <c r="A94" s="220"/>
      <c r="B94" s="221" t="s">
        <v>1339</v>
      </c>
      <c r="C94" s="37" t="s">
        <v>1340</v>
      </c>
      <c r="D94" s="19">
        <v>-1029</v>
      </c>
      <c r="E94" s="222">
        <v>0</v>
      </c>
      <c r="F94" s="222">
        <v>0</v>
      </c>
      <c r="G94" s="223" t="s">
        <v>1341</v>
      </c>
    </row>
    <row r="95" spans="1:7" s="72" customFormat="1" ht="31.5" customHeight="1">
      <c r="A95" s="25">
        <v>10</v>
      </c>
      <c r="B95" s="127" t="s">
        <v>99</v>
      </c>
      <c r="C95" s="67"/>
      <c r="D95" s="67">
        <f>D96</f>
        <v>-100</v>
      </c>
      <c r="E95" s="67">
        <f>E96</f>
        <v>0</v>
      </c>
      <c r="F95" s="67">
        <f>F96</f>
        <v>0</v>
      </c>
      <c r="G95" s="69"/>
    </row>
    <row r="96" spans="1:7" s="24" customFormat="1" ht="31.5" customHeight="1">
      <c r="A96" s="21"/>
      <c r="B96" s="42" t="s">
        <v>28</v>
      </c>
      <c r="C96" s="41" t="s">
        <v>649</v>
      </c>
      <c r="D96" s="41">
        <v>-100</v>
      </c>
      <c r="E96" s="41">
        <v>0</v>
      </c>
      <c r="F96" s="41">
        <v>0</v>
      </c>
      <c r="G96" s="23" t="s">
        <v>1178</v>
      </c>
    </row>
    <row r="97" spans="1:7" s="16" customFormat="1" ht="31.5" customHeight="1">
      <c r="A97" s="21">
        <v>11</v>
      </c>
      <c r="B97" s="127" t="s">
        <v>160</v>
      </c>
      <c r="C97" s="67"/>
      <c r="D97" s="67">
        <f>D98</f>
        <v>-631</v>
      </c>
      <c r="E97" s="67">
        <f>E98</f>
        <v>0</v>
      </c>
      <c r="F97" s="67">
        <f>F98</f>
        <v>0</v>
      </c>
      <c r="G97" s="69"/>
    </row>
    <row r="98" spans="1:7" s="16" customFormat="1" ht="63">
      <c r="A98" s="15"/>
      <c r="B98" s="42" t="s">
        <v>540</v>
      </c>
      <c r="C98" s="41" t="s">
        <v>161</v>
      </c>
      <c r="D98" s="41">
        <v>-631</v>
      </c>
      <c r="E98" s="41">
        <v>0</v>
      </c>
      <c r="F98" s="41">
        <v>0</v>
      </c>
      <c r="G98" s="23" t="s">
        <v>1192</v>
      </c>
    </row>
    <row r="99" spans="1:7" s="72" customFormat="1" ht="31.5" customHeight="1">
      <c r="A99" s="25">
        <v>12</v>
      </c>
      <c r="B99" s="127" t="s">
        <v>152</v>
      </c>
      <c r="C99" s="67"/>
      <c r="D99" s="67">
        <f>SUM(D100:D102)</f>
        <v>-29323.000000000004</v>
      </c>
      <c r="E99" s="67">
        <f>SUM(E100:E102)</f>
        <v>0</v>
      </c>
      <c r="F99" s="67">
        <f>SUM(F100:F102)</f>
        <v>0</v>
      </c>
      <c r="G99" s="69"/>
    </row>
    <row r="100" spans="1:7" s="16" customFormat="1" ht="94.5">
      <c r="A100" s="21"/>
      <c r="B100" s="42" t="s">
        <v>449</v>
      </c>
      <c r="C100" s="41" t="s">
        <v>448</v>
      </c>
      <c r="D100" s="41">
        <v>-313.9</v>
      </c>
      <c r="E100" s="41">
        <v>0</v>
      </c>
      <c r="F100" s="41">
        <v>0</v>
      </c>
      <c r="G100" s="23" t="s">
        <v>1179</v>
      </c>
    </row>
    <row r="101" spans="1:7" s="16" customFormat="1" ht="141.75">
      <c r="A101" s="21"/>
      <c r="B101" s="42" t="s">
        <v>450</v>
      </c>
      <c r="C101" s="41" t="s">
        <v>153</v>
      </c>
      <c r="D101" s="41">
        <v>-28070.4</v>
      </c>
      <c r="E101" s="41">
        <v>0</v>
      </c>
      <c r="F101" s="41">
        <v>0</v>
      </c>
      <c r="G101" s="23" t="s">
        <v>1180</v>
      </c>
    </row>
    <row r="102" spans="1:7" s="24" customFormat="1" ht="47.25">
      <c r="A102" s="21"/>
      <c r="B102" s="42" t="s">
        <v>451</v>
      </c>
      <c r="C102" s="41" t="s">
        <v>452</v>
      </c>
      <c r="D102" s="41">
        <v>-938.7</v>
      </c>
      <c r="E102" s="41">
        <v>0</v>
      </c>
      <c r="F102" s="41">
        <v>0</v>
      </c>
      <c r="G102" s="23" t="s">
        <v>1181</v>
      </c>
    </row>
    <row r="103" spans="1:7" s="72" customFormat="1" ht="15.75" customHeight="1">
      <c r="A103" s="21">
        <v>13</v>
      </c>
      <c r="B103" s="127" t="s">
        <v>63</v>
      </c>
      <c r="C103" s="67"/>
      <c r="D103" s="67">
        <f>D104</f>
        <v>-3794</v>
      </c>
      <c r="E103" s="67">
        <f>E104</f>
        <v>0</v>
      </c>
      <c r="F103" s="67">
        <f>F104</f>
        <v>0</v>
      </c>
      <c r="G103" s="69"/>
    </row>
    <row r="104" spans="1:7" s="24" customFormat="1" ht="31.5">
      <c r="A104" s="21"/>
      <c r="B104" s="42" t="s">
        <v>54</v>
      </c>
      <c r="C104" s="41" t="s">
        <v>913</v>
      </c>
      <c r="D104" s="41">
        <v>-3794</v>
      </c>
      <c r="E104" s="41">
        <v>0</v>
      </c>
      <c r="F104" s="41">
        <v>0</v>
      </c>
      <c r="G104" s="23" t="s">
        <v>1174</v>
      </c>
    </row>
    <row r="105" spans="1:7" s="72" customFormat="1" ht="31.5" customHeight="1">
      <c r="A105" s="25">
        <v>14</v>
      </c>
      <c r="B105" s="127" t="s">
        <v>104</v>
      </c>
      <c r="C105" s="67"/>
      <c r="D105" s="67">
        <f>SUM(D106:D109)</f>
        <v>-2391.5</v>
      </c>
      <c r="E105" s="67">
        <f>SUM(E106:E109)</f>
        <v>0</v>
      </c>
      <c r="F105" s="67">
        <f>SUM(F106:F109)</f>
        <v>0</v>
      </c>
      <c r="G105" s="69"/>
    </row>
    <row r="106" spans="1:7" s="24" customFormat="1" ht="31.5">
      <c r="A106" s="43"/>
      <c r="B106" s="42" t="s">
        <v>25</v>
      </c>
      <c r="C106" s="41" t="s">
        <v>912</v>
      </c>
      <c r="D106" s="41">
        <v>-1000</v>
      </c>
      <c r="E106" s="41">
        <v>0</v>
      </c>
      <c r="F106" s="41">
        <v>0</v>
      </c>
      <c r="G106" s="23" t="s">
        <v>557</v>
      </c>
    </row>
    <row r="107" spans="1:7" s="16" customFormat="1" ht="31.5">
      <c r="A107" s="43"/>
      <c r="B107" s="42" t="s">
        <v>25</v>
      </c>
      <c r="C107" s="41" t="s">
        <v>911</v>
      </c>
      <c r="D107" s="41">
        <v>-850</v>
      </c>
      <c r="E107" s="41">
        <v>0</v>
      </c>
      <c r="F107" s="41">
        <v>0</v>
      </c>
      <c r="G107" s="23" t="s">
        <v>558</v>
      </c>
    </row>
    <row r="108" spans="1:7" s="45" customFormat="1" ht="31.5">
      <c r="A108" s="43"/>
      <c r="B108" s="42" t="s">
        <v>106</v>
      </c>
      <c r="C108" s="41" t="s">
        <v>909</v>
      </c>
      <c r="D108" s="41">
        <v>-389.2</v>
      </c>
      <c r="E108" s="41">
        <v>0</v>
      </c>
      <c r="F108" s="41">
        <v>0</v>
      </c>
      <c r="G108" s="23" t="s">
        <v>559</v>
      </c>
    </row>
    <row r="109" spans="1:7" s="150" customFormat="1" ht="31.5">
      <c r="A109" s="149"/>
      <c r="B109" s="42" t="s">
        <v>28</v>
      </c>
      <c r="C109" s="41" t="s">
        <v>910</v>
      </c>
      <c r="D109" s="41">
        <v>-152.3</v>
      </c>
      <c r="E109" s="41">
        <v>0</v>
      </c>
      <c r="F109" s="41">
        <v>0</v>
      </c>
      <c r="G109" s="23" t="s">
        <v>1182</v>
      </c>
    </row>
    <row r="110" spans="1:7" s="146" customFormat="1" ht="15.75" customHeight="1">
      <c r="A110" s="25">
        <v>15</v>
      </c>
      <c r="B110" s="127" t="s">
        <v>101</v>
      </c>
      <c r="C110" s="67"/>
      <c r="D110" s="67">
        <f>SUM(D111:D116)</f>
        <v>-28546.9</v>
      </c>
      <c r="E110" s="67">
        <f>SUM(E111:E116)</f>
        <v>0</v>
      </c>
      <c r="F110" s="67">
        <f>SUM(F111:F116)</f>
        <v>0</v>
      </c>
      <c r="G110" s="69"/>
    </row>
    <row r="111" spans="1:7" s="16" customFormat="1" ht="47.25">
      <c r="A111" s="21"/>
      <c r="B111" s="42" t="s">
        <v>424</v>
      </c>
      <c r="C111" s="41" t="s">
        <v>425</v>
      </c>
      <c r="D111" s="41">
        <v>-2975.4</v>
      </c>
      <c r="E111" s="41">
        <v>0</v>
      </c>
      <c r="F111" s="41">
        <v>0</v>
      </c>
      <c r="G111" s="23" t="s">
        <v>1183</v>
      </c>
    </row>
    <row r="112" spans="1:7" s="108" customFormat="1" ht="94.5">
      <c r="A112" s="107"/>
      <c r="B112" s="42" t="s">
        <v>662</v>
      </c>
      <c r="C112" s="41" t="s">
        <v>663</v>
      </c>
      <c r="D112" s="41">
        <v>-1400</v>
      </c>
      <c r="E112" s="41">
        <v>0</v>
      </c>
      <c r="F112" s="41">
        <v>0</v>
      </c>
      <c r="G112" s="23" t="s">
        <v>664</v>
      </c>
    </row>
    <row r="113" spans="1:7" s="108" customFormat="1" ht="63" customHeight="1">
      <c r="A113" s="109"/>
      <c r="B113" s="42" t="s">
        <v>665</v>
      </c>
      <c r="C113" s="41" t="s">
        <v>666</v>
      </c>
      <c r="D113" s="41">
        <v>-271.5</v>
      </c>
      <c r="E113" s="41">
        <v>0</v>
      </c>
      <c r="F113" s="41">
        <v>0</v>
      </c>
      <c r="G113" s="23" t="s">
        <v>667</v>
      </c>
    </row>
    <row r="114" spans="1:7" s="111" customFormat="1" ht="94.5">
      <c r="A114" s="110"/>
      <c r="B114" s="42" t="s">
        <v>668</v>
      </c>
      <c r="C114" s="41" t="s">
        <v>669</v>
      </c>
      <c r="D114" s="41">
        <v>-9600</v>
      </c>
      <c r="E114" s="41">
        <v>0</v>
      </c>
      <c r="F114" s="41">
        <v>0</v>
      </c>
      <c r="G114" s="23" t="s">
        <v>670</v>
      </c>
    </row>
    <row r="115" spans="1:7" s="111" customFormat="1" ht="63">
      <c r="A115" s="110"/>
      <c r="B115" s="42" t="s">
        <v>671</v>
      </c>
      <c r="C115" s="41" t="s">
        <v>672</v>
      </c>
      <c r="D115" s="41">
        <v>-300</v>
      </c>
      <c r="E115" s="41">
        <v>0</v>
      </c>
      <c r="F115" s="41">
        <v>0</v>
      </c>
      <c r="G115" s="23" t="s">
        <v>673</v>
      </c>
    </row>
    <row r="116" spans="1:7" s="111" customFormat="1" ht="63" customHeight="1">
      <c r="A116" s="110"/>
      <c r="B116" s="42" t="s">
        <v>674</v>
      </c>
      <c r="C116" s="41" t="s">
        <v>675</v>
      </c>
      <c r="D116" s="41">
        <v>-14000</v>
      </c>
      <c r="E116" s="41">
        <v>0</v>
      </c>
      <c r="F116" s="41">
        <v>0</v>
      </c>
      <c r="G116" s="23" t="s">
        <v>676</v>
      </c>
    </row>
    <row r="117" spans="1:7" s="72" customFormat="1" ht="31.5" customHeight="1">
      <c r="A117" s="25">
        <v>16</v>
      </c>
      <c r="B117" s="127" t="s">
        <v>113</v>
      </c>
      <c r="C117" s="67"/>
      <c r="D117" s="67">
        <f>SUM(D118:D121)</f>
        <v>-1281.9</v>
      </c>
      <c r="E117" s="67">
        <f>SUM(E118:E121)</f>
        <v>0</v>
      </c>
      <c r="F117" s="67">
        <f>SUM(F118:F121)</f>
        <v>0</v>
      </c>
      <c r="G117" s="69"/>
    </row>
    <row r="118" spans="1:7" s="16" customFormat="1" ht="151.5" customHeight="1">
      <c r="A118" s="276"/>
      <c r="B118" s="273" t="s">
        <v>546</v>
      </c>
      <c r="C118" s="41" t="s">
        <v>1347</v>
      </c>
      <c r="D118" s="41">
        <v>-163.3</v>
      </c>
      <c r="E118" s="41">
        <v>0</v>
      </c>
      <c r="F118" s="41">
        <v>0</v>
      </c>
      <c r="G118" s="243" t="s">
        <v>1184</v>
      </c>
    </row>
    <row r="119" spans="1:7" s="45" customFormat="1" ht="15.75">
      <c r="A119" s="276"/>
      <c r="B119" s="275"/>
      <c r="C119" s="41" t="s">
        <v>1348</v>
      </c>
      <c r="D119" s="41">
        <v>-796.7</v>
      </c>
      <c r="E119" s="41">
        <v>0</v>
      </c>
      <c r="F119" s="41">
        <v>0</v>
      </c>
      <c r="G119" s="244"/>
    </row>
    <row r="120" spans="1:7" s="24" customFormat="1" ht="114.75" customHeight="1">
      <c r="A120" s="106"/>
      <c r="B120" s="42" t="s">
        <v>114</v>
      </c>
      <c r="C120" s="41" t="s">
        <v>1349</v>
      </c>
      <c r="D120" s="41">
        <v>-311.9</v>
      </c>
      <c r="E120" s="41">
        <v>0</v>
      </c>
      <c r="F120" s="41">
        <v>0</v>
      </c>
      <c r="G120" s="23" t="s">
        <v>1185</v>
      </c>
    </row>
    <row r="121" spans="1:7" s="24" customFormat="1" ht="110.25">
      <c r="A121" s="106"/>
      <c r="B121" s="42" t="s">
        <v>1137</v>
      </c>
      <c r="C121" s="41" t="s">
        <v>116</v>
      </c>
      <c r="D121" s="41">
        <v>-10</v>
      </c>
      <c r="E121" s="41">
        <v>0</v>
      </c>
      <c r="F121" s="41">
        <v>0</v>
      </c>
      <c r="G121" s="23" t="s">
        <v>1186</v>
      </c>
    </row>
    <row r="122" spans="1:7" s="146" customFormat="1" ht="31.5" customHeight="1">
      <c r="A122" s="25">
        <v>17</v>
      </c>
      <c r="B122" s="127" t="s">
        <v>832</v>
      </c>
      <c r="C122" s="67"/>
      <c r="D122" s="67">
        <f>SUM(D123:D134)</f>
        <v>-13015.300000000001</v>
      </c>
      <c r="E122" s="67">
        <f>SUM(E123:E134)</f>
        <v>0</v>
      </c>
      <c r="F122" s="67">
        <f>SUM(F123:F134)</f>
        <v>0</v>
      </c>
      <c r="G122" s="69"/>
    </row>
    <row r="123" spans="1:7" s="16" customFormat="1" ht="63">
      <c r="A123" s="99"/>
      <c r="B123" s="42" t="s">
        <v>1138</v>
      </c>
      <c r="C123" s="41" t="s">
        <v>886</v>
      </c>
      <c r="D123" s="41">
        <v>-1561.7</v>
      </c>
      <c r="E123" s="41">
        <v>0</v>
      </c>
      <c r="F123" s="41">
        <v>0</v>
      </c>
      <c r="G123" s="23" t="s">
        <v>1187</v>
      </c>
    </row>
    <row r="124" spans="1:7" s="45" customFormat="1" ht="63">
      <c r="A124" s="99"/>
      <c r="B124" s="42" t="s">
        <v>1139</v>
      </c>
      <c r="C124" s="41" t="s">
        <v>887</v>
      </c>
      <c r="D124" s="41">
        <v>-317.7</v>
      </c>
      <c r="E124" s="41">
        <v>0</v>
      </c>
      <c r="F124" s="41">
        <v>0</v>
      </c>
      <c r="G124" s="23" t="s">
        <v>1187</v>
      </c>
    </row>
    <row r="125" spans="1:7" s="24" customFormat="1" ht="78.75">
      <c r="A125" s="99"/>
      <c r="B125" s="42" t="s">
        <v>1140</v>
      </c>
      <c r="C125" s="41" t="s">
        <v>888</v>
      </c>
      <c r="D125" s="41">
        <v>-22.1</v>
      </c>
      <c r="E125" s="41">
        <v>0</v>
      </c>
      <c r="F125" s="41">
        <v>0</v>
      </c>
      <c r="G125" s="23" t="s">
        <v>1188</v>
      </c>
    </row>
    <row r="126" spans="1:7" s="24" customFormat="1" ht="31.5" customHeight="1">
      <c r="A126" s="99"/>
      <c r="B126" s="42" t="s">
        <v>1141</v>
      </c>
      <c r="C126" s="41" t="s">
        <v>878</v>
      </c>
      <c r="D126" s="41">
        <v>-1722.3</v>
      </c>
      <c r="E126" s="41">
        <v>0</v>
      </c>
      <c r="F126" s="41">
        <v>0</v>
      </c>
      <c r="G126" s="23" t="s">
        <v>1187</v>
      </c>
    </row>
    <row r="127" spans="1:7" s="24" customFormat="1" ht="31.5" customHeight="1">
      <c r="A127" s="99"/>
      <c r="B127" s="42" t="s">
        <v>1142</v>
      </c>
      <c r="C127" s="41" t="s">
        <v>889</v>
      </c>
      <c r="D127" s="41">
        <v>-0.5</v>
      </c>
      <c r="E127" s="41">
        <v>0</v>
      </c>
      <c r="F127" s="41">
        <v>0</v>
      </c>
      <c r="G127" s="23" t="s">
        <v>1187</v>
      </c>
    </row>
    <row r="128" spans="1:7" s="24" customFormat="1" ht="63">
      <c r="A128" s="99"/>
      <c r="B128" s="42" t="s">
        <v>1143</v>
      </c>
      <c r="C128" s="41" t="s">
        <v>890</v>
      </c>
      <c r="D128" s="41">
        <v>-3895.7</v>
      </c>
      <c r="E128" s="41">
        <v>0</v>
      </c>
      <c r="F128" s="41">
        <v>0</v>
      </c>
      <c r="G128" s="23" t="s">
        <v>1188</v>
      </c>
    </row>
    <row r="129" spans="1:7" s="24" customFormat="1" ht="110.25">
      <c r="A129" s="99"/>
      <c r="B129" s="42" t="s">
        <v>835</v>
      </c>
      <c r="C129" s="41" t="s">
        <v>891</v>
      </c>
      <c r="D129" s="41">
        <v>-5</v>
      </c>
      <c r="E129" s="41">
        <v>0</v>
      </c>
      <c r="F129" s="41">
        <v>0</v>
      </c>
      <c r="G129" s="23" t="s">
        <v>1189</v>
      </c>
    </row>
    <row r="130" spans="1:7" s="24" customFormat="1" ht="31.5">
      <c r="A130" s="99"/>
      <c r="B130" s="42" t="s">
        <v>1144</v>
      </c>
      <c r="C130" s="41" t="s">
        <v>892</v>
      </c>
      <c r="D130" s="41">
        <v>-100</v>
      </c>
      <c r="E130" s="41">
        <v>0</v>
      </c>
      <c r="F130" s="41">
        <v>0</v>
      </c>
      <c r="G130" s="23" t="s">
        <v>1190</v>
      </c>
    </row>
    <row r="131" spans="1:7" s="24" customFormat="1" ht="47.25">
      <c r="A131" s="99"/>
      <c r="B131" s="42" t="s">
        <v>1145</v>
      </c>
      <c r="C131" s="41" t="s">
        <v>880</v>
      </c>
      <c r="D131" s="41">
        <v>-830.7</v>
      </c>
      <c r="E131" s="41">
        <v>0</v>
      </c>
      <c r="F131" s="41">
        <v>0</v>
      </c>
      <c r="G131" s="23" t="s">
        <v>1187</v>
      </c>
    </row>
    <row r="132" spans="1:7" s="24" customFormat="1" ht="49.5" customHeight="1">
      <c r="A132" s="99"/>
      <c r="B132" s="42" t="s">
        <v>1146</v>
      </c>
      <c r="C132" s="41" t="s">
        <v>893</v>
      </c>
      <c r="D132" s="41">
        <v>-982.6</v>
      </c>
      <c r="E132" s="41">
        <v>0</v>
      </c>
      <c r="F132" s="41">
        <v>0</v>
      </c>
      <c r="G132" s="23" t="s">
        <v>1191</v>
      </c>
    </row>
    <row r="133" spans="1:7" s="24" customFormat="1" ht="46.5" customHeight="1">
      <c r="A133" s="99"/>
      <c r="B133" s="42" t="s">
        <v>1147</v>
      </c>
      <c r="C133" s="41" t="s">
        <v>894</v>
      </c>
      <c r="D133" s="41">
        <v>-2912</v>
      </c>
      <c r="E133" s="41">
        <v>0</v>
      </c>
      <c r="F133" s="41">
        <v>0</v>
      </c>
      <c r="G133" s="23" t="s">
        <v>1187</v>
      </c>
    </row>
    <row r="134" spans="1:7" s="24" customFormat="1" ht="46.5" customHeight="1">
      <c r="A134" s="99"/>
      <c r="B134" s="42" t="s">
        <v>1353</v>
      </c>
      <c r="C134" s="41" t="s">
        <v>1354</v>
      </c>
      <c r="D134" s="41">
        <v>-665</v>
      </c>
      <c r="E134" s="41">
        <v>0</v>
      </c>
      <c r="F134" s="41">
        <v>0</v>
      </c>
      <c r="G134" s="23" t="s">
        <v>1355</v>
      </c>
    </row>
    <row r="135" spans="1:7" s="146" customFormat="1" ht="15.75" customHeight="1">
      <c r="A135" s="25">
        <v>18</v>
      </c>
      <c r="B135" s="127" t="s">
        <v>26</v>
      </c>
      <c r="C135" s="67"/>
      <c r="D135" s="67">
        <f>SUM(D136:D138)</f>
        <v>-4130.6</v>
      </c>
      <c r="E135" s="67">
        <f>SUM(E136:E138)</f>
        <v>0</v>
      </c>
      <c r="F135" s="67">
        <f>SUM(F136:F138)</f>
        <v>0</v>
      </c>
      <c r="G135" s="69"/>
    </row>
    <row r="136" spans="1:7" s="45" customFormat="1" ht="47.25">
      <c r="A136" s="15"/>
      <c r="B136" s="42" t="s">
        <v>444</v>
      </c>
      <c r="C136" s="41" t="s">
        <v>895</v>
      </c>
      <c r="D136" s="41">
        <v>-768.5</v>
      </c>
      <c r="E136" s="41">
        <v>0</v>
      </c>
      <c r="F136" s="41">
        <v>0</v>
      </c>
      <c r="G136" s="23" t="s">
        <v>317</v>
      </c>
    </row>
    <row r="137" spans="1:7" s="24" customFormat="1" ht="31.5">
      <c r="A137" s="21"/>
      <c r="B137" s="42" t="s">
        <v>318</v>
      </c>
      <c r="C137" s="41" t="s">
        <v>896</v>
      </c>
      <c r="D137" s="41">
        <v>-2486.1</v>
      </c>
      <c r="E137" s="41">
        <v>0</v>
      </c>
      <c r="F137" s="41">
        <v>0</v>
      </c>
      <c r="G137" s="23" t="s">
        <v>317</v>
      </c>
    </row>
    <row r="138" spans="1:7" s="24" customFormat="1" ht="47.25">
      <c r="A138" s="25"/>
      <c r="B138" s="42" t="s">
        <v>1148</v>
      </c>
      <c r="C138" s="41" t="s">
        <v>897</v>
      </c>
      <c r="D138" s="41">
        <f>-(676+200)</f>
        <v>-876</v>
      </c>
      <c r="E138" s="41">
        <v>0</v>
      </c>
      <c r="F138" s="41">
        <v>0</v>
      </c>
      <c r="G138" s="23" t="s">
        <v>319</v>
      </c>
    </row>
    <row r="139" spans="1:7" s="72" customFormat="1" ht="15.75" customHeight="1">
      <c r="A139" s="25">
        <v>19</v>
      </c>
      <c r="B139" s="127" t="s">
        <v>107</v>
      </c>
      <c r="C139" s="67"/>
      <c r="D139" s="67">
        <f>SUM(D140:D144)</f>
        <v>-632.6999999999999</v>
      </c>
      <c r="E139" s="67">
        <f>SUM(E140:E144)</f>
        <v>0</v>
      </c>
      <c r="F139" s="67">
        <f>SUM(F140:F144)</f>
        <v>0</v>
      </c>
      <c r="G139" s="69"/>
    </row>
    <row r="140" spans="1:7" s="16" customFormat="1" ht="78.75">
      <c r="A140" s="86"/>
      <c r="B140" s="42" t="s">
        <v>679</v>
      </c>
      <c r="C140" s="41" t="s">
        <v>680</v>
      </c>
      <c r="D140" s="41">
        <v>-104</v>
      </c>
      <c r="E140" s="41">
        <v>0</v>
      </c>
      <c r="F140" s="41">
        <v>0</v>
      </c>
      <c r="G140" s="23" t="s">
        <v>681</v>
      </c>
    </row>
    <row r="141" spans="1:7" s="16" customFormat="1" ht="63">
      <c r="A141" s="86"/>
      <c r="B141" s="42" t="s">
        <v>682</v>
      </c>
      <c r="C141" s="41" t="s">
        <v>683</v>
      </c>
      <c r="D141" s="41">
        <v>-93.6</v>
      </c>
      <c r="E141" s="41">
        <v>0</v>
      </c>
      <c r="F141" s="41">
        <v>0</v>
      </c>
      <c r="G141" s="23" t="s">
        <v>684</v>
      </c>
    </row>
    <row r="142" spans="1:7" s="16" customFormat="1" ht="47.25">
      <c r="A142" s="38"/>
      <c r="B142" s="42" t="s">
        <v>685</v>
      </c>
      <c r="C142" s="41" t="s">
        <v>686</v>
      </c>
      <c r="D142" s="41">
        <v>-162.2</v>
      </c>
      <c r="E142" s="41">
        <v>0</v>
      </c>
      <c r="F142" s="41">
        <v>0</v>
      </c>
      <c r="G142" s="23" t="s">
        <v>687</v>
      </c>
    </row>
    <row r="143" spans="1:7" s="45" customFormat="1" ht="63">
      <c r="A143" s="86"/>
      <c r="B143" s="42" t="s">
        <v>688</v>
      </c>
      <c r="C143" s="41" t="s">
        <v>109</v>
      </c>
      <c r="D143" s="41">
        <v>-150</v>
      </c>
      <c r="E143" s="41">
        <v>0</v>
      </c>
      <c r="F143" s="41">
        <v>0</v>
      </c>
      <c r="G143" s="23" t="s">
        <v>689</v>
      </c>
    </row>
    <row r="144" spans="1:7" s="45" customFormat="1" ht="47.25">
      <c r="A144" s="43"/>
      <c r="B144" s="42" t="s">
        <v>690</v>
      </c>
      <c r="C144" s="41" t="s">
        <v>108</v>
      </c>
      <c r="D144" s="41">
        <v>-122.9</v>
      </c>
      <c r="E144" s="41">
        <v>0</v>
      </c>
      <c r="F144" s="41">
        <v>0</v>
      </c>
      <c r="G144" s="23" t="s">
        <v>691</v>
      </c>
    </row>
    <row r="145" spans="1:7" s="146" customFormat="1" ht="31.5" customHeight="1">
      <c r="A145" s="25">
        <v>20</v>
      </c>
      <c r="B145" s="127" t="s">
        <v>34</v>
      </c>
      <c r="C145" s="67"/>
      <c r="D145" s="67">
        <f>SUM(D146:D153)</f>
        <v>-12077.5</v>
      </c>
      <c r="E145" s="67">
        <f>SUM(E146:E153)</f>
        <v>0</v>
      </c>
      <c r="F145" s="67">
        <f>SUM(F146:F153)</f>
        <v>0</v>
      </c>
      <c r="G145" s="69"/>
    </row>
    <row r="146" spans="1:7" s="45" customFormat="1" ht="47.25">
      <c r="A146" s="15"/>
      <c r="B146" s="42" t="s">
        <v>330</v>
      </c>
      <c r="C146" s="41" t="s">
        <v>331</v>
      </c>
      <c r="D146" s="41">
        <v>-2</v>
      </c>
      <c r="E146" s="41">
        <v>0</v>
      </c>
      <c r="F146" s="41">
        <v>0</v>
      </c>
      <c r="G146" s="23" t="s">
        <v>332</v>
      </c>
    </row>
    <row r="147" spans="1:7" s="45" customFormat="1" ht="63">
      <c r="A147" s="21"/>
      <c r="B147" s="42" t="s">
        <v>333</v>
      </c>
      <c r="C147" s="41" t="s">
        <v>334</v>
      </c>
      <c r="D147" s="41">
        <v>-1</v>
      </c>
      <c r="E147" s="41">
        <v>0</v>
      </c>
      <c r="F147" s="41">
        <v>0</v>
      </c>
      <c r="G147" s="23" t="s">
        <v>332</v>
      </c>
    </row>
    <row r="148" spans="1:7" s="45" customFormat="1" ht="31.5">
      <c r="A148" s="25"/>
      <c r="B148" s="42" t="s">
        <v>36</v>
      </c>
      <c r="C148" s="41" t="s">
        <v>335</v>
      </c>
      <c r="D148" s="41">
        <v>-600</v>
      </c>
      <c r="E148" s="41">
        <v>0</v>
      </c>
      <c r="F148" s="41">
        <v>0</v>
      </c>
      <c r="G148" s="23" t="s">
        <v>332</v>
      </c>
    </row>
    <row r="149" spans="1:7" s="24" customFormat="1" ht="47.25">
      <c r="A149" s="25"/>
      <c r="B149" s="42" t="s">
        <v>336</v>
      </c>
      <c r="C149" s="41" t="s">
        <v>337</v>
      </c>
      <c r="D149" s="41">
        <v>-5000</v>
      </c>
      <c r="E149" s="41">
        <v>0</v>
      </c>
      <c r="F149" s="41">
        <v>0</v>
      </c>
      <c r="G149" s="23" t="s">
        <v>1193</v>
      </c>
    </row>
    <row r="150" spans="1:7" s="24" customFormat="1" ht="47.25">
      <c r="A150" s="25"/>
      <c r="B150" s="42" t="s">
        <v>338</v>
      </c>
      <c r="C150" s="41" t="s">
        <v>339</v>
      </c>
      <c r="D150" s="41">
        <v>-5205.7</v>
      </c>
      <c r="E150" s="41">
        <v>0</v>
      </c>
      <c r="F150" s="41">
        <v>0</v>
      </c>
      <c r="G150" s="23" t="s">
        <v>1194</v>
      </c>
    </row>
    <row r="151" spans="1:7" s="24" customFormat="1" ht="47.25">
      <c r="A151" s="25"/>
      <c r="B151" s="42" t="s">
        <v>28</v>
      </c>
      <c r="C151" s="41" t="s">
        <v>340</v>
      </c>
      <c r="D151" s="41">
        <v>-18.8</v>
      </c>
      <c r="E151" s="41">
        <v>0</v>
      </c>
      <c r="F151" s="41">
        <v>0</v>
      </c>
      <c r="G151" s="23" t="s">
        <v>1195</v>
      </c>
    </row>
    <row r="152" spans="1:7" s="24" customFormat="1" ht="47.25">
      <c r="A152" s="25"/>
      <c r="B152" s="42" t="s">
        <v>341</v>
      </c>
      <c r="C152" s="41" t="s">
        <v>342</v>
      </c>
      <c r="D152" s="41">
        <v>-195</v>
      </c>
      <c r="E152" s="41">
        <v>0</v>
      </c>
      <c r="F152" s="41">
        <v>0</v>
      </c>
      <c r="G152" s="23" t="s">
        <v>1196</v>
      </c>
    </row>
    <row r="153" spans="1:7" s="24" customFormat="1" ht="47.25">
      <c r="A153" s="25"/>
      <c r="B153" s="42" t="s">
        <v>904</v>
      </c>
      <c r="C153" s="41" t="s">
        <v>905</v>
      </c>
      <c r="D153" s="41">
        <v>-1055</v>
      </c>
      <c r="E153" s="41">
        <v>0</v>
      </c>
      <c r="F153" s="41">
        <v>0</v>
      </c>
      <c r="G153" s="23" t="s">
        <v>1197</v>
      </c>
    </row>
    <row r="154" spans="1:7" s="72" customFormat="1" ht="31.5" customHeight="1">
      <c r="A154" s="25">
        <v>21</v>
      </c>
      <c r="B154" s="127" t="s">
        <v>43</v>
      </c>
      <c r="C154" s="67"/>
      <c r="D154" s="67">
        <f>SUM(D155:D165)</f>
        <v>-423818</v>
      </c>
      <c r="E154" s="67">
        <f>SUM(E155:E165)</f>
        <v>-99649.4</v>
      </c>
      <c r="F154" s="67">
        <f>SUM(F155:F165)</f>
        <v>-82944</v>
      </c>
      <c r="G154" s="69"/>
    </row>
    <row r="155" spans="1:7" s="24" customFormat="1" ht="110.25">
      <c r="A155" s="25"/>
      <c r="B155" s="42" t="s">
        <v>366</v>
      </c>
      <c r="C155" s="41" t="s">
        <v>367</v>
      </c>
      <c r="D155" s="41">
        <v>-34507.1</v>
      </c>
      <c r="E155" s="41">
        <v>0</v>
      </c>
      <c r="F155" s="41">
        <v>0</v>
      </c>
      <c r="G155" s="23" t="s">
        <v>1198</v>
      </c>
    </row>
    <row r="156" spans="1:7" s="24" customFormat="1" ht="220.5">
      <c r="A156" s="151"/>
      <c r="B156" s="42" t="s">
        <v>368</v>
      </c>
      <c r="C156" s="41" t="s">
        <v>369</v>
      </c>
      <c r="D156" s="41">
        <v>-5192.1</v>
      </c>
      <c r="E156" s="41">
        <v>0</v>
      </c>
      <c r="F156" s="41">
        <v>0</v>
      </c>
      <c r="G156" s="23" t="s">
        <v>1294</v>
      </c>
    </row>
    <row r="157" spans="1:7" s="24" customFormat="1" ht="126">
      <c r="A157" s="151"/>
      <c r="B157" s="42" t="s">
        <v>370</v>
      </c>
      <c r="C157" s="41" t="s">
        <v>371</v>
      </c>
      <c r="D157" s="41">
        <v>-8663.3</v>
      </c>
      <c r="E157" s="41">
        <v>0</v>
      </c>
      <c r="F157" s="41">
        <v>0</v>
      </c>
      <c r="G157" s="23" t="s">
        <v>1293</v>
      </c>
    </row>
    <row r="158" spans="1:7" s="24" customFormat="1" ht="126">
      <c r="A158" s="151"/>
      <c r="B158" s="42" t="s">
        <v>372</v>
      </c>
      <c r="C158" s="41" t="s">
        <v>373</v>
      </c>
      <c r="D158" s="41">
        <v>-43000</v>
      </c>
      <c r="E158" s="41">
        <v>0</v>
      </c>
      <c r="F158" s="41">
        <v>0</v>
      </c>
      <c r="G158" s="23" t="s">
        <v>1199</v>
      </c>
    </row>
    <row r="159" spans="1:7" s="24" customFormat="1" ht="31.5">
      <c r="A159" s="151"/>
      <c r="B159" s="42" t="s">
        <v>374</v>
      </c>
      <c r="C159" s="41" t="s">
        <v>49</v>
      </c>
      <c r="D159" s="41">
        <v>-319.5</v>
      </c>
      <c r="E159" s="41">
        <v>0</v>
      </c>
      <c r="F159" s="41">
        <v>0</v>
      </c>
      <c r="G159" s="23" t="s">
        <v>375</v>
      </c>
    </row>
    <row r="160" spans="1:7" s="24" customFormat="1" ht="15.75">
      <c r="A160" s="151"/>
      <c r="B160" s="42" t="s">
        <v>28</v>
      </c>
      <c r="C160" s="41" t="s">
        <v>376</v>
      </c>
      <c r="D160" s="41">
        <v>-147</v>
      </c>
      <c r="E160" s="41">
        <v>0</v>
      </c>
      <c r="F160" s="41">
        <v>0</v>
      </c>
      <c r="G160" s="23" t="s">
        <v>375</v>
      </c>
    </row>
    <row r="161" spans="1:7" s="24" customFormat="1" ht="141.75">
      <c r="A161" s="151"/>
      <c r="B161" s="42" t="s">
        <v>377</v>
      </c>
      <c r="C161" s="41" t="s">
        <v>378</v>
      </c>
      <c r="D161" s="41">
        <v>-54643</v>
      </c>
      <c r="E161" s="41">
        <v>-99649.4</v>
      </c>
      <c r="F161" s="41">
        <v>-82944</v>
      </c>
      <c r="G161" s="23" t="s">
        <v>1200</v>
      </c>
    </row>
    <row r="162" spans="1:7" s="24" customFormat="1" ht="252">
      <c r="A162" s="152"/>
      <c r="B162" s="42" t="s">
        <v>79</v>
      </c>
      <c r="C162" s="41" t="s">
        <v>416</v>
      </c>
      <c r="D162" s="41">
        <v>-168895.6</v>
      </c>
      <c r="E162" s="41">
        <v>0</v>
      </c>
      <c r="F162" s="41">
        <v>0</v>
      </c>
      <c r="G162" s="23" t="s">
        <v>1201</v>
      </c>
    </row>
    <row r="163" spans="1:7" s="24" customFormat="1" ht="157.5">
      <c r="A163" s="44"/>
      <c r="B163" s="42" t="s">
        <v>414</v>
      </c>
      <c r="C163" s="41" t="s">
        <v>415</v>
      </c>
      <c r="D163" s="41">
        <v>-12405.8</v>
      </c>
      <c r="E163" s="41">
        <v>0</v>
      </c>
      <c r="F163" s="41">
        <v>0</v>
      </c>
      <c r="G163" s="23" t="s">
        <v>1202</v>
      </c>
    </row>
    <row r="164" spans="1:7" s="24" customFormat="1" ht="189">
      <c r="A164" s="55"/>
      <c r="B164" s="42" t="s">
        <v>417</v>
      </c>
      <c r="C164" s="41" t="s">
        <v>418</v>
      </c>
      <c r="D164" s="41">
        <v>-6029</v>
      </c>
      <c r="E164" s="41">
        <v>0</v>
      </c>
      <c r="F164" s="41">
        <v>0</v>
      </c>
      <c r="G164" s="23" t="s">
        <v>1203</v>
      </c>
    </row>
    <row r="165" spans="1:7" s="24" customFormat="1" ht="126">
      <c r="A165" s="95"/>
      <c r="B165" s="42" t="s">
        <v>77</v>
      </c>
      <c r="C165" s="41" t="s">
        <v>78</v>
      </c>
      <c r="D165" s="41">
        <v>-90015.6</v>
      </c>
      <c r="E165" s="41">
        <v>0</v>
      </c>
      <c r="F165" s="41">
        <v>0</v>
      </c>
      <c r="G165" s="23" t="s">
        <v>1204</v>
      </c>
    </row>
    <row r="166" spans="1:7" s="72" customFormat="1" ht="31.5" customHeight="1">
      <c r="A166" s="25">
        <v>22</v>
      </c>
      <c r="B166" s="127" t="s">
        <v>17</v>
      </c>
      <c r="C166" s="67"/>
      <c r="D166" s="67">
        <f>SUM(D167:D171)</f>
        <v>-1084.7</v>
      </c>
      <c r="E166" s="67">
        <f>SUM(E167:E171)</f>
        <v>0</v>
      </c>
      <c r="F166" s="67">
        <f>SUM(F167:F171)</f>
        <v>0</v>
      </c>
      <c r="G166" s="69"/>
    </row>
    <row r="167" spans="1:7" s="24" customFormat="1" ht="47.25">
      <c r="A167" s="25"/>
      <c r="B167" s="42" t="s">
        <v>273</v>
      </c>
      <c r="C167" s="41" t="s">
        <v>274</v>
      </c>
      <c r="D167" s="41">
        <v>-257.6</v>
      </c>
      <c r="E167" s="41">
        <v>0</v>
      </c>
      <c r="F167" s="41">
        <v>0</v>
      </c>
      <c r="G167" s="23" t="s">
        <v>275</v>
      </c>
    </row>
    <row r="168" spans="1:7" s="24" customFormat="1" ht="78.75">
      <c r="A168" s="25"/>
      <c r="B168" s="42" t="s">
        <v>267</v>
      </c>
      <c r="C168" s="41" t="s">
        <v>268</v>
      </c>
      <c r="D168" s="41">
        <v>-6</v>
      </c>
      <c r="E168" s="41">
        <v>0</v>
      </c>
      <c r="F168" s="41">
        <v>0</v>
      </c>
      <c r="G168" s="23" t="s">
        <v>275</v>
      </c>
    </row>
    <row r="169" spans="1:7" s="24" customFormat="1" ht="15.75">
      <c r="A169" s="25"/>
      <c r="B169" s="42" t="s">
        <v>28</v>
      </c>
      <c r="C169" s="41" t="s">
        <v>276</v>
      </c>
      <c r="D169" s="41">
        <v>-0.3</v>
      </c>
      <c r="E169" s="41">
        <v>0</v>
      </c>
      <c r="F169" s="41">
        <v>0</v>
      </c>
      <c r="G169" s="23" t="s">
        <v>275</v>
      </c>
    </row>
    <row r="170" spans="1:7" s="24" customFormat="1" ht="63">
      <c r="A170" s="25"/>
      <c r="B170" s="42" t="s">
        <v>25</v>
      </c>
      <c r="C170" s="41" t="s">
        <v>277</v>
      </c>
      <c r="D170" s="41">
        <v>-300</v>
      </c>
      <c r="E170" s="41">
        <v>0</v>
      </c>
      <c r="F170" s="41">
        <v>0</v>
      </c>
      <c r="G170" s="23" t="s">
        <v>278</v>
      </c>
    </row>
    <row r="171" spans="1:7" s="24" customFormat="1" ht="94.5">
      <c r="A171" s="25"/>
      <c r="B171" s="42" t="s">
        <v>279</v>
      </c>
      <c r="C171" s="41" t="s">
        <v>280</v>
      </c>
      <c r="D171" s="41">
        <v>-520.8</v>
      </c>
      <c r="E171" s="41">
        <v>0</v>
      </c>
      <c r="F171" s="41">
        <v>0</v>
      </c>
      <c r="G171" s="23" t="s">
        <v>281</v>
      </c>
    </row>
    <row r="172" spans="1:7" s="72" customFormat="1" ht="15.75" customHeight="1">
      <c r="A172" s="25">
        <v>23</v>
      </c>
      <c r="B172" s="127" t="s">
        <v>80</v>
      </c>
      <c r="C172" s="67"/>
      <c r="D172" s="67">
        <f>SUM(D173:D184)</f>
        <v>-118492.90000000001</v>
      </c>
      <c r="E172" s="67">
        <f>SUM(E173:E184)</f>
        <v>-7328.9</v>
      </c>
      <c r="F172" s="67">
        <f>SUM(F173:F184)</f>
        <v>0</v>
      </c>
      <c r="G172" s="69"/>
    </row>
    <row r="173" spans="1:7" s="16" customFormat="1" ht="63">
      <c r="A173" s="100"/>
      <c r="B173" s="42" t="s">
        <v>431</v>
      </c>
      <c r="C173" s="41" t="s">
        <v>83</v>
      </c>
      <c r="D173" s="41">
        <v>-298</v>
      </c>
      <c r="E173" s="41">
        <v>0</v>
      </c>
      <c r="F173" s="41">
        <v>0</v>
      </c>
      <c r="G173" s="23" t="s">
        <v>1205</v>
      </c>
    </row>
    <row r="174" spans="1:7" s="45" customFormat="1" ht="78.75">
      <c r="A174" s="21"/>
      <c r="B174" s="42" t="s">
        <v>432</v>
      </c>
      <c r="C174" s="41" t="s">
        <v>91</v>
      </c>
      <c r="D174" s="41">
        <v>-676.9</v>
      </c>
      <c r="E174" s="41">
        <v>0</v>
      </c>
      <c r="F174" s="41">
        <v>0</v>
      </c>
      <c r="G174" s="23" t="s">
        <v>1206</v>
      </c>
    </row>
    <row r="175" spans="1:7" s="45" customFormat="1" ht="31.5">
      <c r="A175" s="21"/>
      <c r="B175" s="42" t="s">
        <v>85</v>
      </c>
      <c r="C175" s="41" t="s">
        <v>943</v>
      </c>
      <c r="D175" s="41">
        <v>-247.2</v>
      </c>
      <c r="E175" s="41">
        <v>0</v>
      </c>
      <c r="F175" s="41">
        <v>0</v>
      </c>
      <c r="G175" s="23" t="s">
        <v>1207</v>
      </c>
    </row>
    <row r="176" spans="1:7" s="45" customFormat="1" ht="126">
      <c r="A176" s="21"/>
      <c r="B176" s="42" t="s">
        <v>430</v>
      </c>
      <c r="C176" s="41" t="s">
        <v>86</v>
      </c>
      <c r="D176" s="41">
        <v>-1624</v>
      </c>
      <c r="E176" s="41">
        <v>-7328.9</v>
      </c>
      <c r="F176" s="41">
        <v>0</v>
      </c>
      <c r="G176" s="23" t="s">
        <v>1208</v>
      </c>
    </row>
    <row r="177" spans="1:7" s="45" customFormat="1" ht="47.25">
      <c r="A177" s="21"/>
      <c r="B177" s="42" t="s">
        <v>85</v>
      </c>
      <c r="C177" s="41" t="s">
        <v>944</v>
      </c>
      <c r="D177" s="41">
        <v>-37083.7</v>
      </c>
      <c r="E177" s="41">
        <v>0</v>
      </c>
      <c r="F177" s="41">
        <v>0</v>
      </c>
      <c r="G177" s="23" t="s">
        <v>1127</v>
      </c>
    </row>
    <row r="178" spans="1:7" s="45" customFormat="1" ht="47.25">
      <c r="A178" s="21"/>
      <c r="B178" s="42" t="s">
        <v>87</v>
      </c>
      <c r="C178" s="41" t="s">
        <v>88</v>
      </c>
      <c r="D178" s="41">
        <v>-20</v>
      </c>
      <c r="E178" s="41">
        <v>0</v>
      </c>
      <c r="F178" s="41">
        <v>0</v>
      </c>
      <c r="G178" s="23" t="s">
        <v>1288</v>
      </c>
    </row>
    <row r="179" spans="1:7" s="45" customFormat="1" ht="31.5">
      <c r="A179" s="21"/>
      <c r="B179" s="42" t="s">
        <v>94</v>
      </c>
      <c r="C179" s="41" t="s">
        <v>95</v>
      </c>
      <c r="D179" s="41">
        <v>-45200</v>
      </c>
      <c r="E179" s="41">
        <v>0</v>
      </c>
      <c r="F179" s="41">
        <v>0</v>
      </c>
      <c r="G179" s="23" t="s">
        <v>1289</v>
      </c>
    </row>
    <row r="180" spans="1:7" s="24" customFormat="1" ht="94.5">
      <c r="A180" s="21"/>
      <c r="B180" s="42" t="s">
        <v>96</v>
      </c>
      <c r="C180" s="41" t="s">
        <v>433</v>
      </c>
      <c r="D180" s="41">
        <v>-12809.1</v>
      </c>
      <c r="E180" s="41">
        <v>0</v>
      </c>
      <c r="F180" s="41">
        <v>0</v>
      </c>
      <c r="G180" s="23" t="s">
        <v>1290</v>
      </c>
    </row>
    <row r="181" spans="1:7" s="45" customFormat="1" ht="94.5">
      <c r="A181" s="21"/>
      <c r="B181" s="42" t="s">
        <v>434</v>
      </c>
      <c r="C181" s="41" t="s">
        <v>435</v>
      </c>
      <c r="D181" s="41">
        <v>-20401.6</v>
      </c>
      <c r="E181" s="41">
        <v>0</v>
      </c>
      <c r="F181" s="41">
        <v>0</v>
      </c>
      <c r="G181" s="23" t="s">
        <v>1291</v>
      </c>
    </row>
    <row r="182" spans="1:7" s="24" customFormat="1" ht="173.25">
      <c r="A182" s="21"/>
      <c r="B182" s="42" t="s">
        <v>436</v>
      </c>
      <c r="C182" s="41" t="s">
        <v>437</v>
      </c>
      <c r="D182" s="41">
        <v>-130.2</v>
      </c>
      <c r="E182" s="41">
        <v>0</v>
      </c>
      <c r="F182" s="41">
        <v>0</v>
      </c>
      <c r="G182" s="23" t="s">
        <v>1210</v>
      </c>
    </row>
    <row r="183" spans="1:7" s="24" customFormat="1" ht="78.75">
      <c r="A183" s="21"/>
      <c r="B183" s="42" t="s">
        <v>92</v>
      </c>
      <c r="C183" s="41" t="s">
        <v>93</v>
      </c>
      <c r="D183" s="41">
        <v>-1.6</v>
      </c>
      <c r="E183" s="41">
        <v>0</v>
      </c>
      <c r="F183" s="41">
        <v>0</v>
      </c>
      <c r="G183" s="23" t="s">
        <v>1209</v>
      </c>
    </row>
    <row r="184" spans="1:7" s="24" customFormat="1" ht="63">
      <c r="A184" s="21"/>
      <c r="B184" s="42" t="s">
        <v>438</v>
      </c>
      <c r="C184" s="41" t="s">
        <v>439</v>
      </c>
      <c r="D184" s="41">
        <v>-0.6</v>
      </c>
      <c r="E184" s="41">
        <v>0</v>
      </c>
      <c r="F184" s="41">
        <v>0</v>
      </c>
      <c r="G184" s="23" t="s">
        <v>1211</v>
      </c>
    </row>
    <row r="185" spans="1:7" s="72" customFormat="1" ht="31.5" customHeight="1">
      <c r="A185" s="25">
        <v>24</v>
      </c>
      <c r="B185" s="127" t="s">
        <v>27</v>
      </c>
      <c r="C185" s="67"/>
      <c r="D185" s="67">
        <f>SUM(D186:D186)</f>
        <v>-83</v>
      </c>
      <c r="E185" s="67">
        <f>SUM(E186:E186)</f>
        <v>0</v>
      </c>
      <c r="F185" s="67">
        <f>SUM(F186:F186)</f>
        <v>0</v>
      </c>
      <c r="G185" s="69"/>
    </row>
    <row r="186" spans="1:7" s="45" customFormat="1" ht="31.5">
      <c r="A186" s="25"/>
      <c r="B186" s="42" t="s">
        <v>32</v>
      </c>
      <c r="C186" s="41" t="s">
        <v>33</v>
      </c>
      <c r="D186" s="41">
        <v>-83</v>
      </c>
      <c r="E186" s="41">
        <v>0</v>
      </c>
      <c r="F186" s="41">
        <v>0</v>
      </c>
      <c r="G186" s="23" t="s">
        <v>314</v>
      </c>
    </row>
    <row r="187" spans="1:7" s="72" customFormat="1" ht="47.25" customHeight="1">
      <c r="A187" s="25">
        <v>25</v>
      </c>
      <c r="B187" s="127" t="s">
        <v>50</v>
      </c>
      <c r="C187" s="67"/>
      <c r="D187" s="67">
        <f>SUM(D188:D190)</f>
        <v>-3454.3</v>
      </c>
      <c r="E187" s="67">
        <f>SUM(E188:E190)</f>
        <v>0</v>
      </c>
      <c r="F187" s="67">
        <f>SUM(F188:F190)</f>
        <v>0</v>
      </c>
      <c r="G187" s="69"/>
    </row>
    <row r="188" spans="1:7" s="16" customFormat="1" ht="63">
      <c r="A188" s="15"/>
      <c r="B188" s="42" t="s">
        <v>282</v>
      </c>
      <c r="C188" s="41" t="s">
        <v>285</v>
      </c>
      <c r="D188" s="41">
        <v>-163.5</v>
      </c>
      <c r="E188" s="41">
        <v>0</v>
      </c>
      <c r="F188" s="41">
        <v>0</v>
      </c>
      <c r="G188" s="23" t="s">
        <v>286</v>
      </c>
    </row>
    <row r="189" spans="1:7" s="45" customFormat="1" ht="47.25">
      <c r="A189" s="21"/>
      <c r="B189" s="42" t="s">
        <v>282</v>
      </c>
      <c r="C189" s="41" t="s">
        <v>287</v>
      </c>
      <c r="D189" s="41">
        <v>-329.3</v>
      </c>
      <c r="E189" s="41">
        <v>0</v>
      </c>
      <c r="F189" s="41">
        <v>0</v>
      </c>
      <c r="G189" s="23" t="s">
        <v>288</v>
      </c>
    </row>
    <row r="190" spans="1:7" s="45" customFormat="1" ht="31.5">
      <c r="A190" s="25"/>
      <c r="B190" s="42" t="s">
        <v>28</v>
      </c>
      <c r="C190" s="41" t="s">
        <v>29</v>
      </c>
      <c r="D190" s="41">
        <f>-(2960.2+1.3)</f>
        <v>-2961.5</v>
      </c>
      <c r="E190" s="41">
        <v>0</v>
      </c>
      <c r="F190" s="41">
        <v>0</v>
      </c>
      <c r="G190" s="23" t="s">
        <v>289</v>
      </c>
    </row>
    <row r="191" spans="1:7" s="72" customFormat="1" ht="31.5" customHeight="1">
      <c r="A191" s="25">
        <v>26</v>
      </c>
      <c r="B191" s="127" t="s">
        <v>45</v>
      </c>
      <c r="C191" s="67"/>
      <c r="D191" s="67">
        <f>SUM(D192:D198)</f>
        <v>-13789</v>
      </c>
      <c r="E191" s="67">
        <f>SUM(E192:E198)</f>
        <v>0</v>
      </c>
      <c r="F191" s="67">
        <f>SUM(F192:F198)</f>
        <v>0</v>
      </c>
      <c r="G191" s="69"/>
    </row>
    <row r="192" spans="1:7" s="24" customFormat="1" ht="94.5">
      <c r="A192" s="39"/>
      <c r="B192" s="42" t="s">
        <v>353</v>
      </c>
      <c r="C192" s="41" t="s">
        <v>354</v>
      </c>
      <c r="D192" s="41">
        <v>-1337.3</v>
      </c>
      <c r="E192" s="41">
        <v>0</v>
      </c>
      <c r="F192" s="41">
        <v>0</v>
      </c>
      <c r="G192" s="23" t="s">
        <v>355</v>
      </c>
    </row>
    <row r="193" spans="1:7" s="24" customFormat="1" ht="110.25">
      <c r="A193" s="39"/>
      <c r="B193" s="42" t="s">
        <v>356</v>
      </c>
      <c r="C193" s="41" t="s">
        <v>357</v>
      </c>
      <c r="D193" s="41">
        <v>-7561.2</v>
      </c>
      <c r="E193" s="41">
        <v>0</v>
      </c>
      <c r="F193" s="41">
        <v>0</v>
      </c>
      <c r="G193" s="23" t="s">
        <v>358</v>
      </c>
    </row>
    <row r="194" spans="1:7" s="24" customFormat="1" ht="47.25">
      <c r="A194" s="39"/>
      <c r="B194" s="42" t="s">
        <v>359</v>
      </c>
      <c r="C194" s="41" t="s">
        <v>360</v>
      </c>
      <c r="D194" s="41">
        <v>-2817.5</v>
      </c>
      <c r="E194" s="41">
        <v>0</v>
      </c>
      <c r="F194" s="41">
        <v>0</v>
      </c>
      <c r="G194" s="23" t="s">
        <v>361</v>
      </c>
    </row>
    <row r="195" spans="1:7" s="24" customFormat="1" ht="47.25">
      <c r="A195" s="39"/>
      <c r="B195" s="42" t="s">
        <v>362</v>
      </c>
      <c r="C195" s="41" t="s">
        <v>363</v>
      </c>
      <c r="D195" s="41">
        <v>-879.1</v>
      </c>
      <c r="E195" s="41">
        <v>0</v>
      </c>
      <c r="F195" s="41">
        <v>0</v>
      </c>
      <c r="G195" s="23" t="s">
        <v>364</v>
      </c>
    </row>
    <row r="196" spans="1:7" s="24" customFormat="1" ht="47.25">
      <c r="A196" s="39"/>
      <c r="B196" s="42" t="s">
        <v>46</v>
      </c>
      <c r="C196" s="41" t="s">
        <v>47</v>
      </c>
      <c r="D196" s="41">
        <v>-56</v>
      </c>
      <c r="E196" s="41">
        <v>0</v>
      </c>
      <c r="F196" s="41">
        <v>0</v>
      </c>
      <c r="G196" s="23" t="s">
        <v>365</v>
      </c>
    </row>
    <row r="197" spans="1:7" s="24" customFormat="1" ht="110.25">
      <c r="A197" s="39"/>
      <c r="B197" s="42" t="s">
        <v>419</v>
      </c>
      <c r="C197" s="41" t="s">
        <v>98</v>
      </c>
      <c r="D197" s="41">
        <v>-946.4</v>
      </c>
      <c r="E197" s="41">
        <v>0</v>
      </c>
      <c r="F197" s="41">
        <v>0</v>
      </c>
      <c r="G197" s="23" t="s">
        <v>1212</v>
      </c>
    </row>
    <row r="198" spans="1:7" s="24" customFormat="1" ht="94.5">
      <c r="A198" s="39"/>
      <c r="B198" s="42" t="s">
        <v>420</v>
      </c>
      <c r="C198" s="41" t="s">
        <v>97</v>
      </c>
      <c r="D198" s="41">
        <v>-191.5</v>
      </c>
      <c r="E198" s="41">
        <v>0</v>
      </c>
      <c r="F198" s="41">
        <v>0</v>
      </c>
      <c r="G198" s="23" t="s">
        <v>1213</v>
      </c>
    </row>
    <row r="199" spans="1:7" s="16" customFormat="1" ht="15.75" customHeight="1">
      <c r="A199" s="25">
        <v>27</v>
      </c>
      <c r="B199" s="127" t="s">
        <v>41</v>
      </c>
      <c r="C199" s="67"/>
      <c r="D199" s="67">
        <f>SUM(D200:D205)</f>
        <v>-173339.7</v>
      </c>
      <c r="E199" s="67">
        <f>SUM(E200:E205)</f>
        <v>-76000</v>
      </c>
      <c r="F199" s="67">
        <f>SUM(F200:F205)</f>
        <v>0</v>
      </c>
      <c r="G199" s="69"/>
    </row>
    <row r="200" spans="1:7" s="45" customFormat="1" ht="96.75" customHeight="1">
      <c r="A200" s="43"/>
      <c r="B200" s="42" t="s">
        <v>315</v>
      </c>
      <c r="C200" s="41" t="s">
        <v>316</v>
      </c>
      <c r="D200" s="41">
        <v>-80000</v>
      </c>
      <c r="E200" s="41">
        <v>0</v>
      </c>
      <c r="F200" s="41">
        <v>0</v>
      </c>
      <c r="G200" s="23" t="s">
        <v>1214</v>
      </c>
    </row>
    <row r="201" spans="1:7" s="45" customFormat="1" ht="141.75">
      <c r="A201" s="39"/>
      <c r="B201" s="42" t="s">
        <v>347</v>
      </c>
      <c r="C201" s="41" t="s">
        <v>348</v>
      </c>
      <c r="D201" s="41">
        <v>-1886.7</v>
      </c>
      <c r="E201" s="41">
        <v>0</v>
      </c>
      <c r="F201" s="41">
        <v>0</v>
      </c>
      <c r="G201" s="23" t="s">
        <v>1215</v>
      </c>
    </row>
    <row r="202" spans="1:7" s="45" customFormat="1" ht="47.25">
      <c r="A202" s="39"/>
      <c r="B202" s="42" t="s">
        <v>856</v>
      </c>
      <c r="C202" s="41" t="s">
        <v>857</v>
      </c>
      <c r="D202" s="41">
        <v>-600</v>
      </c>
      <c r="E202" s="41">
        <v>0</v>
      </c>
      <c r="F202" s="41">
        <v>0</v>
      </c>
      <c r="G202" s="23" t="s">
        <v>1216</v>
      </c>
    </row>
    <row r="203" spans="1:7" s="45" customFormat="1" ht="78.75">
      <c r="A203" s="39"/>
      <c r="B203" s="42" t="s">
        <v>28</v>
      </c>
      <c r="C203" s="41" t="s">
        <v>858</v>
      </c>
      <c r="D203" s="41">
        <v>-781</v>
      </c>
      <c r="E203" s="41">
        <v>0</v>
      </c>
      <c r="F203" s="41">
        <v>0</v>
      </c>
      <c r="G203" s="23" t="s">
        <v>1292</v>
      </c>
    </row>
    <row r="204" spans="1:7" s="45" customFormat="1" ht="78.75">
      <c r="A204" s="39"/>
      <c r="B204" s="42" t="s">
        <v>900</v>
      </c>
      <c r="C204" s="41" t="s">
        <v>901</v>
      </c>
      <c r="D204" s="41">
        <v>-90000</v>
      </c>
      <c r="E204" s="41">
        <v>-76000</v>
      </c>
      <c r="F204" s="41">
        <v>0</v>
      </c>
      <c r="G204" s="23" t="s">
        <v>1217</v>
      </c>
    </row>
    <row r="205" spans="1:7" s="45" customFormat="1" ht="47.25">
      <c r="A205" s="39"/>
      <c r="B205" s="42" t="s">
        <v>902</v>
      </c>
      <c r="C205" s="41" t="s">
        <v>903</v>
      </c>
      <c r="D205" s="41">
        <v>-72</v>
      </c>
      <c r="E205" s="41">
        <v>0</v>
      </c>
      <c r="F205" s="41">
        <v>0</v>
      </c>
      <c r="G205" s="23" t="s">
        <v>1218</v>
      </c>
    </row>
    <row r="206" spans="1:7" s="146" customFormat="1" ht="15.75" customHeight="1">
      <c r="A206" s="39" t="s">
        <v>1342</v>
      </c>
      <c r="B206" s="127" t="s">
        <v>112</v>
      </c>
      <c r="C206" s="67"/>
      <c r="D206" s="67">
        <f>SUM(D207:D234)</f>
        <v>-432728.10000000003</v>
      </c>
      <c r="E206" s="67">
        <f>SUM(E207:E234)</f>
        <v>0</v>
      </c>
      <c r="F206" s="67">
        <f>SUM(F207:F234)</f>
        <v>0</v>
      </c>
      <c r="G206" s="69"/>
    </row>
    <row r="207" spans="1:7" s="137" customFormat="1" ht="47.25">
      <c r="A207" s="235"/>
      <c r="B207" s="42" t="s">
        <v>25</v>
      </c>
      <c r="C207" s="41" t="s">
        <v>743</v>
      </c>
      <c r="D207" s="41">
        <v>-8637.2</v>
      </c>
      <c r="E207" s="41">
        <v>0</v>
      </c>
      <c r="F207" s="41">
        <v>0</v>
      </c>
      <c r="G207" s="23" t="s">
        <v>1219</v>
      </c>
    </row>
    <row r="208" spans="1:7" s="137" customFormat="1" ht="78.75">
      <c r="A208" s="236"/>
      <c r="B208" s="42"/>
      <c r="C208" s="41" t="s">
        <v>744</v>
      </c>
      <c r="D208" s="41">
        <v>-383.7</v>
      </c>
      <c r="E208" s="41">
        <v>0</v>
      </c>
      <c r="F208" s="41">
        <v>0</v>
      </c>
      <c r="G208" s="23" t="s">
        <v>1220</v>
      </c>
    </row>
    <row r="209" spans="1:7" s="137" customFormat="1" ht="78.75">
      <c r="A209" s="237"/>
      <c r="B209" s="42"/>
      <c r="C209" s="41" t="s">
        <v>745</v>
      </c>
      <c r="D209" s="41">
        <v>-3835.8</v>
      </c>
      <c r="E209" s="41">
        <v>0</v>
      </c>
      <c r="F209" s="41">
        <v>0</v>
      </c>
      <c r="G209" s="23" t="s">
        <v>1221</v>
      </c>
    </row>
    <row r="210" spans="1:7" s="137" customFormat="1" ht="47.25">
      <c r="A210" s="153"/>
      <c r="B210" s="42" t="s">
        <v>25</v>
      </c>
      <c r="C210" s="41" t="s">
        <v>746</v>
      </c>
      <c r="D210" s="41">
        <v>-131.1</v>
      </c>
      <c r="E210" s="41">
        <v>0</v>
      </c>
      <c r="F210" s="41">
        <v>0</v>
      </c>
      <c r="G210" s="23" t="s">
        <v>1222</v>
      </c>
    </row>
    <row r="211" spans="1:7" s="137" customFormat="1" ht="47.25" customHeight="1">
      <c r="A211" s="235"/>
      <c r="B211" s="273" t="s">
        <v>25</v>
      </c>
      <c r="C211" s="41" t="s">
        <v>747</v>
      </c>
      <c r="D211" s="41">
        <v>-1401.8</v>
      </c>
      <c r="E211" s="41">
        <v>0</v>
      </c>
      <c r="F211" s="41">
        <v>0</v>
      </c>
      <c r="G211" s="243" t="s">
        <v>1222</v>
      </c>
    </row>
    <row r="212" spans="1:7" s="137" customFormat="1" ht="15.75" customHeight="1">
      <c r="A212" s="237"/>
      <c r="B212" s="274"/>
      <c r="C212" s="41" t="s">
        <v>748</v>
      </c>
      <c r="D212" s="41">
        <v>-162.3</v>
      </c>
      <c r="E212" s="41">
        <v>0</v>
      </c>
      <c r="F212" s="41">
        <v>0</v>
      </c>
      <c r="G212" s="245"/>
    </row>
    <row r="213" spans="1:7" s="137" customFormat="1" ht="15.75" customHeight="1">
      <c r="A213" s="153"/>
      <c r="B213" s="275"/>
      <c r="C213" s="41" t="s">
        <v>947</v>
      </c>
      <c r="D213" s="41">
        <v>-29.3</v>
      </c>
      <c r="E213" s="41">
        <v>0</v>
      </c>
      <c r="F213" s="41">
        <v>0</v>
      </c>
      <c r="G213" s="244"/>
    </row>
    <row r="214" spans="1:7" s="137" customFormat="1" ht="18.75" customHeight="1">
      <c r="A214" s="235"/>
      <c r="B214" s="273" t="s">
        <v>106</v>
      </c>
      <c r="C214" s="41" t="s">
        <v>749</v>
      </c>
      <c r="D214" s="41">
        <v>-541.8</v>
      </c>
      <c r="E214" s="41">
        <v>0</v>
      </c>
      <c r="F214" s="41">
        <v>0</v>
      </c>
      <c r="G214" s="243" t="s">
        <v>1220</v>
      </c>
    </row>
    <row r="215" spans="1:7" s="137" customFormat="1" ht="18.75">
      <c r="A215" s="236"/>
      <c r="B215" s="274"/>
      <c r="C215" s="41" t="s">
        <v>750</v>
      </c>
      <c r="D215" s="41">
        <v>-40.6</v>
      </c>
      <c r="E215" s="41">
        <v>0</v>
      </c>
      <c r="F215" s="41">
        <v>0</v>
      </c>
      <c r="G215" s="245"/>
    </row>
    <row r="216" spans="1:7" s="137" customFormat="1" ht="18.75">
      <c r="A216" s="237"/>
      <c r="B216" s="275"/>
      <c r="C216" s="41" t="s">
        <v>751</v>
      </c>
      <c r="D216" s="41">
        <v>-1353.3</v>
      </c>
      <c r="E216" s="41">
        <v>0</v>
      </c>
      <c r="F216" s="41">
        <v>0</v>
      </c>
      <c r="G216" s="244"/>
    </row>
    <row r="217" spans="1:7" s="154" customFormat="1" ht="18.75" customHeight="1">
      <c r="A217" s="43"/>
      <c r="B217" s="42" t="s">
        <v>28</v>
      </c>
      <c r="C217" s="41" t="s">
        <v>752</v>
      </c>
      <c r="D217" s="41">
        <v>-73.6</v>
      </c>
      <c r="E217" s="41">
        <v>0</v>
      </c>
      <c r="F217" s="41">
        <v>0</v>
      </c>
      <c r="G217" s="23" t="s">
        <v>1222</v>
      </c>
    </row>
    <row r="218" spans="1:7" s="155" customFormat="1" ht="110.25">
      <c r="A218" s="43"/>
      <c r="B218" s="42" t="s">
        <v>800</v>
      </c>
      <c r="C218" s="41" t="s">
        <v>801</v>
      </c>
      <c r="D218" s="41">
        <v>-1312</v>
      </c>
      <c r="E218" s="41">
        <v>0</v>
      </c>
      <c r="F218" s="41">
        <v>0</v>
      </c>
      <c r="G218" s="23" t="s">
        <v>1223</v>
      </c>
    </row>
    <row r="219" spans="1:7" s="155" customFormat="1" ht="299.25">
      <c r="A219" s="88"/>
      <c r="B219" s="42" t="s">
        <v>25</v>
      </c>
      <c r="C219" s="41" t="s">
        <v>802</v>
      </c>
      <c r="D219" s="41">
        <v>-30957.3</v>
      </c>
      <c r="E219" s="41">
        <v>0</v>
      </c>
      <c r="F219" s="41">
        <v>0</v>
      </c>
      <c r="G219" s="23" t="s">
        <v>1224</v>
      </c>
    </row>
    <row r="220" spans="1:7" s="155" customFormat="1" ht="47.25">
      <c r="A220" s="88"/>
      <c r="B220" s="42" t="s">
        <v>25</v>
      </c>
      <c r="C220" s="41" t="s">
        <v>803</v>
      </c>
      <c r="D220" s="41">
        <v>-41.8</v>
      </c>
      <c r="E220" s="41">
        <v>0</v>
      </c>
      <c r="F220" s="41">
        <v>0</v>
      </c>
      <c r="G220" s="23" t="s">
        <v>1225</v>
      </c>
    </row>
    <row r="221" spans="1:7" s="155" customFormat="1" ht="31.5">
      <c r="A221" s="88"/>
      <c r="B221" s="42" t="s">
        <v>25</v>
      </c>
      <c r="C221" s="41" t="s">
        <v>804</v>
      </c>
      <c r="D221" s="41">
        <v>-430</v>
      </c>
      <c r="E221" s="41">
        <v>0</v>
      </c>
      <c r="F221" s="41">
        <v>0</v>
      </c>
      <c r="G221" s="23" t="s">
        <v>1228</v>
      </c>
    </row>
    <row r="222" spans="1:7" s="155" customFormat="1" ht="328.5" customHeight="1">
      <c r="A222" s="88"/>
      <c r="B222" s="42" t="s">
        <v>25</v>
      </c>
      <c r="C222" s="41" t="s">
        <v>805</v>
      </c>
      <c r="D222" s="41">
        <v>-20013</v>
      </c>
      <c r="E222" s="41">
        <v>0</v>
      </c>
      <c r="F222" s="41">
        <v>0</v>
      </c>
      <c r="G222" s="23" t="s">
        <v>1226</v>
      </c>
    </row>
    <row r="223" spans="1:7" s="155" customFormat="1" ht="47.25" customHeight="1">
      <c r="A223" s="43"/>
      <c r="B223" s="42" t="s">
        <v>25</v>
      </c>
      <c r="C223" s="41" t="s">
        <v>806</v>
      </c>
      <c r="D223" s="41">
        <v>-2585.1</v>
      </c>
      <c r="E223" s="41">
        <v>0</v>
      </c>
      <c r="F223" s="41">
        <v>0</v>
      </c>
      <c r="G223" s="23" t="s">
        <v>1227</v>
      </c>
    </row>
    <row r="224" spans="1:7" s="155" customFormat="1" ht="31.5">
      <c r="A224" s="43"/>
      <c r="B224" s="42" t="s">
        <v>25</v>
      </c>
      <c r="C224" s="41" t="s">
        <v>807</v>
      </c>
      <c r="D224" s="41">
        <v>-924.4</v>
      </c>
      <c r="E224" s="41">
        <v>0</v>
      </c>
      <c r="F224" s="41">
        <v>0</v>
      </c>
      <c r="G224" s="23" t="s">
        <v>1229</v>
      </c>
    </row>
    <row r="225" spans="1:7" s="155" customFormat="1" ht="31.5">
      <c r="A225" s="86"/>
      <c r="B225" s="42" t="s">
        <v>808</v>
      </c>
      <c r="C225" s="41" t="s">
        <v>809</v>
      </c>
      <c r="D225" s="41">
        <v>-500</v>
      </c>
      <c r="E225" s="41">
        <v>0</v>
      </c>
      <c r="F225" s="41">
        <v>0</v>
      </c>
      <c r="G225" s="23" t="s">
        <v>1229</v>
      </c>
    </row>
    <row r="226" spans="1:7" s="155" customFormat="1" ht="31.5" customHeight="1">
      <c r="A226" s="86"/>
      <c r="B226" s="42" t="s">
        <v>810</v>
      </c>
      <c r="C226" s="41" t="s">
        <v>811</v>
      </c>
      <c r="D226" s="41">
        <v>-5400</v>
      </c>
      <c r="E226" s="41">
        <v>0</v>
      </c>
      <c r="F226" s="41">
        <v>0</v>
      </c>
      <c r="G226" s="23" t="s">
        <v>1231</v>
      </c>
    </row>
    <row r="227" spans="1:7" s="155" customFormat="1" ht="47.25">
      <c r="A227" s="86"/>
      <c r="B227" s="42" t="s">
        <v>812</v>
      </c>
      <c r="C227" s="41" t="s">
        <v>813</v>
      </c>
      <c r="D227" s="41">
        <v>-2135</v>
      </c>
      <c r="E227" s="41">
        <v>0</v>
      </c>
      <c r="F227" s="41">
        <v>0</v>
      </c>
      <c r="G227" s="23" t="s">
        <v>1230</v>
      </c>
    </row>
    <row r="228" spans="1:7" s="155" customFormat="1" ht="18.75">
      <c r="A228" s="86"/>
      <c r="B228" s="42" t="s">
        <v>814</v>
      </c>
      <c r="C228" s="41" t="s">
        <v>815</v>
      </c>
      <c r="D228" s="41">
        <v>-210.9</v>
      </c>
      <c r="E228" s="41">
        <v>0</v>
      </c>
      <c r="F228" s="41">
        <v>0</v>
      </c>
      <c r="G228" s="23" t="s">
        <v>1229</v>
      </c>
    </row>
    <row r="229" spans="1:7" s="155" customFormat="1" ht="47.25" customHeight="1">
      <c r="A229" s="235"/>
      <c r="B229" s="273" t="s">
        <v>816</v>
      </c>
      <c r="C229" s="41" t="s">
        <v>817</v>
      </c>
      <c r="D229" s="41">
        <v>-45</v>
      </c>
      <c r="E229" s="41">
        <v>0</v>
      </c>
      <c r="F229" s="41">
        <v>0</v>
      </c>
      <c r="G229" s="243" t="s">
        <v>1229</v>
      </c>
    </row>
    <row r="230" spans="1:7" s="155" customFormat="1" ht="15.75" customHeight="1">
      <c r="A230" s="236"/>
      <c r="B230" s="274"/>
      <c r="C230" s="41" t="s">
        <v>818</v>
      </c>
      <c r="D230" s="41">
        <v>-2.1</v>
      </c>
      <c r="E230" s="41">
        <v>0</v>
      </c>
      <c r="F230" s="41">
        <v>0</v>
      </c>
      <c r="G230" s="245"/>
    </row>
    <row r="231" spans="1:7" s="155" customFormat="1" ht="15.75" customHeight="1">
      <c r="A231" s="236"/>
      <c r="B231" s="274"/>
      <c r="C231" s="41" t="s">
        <v>819</v>
      </c>
      <c r="D231" s="41">
        <v>-762.3</v>
      </c>
      <c r="E231" s="41">
        <v>0</v>
      </c>
      <c r="F231" s="41">
        <v>0</v>
      </c>
      <c r="G231" s="245"/>
    </row>
    <row r="232" spans="1:7" s="155" customFormat="1" ht="15.75" customHeight="1">
      <c r="A232" s="237"/>
      <c r="B232" s="275"/>
      <c r="C232" s="41" t="s">
        <v>820</v>
      </c>
      <c r="D232" s="41">
        <v>-89.6</v>
      </c>
      <c r="E232" s="41">
        <v>0</v>
      </c>
      <c r="F232" s="41">
        <v>0</v>
      </c>
      <c r="G232" s="244"/>
    </row>
    <row r="233" spans="1:7" s="155" customFormat="1" ht="224.25" customHeight="1">
      <c r="A233" s="86"/>
      <c r="B233" s="42" t="s">
        <v>821</v>
      </c>
      <c r="C233" s="41" t="s">
        <v>822</v>
      </c>
      <c r="D233" s="41">
        <v>-1875.7</v>
      </c>
      <c r="E233" s="41">
        <v>0</v>
      </c>
      <c r="F233" s="41">
        <v>0</v>
      </c>
      <c r="G233" s="23" t="s">
        <v>1232</v>
      </c>
    </row>
    <row r="234" spans="1:7" s="155" customFormat="1" ht="63">
      <c r="A234" s="86"/>
      <c r="B234" s="42" t="s">
        <v>948</v>
      </c>
      <c r="C234" s="41" t="s">
        <v>949</v>
      </c>
      <c r="D234" s="41">
        <v>-348853.4</v>
      </c>
      <c r="E234" s="41">
        <v>0</v>
      </c>
      <c r="F234" s="41">
        <v>0</v>
      </c>
      <c r="G234" s="23" t="s">
        <v>1233</v>
      </c>
    </row>
    <row r="235" spans="1:7" s="72" customFormat="1" ht="31.5" customHeight="1">
      <c r="A235" s="25">
        <v>29</v>
      </c>
      <c r="B235" s="127" t="s">
        <v>117</v>
      </c>
      <c r="C235" s="67"/>
      <c r="D235" s="67">
        <f>SUM(D236:D269)</f>
        <v>-121286.00000000001</v>
      </c>
      <c r="E235" s="67">
        <f>SUM(E236:E269)</f>
        <v>0</v>
      </c>
      <c r="F235" s="67">
        <f>SUM(F236:F269)</f>
        <v>0</v>
      </c>
      <c r="G235" s="69"/>
    </row>
    <row r="236" spans="1:7" s="135" customFormat="1" ht="31.5">
      <c r="A236" s="86"/>
      <c r="B236" s="42" t="s">
        <v>487</v>
      </c>
      <c r="C236" s="41" t="s">
        <v>157</v>
      </c>
      <c r="D236" s="41">
        <v>-7695.5</v>
      </c>
      <c r="E236" s="41">
        <v>0</v>
      </c>
      <c r="F236" s="41">
        <v>0</v>
      </c>
      <c r="G236" s="23" t="s">
        <v>1234</v>
      </c>
    </row>
    <row r="237" spans="1:7" s="135" customFormat="1" ht="47.25">
      <c r="A237" s="38"/>
      <c r="B237" s="42" t="s">
        <v>488</v>
      </c>
      <c r="C237" s="41" t="s">
        <v>489</v>
      </c>
      <c r="D237" s="41">
        <v>-48750</v>
      </c>
      <c r="E237" s="41">
        <v>0</v>
      </c>
      <c r="F237" s="41">
        <v>0</v>
      </c>
      <c r="G237" s="23" t="s">
        <v>1235</v>
      </c>
    </row>
    <row r="238" spans="1:7" s="135" customFormat="1" ht="47.25">
      <c r="A238" s="38"/>
      <c r="B238" s="42" t="s">
        <v>490</v>
      </c>
      <c r="C238" s="41" t="s">
        <v>491</v>
      </c>
      <c r="D238" s="41">
        <v>-2613</v>
      </c>
      <c r="E238" s="41">
        <v>0</v>
      </c>
      <c r="F238" s="41">
        <v>0</v>
      </c>
      <c r="G238" s="23" t="s">
        <v>1236</v>
      </c>
    </row>
    <row r="239" spans="1:7" s="135" customFormat="1" ht="47.25">
      <c r="A239" s="86"/>
      <c r="B239" s="42" t="s">
        <v>28</v>
      </c>
      <c r="C239" s="41" t="s">
        <v>492</v>
      </c>
      <c r="D239" s="41">
        <v>-4981.2</v>
      </c>
      <c r="E239" s="41">
        <v>0</v>
      </c>
      <c r="F239" s="41">
        <v>0</v>
      </c>
      <c r="G239" s="23" t="s">
        <v>1237</v>
      </c>
    </row>
    <row r="240" spans="1:7" s="135" customFormat="1" ht="31.5" customHeight="1">
      <c r="A240" s="38"/>
      <c r="B240" s="42" t="s">
        <v>493</v>
      </c>
      <c r="C240" s="41" t="s">
        <v>494</v>
      </c>
      <c r="D240" s="41">
        <v>-400</v>
      </c>
      <c r="E240" s="41">
        <v>0</v>
      </c>
      <c r="F240" s="41">
        <v>0</v>
      </c>
      <c r="G240" s="23" t="s">
        <v>1238</v>
      </c>
    </row>
    <row r="241" spans="1:7" s="135" customFormat="1" ht="31.5" customHeight="1">
      <c r="A241" s="86"/>
      <c r="B241" s="42" t="s">
        <v>495</v>
      </c>
      <c r="C241" s="41" t="s">
        <v>496</v>
      </c>
      <c r="D241" s="41">
        <v>-200</v>
      </c>
      <c r="E241" s="41">
        <v>0</v>
      </c>
      <c r="F241" s="41">
        <v>0</v>
      </c>
      <c r="G241" s="23" t="s">
        <v>1239</v>
      </c>
    </row>
    <row r="242" spans="1:7" s="135" customFormat="1" ht="63">
      <c r="A242" s="38"/>
      <c r="B242" s="42" t="s">
        <v>123</v>
      </c>
      <c r="C242" s="41" t="s">
        <v>124</v>
      </c>
      <c r="D242" s="41">
        <v>-700</v>
      </c>
      <c r="E242" s="41">
        <v>0</v>
      </c>
      <c r="F242" s="41">
        <v>0</v>
      </c>
      <c r="G242" s="23" t="s">
        <v>1240</v>
      </c>
    </row>
    <row r="243" spans="1:7" s="135" customFormat="1" ht="47.25">
      <c r="A243" s="86"/>
      <c r="B243" s="42" t="s">
        <v>497</v>
      </c>
      <c r="C243" s="41" t="s">
        <v>498</v>
      </c>
      <c r="D243" s="41">
        <v>-49.4</v>
      </c>
      <c r="E243" s="41">
        <v>0</v>
      </c>
      <c r="F243" s="41">
        <v>0</v>
      </c>
      <c r="G243" s="23" t="s">
        <v>1241</v>
      </c>
    </row>
    <row r="244" spans="1:7" s="135" customFormat="1" ht="78.75">
      <c r="A244" s="38"/>
      <c r="B244" s="42" t="s">
        <v>467</v>
      </c>
      <c r="C244" s="41" t="s">
        <v>499</v>
      </c>
      <c r="D244" s="41">
        <v>-1100</v>
      </c>
      <c r="E244" s="41">
        <v>0</v>
      </c>
      <c r="F244" s="41">
        <v>0</v>
      </c>
      <c r="G244" s="23" t="s">
        <v>1242</v>
      </c>
    </row>
    <row r="245" spans="1:7" s="135" customFormat="1" ht="63">
      <c r="A245" s="86"/>
      <c r="B245" s="42" t="s">
        <v>500</v>
      </c>
      <c r="C245" s="41" t="s">
        <v>501</v>
      </c>
      <c r="D245" s="41">
        <v>-400</v>
      </c>
      <c r="E245" s="41">
        <v>0</v>
      </c>
      <c r="F245" s="41">
        <v>0</v>
      </c>
      <c r="G245" s="23" t="s">
        <v>1243</v>
      </c>
    </row>
    <row r="246" spans="1:7" s="135" customFormat="1" ht="63">
      <c r="A246" s="38"/>
      <c r="B246" s="42" t="s">
        <v>125</v>
      </c>
      <c r="C246" s="41" t="s">
        <v>126</v>
      </c>
      <c r="D246" s="41">
        <v>-1622.5</v>
      </c>
      <c r="E246" s="41">
        <v>0</v>
      </c>
      <c r="F246" s="41">
        <v>0</v>
      </c>
      <c r="G246" s="23" t="s">
        <v>1244</v>
      </c>
    </row>
    <row r="247" spans="1:7" s="135" customFormat="1" ht="63">
      <c r="A247" s="86"/>
      <c r="B247" s="42" t="s">
        <v>502</v>
      </c>
      <c r="C247" s="41" t="s">
        <v>503</v>
      </c>
      <c r="D247" s="41">
        <v>-18500</v>
      </c>
      <c r="E247" s="41">
        <v>0</v>
      </c>
      <c r="F247" s="41">
        <v>0</v>
      </c>
      <c r="G247" s="23" t="s">
        <v>1245</v>
      </c>
    </row>
    <row r="248" spans="1:7" s="135" customFormat="1" ht="63">
      <c r="A248" s="38"/>
      <c r="B248" s="42" t="s">
        <v>502</v>
      </c>
      <c r="C248" s="41" t="s">
        <v>504</v>
      </c>
      <c r="D248" s="41">
        <v>-550</v>
      </c>
      <c r="E248" s="41">
        <v>0</v>
      </c>
      <c r="F248" s="41">
        <v>0</v>
      </c>
      <c r="G248" s="23" t="s">
        <v>1246</v>
      </c>
    </row>
    <row r="249" spans="1:7" s="135" customFormat="1" ht="63">
      <c r="A249" s="86"/>
      <c r="B249" s="42" t="s">
        <v>505</v>
      </c>
      <c r="C249" s="41" t="s">
        <v>506</v>
      </c>
      <c r="D249" s="41">
        <v>-2500</v>
      </c>
      <c r="E249" s="41">
        <v>0</v>
      </c>
      <c r="F249" s="41">
        <v>0</v>
      </c>
      <c r="G249" s="23" t="s">
        <v>1247</v>
      </c>
    </row>
    <row r="250" spans="1:7" s="135" customFormat="1" ht="63">
      <c r="A250" s="38"/>
      <c r="B250" s="42" t="s">
        <v>505</v>
      </c>
      <c r="C250" s="41" t="s">
        <v>507</v>
      </c>
      <c r="D250" s="41">
        <v>-200</v>
      </c>
      <c r="E250" s="41">
        <v>0</v>
      </c>
      <c r="F250" s="41">
        <v>0</v>
      </c>
      <c r="G250" s="23" t="s">
        <v>1248</v>
      </c>
    </row>
    <row r="251" spans="1:7" s="135" customFormat="1" ht="47.25">
      <c r="A251" s="86"/>
      <c r="B251" s="42" t="s">
        <v>508</v>
      </c>
      <c r="C251" s="41" t="s">
        <v>509</v>
      </c>
      <c r="D251" s="41">
        <v>-285</v>
      </c>
      <c r="E251" s="41">
        <v>0</v>
      </c>
      <c r="F251" s="41">
        <v>0</v>
      </c>
      <c r="G251" s="23" t="s">
        <v>1249</v>
      </c>
    </row>
    <row r="252" spans="1:7" s="135" customFormat="1" ht="63">
      <c r="A252" s="38"/>
      <c r="B252" s="42" t="s">
        <v>510</v>
      </c>
      <c r="C252" s="41" t="s">
        <v>511</v>
      </c>
      <c r="D252" s="41">
        <v>-1300</v>
      </c>
      <c r="E252" s="41">
        <v>0</v>
      </c>
      <c r="F252" s="41">
        <v>0</v>
      </c>
      <c r="G252" s="23" t="s">
        <v>1250</v>
      </c>
    </row>
    <row r="253" spans="1:7" s="135" customFormat="1" ht="47.25">
      <c r="A253" s="86"/>
      <c r="B253" s="42" t="s">
        <v>128</v>
      </c>
      <c r="C253" s="41" t="s">
        <v>129</v>
      </c>
      <c r="D253" s="41">
        <v>-3000</v>
      </c>
      <c r="E253" s="41">
        <v>0</v>
      </c>
      <c r="F253" s="41">
        <v>0</v>
      </c>
      <c r="G253" s="23" t="s">
        <v>1251</v>
      </c>
    </row>
    <row r="254" spans="1:7" s="135" customFormat="1" ht="63">
      <c r="A254" s="38"/>
      <c r="B254" s="42" t="s">
        <v>512</v>
      </c>
      <c r="C254" s="41" t="s">
        <v>513</v>
      </c>
      <c r="D254" s="41">
        <v>-45.1</v>
      </c>
      <c r="E254" s="41">
        <v>0</v>
      </c>
      <c r="F254" s="41">
        <v>0</v>
      </c>
      <c r="G254" s="23" t="s">
        <v>1252</v>
      </c>
    </row>
    <row r="255" spans="1:7" s="135" customFormat="1" ht="47.25">
      <c r="A255" s="86"/>
      <c r="B255" s="42" t="s">
        <v>514</v>
      </c>
      <c r="C255" s="41" t="s">
        <v>515</v>
      </c>
      <c r="D255" s="41">
        <v>-1.8</v>
      </c>
      <c r="E255" s="41">
        <v>0</v>
      </c>
      <c r="F255" s="41">
        <v>0</v>
      </c>
      <c r="G255" s="23" t="s">
        <v>1249</v>
      </c>
    </row>
    <row r="256" spans="1:7" s="135" customFormat="1" ht="47.25">
      <c r="A256" s="38"/>
      <c r="B256" s="42" t="s">
        <v>514</v>
      </c>
      <c r="C256" s="41" t="s">
        <v>516</v>
      </c>
      <c r="D256" s="41">
        <v>-406</v>
      </c>
      <c r="E256" s="41">
        <v>0</v>
      </c>
      <c r="F256" s="41">
        <v>0</v>
      </c>
      <c r="G256" s="23" t="s">
        <v>1249</v>
      </c>
    </row>
    <row r="257" spans="1:7" s="135" customFormat="1" ht="63">
      <c r="A257" s="86"/>
      <c r="B257" s="42" t="s">
        <v>82</v>
      </c>
      <c r="C257" s="41" t="s">
        <v>517</v>
      </c>
      <c r="D257" s="41">
        <v>-1001.2</v>
      </c>
      <c r="E257" s="41">
        <v>0</v>
      </c>
      <c r="F257" s="41">
        <v>0</v>
      </c>
      <c r="G257" s="23" t="s">
        <v>1253</v>
      </c>
    </row>
    <row r="258" spans="1:7" s="135" customFormat="1" ht="63">
      <c r="A258" s="38"/>
      <c r="B258" s="42" t="s">
        <v>518</v>
      </c>
      <c r="C258" s="41" t="s">
        <v>519</v>
      </c>
      <c r="D258" s="41">
        <v>-775</v>
      </c>
      <c r="E258" s="41">
        <v>0</v>
      </c>
      <c r="F258" s="41">
        <v>0</v>
      </c>
      <c r="G258" s="23" t="s">
        <v>1254</v>
      </c>
    </row>
    <row r="259" spans="1:7" s="135" customFormat="1" ht="63">
      <c r="A259" s="86"/>
      <c r="B259" s="42" t="s">
        <v>520</v>
      </c>
      <c r="C259" s="41" t="s">
        <v>521</v>
      </c>
      <c r="D259" s="41">
        <v>-635.2</v>
      </c>
      <c r="E259" s="41">
        <v>0</v>
      </c>
      <c r="F259" s="41">
        <v>0</v>
      </c>
      <c r="G259" s="23" t="s">
        <v>1255</v>
      </c>
    </row>
    <row r="260" spans="1:7" s="135" customFormat="1" ht="47.25">
      <c r="A260" s="38"/>
      <c r="B260" s="42" t="s">
        <v>25</v>
      </c>
      <c r="C260" s="41" t="s">
        <v>522</v>
      </c>
      <c r="D260" s="41">
        <v>-1365</v>
      </c>
      <c r="E260" s="41">
        <v>0</v>
      </c>
      <c r="F260" s="41">
        <v>0</v>
      </c>
      <c r="G260" s="23" t="s">
        <v>1256</v>
      </c>
    </row>
    <row r="261" spans="1:7" s="135" customFormat="1" ht="63">
      <c r="A261" s="86"/>
      <c r="B261" s="42" t="s">
        <v>28</v>
      </c>
      <c r="C261" s="41" t="s">
        <v>156</v>
      </c>
      <c r="D261" s="41">
        <v>-2879.3</v>
      </c>
      <c r="E261" s="41">
        <v>0</v>
      </c>
      <c r="F261" s="41">
        <v>0</v>
      </c>
      <c r="G261" s="23" t="s">
        <v>1257</v>
      </c>
    </row>
    <row r="262" spans="1:7" s="135" customFormat="1" ht="63">
      <c r="A262" s="38"/>
      <c r="B262" s="42" t="s">
        <v>123</v>
      </c>
      <c r="C262" s="41" t="s">
        <v>127</v>
      </c>
      <c r="D262" s="41">
        <v>-200</v>
      </c>
      <c r="E262" s="41">
        <v>0</v>
      </c>
      <c r="F262" s="41">
        <v>0</v>
      </c>
      <c r="G262" s="23" t="s">
        <v>1258</v>
      </c>
    </row>
    <row r="263" spans="1:7" s="135" customFormat="1" ht="47.25">
      <c r="A263" s="86"/>
      <c r="B263" s="42" t="s">
        <v>28</v>
      </c>
      <c r="C263" s="41" t="s">
        <v>523</v>
      </c>
      <c r="D263" s="41">
        <v>-4330.8</v>
      </c>
      <c r="E263" s="41">
        <v>0</v>
      </c>
      <c r="F263" s="41">
        <v>0</v>
      </c>
      <c r="G263" s="23" t="s">
        <v>1259</v>
      </c>
    </row>
    <row r="264" spans="1:7" s="135" customFormat="1" ht="63">
      <c r="A264" s="38"/>
      <c r="B264" s="42" t="s">
        <v>524</v>
      </c>
      <c r="C264" s="41" t="s">
        <v>525</v>
      </c>
      <c r="D264" s="41">
        <v>-450</v>
      </c>
      <c r="E264" s="41">
        <v>0</v>
      </c>
      <c r="F264" s="41">
        <v>0</v>
      </c>
      <c r="G264" s="23" t="s">
        <v>1260</v>
      </c>
    </row>
    <row r="265" spans="1:7" s="135" customFormat="1" ht="63">
      <c r="A265" s="86"/>
      <c r="B265" s="42" t="s">
        <v>477</v>
      </c>
      <c r="C265" s="41" t="s">
        <v>526</v>
      </c>
      <c r="D265" s="41">
        <v>-150</v>
      </c>
      <c r="E265" s="41">
        <v>0</v>
      </c>
      <c r="F265" s="41">
        <v>0</v>
      </c>
      <c r="G265" s="23" t="s">
        <v>1261</v>
      </c>
    </row>
    <row r="266" spans="1:7" s="135" customFormat="1" ht="63">
      <c r="A266" s="38"/>
      <c r="B266" s="42" t="s">
        <v>527</v>
      </c>
      <c r="C266" s="41" t="s">
        <v>528</v>
      </c>
      <c r="D266" s="41">
        <v>-13740</v>
      </c>
      <c r="E266" s="41">
        <v>0</v>
      </c>
      <c r="F266" s="41">
        <v>0</v>
      </c>
      <c r="G266" s="23" t="s">
        <v>1262</v>
      </c>
    </row>
    <row r="267" spans="1:7" s="135" customFormat="1" ht="63">
      <c r="A267" s="86"/>
      <c r="B267" s="42" t="s">
        <v>527</v>
      </c>
      <c r="C267" s="41" t="s">
        <v>529</v>
      </c>
      <c r="D267" s="41">
        <v>-200</v>
      </c>
      <c r="E267" s="41">
        <v>0</v>
      </c>
      <c r="F267" s="41">
        <v>0</v>
      </c>
      <c r="G267" s="23" t="s">
        <v>1263</v>
      </c>
    </row>
    <row r="268" spans="1:7" s="135" customFormat="1" ht="78.75">
      <c r="A268" s="38"/>
      <c r="B268" s="42" t="s">
        <v>530</v>
      </c>
      <c r="C268" s="41" t="s">
        <v>531</v>
      </c>
      <c r="D268" s="41">
        <v>-240</v>
      </c>
      <c r="E268" s="41">
        <v>0</v>
      </c>
      <c r="F268" s="41">
        <v>0</v>
      </c>
      <c r="G268" s="23" t="s">
        <v>1264</v>
      </c>
    </row>
    <row r="269" spans="1:7" s="135" customFormat="1" ht="78.75">
      <c r="A269" s="86"/>
      <c r="B269" s="42" t="s">
        <v>530</v>
      </c>
      <c r="C269" s="41" t="s">
        <v>532</v>
      </c>
      <c r="D269" s="41">
        <v>-20</v>
      </c>
      <c r="E269" s="41">
        <v>0</v>
      </c>
      <c r="F269" s="41">
        <v>0</v>
      </c>
      <c r="G269" s="23" t="s">
        <v>1265</v>
      </c>
    </row>
    <row r="270" spans="1:7" s="72" customFormat="1" ht="47.25" customHeight="1">
      <c r="A270" s="25">
        <v>30</v>
      </c>
      <c r="B270" s="127" t="s">
        <v>836</v>
      </c>
      <c r="C270" s="67"/>
      <c r="D270" s="67">
        <f>SUM(D271:D278)</f>
        <v>-14318.399999999998</v>
      </c>
      <c r="E270" s="67">
        <f>SUM(E271:E278)</f>
        <v>0</v>
      </c>
      <c r="F270" s="67">
        <f>SUM(F271:F278)</f>
        <v>0</v>
      </c>
      <c r="G270" s="69"/>
    </row>
    <row r="271" spans="1:7" s="16" customFormat="1" ht="78.75">
      <c r="A271" s="21"/>
      <c r="B271" s="42" t="s">
        <v>839</v>
      </c>
      <c r="C271" s="41" t="s">
        <v>840</v>
      </c>
      <c r="D271" s="41">
        <v>-925.6</v>
      </c>
      <c r="E271" s="41">
        <v>0</v>
      </c>
      <c r="F271" s="41">
        <v>0</v>
      </c>
      <c r="G271" s="23" t="s">
        <v>1266</v>
      </c>
    </row>
    <row r="272" spans="1:7" s="45" customFormat="1" ht="63">
      <c r="A272" s="21"/>
      <c r="B272" s="42" t="s">
        <v>841</v>
      </c>
      <c r="C272" s="41" t="s">
        <v>842</v>
      </c>
      <c r="D272" s="41">
        <v>-2796.1</v>
      </c>
      <c r="E272" s="41">
        <v>0</v>
      </c>
      <c r="F272" s="41">
        <v>0</v>
      </c>
      <c r="G272" s="23" t="s">
        <v>1267</v>
      </c>
    </row>
    <row r="273" spans="1:7" s="45" customFormat="1" ht="78.75">
      <c r="A273" s="21"/>
      <c r="B273" s="42" t="s">
        <v>843</v>
      </c>
      <c r="C273" s="41" t="s">
        <v>844</v>
      </c>
      <c r="D273" s="41">
        <v>-29.6</v>
      </c>
      <c r="E273" s="41">
        <v>0</v>
      </c>
      <c r="F273" s="41">
        <v>0</v>
      </c>
      <c r="G273" s="23" t="s">
        <v>1268</v>
      </c>
    </row>
    <row r="274" spans="1:7" s="45" customFormat="1" ht="49.5" customHeight="1">
      <c r="A274" s="21"/>
      <c r="B274" s="42" t="s">
        <v>845</v>
      </c>
      <c r="C274" s="41" t="s">
        <v>846</v>
      </c>
      <c r="D274" s="41">
        <v>-1100</v>
      </c>
      <c r="E274" s="41">
        <v>0</v>
      </c>
      <c r="F274" s="41">
        <v>0</v>
      </c>
      <c r="G274" s="23" t="s">
        <v>1269</v>
      </c>
    </row>
    <row r="275" spans="1:7" s="45" customFormat="1" ht="96" customHeight="1">
      <c r="A275" s="21"/>
      <c r="B275" s="42" t="s">
        <v>847</v>
      </c>
      <c r="C275" s="41" t="s">
        <v>848</v>
      </c>
      <c r="D275" s="41">
        <v>-5503</v>
      </c>
      <c r="E275" s="41">
        <v>0</v>
      </c>
      <c r="F275" s="41">
        <v>0</v>
      </c>
      <c r="G275" s="23" t="s">
        <v>1270</v>
      </c>
    </row>
    <row r="276" spans="1:7" s="45" customFormat="1" ht="47.25">
      <c r="A276" s="21"/>
      <c r="B276" s="42" t="s">
        <v>849</v>
      </c>
      <c r="C276" s="41" t="s">
        <v>850</v>
      </c>
      <c r="D276" s="41">
        <v>-499</v>
      </c>
      <c r="E276" s="41">
        <v>0</v>
      </c>
      <c r="F276" s="41">
        <v>0</v>
      </c>
      <c r="G276" s="23" t="s">
        <v>1271</v>
      </c>
    </row>
    <row r="277" spans="1:7" s="45" customFormat="1" ht="94.5">
      <c r="A277" s="21"/>
      <c r="B277" s="42" t="s">
        <v>851</v>
      </c>
      <c r="C277" s="41" t="s">
        <v>852</v>
      </c>
      <c r="D277" s="41">
        <v>-2997.8</v>
      </c>
      <c r="E277" s="41">
        <v>0</v>
      </c>
      <c r="F277" s="41">
        <v>0</v>
      </c>
      <c r="G277" s="23" t="s">
        <v>1272</v>
      </c>
    </row>
    <row r="278" spans="1:7" s="45" customFormat="1" ht="94.5">
      <c r="A278" s="21"/>
      <c r="B278" s="42" t="s">
        <v>853</v>
      </c>
      <c r="C278" s="41" t="s">
        <v>854</v>
      </c>
      <c r="D278" s="41">
        <v>-467.3</v>
      </c>
      <c r="E278" s="41">
        <v>0</v>
      </c>
      <c r="F278" s="41">
        <v>0</v>
      </c>
      <c r="G278" s="23" t="s">
        <v>1272</v>
      </c>
    </row>
    <row r="279" spans="1:7" s="72" customFormat="1" ht="31.5" customHeight="1">
      <c r="A279" s="25">
        <v>31</v>
      </c>
      <c r="B279" s="127" t="s">
        <v>179</v>
      </c>
      <c r="C279" s="67"/>
      <c r="D279" s="67">
        <f>D280</f>
        <v>-9.7</v>
      </c>
      <c r="E279" s="67">
        <f>E280</f>
        <v>0</v>
      </c>
      <c r="F279" s="67">
        <f>F280</f>
        <v>0</v>
      </c>
      <c r="G279" s="69"/>
    </row>
    <row r="280" spans="1:7" s="16" customFormat="1" ht="31.5">
      <c r="A280" s="15"/>
      <c r="B280" s="42" t="s">
        <v>464</v>
      </c>
      <c r="C280" s="41" t="s">
        <v>465</v>
      </c>
      <c r="D280" s="41">
        <v>-9.7</v>
      </c>
      <c r="E280" s="41">
        <v>0</v>
      </c>
      <c r="F280" s="41">
        <v>0</v>
      </c>
      <c r="G280" s="23" t="s">
        <v>1273</v>
      </c>
    </row>
    <row r="281" spans="1:7" s="72" customFormat="1" ht="31.5" customHeight="1">
      <c r="A281" s="25">
        <v>32</v>
      </c>
      <c r="B281" s="127" t="s">
        <v>110</v>
      </c>
      <c r="C281" s="67"/>
      <c r="D281" s="67">
        <f>SUM(D282:D283)</f>
        <v>-1362.1</v>
      </c>
      <c r="E281" s="67">
        <f>SUM(E282:E283)</f>
        <v>0</v>
      </c>
      <c r="F281" s="67">
        <f>SUM(F282:F283)</f>
        <v>0</v>
      </c>
      <c r="G281" s="69"/>
    </row>
    <row r="282" spans="1:7" s="16" customFormat="1" ht="47.25">
      <c r="A282" s="21"/>
      <c r="B282" s="42" t="s">
        <v>698</v>
      </c>
      <c r="C282" s="41" t="s">
        <v>111</v>
      </c>
      <c r="D282" s="41">
        <v>-401.9</v>
      </c>
      <c r="E282" s="41">
        <v>0</v>
      </c>
      <c r="F282" s="41">
        <v>0</v>
      </c>
      <c r="G282" s="23" t="s">
        <v>1276</v>
      </c>
    </row>
    <row r="283" spans="1:7" s="16" customFormat="1" ht="63">
      <c r="A283" s="94"/>
      <c r="B283" s="42" t="s">
        <v>699</v>
      </c>
      <c r="C283" s="41" t="s">
        <v>700</v>
      </c>
      <c r="D283" s="41">
        <v>-960.2</v>
      </c>
      <c r="E283" s="41">
        <v>0</v>
      </c>
      <c r="F283" s="41">
        <v>0</v>
      </c>
      <c r="G283" s="23" t="s">
        <v>1275</v>
      </c>
    </row>
    <row r="284" spans="1:7" s="72" customFormat="1" ht="15.75" customHeight="1">
      <c r="A284" s="25">
        <v>33</v>
      </c>
      <c r="B284" s="127" t="s">
        <v>22</v>
      </c>
      <c r="C284" s="67"/>
      <c r="D284" s="67">
        <f>D285</f>
        <v>-695.5</v>
      </c>
      <c r="E284" s="67">
        <f>E285</f>
        <v>0</v>
      </c>
      <c r="F284" s="67">
        <f>F285</f>
        <v>0</v>
      </c>
      <c r="G284" s="69"/>
    </row>
    <row r="285" spans="1:7" s="24" customFormat="1" ht="47.25">
      <c r="A285" s="39"/>
      <c r="B285" s="42" t="s">
        <v>23</v>
      </c>
      <c r="C285" s="41" t="s">
        <v>272</v>
      </c>
      <c r="D285" s="41">
        <v>-695.5</v>
      </c>
      <c r="E285" s="41">
        <v>0</v>
      </c>
      <c r="F285" s="41">
        <v>0</v>
      </c>
      <c r="G285" s="23" t="s">
        <v>247</v>
      </c>
    </row>
    <row r="286" spans="1:7" s="72" customFormat="1" ht="31.5" customHeight="1">
      <c r="A286" s="25">
        <v>34</v>
      </c>
      <c r="B286" s="127" t="s">
        <v>60</v>
      </c>
      <c r="C286" s="67"/>
      <c r="D286" s="67">
        <f>D287</f>
        <v>-558.4</v>
      </c>
      <c r="E286" s="67">
        <f>E287</f>
        <v>0</v>
      </c>
      <c r="F286" s="67">
        <f>F287</f>
        <v>0</v>
      </c>
      <c r="G286" s="69"/>
    </row>
    <row r="287" spans="1:7" s="24" customFormat="1" ht="47.25">
      <c r="A287" s="127"/>
      <c r="B287" s="42" t="s">
        <v>61</v>
      </c>
      <c r="C287" s="41" t="s">
        <v>177</v>
      </c>
      <c r="D287" s="41">
        <v>-558.4</v>
      </c>
      <c r="E287" s="41">
        <v>0</v>
      </c>
      <c r="F287" s="41">
        <v>0</v>
      </c>
      <c r="G287" s="23" t="s">
        <v>1274</v>
      </c>
    </row>
  </sheetData>
  <sheetProtection/>
  <autoFilter ref="A6:G287"/>
  <mergeCells count="19">
    <mergeCell ref="A1:G1"/>
    <mergeCell ref="G3:G4"/>
    <mergeCell ref="A214:A216"/>
    <mergeCell ref="G214:G216"/>
    <mergeCell ref="G229:G232"/>
    <mergeCell ref="A3:A4"/>
    <mergeCell ref="D3:F3"/>
    <mergeCell ref="B3:B4"/>
    <mergeCell ref="C3:C4"/>
    <mergeCell ref="A229:A232"/>
    <mergeCell ref="B229:B232"/>
    <mergeCell ref="A207:A209"/>
    <mergeCell ref="A211:A212"/>
    <mergeCell ref="B118:B119"/>
    <mergeCell ref="A118:A119"/>
    <mergeCell ref="G118:G119"/>
    <mergeCell ref="B214:B216"/>
    <mergeCell ref="B211:B213"/>
    <mergeCell ref="G211:G213"/>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2"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154"/>
  <sheetViews>
    <sheetView tabSelected="1" zoomScaleSheetLayoutView="80" workbookViewId="0" topLeftCell="A144">
      <selection activeCell="F145" sqref="F145"/>
    </sheetView>
  </sheetViews>
  <sheetFormatPr defaultColWidth="9.140625" defaultRowHeight="12.75"/>
  <cols>
    <col min="1" max="1" width="4.8515625" style="77" customWidth="1"/>
    <col min="2" max="2" width="57.8515625" style="76" customWidth="1"/>
    <col min="3" max="3" width="29.421875" style="77" customWidth="1"/>
    <col min="4" max="6" width="16.421875" style="81" customWidth="1"/>
    <col min="7" max="7" width="57.57421875" style="76" customWidth="1"/>
    <col min="8" max="8" width="29.421875" style="77" customWidth="1"/>
    <col min="9" max="11" width="16.28125" style="81" customWidth="1"/>
    <col min="12" max="16384" width="9.140625" style="24" customWidth="1"/>
  </cols>
  <sheetData>
    <row r="1" spans="1:11" s="72" customFormat="1" ht="15.75">
      <c r="A1" s="285" t="s">
        <v>16</v>
      </c>
      <c r="B1" s="285"/>
      <c r="C1" s="285"/>
      <c r="D1" s="285"/>
      <c r="E1" s="285"/>
      <c r="F1" s="285"/>
      <c r="G1" s="285"/>
      <c r="H1" s="285"/>
      <c r="I1" s="285"/>
      <c r="J1" s="285"/>
      <c r="K1" s="285"/>
    </row>
    <row r="2" spans="9:11" ht="15.75">
      <c r="I2" s="85"/>
      <c r="J2" s="85"/>
      <c r="K2" s="85"/>
    </row>
    <row r="3" spans="1:11" s="72" customFormat="1" ht="15.75">
      <c r="A3" s="287" t="s">
        <v>4</v>
      </c>
      <c r="B3" s="240" t="s">
        <v>0</v>
      </c>
      <c r="C3" s="240"/>
      <c r="D3" s="240"/>
      <c r="E3" s="240"/>
      <c r="F3" s="240"/>
      <c r="G3" s="286" t="s">
        <v>1</v>
      </c>
      <c r="H3" s="286"/>
      <c r="I3" s="286"/>
      <c r="J3" s="286"/>
      <c r="K3" s="286"/>
    </row>
    <row r="4" spans="1:11" s="79" customFormat="1" ht="31.5" customHeight="1">
      <c r="A4" s="287"/>
      <c r="B4" s="288" t="s">
        <v>2</v>
      </c>
      <c r="C4" s="288" t="s">
        <v>3</v>
      </c>
      <c r="D4" s="289" t="s">
        <v>6</v>
      </c>
      <c r="E4" s="289"/>
      <c r="F4" s="289"/>
      <c r="G4" s="288" t="s">
        <v>2</v>
      </c>
      <c r="H4" s="288" t="s">
        <v>3</v>
      </c>
      <c r="I4" s="289" t="s">
        <v>6</v>
      </c>
      <c r="J4" s="289"/>
      <c r="K4" s="289"/>
    </row>
    <row r="5" spans="1:11" s="79" customFormat="1" ht="15.75">
      <c r="A5" s="287"/>
      <c r="B5" s="288"/>
      <c r="C5" s="288"/>
      <c r="D5" s="67" t="s">
        <v>10</v>
      </c>
      <c r="E5" s="67" t="s">
        <v>11</v>
      </c>
      <c r="F5" s="67" t="s">
        <v>12</v>
      </c>
      <c r="G5" s="288"/>
      <c r="H5" s="288"/>
      <c r="I5" s="67" t="s">
        <v>10</v>
      </c>
      <c r="J5" s="67" t="s">
        <v>11</v>
      </c>
      <c r="K5" s="67" t="s">
        <v>12</v>
      </c>
    </row>
    <row r="6" spans="1:11" s="212" customFormat="1" ht="15.75">
      <c r="A6" s="74">
        <v>1</v>
      </c>
      <c r="B6" s="121">
        <v>2</v>
      </c>
      <c r="C6" s="74">
        <v>3</v>
      </c>
      <c r="D6" s="121">
        <v>4</v>
      </c>
      <c r="E6" s="74">
        <v>5</v>
      </c>
      <c r="F6" s="121">
        <v>6</v>
      </c>
      <c r="G6" s="74">
        <v>7</v>
      </c>
      <c r="H6" s="121">
        <v>8</v>
      </c>
      <c r="I6" s="74">
        <v>9</v>
      </c>
      <c r="J6" s="121">
        <v>10</v>
      </c>
      <c r="K6" s="74">
        <v>11</v>
      </c>
    </row>
    <row r="7" spans="1:11" s="79" customFormat="1" ht="15.75">
      <c r="A7" s="129"/>
      <c r="B7" s="130" t="s">
        <v>5</v>
      </c>
      <c r="C7" s="131"/>
      <c r="D7" s="132">
        <f>D8+D26+D36+D40+D42+D60+D62+D65+D67+D69+D71+D73+D83+D87+D96+D98+D103+D107+D109+D111+D113+D134+D120+D85+D128+D143+D39+D146</f>
        <v>2296623.1370800002</v>
      </c>
      <c r="E7" s="132">
        <f>E8+E26+E36+E40+E42+E60+E62+E65+E67+E69+E71+E73+E83+E87+E96+E98+E103+E107+E109+E111+E113+E134+E120+E85+E128+E143+E39+E146</f>
        <v>1242385.389</v>
      </c>
      <c r="F7" s="132">
        <f>F8+F26+F36+F40+F42+F60+F62+F65+F67+F69+F71+F73+F83+F87+F96+F98+F103+F107+F109+F111+F113+F134+F120+F85+F128+F143+F39+F146</f>
        <v>391012.543</v>
      </c>
      <c r="G7" s="133"/>
      <c r="H7" s="134"/>
      <c r="I7" s="132">
        <f>I8+I26+I36+I38+I40+I42+I60+I62+I65+I67+I69+I71+I73+I83+I85+I87+I96+I98+I103+I107+I109+I111+I113+I120+I128+I134+I143++I146</f>
        <v>-2296623.0914</v>
      </c>
      <c r="J7" s="132">
        <f>J8+J26+J36+J40+J42+J60+J62+J65+J67+J69+J71+J73+J83+J87+J96+J98+J103+J107+J109+J111+J113+J134+J120+J85+J128+J143+J39+J146</f>
        <v>-1242385.389</v>
      </c>
      <c r="K7" s="132">
        <f>K8+K26+K36+K40+K42+K60+K62+K65+K67+K69+K71+K73+K83+K87+K96+K98+K103+K107+K109+K111+K113+K134+K120+K85+K128+K143+K39+K146</f>
        <v>-391012.543</v>
      </c>
    </row>
    <row r="8" spans="1:11" s="36" customFormat="1" ht="31.5">
      <c r="A8" s="103">
        <v>1</v>
      </c>
      <c r="B8" s="207" t="s">
        <v>64</v>
      </c>
      <c r="C8" s="201"/>
      <c r="D8" s="67">
        <f>SUM(D9:D25)</f>
        <v>581795.7</v>
      </c>
      <c r="E8" s="67">
        <f>SUM(E9:E25)</f>
        <v>697701.7</v>
      </c>
      <c r="F8" s="67">
        <f>SUM(F9:F25)</f>
        <v>257900</v>
      </c>
      <c r="G8" s="207" t="s">
        <v>64</v>
      </c>
      <c r="H8" s="205"/>
      <c r="I8" s="67">
        <f>SUM(I9:I25)</f>
        <v>-581795.7000000001</v>
      </c>
      <c r="J8" s="67">
        <f>SUM(J9:J25)</f>
        <v>-697701.7000000001</v>
      </c>
      <c r="K8" s="67">
        <f>SUM(K9:K25)</f>
        <v>-257900</v>
      </c>
    </row>
    <row r="9" spans="1:11" s="36" customFormat="1" ht="409.5" customHeight="1">
      <c r="A9" s="215"/>
      <c r="B9" s="296" t="s">
        <v>1310</v>
      </c>
      <c r="C9" s="202" t="s">
        <v>66</v>
      </c>
      <c r="D9" s="41">
        <v>0</v>
      </c>
      <c r="E9" s="41">
        <v>0</v>
      </c>
      <c r="F9" s="41">
        <v>125000</v>
      </c>
      <c r="G9" s="213" t="s">
        <v>1309</v>
      </c>
      <c r="H9" s="98" t="s">
        <v>66</v>
      </c>
      <c r="I9" s="214">
        <v>-230374.6</v>
      </c>
      <c r="J9" s="214">
        <v>-117000</v>
      </c>
      <c r="K9" s="214">
        <v>0</v>
      </c>
    </row>
    <row r="10" spans="1:11" s="36" customFormat="1" ht="300" customHeight="1">
      <c r="A10" s="103"/>
      <c r="B10" s="183" t="s">
        <v>1302</v>
      </c>
      <c r="C10" s="202" t="s">
        <v>67</v>
      </c>
      <c r="D10" s="41">
        <v>14211.1</v>
      </c>
      <c r="E10" s="41">
        <v>34854</v>
      </c>
      <c r="F10" s="41">
        <v>0</v>
      </c>
      <c r="G10" s="183" t="s">
        <v>1303</v>
      </c>
      <c r="H10" s="202" t="s">
        <v>67</v>
      </c>
      <c r="I10" s="214">
        <v>0</v>
      </c>
      <c r="J10" s="214">
        <v>0</v>
      </c>
      <c r="K10" s="214">
        <v>-24100</v>
      </c>
    </row>
    <row r="11" spans="1:11" ht="409.5" customHeight="1">
      <c r="A11" s="128"/>
      <c r="B11" s="296" t="s">
        <v>732</v>
      </c>
      <c r="C11" s="202" t="s">
        <v>68</v>
      </c>
      <c r="D11" s="41">
        <v>2869.2</v>
      </c>
      <c r="E11" s="41">
        <v>0</v>
      </c>
      <c r="F11" s="41">
        <v>0</v>
      </c>
      <c r="G11" s="297" t="s">
        <v>731</v>
      </c>
      <c r="H11" s="43" t="s">
        <v>73</v>
      </c>
      <c r="I11" s="41">
        <v>-52747.2</v>
      </c>
      <c r="J11" s="41">
        <v>0</v>
      </c>
      <c r="K11" s="41">
        <v>0</v>
      </c>
    </row>
    <row r="12" spans="1:11" ht="173.25">
      <c r="A12" s="25"/>
      <c r="B12" s="183" t="s">
        <v>733</v>
      </c>
      <c r="C12" s="43" t="s">
        <v>457</v>
      </c>
      <c r="D12" s="41">
        <v>19990.8</v>
      </c>
      <c r="E12" s="41">
        <v>20000</v>
      </c>
      <c r="F12" s="41">
        <v>20000</v>
      </c>
      <c r="G12" s="183" t="s">
        <v>734</v>
      </c>
      <c r="H12" s="41" t="s">
        <v>69</v>
      </c>
      <c r="I12" s="41">
        <f>-6506-0.1</f>
        <v>-6506.1</v>
      </c>
      <c r="J12" s="41">
        <v>-423554</v>
      </c>
      <c r="K12" s="41">
        <v>-203800</v>
      </c>
    </row>
    <row r="13" spans="1:11" ht="189">
      <c r="A13" s="120"/>
      <c r="B13" s="183" t="s">
        <v>1030</v>
      </c>
      <c r="C13" s="202" t="s">
        <v>458</v>
      </c>
      <c r="D13" s="41">
        <v>482514.4</v>
      </c>
      <c r="E13" s="41">
        <v>0</v>
      </c>
      <c r="F13" s="41">
        <v>0</v>
      </c>
      <c r="G13" s="183" t="s">
        <v>1031</v>
      </c>
      <c r="H13" s="202" t="s">
        <v>459</v>
      </c>
      <c r="I13" s="41">
        <v>-41980.7</v>
      </c>
      <c r="J13" s="41">
        <v>0</v>
      </c>
      <c r="K13" s="41">
        <v>0</v>
      </c>
    </row>
    <row r="14" spans="1:11" ht="157.5">
      <c r="A14" s="120"/>
      <c r="B14" s="183" t="s">
        <v>1333</v>
      </c>
      <c r="C14" s="57" t="s">
        <v>75</v>
      </c>
      <c r="D14" s="41">
        <v>55691.7</v>
      </c>
      <c r="E14" s="41">
        <v>0</v>
      </c>
      <c r="F14" s="41">
        <v>0</v>
      </c>
      <c r="G14" s="183" t="s">
        <v>1032</v>
      </c>
      <c r="H14" s="202" t="s">
        <v>70</v>
      </c>
      <c r="I14" s="41">
        <v>-3000</v>
      </c>
      <c r="J14" s="41">
        <v>-84651.8</v>
      </c>
      <c r="K14" s="41">
        <v>0</v>
      </c>
    </row>
    <row r="15" spans="1:11" ht="78.75">
      <c r="A15" s="287"/>
      <c r="B15" s="298" t="s">
        <v>1314</v>
      </c>
      <c r="C15" s="299" t="s">
        <v>65</v>
      </c>
      <c r="D15" s="281">
        <v>0</v>
      </c>
      <c r="E15" s="281">
        <v>642847.7</v>
      </c>
      <c r="F15" s="281">
        <v>112900</v>
      </c>
      <c r="G15" s="183" t="s">
        <v>735</v>
      </c>
      <c r="H15" s="202" t="s">
        <v>74</v>
      </c>
      <c r="I15" s="41">
        <v>-2944.5</v>
      </c>
      <c r="J15" s="41">
        <v>0</v>
      </c>
      <c r="K15" s="41">
        <v>0</v>
      </c>
    </row>
    <row r="16" spans="1:11" ht="63">
      <c r="A16" s="287"/>
      <c r="B16" s="298"/>
      <c r="C16" s="299"/>
      <c r="D16" s="281"/>
      <c r="E16" s="281"/>
      <c r="F16" s="281"/>
      <c r="G16" s="183" t="s">
        <v>736</v>
      </c>
      <c r="H16" s="202" t="s">
        <v>460</v>
      </c>
      <c r="I16" s="41">
        <v>-66.9</v>
      </c>
      <c r="J16" s="41">
        <v>0</v>
      </c>
      <c r="K16" s="41">
        <v>0</v>
      </c>
    </row>
    <row r="17" spans="1:11" ht="156" customHeight="1">
      <c r="A17" s="287"/>
      <c r="B17" s="298"/>
      <c r="C17" s="299"/>
      <c r="D17" s="281"/>
      <c r="E17" s="281"/>
      <c r="F17" s="281"/>
      <c r="G17" s="183" t="s">
        <v>1033</v>
      </c>
      <c r="H17" s="202" t="s">
        <v>72</v>
      </c>
      <c r="I17" s="41">
        <v>-184.9</v>
      </c>
      <c r="J17" s="41">
        <v>0</v>
      </c>
      <c r="K17" s="41">
        <v>0</v>
      </c>
    </row>
    <row r="18" spans="1:11" ht="94.5">
      <c r="A18" s="120"/>
      <c r="B18" s="183"/>
      <c r="C18" s="202"/>
      <c r="D18" s="41"/>
      <c r="E18" s="41"/>
      <c r="F18" s="41"/>
      <c r="G18" s="183" t="s">
        <v>737</v>
      </c>
      <c r="H18" s="202" t="s">
        <v>71</v>
      </c>
      <c r="I18" s="41">
        <v>0</v>
      </c>
      <c r="J18" s="41">
        <v>-52495.9</v>
      </c>
      <c r="K18" s="41">
        <v>0</v>
      </c>
    </row>
    <row r="19" spans="1:11" ht="267.75">
      <c r="A19" s="25"/>
      <c r="B19" s="183"/>
      <c r="C19" s="202"/>
      <c r="D19" s="41"/>
      <c r="E19" s="41"/>
      <c r="F19" s="41"/>
      <c r="G19" s="183" t="s">
        <v>738</v>
      </c>
      <c r="H19" s="43" t="s">
        <v>65</v>
      </c>
      <c r="I19" s="41">
        <v>-180474</v>
      </c>
      <c r="J19" s="41">
        <v>0</v>
      </c>
      <c r="K19" s="41">
        <v>0</v>
      </c>
    </row>
    <row r="20" spans="1:11" ht="220.5">
      <c r="A20" s="25"/>
      <c r="B20" s="51"/>
      <c r="C20" s="43"/>
      <c r="D20" s="46"/>
      <c r="E20" s="46"/>
      <c r="F20" s="46"/>
      <c r="G20" s="183" t="s">
        <v>739</v>
      </c>
      <c r="H20" s="43" t="s">
        <v>461</v>
      </c>
      <c r="I20" s="41">
        <v>-20000</v>
      </c>
      <c r="J20" s="41">
        <v>-20000</v>
      </c>
      <c r="K20" s="41">
        <v>-20000</v>
      </c>
    </row>
    <row r="21" spans="1:11" ht="330.75">
      <c r="A21" s="25"/>
      <c r="B21" s="51"/>
      <c r="C21" s="43"/>
      <c r="D21" s="46"/>
      <c r="E21" s="46"/>
      <c r="F21" s="46"/>
      <c r="G21" s="183" t="s">
        <v>740</v>
      </c>
      <c r="H21" s="43" t="s">
        <v>462</v>
      </c>
      <c r="I21" s="41">
        <v>-36998.3</v>
      </c>
      <c r="J21" s="41">
        <v>0</v>
      </c>
      <c r="K21" s="41">
        <v>0</v>
      </c>
    </row>
    <row r="22" spans="1:11" ht="169.5" customHeight="1">
      <c r="A22" s="25"/>
      <c r="B22" s="51"/>
      <c r="C22" s="43"/>
      <c r="D22" s="46"/>
      <c r="E22" s="46"/>
      <c r="F22" s="46"/>
      <c r="G22" s="183" t="s">
        <v>741</v>
      </c>
      <c r="H22" s="43" t="s">
        <v>463</v>
      </c>
      <c r="I22" s="41">
        <v>0</v>
      </c>
      <c r="J22" s="41">
        <v>0</v>
      </c>
      <c r="K22" s="41">
        <v>-10000</v>
      </c>
    </row>
    <row r="23" spans="1:11" ht="94.5">
      <c r="A23" s="25"/>
      <c r="B23" s="296" t="s">
        <v>964</v>
      </c>
      <c r="C23" s="202" t="s">
        <v>965</v>
      </c>
      <c r="D23" s="41">
        <v>3800</v>
      </c>
      <c r="E23" s="41">
        <v>0</v>
      </c>
      <c r="F23" s="41">
        <v>0</v>
      </c>
      <c r="G23" s="300" t="s">
        <v>972</v>
      </c>
      <c r="H23" s="202" t="s">
        <v>966</v>
      </c>
      <c r="I23" s="41">
        <v>-400</v>
      </c>
      <c r="J23" s="41">
        <v>0</v>
      </c>
      <c r="K23" s="41">
        <v>0</v>
      </c>
    </row>
    <row r="24" spans="1:11" ht="127.5" customHeight="1">
      <c r="A24" s="25"/>
      <c r="B24" s="183" t="s">
        <v>967</v>
      </c>
      <c r="C24" s="202" t="s">
        <v>968</v>
      </c>
      <c r="D24" s="41">
        <v>2718.5</v>
      </c>
      <c r="E24" s="41">
        <v>0</v>
      </c>
      <c r="F24" s="41">
        <v>0</v>
      </c>
      <c r="G24" s="216" t="s">
        <v>973</v>
      </c>
      <c r="H24" s="202" t="s">
        <v>969</v>
      </c>
      <c r="I24" s="214">
        <v>-3400</v>
      </c>
      <c r="J24" s="214">
        <v>0</v>
      </c>
      <c r="K24" s="214">
        <v>0</v>
      </c>
    </row>
    <row r="25" spans="1:11" ht="78.75">
      <c r="A25" s="25"/>
      <c r="B25" s="183"/>
      <c r="C25" s="202"/>
      <c r="D25" s="41"/>
      <c r="E25" s="41"/>
      <c r="F25" s="41"/>
      <c r="G25" s="183" t="s">
        <v>970</v>
      </c>
      <c r="H25" s="202" t="s">
        <v>971</v>
      </c>
      <c r="I25" s="214">
        <f>-D24</f>
        <v>-2718.5</v>
      </c>
      <c r="J25" s="214">
        <v>0</v>
      </c>
      <c r="K25" s="214">
        <v>0</v>
      </c>
    </row>
    <row r="26" spans="1:11" s="14" customFormat="1" ht="31.5">
      <c r="A26" s="13">
        <v>2</v>
      </c>
      <c r="B26" s="68" t="s">
        <v>76</v>
      </c>
      <c r="C26" s="70"/>
      <c r="D26" s="67">
        <f>SUM(D27:D35)</f>
        <v>34928</v>
      </c>
      <c r="E26" s="67">
        <f>SUM(E27:E35)</f>
        <v>0</v>
      </c>
      <c r="F26" s="67">
        <f>SUM(F27:F35)</f>
        <v>0</v>
      </c>
      <c r="G26" s="68" t="s">
        <v>76</v>
      </c>
      <c r="H26" s="71"/>
      <c r="I26" s="67">
        <f>SUM(I27:I35)</f>
        <v>-34928</v>
      </c>
      <c r="J26" s="67">
        <f>SUM(J27:J35)</f>
        <v>0</v>
      </c>
      <c r="K26" s="67">
        <f>SUM(K27:K35)</f>
        <v>0</v>
      </c>
    </row>
    <row r="27" spans="1:11" s="14" customFormat="1" ht="173.25">
      <c r="A27" s="13"/>
      <c r="B27" s="11" t="s">
        <v>626</v>
      </c>
      <c r="C27" s="41" t="s">
        <v>627</v>
      </c>
      <c r="D27" s="41">
        <v>1510</v>
      </c>
      <c r="E27" s="41">
        <v>0</v>
      </c>
      <c r="F27" s="41">
        <v>0</v>
      </c>
      <c r="G27" s="53" t="s">
        <v>628</v>
      </c>
      <c r="H27" s="46" t="s">
        <v>143</v>
      </c>
      <c r="I27" s="41">
        <v>-12552.4</v>
      </c>
      <c r="J27" s="41">
        <v>0</v>
      </c>
      <c r="K27" s="41">
        <v>0</v>
      </c>
    </row>
    <row r="28" spans="1:11" s="14" customFormat="1" ht="409.5">
      <c r="A28" s="13"/>
      <c r="B28" s="102" t="s">
        <v>629</v>
      </c>
      <c r="C28" s="46" t="s">
        <v>134</v>
      </c>
      <c r="D28" s="41">
        <f>10074.3-2121.2</f>
        <v>7953.099999999999</v>
      </c>
      <c r="E28" s="41">
        <v>0</v>
      </c>
      <c r="F28" s="41">
        <v>0</v>
      </c>
      <c r="G28" s="53" t="s">
        <v>630</v>
      </c>
      <c r="H28" s="46" t="s">
        <v>138</v>
      </c>
      <c r="I28" s="41">
        <v>-145.3</v>
      </c>
      <c r="J28" s="41">
        <v>0</v>
      </c>
      <c r="K28" s="41">
        <v>0</v>
      </c>
    </row>
    <row r="29" spans="1:11" s="72" customFormat="1" ht="283.5">
      <c r="A29" s="13"/>
      <c r="B29" s="11" t="s">
        <v>631</v>
      </c>
      <c r="C29" s="46" t="s">
        <v>137</v>
      </c>
      <c r="D29" s="41">
        <v>8940.9</v>
      </c>
      <c r="E29" s="41">
        <v>0</v>
      </c>
      <c r="F29" s="41">
        <v>0</v>
      </c>
      <c r="G29" s="53" t="s">
        <v>632</v>
      </c>
      <c r="H29" s="46" t="s">
        <v>633</v>
      </c>
      <c r="I29" s="41">
        <f>-14967.5-2365.2+2449.5</f>
        <v>-14883.2</v>
      </c>
      <c r="J29" s="41">
        <v>0</v>
      </c>
      <c r="K29" s="41">
        <v>0</v>
      </c>
    </row>
    <row r="30" spans="1:11" s="72" customFormat="1" ht="189">
      <c r="A30" s="13"/>
      <c r="B30" s="208" t="s">
        <v>634</v>
      </c>
      <c r="C30" s="203" t="s">
        <v>132</v>
      </c>
      <c r="D30" s="41">
        <v>933.2</v>
      </c>
      <c r="E30" s="41">
        <v>0</v>
      </c>
      <c r="F30" s="41">
        <v>0</v>
      </c>
      <c r="G30" s="123"/>
      <c r="H30" s="25"/>
      <c r="I30" s="25"/>
      <c r="J30" s="41">
        <v>0</v>
      </c>
      <c r="K30" s="41">
        <v>0</v>
      </c>
    </row>
    <row r="31" spans="1:11" s="72" customFormat="1" ht="330.75">
      <c r="A31" s="13"/>
      <c r="B31" s="208" t="s">
        <v>635</v>
      </c>
      <c r="C31" s="203" t="s">
        <v>636</v>
      </c>
      <c r="D31" s="41">
        <v>7103</v>
      </c>
      <c r="E31" s="41">
        <v>0</v>
      </c>
      <c r="F31" s="41">
        <v>0</v>
      </c>
      <c r="G31" s="123"/>
      <c r="H31" s="25"/>
      <c r="I31" s="43"/>
      <c r="J31" s="41">
        <v>0</v>
      </c>
      <c r="K31" s="41">
        <v>0</v>
      </c>
    </row>
    <row r="32" spans="1:11" s="72" customFormat="1" ht="315">
      <c r="A32" s="25"/>
      <c r="B32" s="210" t="s">
        <v>637</v>
      </c>
      <c r="C32" s="203" t="s">
        <v>638</v>
      </c>
      <c r="D32" s="41">
        <v>5131.6</v>
      </c>
      <c r="E32" s="41">
        <v>0</v>
      </c>
      <c r="F32" s="41">
        <v>0</v>
      </c>
      <c r="G32" s="210" t="s">
        <v>639</v>
      </c>
      <c r="H32" s="46" t="s">
        <v>640</v>
      </c>
      <c r="I32" s="206">
        <v>-3990.9</v>
      </c>
      <c r="J32" s="41">
        <v>0</v>
      </c>
      <c r="K32" s="41">
        <v>0</v>
      </c>
    </row>
    <row r="33" spans="1:11" ht="94.5">
      <c r="A33" s="25"/>
      <c r="B33" s="124" t="s">
        <v>641</v>
      </c>
      <c r="C33" s="204" t="s">
        <v>145</v>
      </c>
      <c r="D33" s="46">
        <v>1346.2</v>
      </c>
      <c r="E33" s="41">
        <v>0</v>
      </c>
      <c r="F33" s="41">
        <v>0</v>
      </c>
      <c r="G33" s="124" t="s">
        <v>642</v>
      </c>
      <c r="H33" s="43" t="s">
        <v>643</v>
      </c>
      <c r="I33" s="46">
        <v>-1346.2</v>
      </c>
      <c r="J33" s="41">
        <v>0</v>
      </c>
      <c r="K33" s="41">
        <v>0</v>
      </c>
    </row>
    <row r="34" spans="1:11" ht="47.25">
      <c r="A34" s="25"/>
      <c r="B34" s="11" t="s">
        <v>644</v>
      </c>
      <c r="C34" s="41" t="s">
        <v>140</v>
      </c>
      <c r="D34" s="41">
        <v>10</v>
      </c>
      <c r="E34" s="41">
        <v>0</v>
      </c>
      <c r="F34" s="41">
        <v>0</v>
      </c>
      <c r="G34" s="125" t="s">
        <v>621</v>
      </c>
      <c r="H34" s="46" t="s">
        <v>622</v>
      </c>
      <c r="I34" s="206">
        <v>-10</v>
      </c>
      <c r="J34" s="41">
        <v>0</v>
      </c>
      <c r="K34" s="41">
        <v>0</v>
      </c>
    </row>
    <row r="35" spans="1:11" s="14" customFormat="1" ht="78.75">
      <c r="A35" s="13"/>
      <c r="B35" s="53" t="s">
        <v>869</v>
      </c>
      <c r="C35" s="46" t="s">
        <v>906</v>
      </c>
      <c r="D35" s="41">
        <v>2000</v>
      </c>
      <c r="E35" s="41">
        <v>0</v>
      </c>
      <c r="F35" s="41">
        <v>0</v>
      </c>
      <c r="G35" s="53" t="s">
        <v>870</v>
      </c>
      <c r="H35" s="46" t="s">
        <v>871</v>
      </c>
      <c r="I35" s="41">
        <v>-2000</v>
      </c>
      <c r="J35" s="41">
        <v>0</v>
      </c>
      <c r="K35" s="41">
        <v>0</v>
      </c>
    </row>
    <row r="36" spans="1:11" s="14" customFormat="1" ht="31.5">
      <c r="A36" s="13">
        <v>3</v>
      </c>
      <c r="B36" s="68" t="s">
        <v>76</v>
      </c>
      <c r="C36" s="70"/>
      <c r="D36" s="67">
        <f>SUM(D37:D37)</f>
        <v>39631.724</v>
      </c>
      <c r="E36" s="67">
        <f>SUM(E37:E37)</f>
        <v>82433.989</v>
      </c>
      <c r="F36" s="67">
        <f>SUM(F37:F37)</f>
        <v>85731.343</v>
      </c>
      <c r="G36" s="68" t="s">
        <v>110</v>
      </c>
      <c r="H36" s="71"/>
      <c r="I36" s="67">
        <f>SUM(I37:I37)</f>
        <v>-39631.724</v>
      </c>
      <c r="J36" s="67">
        <f>SUM(J37:J37)</f>
        <v>-82433.989</v>
      </c>
      <c r="K36" s="67">
        <f>SUM(K37:K37)</f>
        <v>-85731.343</v>
      </c>
    </row>
    <row r="37" spans="1:11" s="14" customFormat="1" ht="194.25" customHeight="1">
      <c r="A37" s="13"/>
      <c r="B37" s="11" t="s">
        <v>742</v>
      </c>
      <c r="C37" s="41" t="s">
        <v>701</v>
      </c>
      <c r="D37" s="41">
        <v>39631.724</v>
      </c>
      <c r="E37" s="41">
        <v>82433.989</v>
      </c>
      <c r="F37" s="41">
        <v>85731.343</v>
      </c>
      <c r="G37" s="211" t="s">
        <v>702</v>
      </c>
      <c r="H37" s="41" t="s">
        <v>703</v>
      </c>
      <c r="I37" s="41">
        <v>-39631.724</v>
      </c>
      <c r="J37" s="41">
        <v>-82433.989</v>
      </c>
      <c r="K37" s="41">
        <v>-85731.343</v>
      </c>
    </row>
    <row r="38" spans="1:11" s="14" customFormat="1" ht="47.25">
      <c r="A38" s="13">
        <v>4</v>
      </c>
      <c r="B38" s="68" t="s">
        <v>170</v>
      </c>
      <c r="C38" s="70"/>
      <c r="D38" s="67">
        <f>D39</f>
        <v>989.6</v>
      </c>
      <c r="E38" s="67">
        <f>E39</f>
        <v>0</v>
      </c>
      <c r="F38" s="67">
        <f>F39</f>
        <v>0</v>
      </c>
      <c r="G38" s="68" t="s">
        <v>170</v>
      </c>
      <c r="H38" s="71"/>
      <c r="I38" s="67">
        <f>I39</f>
        <v>-989.6</v>
      </c>
      <c r="J38" s="67">
        <f>J39</f>
        <v>0</v>
      </c>
      <c r="K38" s="67">
        <f>K39</f>
        <v>0</v>
      </c>
    </row>
    <row r="39" spans="1:11" s="14" customFormat="1" ht="124.5" customHeight="1">
      <c r="A39" s="13"/>
      <c r="B39" s="42" t="s">
        <v>1298</v>
      </c>
      <c r="C39" s="54" t="s">
        <v>928</v>
      </c>
      <c r="D39" s="41">
        <v>989.6</v>
      </c>
      <c r="E39" s="41">
        <v>0</v>
      </c>
      <c r="F39" s="41">
        <v>0</v>
      </c>
      <c r="G39" s="42" t="s">
        <v>1299</v>
      </c>
      <c r="H39" s="54" t="s">
        <v>202</v>
      </c>
      <c r="I39" s="41">
        <v>-989.6</v>
      </c>
      <c r="J39" s="41">
        <v>0</v>
      </c>
      <c r="K39" s="41">
        <v>0</v>
      </c>
    </row>
    <row r="40" spans="1:11" s="14" customFormat="1" ht="31.5">
      <c r="A40" s="25">
        <v>5</v>
      </c>
      <c r="B40" s="68" t="s">
        <v>62</v>
      </c>
      <c r="C40" s="67"/>
      <c r="D40" s="67">
        <f>SUM(D41)</f>
        <v>316.1</v>
      </c>
      <c r="E40" s="67">
        <f>SUM(E41)</f>
        <v>0</v>
      </c>
      <c r="F40" s="67">
        <f>SUM(F41)</f>
        <v>0</v>
      </c>
      <c r="G40" s="68" t="s">
        <v>62</v>
      </c>
      <c r="H40" s="67"/>
      <c r="I40" s="67">
        <f>SUM(I41)</f>
        <v>-316.1</v>
      </c>
      <c r="J40" s="67">
        <f>SUM(J41)</f>
        <v>0</v>
      </c>
      <c r="K40" s="67">
        <f>SUM(K41)</f>
        <v>0</v>
      </c>
    </row>
    <row r="41" spans="1:11" ht="99" customHeight="1">
      <c r="A41" s="57"/>
      <c r="B41" s="42" t="s">
        <v>1305</v>
      </c>
      <c r="C41" s="57" t="s">
        <v>726</v>
      </c>
      <c r="D41" s="57">
        <v>316.1</v>
      </c>
      <c r="E41" s="41">
        <v>0</v>
      </c>
      <c r="F41" s="41">
        <v>0</v>
      </c>
      <c r="G41" s="42" t="s">
        <v>727</v>
      </c>
      <c r="H41" s="57" t="s">
        <v>1337</v>
      </c>
      <c r="I41" s="57">
        <v>-316.1</v>
      </c>
      <c r="J41" s="41">
        <v>0</v>
      </c>
      <c r="K41" s="41">
        <v>0</v>
      </c>
    </row>
    <row r="42" spans="1:11" s="14" customFormat="1" ht="15.75" customHeight="1">
      <c r="A42" s="103">
        <v>6</v>
      </c>
      <c r="B42" s="207" t="s">
        <v>981</v>
      </c>
      <c r="C42" s="201"/>
      <c r="D42" s="67">
        <f>SUM(D43:D44)</f>
        <v>1126</v>
      </c>
      <c r="E42" s="67">
        <f>E45+E46+E47</f>
        <v>71896.3</v>
      </c>
      <c r="F42" s="67">
        <f>F45</f>
        <v>47081.2</v>
      </c>
      <c r="G42" s="207" t="s">
        <v>981</v>
      </c>
      <c r="H42" s="205"/>
      <c r="I42" s="67">
        <f>SUM(I43:I59)</f>
        <v>-52744</v>
      </c>
      <c r="J42" s="67">
        <f>SUM(J43:J59)</f>
        <v>-71896.3</v>
      </c>
      <c r="K42" s="67">
        <f>SUM(K43:K59)</f>
        <v>-47081.2</v>
      </c>
    </row>
    <row r="43" spans="1:11" s="14" customFormat="1" ht="113.25" customHeight="1">
      <c r="A43" s="200"/>
      <c r="B43" s="27" t="s">
        <v>982</v>
      </c>
      <c r="C43" s="98" t="s">
        <v>983</v>
      </c>
      <c r="D43" s="46">
        <v>26</v>
      </c>
      <c r="E43" s="41">
        <v>0</v>
      </c>
      <c r="F43" s="41">
        <v>0</v>
      </c>
      <c r="G43" s="27" t="s">
        <v>984</v>
      </c>
      <c r="H43" s="98" t="s">
        <v>985</v>
      </c>
      <c r="I43" s="41">
        <v>-15671.5</v>
      </c>
      <c r="J43" s="41">
        <v>0</v>
      </c>
      <c r="K43" s="41">
        <v>0</v>
      </c>
    </row>
    <row r="44" spans="1:11" s="79" customFormat="1" ht="93.75" customHeight="1">
      <c r="A44" s="200"/>
      <c r="B44" s="27" t="s">
        <v>986</v>
      </c>
      <c r="C44" s="98" t="s">
        <v>987</v>
      </c>
      <c r="D44" s="46">
        <v>1100</v>
      </c>
      <c r="E44" s="41">
        <v>0</v>
      </c>
      <c r="F44" s="41">
        <v>0</v>
      </c>
      <c r="G44" s="27" t="s">
        <v>988</v>
      </c>
      <c r="H44" s="98" t="s">
        <v>989</v>
      </c>
      <c r="I44" s="46">
        <v>-2846</v>
      </c>
      <c r="J44" s="41">
        <v>0</v>
      </c>
      <c r="K44" s="41">
        <v>0</v>
      </c>
    </row>
    <row r="45" spans="1:11" s="14" customFormat="1" ht="95.25" customHeight="1">
      <c r="A45" s="200"/>
      <c r="B45" s="27" t="s">
        <v>990</v>
      </c>
      <c r="C45" s="98" t="s">
        <v>985</v>
      </c>
      <c r="D45" s="41">
        <v>0</v>
      </c>
      <c r="E45" s="41">
        <v>47081.2</v>
      </c>
      <c r="F45" s="41">
        <v>47081.2</v>
      </c>
      <c r="G45" s="27" t="s">
        <v>991</v>
      </c>
      <c r="H45" s="98" t="s">
        <v>992</v>
      </c>
      <c r="I45" s="46">
        <v>-461</v>
      </c>
      <c r="J45" s="41">
        <v>0</v>
      </c>
      <c r="K45" s="41">
        <v>0</v>
      </c>
    </row>
    <row r="46" spans="1:11" s="72" customFormat="1" ht="97.5" customHeight="1">
      <c r="A46" s="200"/>
      <c r="B46" s="27" t="s">
        <v>993</v>
      </c>
      <c r="C46" s="98" t="s">
        <v>994</v>
      </c>
      <c r="D46" s="46">
        <v>0</v>
      </c>
      <c r="E46" s="41">
        <v>1865.3</v>
      </c>
      <c r="F46" s="41">
        <v>0</v>
      </c>
      <c r="G46" s="27" t="s">
        <v>995</v>
      </c>
      <c r="H46" s="98" t="s">
        <v>996</v>
      </c>
      <c r="I46" s="46">
        <v>-237.4</v>
      </c>
      <c r="J46" s="41">
        <v>0</v>
      </c>
      <c r="K46" s="41">
        <v>0</v>
      </c>
    </row>
    <row r="47" spans="1:11" ht="161.25" customHeight="1">
      <c r="A47" s="200"/>
      <c r="B47" s="27" t="s">
        <v>997</v>
      </c>
      <c r="C47" s="98" t="s">
        <v>998</v>
      </c>
      <c r="D47" s="46">
        <v>0</v>
      </c>
      <c r="E47" s="41">
        <v>22949.8</v>
      </c>
      <c r="F47" s="41">
        <v>0</v>
      </c>
      <c r="G47" s="27" t="s">
        <v>999</v>
      </c>
      <c r="H47" s="98" t="s">
        <v>1000</v>
      </c>
      <c r="I47" s="46">
        <v>-4100</v>
      </c>
      <c r="J47" s="41">
        <v>-52520</v>
      </c>
      <c r="K47" s="41">
        <v>-47081.2</v>
      </c>
    </row>
    <row r="48" spans="1:11" ht="81.75" customHeight="1">
      <c r="A48" s="43"/>
      <c r="B48" s="51"/>
      <c r="C48" s="43"/>
      <c r="D48" s="46"/>
      <c r="E48" s="46"/>
      <c r="F48" s="46"/>
      <c r="G48" s="27" t="s">
        <v>1001</v>
      </c>
      <c r="H48" s="98" t="s">
        <v>1002</v>
      </c>
      <c r="I48" s="46">
        <v>0</v>
      </c>
      <c r="J48" s="41">
        <v>-7092</v>
      </c>
      <c r="K48" s="41">
        <v>0</v>
      </c>
    </row>
    <row r="49" spans="1:11" s="72" customFormat="1" ht="111" customHeight="1">
      <c r="A49" s="43"/>
      <c r="B49" s="51"/>
      <c r="C49" s="43"/>
      <c r="D49" s="46"/>
      <c r="E49" s="46"/>
      <c r="F49" s="46"/>
      <c r="G49" s="27" t="s">
        <v>1003</v>
      </c>
      <c r="H49" s="98" t="s">
        <v>994</v>
      </c>
      <c r="I49" s="46">
        <v>-669.4</v>
      </c>
      <c r="J49" s="41">
        <v>0</v>
      </c>
      <c r="K49" s="41">
        <v>0</v>
      </c>
    </row>
    <row r="50" spans="1:11" s="14" customFormat="1" ht="157.5">
      <c r="A50" s="43"/>
      <c r="B50" s="51"/>
      <c r="C50" s="43"/>
      <c r="D50" s="46"/>
      <c r="E50" s="46"/>
      <c r="F50" s="46"/>
      <c r="G50" s="27" t="s">
        <v>1004</v>
      </c>
      <c r="H50" s="98" t="s">
        <v>1005</v>
      </c>
      <c r="I50" s="46">
        <v>-1415.3</v>
      </c>
      <c r="J50" s="41">
        <v>-8081</v>
      </c>
      <c r="K50" s="41">
        <v>0</v>
      </c>
    </row>
    <row r="51" spans="1:11" s="14" customFormat="1" ht="63">
      <c r="A51" s="43"/>
      <c r="B51" s="51"/>
      <c r="C51" s="43"/>
      <c r="D51" s="46"/>
      <c r="E51" s="46"/>
      <c r="F51" s="46"/>
      <c r="G51" s="27" t="s">
        <v>1006</v>
      </c>
      <c r="H51" s="98" t="s">
        <v>1007</v>
      </c>
      <c r="I51" s="46">
        <v>0</v>
      </c>
      <c r="J51" s="41">
        <v>-4203.3</v>
      </c>
      <c r="K51" s="41">
        <v>0</v>
      </c>
    </row>
    <row r="52" spans="1:11" s="14" customFormat="1" ht="144" customHeight="1">
      <c r="A52" s="43"/>
      <c r="B52" s="51"/>
      <c r="C52" s="43"/>
      <c r="D52" s="46"/>
      <c r="E52" s="46"/>
      <c r="F52" s="46"/>
      <c r="G52" s="27" t="s">
        <v>1008</v>
      </c>
      <c r="H52" s="98" t="s">
        <v>998</v>
      </c>
      <c r="I52" s="46">
        <v>-2847.5</v>
      </c>
      <c r="J52" s="41">
        <v>0</v>
      </c>
      <c r="K52" s="41">
        <v>0</v>
      </c>
    </row>
    <row r="53" spans="1:11" ht="78.75">
      <c r="A53" s="200"/>
      <c r="B53" s="27"/>
      <c r="C53" s="98"/>
      <c r="D53" s="46"/>
      <c r="E53" s="41"/>
      <c r="F53" s="41"/>
      <c r="G53" s="27" t="s">
        <v>1009</v>
      </c>
      <c r="H53" s="98" t="s">
        <v>1010</v>
      </c>
      <c r="I53" s="46">
        <v>-9860.9</v>
      </c>
      <c r="J53" s="41">
        <v>0</v>
      </c>
      <c r="K53" s="41">
        <v>0</v>
      </c>
    </row>
    <row r="54" spans="1:11" ht="94.5">
      <c r="A54" s="200"/>
      <c r="B54" s="27"/>
      <c r="C54" s="98"/>
      <c r="D54" s="46"/>
      <c r="E54" s="41"/>
      <c r="F54" s="41"/>
      <c r="G54" s="27" t="s">
        <v>1011</v>
      </c>
      <c r="H54" s="98" t="s">
        <v>1012</v>
      </c>
      <c r="I54" s="46">
        <v>-5353.5</v>
      </c>
      <c r="J54" s="41">
        <v>0</v>
      </c>
      <c r="K54" s="41">
        <v>0</v>
      </c>
    </row>
    <row r="55" spans="1:11" ht="110.25">
      <c r="A55" s="25"/>
      <c r="B55" s="51"/>
      <c r="C55" s="43"/>
      <c r="D55" s="46"/>
      <c r="E55" s="46"/>
      <c r="F55" s="46"/>
      <c r="G55" s="27" t="s">
        <v>1013</v>
      </c>
      <c r="H55" s="98" t="s">
        <v>1014</v>
      </c>
      <c r="I55" s="46">
        <v>-1500</v>
      </c>
      <c r="J55" s="41">
        <v>0</v>
      </c>
      <c r="K55" s="41">
        <v>0</v>
      </c>
    </row>
    <row r="56" spans="1:11" ht="47.25">
      <c r="A56" s="25"/>
      <c r="B56" s="51"/>
      <c r="C56" s="43"/>
      <c r="D56" s="46"/>
      <c r="E56" s="46"/>
      <c r="F56" s="46"/>
      <c r="G56" s="27" t="s">
        <v>1015</v>
      </c>
      <c r="H56" s="98" t="s">
        <v>1016</v>
      </c>
      <c r="I56" s="46">
        <v>-3531.6</v>
      </c>
      <c r="J56" s="41">
        <v>0</v>
      </c>
      <c r="K56" s="41">
        <v>0</v>
      </c>
    </row>
    <row r="57" spans="1:11" ht="78.75">
      <c r="A57" s="25"/>
      <c r="B57" s="51"/>
      <c r="C57" s="43"/>
      <c r="D57" s="46"/>
      <c r="E57" s="46"/>
      <c r="F57" s="46"/>
      <c r="G57" s="27" t="s">
        <v>1017</v>
      </c>
      <c r="H57" s="98" t="s">
        <v>1018</v>
      </c>
      <c r="I57" s="46">
        <v>-2968.8</v>
      </c>
      <c r="J57" s="41">
        <v>0</v>
      </c>
      <c r="K57" s="41">
        <v>0</v>
      </c>
    </row>
    <row r="58" spans="1:11" ht="63">
      <c r="A58" s="25"/>
      <c r="B58" s="51"/>
      <c r="C58" s="43"/>
      <c r="D58" s="46"/>
      <c r="E58" s="46"/>
      <c r="F58" s="46"/>
      <c r="G58" s="27" t="s">
        <v>1019</v>
      </c>
      <c r="H58" s="98" t="s">
        <v>1020</v>
      </c>
      <c r="I58" s="46">
        <v>-48.9</v>
      </c>
      <c r="J58" s="41">
        <v>0</v>
      </c>
      <c r="K58" s="41">
        <v>0</v>
      </c>
    </row>
    <row r="59" spans="1:11" ht="110.25">
      <c r="A59" s="25"/>
      <c r="B59" s="51"/>
      <c r="C59" s="43"/>
      <c r="D59" s="46"/>
      <c r="E59" s="46"/>
      <c r="F59" s="46"/>
      <c r="G59" s="27" t="s">
        <v>1021</v>
      </c>
      <c r="H59" s="98" t="s">
        <v>1022</v>
      </c>
      <c r="I59" s="46">
        <v>-1232.2</v>
      </c>
      <c r="J59" s="41">
        <v>0</v>
      </c>
      <c r="K59" s="41">
        <v>0</v>
      </c>
    </row>
    <row r="60" spans="1:11" ht="31.5" customHeight="1">
      <c r="A60" s="103">
        <v>7</v>
      </c>
      <c r="B60" s="207" t="s">
        <v>1023</v>
      </c>
      <c r="C60" s="201"/>
      <c r="D60" s="67">
        <f>SUM(D61)</f>
        <v>1618</v>
      </c>
      <c r="E60" s="67">
        <v>0</v>
      </c>
      <c r="F60" s="67">
        <v>0</v>
      </c>
      <c r="G60" s="51"/>
      <c r="H60" s="43"/>
      <c r="I60" s="46"/>
      <c r="J60" s="46"/>
      <c r="K60" s="46"/>
    </row>
    <row r="61" spans="1:11" ht="126">
      <c r="A61" s="103"/>
      <c r="B61" s="180" t="s">
        <v>1297</v>
      </c>
      <c r="C61" s="20" t="s">
        <v>1024</v>
      </c>
      <c r="D61" s="41">
        <v>1618</v>
      </c>
      <c r="E61" s="41">
        <v>0</v>
      </c>
      <c r="F61" s="41">
        <v>0</v>
      </c>
      <c r="G61" s="51"/>
      <c r="H61" s="43"/>
      <c r="I61" s="46"/>
      <c r="J61" s="46"/>
      <c r="K61" s="46"/>
    </row>
    <row r="62" spans="1:11" ht="31.5" customHeight="1">
      <c r="A62" s="103">
        <v>8</v>
      </c>
      <c r="B62" s="207" t="s">
        <v>1025</v>
      </c>
      <c r="C62" s="201"/>
      <c r="D62" s="67">
        <f>SUM(D63:D64)</f>
        <v>50000</v>
      </c>
      <c r="E62" s="67">
        <v>0</v>
      </c>
      <c r="F62" s="67">
        <v>0</v>
      </c>
      <c r="G62" s="51"/>
      <c r="H62" s="43"/>
      <c r="I62" s="46"/>
      <c r="J62" s="46"/>
      <c r="K62" s="46"/>
    </row>
    <row r="63" spans="1:11" ht="94.5">
      <c r="A63" s="103"/>
      <c r="B63" s="180" t="s">
        <v>1026</v>
      </c>
      <c r="C63" s="98" t="s">
        <v>413</v>
      </c>
      <c r="D63" s="46">
        <v>15000</v>
      </c>
      <c r="E63" s="41">
        <v>0</v>
      </c>
      <c r="F63" s="41">
        <v>0</v>
      </c>
      <c r="G63" s="51"/>
      <c r="H63" s="43"/>
      <c r="I63" s="46"/>
      <c r="J63" s="46"/>
      <c r="K63" s="46"/>
    </row>
    <row r="64" spans="1:11" s="14" customFormat="1" ht="237" customHeight="1">
      <c r="A64" s="103"/>
      <c r="B64" s="27" t="s">
        <v>1027</v>
      </c>
      <c r="C64" s="98" t="s">
        <v>48</v>
      </c>
      <c r="D64" s="46">
        <v>35000</v>
      </c>
      <c r="E64" s="41">
        <v>0</v>
      </c>
      <c r="F64" s="41">
        <v>0</v>
      </c>
      <c r="G64" s="51"/>
      <c r="H64" s="43"/>
      <c r="I64" s="46"/>
      <c r="J64" s="46"/>
      <c r="K64" s="46"/>
    </row>
    <row r="65" spans="1:11" ht="15.75">
      <c r="A65" s="25">
        <v>9</v>
      </c>
      <c r="B65" s="68" t="s">
        <v>44</v>
      </c>
      <c r="C65" s="67"/>
      <c r="D65" s="67">
        <f>SUM(D66:D66)</f>
        <v>160</v>
      </c>
      <c r="E65" s="67">
        <f>SUM(E66:E66)</f>
        <v>0</v>
      </c>
      <c r="F65" s="67">
        <f>SUM(F66:F66)</f>
        <v>0</v>
      </c>
      <c r="G65" s="69" t="s">
        <v>44</v>
      </c>
      <c r="H65" s="67"/>
      <c r="I65" s="67">
        <f>SUM(I66:I66)</f>
        <v>-160</v>
      </c>
      <c r="J65" s="67">
        <f>SUM(J66:J66)</f>
        <v>0</v>
      </c>
      <c r="K65" s="67">
        <f>SUM(K66:K66)</f>
        <v>0</v>
      </c>
    </row>
    <row r="66" spans="1:11" ht="78.75">
      <c r="A66" s="86"/>
      <c r="B66" s="11" t="s">
        <v>410</v>
      </c>
      <c r="C66" s="54" t="s">
        <v>407</v>
      </c>
      <c r="D66" s="41">
        <v>160</v>
      </c>
      <c r="E66" s="41">
        <v>0</v>
      </c>
      <c r="F66" s="41">
        <v>0</v>
      </c>
      <c r="G66" s="102" t="s">
        <v>408</v>
      </c>
      <c r="H66" s="54" t="s">
        <v>409</v>
      </c>
      <c r="I66" s="41">
        <v>-160</v>
      </c>
      <c r="J66" s="41">
        <v>0</v>
      </c>
      <c r="K66" s="41">
        <v>0</v>
      </c>
    </row>
    <row r="67" spans="1:11" ht="31.5" customHeight="1">
      <c r="A67" s="13">
        <v>10</v>
      </c>
      <c r="B67" s="68" t="s">
        <v>543</v>
      </c>
      <c r="C67" s="126"/>
      <c r="D67" s="67">
        <f>SUM(D68)</f>
        <v>18500</v>
      </c>
      <c r="E67" s="67">
        <f>SUM(E68)</f>
        <v>0</v>
      </c>
      <c r="F67" s="67">
        <f>SUM(F68)</f>
        <v>0</v>
      </c>
      <c r="G67" s="68" t="s">
        <v>544</v>
      </c>
      <c r="H67" s="126"/>
      <c r="I67" s="67">
        <f>SUM(I68)</f>
        <v>-18500</v>
      </c>
      <c r="J67" s="67">
        <f>SUM(J68)</f>
        <v>0</v>
      </c>
      <c r="K67" s="67">
        <f>SUM(K68)</f>
        <v>0</v>
      </c>
    </row>
    <row r="68" spans="1:11" ht="78.75">
      <c r="A68" s="44"/>
      <c r="B68" s="60" t="s">
        <v>1029</v>
      </c>
      <c r="C68" s="54" t="s">
        <v>541</v>
      </c>
      <c r="D68" s="41">
        <v>18500</v>
      </c>
      <c r="E68" s="41">
        <v>0</v>
      </c>
      <c r="F68" s="41">
        <v>0</v>
      </c>
      <c r="G68" s="60" t="s">
        <v>1029</v>
      </c>
      <c r="H68" s="54" t="s">
        <v>542</v>
      </c>
      <c r="I68" s="101">
        <v>-18500</v>
      </c>
      <c r="J68" s="41">
        <v>0</v>
      </c>
      <c r="K68" s="41">
        <v>0</v>
      </c>
    </row>
    <row r="69" spans="1:11" ht="15.75">
      <c r="A69" s="120">
        <v>11</v>
      </c>
      <c r="B69" s="127" t="s">
        <v>63</v>
      </c>
      <c r="C69" s="120"/>
      <c r="D69" s="67">
        <f>SUM(D70)</f>
        <v>88.1</v>
      </c>
      <c r="E69" s="67">
        <f>SUM(E70)</f>
        <v>0</v>
      </c>
      <c r="F69" s="67">
        <f>SUM(F70)</f>
        <v>0</v>
      </c>
      <c r="G69" s="127" t="s">
        <v>63</v>
      </c>
      <c r="H69" s="120"/>
      <c r="I69" s="67">
        <f>SUM(I70)</f>
        <v>-88.1</v>
      </c>
      <c r="J69" s="67">
        <f>SUM(J70)</f>
        <v>0</v>
      </c>
      <c r="K69" s="67">
        <f>SUM(K70)</f>
        <v>0</v>
      </c>
    </row>
    <row r="70" spans="1:11" s="14" customFormat="1" ht="47.25">
      <c r="A70" s="57"/>
      <c r="B70" s="42" t="s">
        <v>730</v>
      </c>
      <c r="C70" s="57" t="s">
        <v>728</v>
      </c>
      <c r="D70" s="57">
        <v>88.1</v>
      </c>
      <c r="E70" s="46">
        <v>0</v>
      </c>
      <c r="F70" s="46">
        <v>0</v>
      </c>
      <c r="G70" s="42" t="s">
        <v>54</v>
      </c>
      <c r="H70" s="57" t="s">
        <v>729</v>
      </c>
      <c r="I70" s="57">
        <v>-88.1</v>
      </c>
      <c r="J70" s="41">
        <v>0</v>
      </c>
      <c r="K70" s="41">
        <v>0</v>
      </c>
    </row>
    <row r="71" spans="1:11" ht="31.5">
      <c r="A71" s="13">
        <v>12</v>
      </c>
      <c r="B71" s="68" t="s">
        <v>104</v>
      </c>
      <c r="C71" s="70"/>
      <c r="D71" s="67">
        <f>SUM(D72)</f>
        <v>1101</v>
      </c>
      <c r="E71" s="67">
        <f>SUM(E72)</f>
        <v>0</v>
      </c>
      <c r="F71" s="67">
        <f>SUM(F72)</f>
        <v>0</v>
      </c>
      <c r="G71" s="68" t="s">
        <v>104</v>
      </c>
      <c r="H71" s="13"/>
      <c r="I71" s="67">
        <f>SUM(I72)</f>
        <v>-1101</v>
      </c>
      <c r="J71" s="67">
        <f>SUM(J72)</f>
        <v>0</v>
      </c>
      <c r="K71" s="67">
        <f>SUM(K72)</f>
        <v>0</v>
      </c>
    </row>
    <row r="72" spans="1:11" ht="157.5">
      <c r="A72" s="25"/>
      <c r="B72" s="11" t="s">
        <v>554</v>
      </c>
      <c r="C72" s="54" t="s">
        <v>555</v>
      </c>
      <c r="D72" s="41">
        <v>1101</v>
      </c>
      <c r="E72" s="46">
        <v>0</v>
      </c>
      <c r="F72" s="46">
        <v>0</v>
      </c>
      <c r="G72" s="53" t="s">
        <v>556</v>
      </c>
      <c r="H72" s="54" t="s">
        <v>548</v>
      </c>
      <c r="I72" s="41">
        <v>-1101</v>
      </c>
      <c r="J72" s="41">
        <v>0</v>
      </c>
      <c r="K72" s="41">
        <v>0</v>
      </c>
    </row>
    <row r="73" spans="1:11" s="14" customFormat="1" ht="31.5">
      <c r="A73" s="13">
        <v>13</v>
      </c>
      <c r="B73" s="68" t="s">
        <v>101</v>
      </c>
      <c r="C73" s="70"/>
      <c r="D73" s="67">
        <f>SUM(D74:D82)</f>
        <v>33341</v>
      </c>
      <c r="E73" s="67">
        <f>SUM(E74:E82)</f>
        <v>0</v>
      </c>
      <c r="F73" s="67">
        <f>SUM(F74:F82)</f>
        <v>0</v>
      </c>
      <c r="G73" s="68" t="s">
        <v>101</v>
      </c>
      <c r="H73" s="71"/>
      <c r="I73" s="67">
        <f>SUM(I74:I82)</f>
        <v>-33341</v>
      </c>
      <c r="J73" s="67">
        <f>SUM(J74:J82)</f>
        <v>0</v>
      </c>
      <c r="K73" s="67">
        <f>SUM(K74:K82)</f>
        <v>0</v>
      </c>
    </row>
    <row r="74" spans="1:11" s="14" customFormat="1" ht="141.75" customHeight="1">
      <c r="A74" s="13"/>
      <c r="B74" s="89" t="s">
        <v>657</v>
      </c>
      <c r="C74" s="40" t="s">
        <v>658</v>
      </c>
      <c r="D74" s="46">
        <v>90</v>
      </c>
      <c r="E74" s="46">
        <v>0</v>
      </c>
      <c r="F74" s="46">
        <v>0</v>
      </c>
      <c r="G74" s="89" t="s">
        <v>1336</v>
      </c>
      <c r="H74" s="40" t="s">
        <v>659</v>
      </c>
      <c r="I74" s="41">
        <v>-90</v>
      </c>
      <c r="J74" s="41">
        <v>0</v>
      </c>
      <c r="K74" s="41">
        <v>0</v>
      </c>
    </row>
    <row r="75" spans="1:11" s="14" customFormat="1" ht="47.25" customHeight="1">
      <c r="A75" s="301"/>
      <c r="B75" s="302" t="s">
        <v>1364</v>
      </c>
      <c r="C75" s="303" t="s">
        <v>1365</v>
      </c>
      <c r="D75" s="304">
        <f>28064.1</f>
        <v>28064.1</v>
      </c>
      <c r="E75" s="304">
        <v>0</v>
      </c>
      <c r="F75" s="304">
        <v>0</v>
      </c>
      <c r="G75" s="305" t="s">
        <v>1366</v>
      </c>
      <c r="H75" s="226" t="s">
        <v>1367</v>
      </c>
      <c r="I75" s="41">
        <v>-1560</v>
      </c>
      <c r="J75" s="41">
        <v>0</v>
      </c>
      <c r="K75" s="41">
        <v>0</v>
      </c>
    </row>
    <row r="76" spans="1:11" s="14" customFormat="1" ht="47.25" customHeight="1">
      <c r="A76" s="301"/>
      <c r="B76" s="302"/>
      <c r="C76" s="303"/>
      <c r="D76" s="304"/>
      <c r="E76" s="304"/>
      <c r="F76" s="304"/>
      <c r="G76" s="305" t="s">
        <v>1397</v>
      </c>
      <c r="H76" s="226" t="s">
        <v>1398</v>
      </c>
      <c r="I76" s="41">
        <v>-4104.2</v>
      </c>
      <c r="J76" s="41">
        <v>0</v>
      </c>
      <c r="K76" s="41">
        <v>0</v>
      </c>
    </row>
    <row r="77" spans="1:11" s="14" customFormat="1" ht="47.25" customHeight="1">
      <c r="A77" s="301"/>
      <c r="B77" s="306"/>
      <c r="C77" s="303"/>
      <c r="D77" s="307"/>
      <c r="E77" s="307"/>
      <c r="F77" s="307"/>
      <c r="G77" s="227" t="s">
        <v>1368</v>
      </c>
      <c r="H77" s="226" t="s">
        <v>1369</v>
      </c>
      <c r="I77" s="41">
        <f>-11999.9-2273</f>
        <v>-14272.9</v>
      </c>
      <c r="J77" s="41">
        <v>0</v>
      </c>
      <c r="K77" s="41">
        <v>0</v>
      </c>
    </row>
    <row r="78" spans="1:11" s="14" customFormat="1" ht="31.5" customHeight="1">
      <c r="A78" s="301"/>
      <c r="B78" s="306"/>
      <c r="C78" s="303"/>
      <c r="D78" s="307"/>
      <c r="E78" s="307"/>
      <c r="F78" s="307"/>
      <c r="G78" s="308" t="s">
        <v>1370</v>
      </c>
      <c r="H78" s="226" t="s">
        <v>669</v>
      </c>
      <c r="I78" s="41">
        <v>-9400</v>
      </c>
      <c r="J78" s="41">
        <v>0</v>
      </c>
      <c r="K78" s="41">
        <v>0</v>
      </c>
    </row>
    <row r="79" spans="1:11" s="14" customFormat="1" ht="15.75" customHeight="1">
      <c r="A79" s="301"/>
      <c r="B79" s="306"/>
      <c r="C79" s="303"/>
      <c r="D79" s="307"/>
      <c r="E79" s="307"/>
      <c r="F79" s="307"/>
      <c r="G79" s="308"/>
      <c r="H79" s="226" t="s">
        <v>1371</v>
      </c>
      <c r="I79" s="41">
        <v>-1000</v>
      </c>
      <c r="J79" s="41">
        <v>0</v>
      </c>
      <c r="K79" s="41">
        <v>0</v>
      </c>
    </row>
    <row r="80" spans="1:11" s="35" customFormat="1" ht="47.25">
      <c r="A80" s="295"/>
      <c r="B80" s="309" t="s">
        <v>1372</v>
      </c>
      <c r="C80" s="310" t="s">
        <v>1373</v>
      </c>
      <c r="D80" s="311">
        <v>5186.9</v>
      </c>
      <c r="E80" s="311">
        <v>0</v>
      </c>
      <c r="F80" s="311">
        <v>0</v>
      </c>
      <c r="G80" s="305" t="s">
        <v>1374</v>
      </c>
      <c r="H80" s="226" t="s">
        <v>1375</v>
      </c>
      <c r="I80" s="41">
        <v>-481.5</v>
      </c>
      <c r="J80" s="41">
        <v>0</v>
      </c>
      <c r="K80" s="41">
        <v>0</v>
      </c>
    </row>
    <row r="81" spans="1:11" s="35" customFormat="1" ht="31.5">
      <c r="A81" s="295"/>
      <c r="B81" s="309"/>
      <c r="C81" s="310"/>
      <c r="D81" s="311"/>
      <c r="E81" s="311"/>
      <c r="F81" s="311"/>
      <c r="G81" s="305" t="s">
        <v>25</v>
      </c>
      <c r="H81" s="226" t="s">
        <v>1376</v>
      </c>
      <c r="I81" s="41">
        <v>-2232.4</v>
      </c>
      <c r="J81" s="41">
        <v>0</v>
      </c>
      <c r="K81" s="41">
        <v>0</v>
      </c>
    </row>
    <row r="82" spans="1:11" s="35" customFormat="1" ht="178.5" customHeight="1">
      <c r="A82" s="295"/>
      <c r="B82" s="309"/>
      <c r="C82" s="310"/>
      <c r="D82" s="311"/>
      <c r="E82" s="311"/>
      <c r="F82" s="311"/>
      <c r="G82" s="228" t="s">
        <v>1377</v>
      </c>
      <c r="H82" s="226" t="s">
        <v>1378</v>
      </c>
      <c r="I82" s="41">
        <v>-200</v>
      </c>
      <c r="J82" s="41">
        <v>0</v>
      </c>
      <c r="K82" s="41">
        <v>0</v>
      </c>
    </row>
    <row r="83" spans="1:11" s="79" customFormat="1" ht="31.5">
      <c r="A83" s="13">
        <v>14</v>
      </c>
      <c r="B83" s="68" t="s">
        <v>101</v>
      </c>
      <c r="C83" s="181"/>
      <c r="D83" s="145">
        <f>SUM(D84)</f>
        <v>11649.6</v>
      </c>
      <c r="E83" s="145">
        <f>SUM(E84)</f>
        <v>0</v>
      </c>
      <c r="F83" s="145">
        <f>SUM(F84)</f>
        <v>0</v>
      </c>
      <c r="G83" s="182" t="s">
        <v>41</v>
      </c>
      <c r="H83" s="181"/>
      <c r="I83" s="145">
        <f>SUM(I84)</f>
        <v>-11649.6</v>
      </c>
      <c r="J83" s="145">
        <f>SUM(J84)</f>
        <v>0</v>
      </c>
      <c r="K83" s="145">
        <f>SUM(K84)</f>
        <v>0</v>
      </c>
    </row>
    <row r="84" spans="1:11" ht="112.5" customHeight="1">
      <c r="A84" s="13"/>
      <c r="B84" s="183" t="s">
        <v>960</v>
      </c>
      <c r="C84" s="40" t="s">
        <v>961</v>
      </c>
      <c r="D84" s="41">
        <v>11649.6</v>
      </c>
      <c r="E84" s="41">
        <v>0</v>
      </c>
      <c r="F84" s="41">
        <v>0</v>
      </c>
      <c r="G84" s="183" t="s">
        <v>962</v>
      </c>
      <c r="H84" s="40" t="s">
        <v>963</v>
      </c>
      <c r="I84" s="41">
        <v>-11649.6</v>
      </c>
      <c r="J84" s="41">
        <v>0</v>
      </c>
      <c r="K84" s="41">
        <v>0</v>
      </c>
    </row>
    <row r="85" spans="1:11" s="73" customFormat="1" ht="31.5">
      <c r="A85" s="25">
        <v>15</v>
      </c>
      <c r="B85" s="68" t="s">
        <v>914</v>
      </c>
      <c r="C85" s="67"/>
      <c r="D85" s="67">
        <f>D86</f>
        <v>3.2</v>
      </c>
      <c r="E85" s="67">
        <f>E86</f>
        <v>0</v>
      </c>
      <c r="F85" s="67">
        <f>F86</f>
        <v>0</v>
      </c>
      <c r="G85" s="68" t="s">
        <v>914</v>
      </c>
      <c r="H85" s="67"/>
      <c r="I85" s="67">
        <f>I86</f>
        <v>-3.2</v>
      </c>
      <c r="J85" s="67">
        <f>J86</f>
        <v>0</v>
      </c>
      <c r="K85" s="67">
        <f>K86</f>
        <v>0</v>
      </c>
    </row>
    <row r="86" spans="1:11" ht="96" customHeight="1">
      <c r="A86" s="25"/>
      <c r="B86" s="53" t="s">
        <v>916</v>
      </c>
      <c r="C86" s="40" t="s">
        <v>915</v>
      </c>
      <c r="D86" s="41">
        <v>3.2</v>
      </c>
      <c r="E86" s="41">
        <v>0</v>
      </c>
      <c r="F86" s="41">
        <v>0</v>
      </c>
      <c r="G86" s="53" t="s">
        <v>1335</v>
      </c>
      <c r="H86" s="40" t="s">
        <v>917</v>
      </c>
      <c r="I86" s="41">
        <v>-3.2</v>
      </c>
      <c r="J86" s="41">
        <v>0</v>
      </c>
      <c r="K86" s="41">
        <v>0</v>
      </c>
    </row>
    <row r="87" spans="1:11" s="73" customFormat="1" ht="31.5">
      <c r="A87" s="25">
        <v>16</v>
      </c>
      <c r="B87" s="68" t="s">
        <v>26</v>
      </c>
      <c r="C87" s="67"/>
      <c r="D87" s="67">
        <f>SUM(D88:D95)</f>
        <v>37285.74568</v>
      </c>
      <c r="E87" s="67">
        <f>SUM(E88:E95)</f>
        <v>0</v>
      </c>
      <c r="F87" s="67">
        <f>SUM(F88:F95)</f>
        <v>0</v>
      </c>
      <c r="G87" s="68" t="s">
        <v>26</v>
      </c>
      <c r="H87" s="67"/>
      <c r="I87" s="67">
        <f>SUM(I88:I95)</f>
        <v>-37285.7</v>
      </c>
      <c r="J87" s="67">
        <f>SUM(J88:J95)</f>
        <v>0</v>
      </c>
      <c r="K87" s="67">
        <f>SUM(K88:K95)</f>
        <v>0</v>
      </c>
    </row>
    <row r="88" spans="1:11" s="73" customFormat="1" ht="31.5" customHeight="1">
      <c r="A88" s="25"/>
      <c r="B88" s="53" t="s">
        <v>167</v>
      </c>
      <c r="C88" s="46" t="s">
        <v>872</v>
      </c>
      <c r="D88" s="41">
        <v>209.4</v>
      </c>
      <c r="E88" s="41">
        <v>0</v>
      </c>
      <c r="F88" s="41">
        <v>0</v>
      </c>
      <c r="G88" s="53" t="s">
        <v>296</v>
      </c>
      <c r="H88" s="46" t="s">
        <v>874</v>
      </c>
      <c r="I88" s="96">
        <v>-10</v>
      </c>
      <c r="J88" s="41">
        <v>0</v>
      </c>
      <c r="K88" s="41">
        <v>0</v>
      </c>
    </row>
    <row r="89" spans="1:11" s="73" customFormat="1" ht="31.5">
      <c r="A89" s="25"/>
      <c r="B89" s="53"/>
      <c r="C89" s="46"/>
      <c r="D89" s="41"/>
      <c r="E89" s="41"/>
      <c r="F89" s="41"/>
      <c r="G89" s="53" t="s">
        <v>297</v>
      </c>
      <c r="H89" s="46" t="s">
        <v>875</v>
      </c>
      <c r="I89" s="96">
        <v>-85.7</v>
      </c>
      <c r="J89" s="41">
        <v>0</v>
      </c>
      <c r="K89" s="41">
        <v>0</v>
      </c>
    </row>
    <row r="90" spans="1:11" s="73" customFormat="1" ht="31.5">
      <c r="A90" s="25"/>
      <c r="B90" s="209"/>
      <c r="C90" s="44"/>
      <c r="D90" s="44"/>
      <c r="E90" s="43"/>
      <c r="F90" s="43"/>
      <c r="G90" s="53" t="s">
        <v>298</v>
      </c>
      <c r="H90" s="46" t="s">
        <v>876</v>
      </c>
      <c r="I90" s="96">
        <v>-113.7</v>
      </c>
      <c r="J90" s="41">
        <v>0</v>
      </c>
      <c r="K90" s="41">
        <v>0</v>
      </c>
    </row>
    <row r="91" spans="1:11" s="73" customFormat="1" ht="47.25">
      <c r="A91" s="25"/>
      <c r="B91" s="53" t="s">
        <v>299</v>
      </c>
      <c r="C91" s="54" t="s">
        <v>300</v>
      </c>
      <c r="D91" s="41">
        <v>10438.6</v>
      </c>
      <c r="E91" s="41">
        <v>0</v>
      </c>
      <c r="F91" s="41">
        <v>0</v>
      </c>
      <c r="G91" s="53" t="s">
        <v>299</v>
      </c>
      <c r="H91" s="54" t="s">
        <v>873</v>
      </c>
      <c r="I91" s="41">
        <v>-10438.6</v>
      </c>
      <c r="J91" s="41">
        <v>0</v>
      </c>
      <c r="K91" s="41">
        <v>0</v>
      </c>
    </row>
    <row r="92" spans="1:11" s="73" customFormat="1" ht="47.25">
      <c r="A92" s="25"/>
      <c r="B92" s="53" t="s">
        <v>299</v>
      </c>
      <c r="C92" s="54" t="s">
        <v>873</v>
      </c>
      <c r="D92" s="41">
        <v>20.74568</v>
      </c>
      <c r="E92" s="41">
        <v>0</v>
      </c>
      <c r="F92" s="41">
        <v>0</v>
      </c>
      <c r="G92" s="53" t="s">
        <v>299</v>
      </c>
      <c r="H92" s="54" t="s">
        <v>877</v>
      </c>
      <c r="I92" s="41">
        <v>-20.7</v>
      </c>
      <c r="J92" s="41">
        <v>0</v>
      </c>
      <c r="K92" s="41">
        <v>0</v>
      </c>
    </row>
    <row r="93" spans="1:11" s="73" customFormat="1" ht="51.75" customHeight="1">
      <c r="A93" s="25"/>
      <c r="B93" s="53" t="s">
        <v>301</v>
      </c>
      <c r="C93" s="44" t="s">
        <v>302</v>
      </c>
      <c r="D93" s="41">
        <v>6012.8</v>
      </c>
      <c r="E93" s="41">
        <v>0</v>
      </c>
      <c r="F93" s="41">
        <v>0</v>
      </c>
      <c r="G93" s="53" t="s">
        <v>303</v>
      </c>
      <c r="H93" s="43" t="s">
        <v>304</v>
      </c>
      <c r="I93" s="41">
        <v>-21776.3</v>
      </c>
      <c r="J93" s="46">
        <v>0</v>
      </c>
      <c r="K93" s="46">
        <v>0</v>
      </c>
    </row>
    <row r="94" spans="1:11" s="73" customFormat="1" ht="47.25" customHeight="1">
      <c r="A94" s="25"/>
      <c r="B94" s="53" t="s">
        <v>301</v>
      </c>
      <c r="C94" s="44" t="s">
        <v>305</v>
      </c>
      <c r="D94" s="41">
        <v>20381.2</v>
      </c>
      <c r="E94" s="46">
        <v>0</v>
      </c>
      <c r="F94" s="46">
        <v>0</v>
      </c>
      <c r="G94" s="53" t="s">
        <v>306</v>
      </c>
      <c r="H94" s="43" t="s">
        <v>307</v>
      </c>
      <c r="I94" s="41">
        <v>-4840.7</v>
      </c>
      <c r="J94" s="46">
        <v>0</v>
      </c>
      <c r="K94" s="46">
        <v>0</v>
      </c>
    </row>
    <row r="95" spans="1:11" s="73" customFormat="1" ht="63">
      <c r="A95" s="25"/>
      <c r="B95" s="53" t="s">
        <v>301</v>
      </c>
      <c r="C95" s="44" t="s">
        <v>308</v>
      </c>
      <c r="D95" s="41">
        <v>223</v>
      </c>
      <c r="E95" s="46">
        <v>0</v>
      </c>
      <c r="F95" s="46">
        <v>0</v>
      </c>
      <c r="G95" s="51"/>
      <c r="H95" s="43"/>
      <c r="I95" s="46"/>
      <c r="J95" s="46"/>
      <c r="K95" s="46"/>
    </row>
    <row r="96" spans="1:11" s="73" customFormat="1" ht="16.5" customHeight="1">
      <c r="A96" s="13">
        <v>17</v>
      </c>
      <c r="B96" s="68" t="s">
        <v>107</v>
      </c>
      <c r="C96" s="70"/>
      <c r="D96" s="67">
        <f>SUM(D97:D97)</f>
        <v>300</v>
      </c>
      <c r="E96" s="67">
        <f>SUM(E97:E97)</f>
        <v>300</v>
      </c>
      <c r="F96" s="67">
        <f>SUM(F97:F97)</f>
        <v>300</v>
      </c>
      <c r="G96" s="68" t="s">
        <v>692</v>
      </c>
      <c r="H96" s="71"/>
      <c r="I96" s="67">
        <f>SUM(I97:I97)</f>
        <v>-300</v>
      </c>
      <c r="J96" s="67">
        <f>J97</f>
        <v>-300</v>
      </c>
      <c r="K96" s="67">
        <f>K97</f>
        <v>-300</v>
      </c>
    </row>
    <row r="97" spans="1:11" s="73" customFormat="1" ht="96.75" customHeight="1">
      <c r="A97" s="44"/>
      <c r="B97" s="60" t="s">
        <v>693</v>
      </c>
      <c r="C97" s="40" t="s">
        <v>694</v>
      </c>
      <c r="D97" s="41">
        <v>300</v>
      </c>
      <c r="E97" s="41">
        <v>300</v>
      </c>
      <c r="F97" s="41">
        <v>300</v>
      </c>
      <c r="G97" s="60" t="s">
        <v>695</v>
      </c>
      <c r="H97" s="54" t="s">
        <v>696</v>
      </c>
      <c r="I97" s="41">
        <v>-300</v>
      </c>
      <c r="J97" s="41">
        <v>-300</v>
      </c>
      <c r="K97" s="41">
        <v>-300</v>
      </c>
    </row>
    <row r="98" spans="1:11" s="73" customFormat="1" ht="31.5">
      <c r="A98" s="25">
        <v>18</v>
      </c>
      <c r="B98" s="68" t="s">
        <v>43</v>
      </c>
      <c r="C98" s="67"/>
      <c r="D98" s="67">
        <f>SUM(D99:D102)</f>
        <v>29707.399999999998</v>
      </c>
      <c r="E98" s="67">
        <f>SUM(E99:E102)</f>
        <v>29800</v>
      </c>
      <c r="F98" s="67">
        <f>SUM(F99:F102)</f>
        <v>0</v>
      </c>
      <c r="G98" s="69" t="s">
        <v>43</v>
      </c>
      <c r="H98" s="67"/>
      <c r="I98" s="67">
        <f>SUM(I99:I102)</f>
        <v>-29707.399999999998</v>
      </c>
      <c r="J98" s="67">
        <f>SUM(J99:J102)</f>
        <v>-29800</v>
      </c>
      <c r="K98" s="67">
        <f>SUM(K99:K102)</f>
        <v>0</v>
      </c>
    </row>
    <row r="99" spans="1:11" s="73" customFormat="1" ht="95.25" customHeight="1">
      <c r="A99" s="160"/>
      <c r="B99" s="26" t="s">
        <v>1034</v>
      </c>
      <c r="C99" s="98" t="s">
        <v>404</v>
      </c>
      <c r="D99" s="84">
        <v>0</v>
      </c>
      <c r="E99" s="49">
        <v>4800</v>
      </c>
      <c r="F99" s="49">
        <v>0</v>
      </c>
      <c r="G99" s="26" t="s">
        <v>1035</v>
      </c>
      <c r="H99" s="98" t="s">
        <v>373</v>
      </c>
      <c r="I99" s="96">
        <v>0</v>
      </c>
      <c r="J99" s="41">
        <v>-4800</v>
      </c>
      <c r="K99" s="41">
        <v>0</v>
      </c>
    </row>
    <row r="100" spans="1:11" s="14" customFormat="1" ht="47.25">
      <c r="A100" s="44"/>
      <c r="B100" s="26" t="s">
        <v>406</v>
      </c>
      <c r="C100" s="98" t="s">
        <v>1350</v>
      </c>
      <c r="D100" s="84">
        <v>1696.8</v>
      </c>
      <c r="E100" s="49">
        <v>0</v>
      </c>
      <c r="F100" s="49">
        <v>0</v>
      </c>
      <c r="G100" s="26" t="s">
        <v>372</v>
      </c>
      <c r="H100" s="98" t="s">
        <v>405</v>
      </c>
      <c r="I100" s="84">
        <v>-1696.8</v>
      </c>
      <c r="J100" s="46">
        <v>0</v>
      </c>
      <c r="K100" s="46">
        <v>0</v>
      </c>
    </row>
    <row r="101" spans="1:11" s="161" customFormat="1" ht="93.75" customHeight="1">
      <c r="A101" s="44"/>
      <c r="B101" s="26" t="s">
        <v>1334</v>
      </c>
      <c r="C101" s="98" t="s">
        <v>413</v>
      </c>
      <c r="D101" s="49">
        <v>0</v>
      </c>
      <c r="E101" s="49">
        <v>25000</v>
      </c>
      <c r="F101" s="49">
        <v>0</v>
      </c>
      <c r="G101" s="26" t="s">
        <v>979</v>
      </c>
      <c r="H101" s="98" t="s">
        <v>980</v>
      </c>
      <c r="I101" s="49">
        <v>0</v>
      </c>
      <c r="J101" s="49">
        <v>-25000</v>
      </c>
      <c r="K101" s="49">
        <v>0</v>
      </c>
    </row>
    <row r="102" spans="1:11" s="14" customFormat="1" ht="87" customHeight="1">
      <c r="A102" s="44"/>
      <c r="B102" s="26" t="s">
        <v>352</v>
      </c>
      <c r="C102" s="98" t="s">
        <v>959</v>
      </c>
      <c r="D102" s="84">
        <v>28010.6</v>
      </c>
      <c r="E102" s="49">
        <v>0</v>
      </c>
      <c r="F102" s="49">
        <v>0</v>
      </c>
      <c r="G102" s="26" t="s">
        <v>352</v>
      </c>
      <c r="H102" s="98" t="s">
        <v>958</v>
      </c>
      <c r="I102" s="84">
        <v>-28010.6</v>
      </c>
      <c r="J102" s="46">
        <v>0</v>
      </c>
      <c r="K102" s="46">
        <v>0</v>
      </c>
    </row>
    <row r="103" spans="1:11" s="72" customFormat="1" ht="31.5" customHeight="1">
      <c r="A103" s="25">
        <v>19</v>
      </c>
      <c r="B103" s="68" t="s">
        <v>17</v>
      </c>
      <c r="C103" s="67"/>
      <c r="D103" s="67">
        <f>SUM(D104:D106)</f>
        <v>11553.664</v>
      </c>
      <c r="E103" s="67">
        <f>SUM(E104:E106)</f>
        <v>0</v>
      </c>
      <c r="F103" s="67">
        <f>SUM(F104:F106)</f>
        <v>0</v>
      </c>
      <c r="G103" s="69" t="s">
        <v>17</v>
      </c>
      <c r="H103" s="67"/>
      <c r="I103" s="67">
        <f>SUM(I104:I106)</f>
        <v>-11553.664</v>
      </c>
      <c r="J103" s="67">
        <f>SUM(J104:J106)</f>
        <v>0</v>
      </c>
      <c r="K103" s="67">
        <f>SUM(K104:K106)</f>
        <v>0</v>
      </c>
    </row>
    <row r="104" spans="1:11" s="72" customFormat="1" ht="33.75" customHeight="1">
      <c r="A104" s="13"/>
      <c r="B104" s="11" t="s">
        <v>269</v>
      </c>
      <c r="C104" s="54" t="s">
        <v>270</v>
      </c>
      <c r="D104" s="41">
        <v>65.064</v>
      </c>
      <c r="E104" s="41">
        <v>0</v>
      </c>
      <c r="F104" s="41">
        <v>0</v>
      </c>
      <c r="G104" s="53" t="s">
        <v>1306</v>
      </c>
      <c r="H104" s="54" t="s">
        <v>271</v>
      </c>
      <c r="I104" s="41">
        <v>-65.064</v>
      </c>
      <c r="J104" s="41">
        <v>0</v>
      </c>
      <c r="K104" s="41">
        <v>0</v>
      </c>
    </row>
    <row r="105" spans="1:11" s="72" customFormat="1" ht="79.5" customHeight="1">
      <c r="A105" s="25"/>
      <c r="B105" s="42" t="s">
        <v>174</v>
      </c>
      <c r="C105" s="54" t="s">
        <v>175</v>
      </c>
      <c r="D105" s="41">
        <v>7931.8</v>
      </c>
      <c r="E105" s="46">
        <v>0</v>
      </c>
      <c r="F105" s="46">
        <v>0</v>
      </c>
      <c r="G105" s="42" t="s">
        <v>1307</v>
      </c>
      <c r="H105" s="54" t="s">
        <v>176</v>
      </c>
      <c r="I105" s="41">
        <v>-7931.8</v>
      </c>
      <c r="J105" s="46">
        <v>0</v>
      </c>
      <c r="K105" s="46">
        <v>0</v>
      </c>
    </row>
    <row r="106" spans="1:11" s="14" customFormat="1" ht="110.25" customHeight="1">
      <c r="A106" s="25"/>
      <c r="B106" s="42" t="s">
        <v>24</v>
      </c>
      <c r="C106" s="43" t="s">
        <v>264</v>
      </c>
      <c r="D106" s="46">
        <v>3556.8</v>
      </c>
      <c r="E106" s="46">
        <v>0</v>
      </c>
      <c r="F106" s="46">
        <v>0</v>
      </c>
      <c r="G106" s="42" t="s">
        <v>1308</v>
      </c>
      <c r="H106" s="43" t="s">
        <v>266</v>
      </c>
      <c r="I106" s="46">
        <v>-3556.8</v>
      </c>
      <c r="J106" s="46">
        <v>0</v>
      </c>
      <c r="K106" s="46">
        <v>0</v>
      </c>
    </row>
    <row r="107" spans="1:11" s="161" customFormat="1" ht="15.75" customHeight="1">
      <c r="A107" s="13">
        <v>20</v>
      </c>
      <c r="B107" s="68" t="s">
        <v>421</v>
      </c>
      <c r="C107" s="70"/>
      <c r="D107" s="67">
        <f>D108</f>
        <v>0</v>
      </c>
      <c r="E107" s="67">
        <f>E108</f>
        <v>11400</v>
      </c>
      <c r="F107" s="67">
        <f>F108</f>
        <v>0</v>
      </c>
      <c r="G107" s="68" t="s">
        <v>104</v>
      </c>
      <c r="H107" s="71"/>
      <c r="I107" s="67">
        <f>I108</f>
        <v>0</v>
      </c>
      <c r="J107" s="67">
        <f>J108</f>
        <v>-11400</v>
      </c>
      <c r="K107" s="67">
        <f>K108</f>
        <v>0</v>
      </c>
    </row>
    <row r="108" spans="1:11" s="72" customFormat="1" ht="163.5" customHeight="1">
      <c r="A108" s="13"/>
      <c r="B108" s="11" t="s">
        <v>422</v>
      </c>
      <c r="C108" s="54" t="s">
        <v>898</v>
      </c>
      <c r="D108" s="84">
        <v>0</v>
      </c>
      <c r="E108" s="49">
        <v>11400</v>
      </c>
      <c r="F108" s="49">
        <v>0</v>
      </c>
      <c r="G108" s="53" t="s">
        <v>423</v>
      </c>
      <c r="H108" s="54" t="s">
        <v>899</v>
      </c>
      <c r="I108" s="96">
        <v>0</v>
      </c>
      <c r="J108" s="41">
        <v>-11400</v>
      </c>
      <c r="K108" s="41">
        <v>0</v>
      </c>
    </row>
    <row r="109" spans="1:11" s="72" customFormat="1" ht="31.5">
      <c r="A109" s="25">
        <v>21</v>
      </c>
      <c r="B109" s="68" t="s">
        <v>27</v>
      </c>
      <c r="C109" s="67"/>
      <c r="D109" s="67">
        <f>SUM(D110:D110)</f>
        <v>3.5034</v>
      </c>
      <c r="E109" s="67">
        <f>SUM(E110:E110)</f>
        <v>0</v>
      </c>
      <c r="F109" s="67">
        <f>SUM(F110:F110)</f>
        <v>0</v>
      </c>
      <c r="G109" s="69" t="s">
        <v>27</v>
      </c>
      <c r="H109" s="67"/>
      <c r="I109" s="67">
        <f>SUM(I110:I110)</f>
        <v>-3.5034</v>
      </c>
      <c r="J109" s="67">
        <f>SUM(J110:J110)</f>
        <v>0</v>
      </c>
      <c r="K109" s="67">
        <f>SUM(K110:K110)</f>
        <v>0</v>
      </c>
    </row>
    <row r="110" spans="1:11" s="72" customFormat="1" ht="63">
      <c r="A110" s="43"/>
      <c r="B110" s="11" t="s">
        <v>294</v>
      </c>
      <c r="C110" s="54" t="s">
        <v>151</v>
      </c>
      <c r="D110" s="41">
        <v>3.5034</v>
      </c>
      <c r="E110" s="41">
        <v>0</v>
      </c>
      <c r="F110" s="41">
        <v>0</v>
      </c>
      <c r="G110" s="53" t="s">
        <v>295</v>
      </c>
      <c r="H110" s="54" t="s">
        <v>31</v>
      </c>
      <c r="I110" s="41">
        <v>-3.5034</v>
      </c>
      <c r="J110" s="41">
        <v>0</v>
      </c>
      <c r="K110" s="41">
        <v>0</v>
      </c>
    </row>
    <row r="111" spans="1:11" s="72" customFormat="1" ht="47.25">
      <c r="A111" s="25">
        <v>22</v>
      </c>
      <c r="B111" s="68" t="s">
        <v>50</v>
      </c>
      <c r="C111" s="67"/>
      <c r="D111" s="67">
        <f>D112</f>
        <v>429.1</v>
      </c>
      <c r="E111" s="67">
        <f>E112</f>
        <v>0</v>
      </c>
      <c r="F111" s="67">
        <f>F112</f>
        <v>0</v>
      </c>
      <c r="G111" s="68" t="s">
        <v>50</v>
      </c>
      <c r="H111" s="67"/>
      <c r="I111" s="67">
        <f>I112</f>
        <v>-429.1</v>
      </c>
      <c r="J111" s="67">
        <f>J112</f>
        <v>0</v>
      </c>
      <c r="K111" s="67">
        <f>K112</f>
        <v>0</v>
      </c>
    </row>
    <row r="112" spans="1:11" s="72" customFormat="1" ht="78.75">
      <c r="A112" s="43"/>
      <c r="B112" s="11" t="s">
        <v>290</v>
      </c>
      <c r="C112" s="54" t="s">
        <v>291</v>
      </c>
      <c r="D112" s="41">
        <v>429.1</v>
      </c>
      <c r="E112" s="41">
        <v>0</v>
      </c>
      <c r="F112" s="41">
        <v>0</v>
      </c>
      <c r="G112" s="11" t="s">
        <v>292</v>
      </c>
      <c r="H112" s="54" t="s">
        <v>293</v>
      </c>
      <c r="I112" s="41">
        <v>-429.1</v>
      </c>
      <c r="J112" s="41">
        <v>0</v>
      </c>
      <c r="K112" s="41">
        <v>0</v>
      </c>
    </row>
    <row r="113" spans="1:11" s="72" customFormat="1" ht="31.5">
      <c r="A113" s="25">
        <v>23</v>
      </c>
      <c r="B113" s="68" t="s">
        <v>155</v>
      </c>
      <c r="C113" s="67"/>
      <c r="D113" s="67">
        <f>SUM(D114:D119)</f>
        <v>421262.4</v>
      </c>
      <c r="E113" s="67">
        <f>SUM(E114:E119)</f>
        <v>0</v>
      </c>
      <c r="F113" s="67">
        <f>SUM(F114:F119)</f>
        <v>0</v>
      </c>
      <c r="G113" s="69" t="s">
        <v>155</v>
      </c>
      <c r="H113" s="67"/>
      <c r="I113" s="67">
        <f>SUM(I114:I119)</f>
        <v>-421262.39999999997</v>
      </c>
      <c r="J113" s="67">
        <f>SUM(J114:J119)</f>
        <v>0</v>
      </c>
      <c r="K113" s="67">
        <f>SUM(K114:K119)</f>
        <v>0</v>
      </c>
    </row>
    <row r="114" spans="1:11" s="14" customFormat="1" ht="110.25">
      <c r="A114" s="25"/>
      <c r="B114" s="102" t="s">
        <v>1323</v>
      </c>
      <c r="C114" s="40" t="s">
        <v>351</v>
      </c>
      <c r="D114" s="41">
        <v>10627.8</v>
      </c>
      <c r="E114" s="41">
        <v>0</v>
      </c>
      <c r="F114" s="41">
        <v>0</v>
      </c>
      <c r="G114" s="42" t="s">
        <v>1324</v>
      </c>
      <c r="H114" s="40" t="s">
        <v>47</v>
      </c>
      <c r="I114" s="41">
        <v>-10627.8</v>
      </c>
      <c r="J114" s="41">
        <v>0</v>
      </c>
      <c r="K114" s="41">
        <v>0</v>
      </c>
    </row>
    <row r="115" spans="1:11" s="14" customFormat="1" ht="205.5" customHeight="1">
      <c r="A115" s="25"/>
      <c r="B115" s="102" t="s">
        <v>1325</v>
      </c>
      <c r="C115" s="40" t="s">
        <v>396</v>
      </c>
      <c r="D115" s="41">
        <v>29346.7</v>
      </c>
      <c r="E115" s="46">
        <v>0</v>
      </c>
      <c r="F115" s="46">
        <v>0</v>
      </c>
      <c r="G115" s="42" t="s">
        <v>1326</v>
      </c>
      <c r="H115" s="40" t="s">
        <v>397</v>
      </c>
      <c r="I115" s="41">
        <v>-183006.5</v>
      </c>
      <c r="J115" s="46">
        <v>0</v>
      </c>
      <c r="K115" s="46">
        <v>0</v>
      </c>
    </row>
    <row r="116" spans="1:11" s="14" customFormat="1" ht="241.5" customHeight="1">
      <c r="A116" s="25"/>
      <c r="B116" s="102" t="s">
        <v>1327</v>
      </c>
      <c r="C116" s="40" t="s">
        <v>398</v>
      </c>
      <c r="D116" s="41">
        <v>331287.9</v>
      </c>
      <c r="E116" s="46">
        <v>0</v>
      </c>
      <c r="F116" s="46">
        <v>0</v>
      </c>
      <c r="G116" s="42" t="s">
        <v>1328</v>
      </c>
      <c r="H116" s="40" t="s">
        <v>399</v>
      </c>
      <c r="I116" s="41">
        <v>-129000</v>
      </c>
      <c r="J116" s="46">
        <v>0</v>
      </c>
      <c r="K116" s="46">
        <v>0</v>
      </c>
    </row>
    <row r="117" spans="1:11" s="14" customFormat="1" ht="395.25" customHeight="1">
      <c r="A117" s="25"/>
      <c r="B117" s="102" t="s">
        <v>1329</v>
      </c>
      <c r="C117" s="41" t="s">
        <v>400</v>
      </c>
      <c r="D117" s="46">
        <v>50000</v>
      </c>
      <c r="E117" s="46">
        <v>0</v>
      </c>
      <c r="F117" s="46">
        <v>0</v>
      </c>
      <c r="G117" s="42" t="s">
        <v>1330</v>
      </c>
      <c r="H117" s="40" t="s">
        <v>401</v>
      </c>
      <c r="I117" s="41">
        <v>-85645.9</v>
      </c>
      <c r="J117" s="46">
        <v>0</v>
      </c>
      <c r="K117" s="46">
        <v>0</v>
      </c>
    </row>
    <row r="118" spans="1:11" s="14" customFormat="1" ht="158.25" customHeight="1">
      <c r="A118" s="25"/>
      <c r="B118" s="123"/>
      <c r="C118" s="25"/>
      <c r="D118" s="46"/>
      <c r="E118" s="46"/>
      <c r="F118" s="46"/>
      <c r="G118" s="42" t="s">
        <v>1331</v>
      </c>
      <c r="H118" s="40" t="s">
        <v>402</v>
      </c>
      <c r="I118" s="41">
        <v>-3600</v>
      </c>
      <c r="J118" s="46">
        <v>0</v>
      </c>
      <c r="K118" s="46">
        <v>0</v>
      </c>
    </row>
    <row r="119" spans="1:11" s="14" customFormat="1" ht="235.5" customHeight="1">
      <c r="A119" s="25"/>
      <c r="B119" s="51"/>
      <c r="C119" s="43"/>
      <c r="D119" s="46"/>
      <c r="E119" s="46"/>
      <c r="F119" s="46"/>
      <c r="G119" s="42" t="s">
        <v>1332</v>
      </c>
      <c r="H119" s="40" t="s">
        <v>403</v>
      </c>
      <c r="I119" s="41">
        <v>-9382.2</v>
      </c>
      <c r="J119" s="46">
        <v>0</v>
      </c>
      <c r="K119" s="46">
        <v>0</v>
      </c>
    </row>
    <row r="120" spans="1:11" s="14" customFormat="1" ht="15.75" customHeight="1">
      <c r="A120" s="13">
        <v>24</v>
      </c>
      <c r="B120" s="68" t="s">
        <v>112</v>
      </c>
      <c r="C120" s="70"/>
      <c r="D120" s="67">
        <f>SUM(D121:D127)</f>
        <v>78060</v>
      </c>
      <c r="E120" s="67">
        <f>SUM(E121:E127)</f>
        <v>348853.4</v>
      </c>
      <c r="F120" s="67">
        <f>SUM(F121:F127)</f>
        <v>0</v>
      </c>
      <c r="G120" s="68" t="s">
        <v>112</v>
      </c>
      <c r="H120" s="71"/>
      <c r="I120" s="67">
        <f>SUM(I121:I127)</f>
        <v>-78060</v>
      </c>
      <c r="J120" s="67">
        <f>SUM(J121:J127)</f>
        <v>-348853.4</v>
      </c>
      <c r="K120" s="67">
        <f>SUM(K121:K127)</f>
        <v>0</v>
      </c>
    </row>
    <row r="121" spans="1:11" s="14" customFormat="1" ht="78.75">
      <c r="A121" s="50"/>
      <c r="B121" s="11" t="s">
        <v>823</v>
      </c>
      <c r="C121" s="54" t="s">
        <v>824</v>
      </c>
      <c r="D121" s="41">
        <v>1000</v>
      </c>
      <c r="E121" s="41">
        <v>0</v>
      </c>
      <c r="F121" s="41">
        <v>0</v>
      </c>
      <c r="G121" s="53" t="s">
        <v>825</v>
      </c>
      <c r="H121" s="54" t="s">
        <v>826</v>
      </c>
      <c r="I121" s="41">
        <v>-1000</v>
      </c>
      <c r="J121" s="41">
        <v>0</v>
      </c>
      <c r="K121" s="41">
        <v>0</v>
      </c>
    </row>
    <row r="122" spans="1:11" s="14" customFormat="1" ht="15.75">
      <c r="A122" s="282"/>
      <c r="B122" s="283" t="s">
        <v>827</v>
      </c>
      <c r="C122" s="284" t="s">
        <v>799</v>
      </c>
      <c r="D122" s="281">
        <v>50112.6</v>
      </c>
      <c r="E122" s="281">
        <v>0</v>
      </c>
      <c r="F122" s="281">
        <v>0</v>
      </c>
      <c r="G122" s="292" t="s">
        <v>106</v>
      </c>
      <c r="H122" s="54" t="s">
        <v>778</v>
      </c>
      <c r="I122" s="41">
        <v>-36782.3</v>
      </c>
      <c r="J122" s="281">
        <v>0</v>
      </c>
      <c r="K122" s="281">
        <v>0</v>
      </c>
    </row>
    <row r="123" spans="1:11" s="14" customFormat="1" ht="83.25" customHeight="1">
      <c r="A123" s="282"/>
      <c r="B123" s="283"/>
      <c r="C123" s="284"/>
      <c r="D123" s="281"/>
      <c r="E123" s="281"/>
      <c r="F123" s="281"/>
      <c r="G123" s="292"/>
      <c r="H123" s="54" t="s">
        <v>769</v>
      </c>
      <c r="I123" s="41">
        <v>-13330.3</v>
      </c>
      <c r="J123" s="281"/>
      <c r="K123" s="281"/>
    </row>
    <row r="124" spans="1:11" s="14" customFormat="1" ht="31.5">
      <c r="A124" s="43"/>
      <c r="B124" s="11" t="s">
        <v>828</v>
      </c>
      <c r="C124" s="54" t="s">
        <v>829</v>
      </c>
      <c r="D124" s="41">
        <v>26547.4</v>
      </c>
      <c r="E124" s="41">
        <v>0</v>
      </c>
      <c r="F124" s="41">
        <v>0</v>
      </c>
      <c r="G124" s="11" t="s">
        <v>800</v>
      </c>
      <c r="H124" s="54" t="s">
        <v>830</v>
      </c>
      <c r="I124" s="41">
        <v>-26547.4</v>
      </c>
      <c r="J124" s="41">
        <v>0</v>
      </c>
      <c r="K124" s="41">
        <v>0</v>
      </c>
    </row>
    <row r="125" spans="1:11" s="14" customFormat="1" ht="31.5">
      <c r="A125" s="43"/>
      <c r="B125" s="11" t="s">
        <v>828</v>
      </c>
      <c r="C125" s="54" t="s">
        <v>801</v>
      </c>
      <c r="D125" s="41">
        <v>400</v>
      </c>
      <c r="E125" s="41">
        <v>0</v>
      </c>
      <c r="F125" s="41">
        <v>0</v>
      </c>
      <c r="G125" s="11" t="s">
        <v>800</v>
      </c>
      <c r="H125" s="54" t="s">
        <v>831</v>
      </c>
      <c r="I125" s="41">
        <v>-400</v>
      </c>
      <c r="J125" s="41">
        <v>0</v>
      </c>
      <c r="K125" s="41">
        <v>0</v>
      </c>
    </row>
    <row r="126" spans="1:11" ht="15.75">
      <c r="A126" s="282"/>
      <c r="B126" s="293" t="s">
        <v>1295</v>
      </c>
      <c r="C126" s="294" t="s">
        <v>949</v>
      </c>
      <c r="D126" s="281">
        <v>0</v>
      </c>
      <c r="E126" s="281">
        <v>348853.4</v>
      </c>
      <c r="F126" s="281">
        <v>0</v>
      </c>
      <c r="G126" s="293" t="s">
        <v>1300</v>
      </c>
      <c r="H126" s="56" t="s">
        <v>769</v>
      </c>
      <c r="I126" s="41">
        <v>0</v>
      </c>
      <c r="J126" s="41">
        <v>-228037.3</v>
      </c>
      <c r="K126" s="41">
        <v>0</v>
      </c>
    </row>
    <row r="127" spans="1:11" ht="84" customHeight="1">
      <c r="A127" s="282"/>
      <c r="B127" s="293"/>
      <c r="C127" s="294"/>
      <c r="D127" s="281"/>
      <c r="E127" s="281"/>
      <c r="F127" s="281"/>
      <c r="G127" s="293"/>
      <c r="H127" s="54" t="s">
        <v>778</v>
      </c>
      <c r="I127" s="41">
        <v>0</v>
      </c>
      <c r="J127" s="41">
        <v>-120816.1</v>
      </c>
      <c r="K127" s="41">
        <v>0</v>
      </c>
    </row>
    <row r="128" spans="1:11" ht="15.75" customHeight="1">
      <c r="A128" s="25">
        <v>25</v>
      </c>
      <c r="B128" s="68" t="s">
        <v>112</v>
      </c>
      <c r="C128" s="126"/>
      <c r="D128" s="67">
        <f>SUM(D129:D133)</f>
        <v>220457</v>
      </c>
      <c r="E128" s="67">
        <f>SUM(E129:E132)</f>
        <v>0</v>
      </c>
      <c r="F128" s="67">
        <f>SUM(F129:F132)</f>
        <v>0</v>
      </c>
      <c r="G128" s="69" t="s">
        <v>41</v>
      </c>
      <c r="H128" s="126"/>
      <c r="I128" s="67">
        <f>SUM(I129:I133)</f>
        <v>-220457</v>
      </c>
      <c r="J128" s="67">
        <f>SUM(J129:J132)</f>
        <v>0</v>
      </c>
      <c r="K128" s="67">
        <f>SUM(K129:K132)</f>
        <v>0</v>
      </c>
    </row>
    <row r="129" spans="1:11" ht="115.5" customHeight="1">
      <c r="A129" s="43"/>
      <c r="B129" s="60" t="s">
        <v>924</v>
      </c>
      <c r="C129" s="40" t="s">
        <v>760</v>
      </c>
      <c r="D129" s="41">
        <v>59113.9</v>
      </c>
      <c r="E129" s="41">
        <v>0</v>
      </c>
      <c r="F129" s="41">
        <v>0</v>
      </c>
      <c r="G129" s="290" t="s">
        <v>938</v>
      </c>
      <c r="H129" s="291" t="s">
        <v>921</v>
      </c>
      <c r="I129" s="281">
        <v>-113080.5</v>
      </c>
      <c r="J129" s="281">
        <v>0</v>
      </c>
      <c r="K129" s="281">
        <v>0</v>
      </c>
    </row>
    <row r="130" spans="1:11" ht="31.5" customHeight="1">
      <c r="A130" s="43"/>
      <c r="B130" s="42" t="s">
        <v>106</v>
      </c>
      <c r="C130" s="41" t="s">
        <v>761</v>
      </c>
      <c r="D130" s="41">
        <v>36744.1</v>
      </c>
      <c r="E130" s="41">
        <v>0</v>
      </c>
      <c r="F130" s="41">
        <v>0</v>
      </c>
      <c r="G130" s="290"/>
      <c r="H130" s="291"/>
      <c r="I130" s="281"/>
      <c r="J130" s="281"/>
      <c r="K130" s="281"/>
    </row>
    <row r="131" spans="1:11" ht="31.5">
      <c r="A131" s="43"/>
      <c r="B131" s="60" t="s">
        <v>25</v>
      </c>
      <c r="C131" s="40" t="s">
        <v>747</v>
      </c>
      <c r="D131" s="41">
        <v>15242.5</v>
      </c>
      <c r="E131" s="41">
        <v>0</v>
      </c>
      <c r="F131" s="41">
        <v>0</v>
      </c>
      <c r="G131" s="290"/>
      <c r="H131" s="291"/>
      <c r="I131" s="281"/>
      <c r="J131" s="281"/>
      <c r="K131" s="281"/>
    </row>
    <row r="132" spans="1:11" ht="31.5" customHeight="1">
      <c r="A132" s="43"/>
      <c r="B132" s="60" t="s">
        <v>762</v>
      </c>
      <c r="C132" s="40" t="s">
        <v>763</v>
      </c>
      <c r="D132" s="41">
        <v>1980</v>
      </c>
      <c r="E132" s="41">
        <v>0</v>
      </c>
      <c r="F132" s="41">
        <v>0</v>
      </c>
      <c r="G132" s="290"/>
      <c r="H132" s="291"/>
      <c r="I132" s="281"/>
      <c r="J132" s="281"/>
      <c r="K132" s="281"/>
    </row>
    <row r="133" spans="1:11" ht="366.75" customHeight="1">
      <c r="A133" s="43"/>
      <c r="B133" s="102" t="s">
        <v>1296</v>
      </c>
      <c r="C133" s="54" t="s">
        <v>919</v>
      </c>
      <c r="D133" s="41">
        <v>107376.5</v>
      </c>
      <c r="E133" s="41">
        <v>0</v>
      </c>
      <c r="F133" s="41">
        <v>0</v>
      </c>
      <c r="G133" s="11" t="s">
        <v>937</v>
      </c>
      <c r="H133" s="231" t="s">
        <v>921</v>
      </c>
      <c r="I133" s="41">
        <v>-107376.5</v>
      </c>
      <c r="J133" s="41">
        <v>0</v>
      </c>
      <c r="K133" s="41">
        <v>0</v>
      </c>
    </row>
    <row r="134" spans="1:11" ht="31.5">
      <c r="A134" s="13">
        <v>26</v>
      </c>
      <c r="B134" s="68" t="s">
        <v>117</v>
      </c>
      <c r="C134" s="70"/>
      <c r="D134" s="67">
        <f>SUM(D135:D142)</f>
        <v>431116.2</v>
      </c>
      <c r="E134" s="67">
        <f>SUM(E135:E142)</f>
        <v>0</v>
      </c>
      <c r="F134" s="67">
        <f>SUM(F135:F142)</f>
        <v>0</v>
      </c>
      <c r="G134" s="68" t="s">
        <v>117</v>
      </c>
      <c r="H134" s="71"/>
      <c r="I134" s="67">
        <f>SUM(I135:I142)</f>
        <v>-431116.2</v>
      </c>
      <c r="J134" s="67">
        <f>SUM(J135:J142)</f>
        <v>0</v>
      </c>
      <c r="K134" s="67">
        <f>SUM(K135:K142)</f>
        <v>0</v>
      </c>
    </row>
    <row r="135" spans="1:11" ht="78.75">
      <c r="A135" s="44"/>
      <c r="B135" s="26" t="s">
        <v>533</v>
      </c>
      <c r="C135" s="40" t="s">
        <v>476</v>
      </c>
      <c r="D135" s="41">
        <v>359376.2</v>
      </c>
      <c r="E135" s="41">
        <v>0</v>
      </c>
      <c r="F135" s="41">
        <v>0</v>
      </c>
      <c r="G135" s="26" t="s">
        <v>468</v>
      </c>
      <c r="H135" s="40" t="s">
        <v>118</v>
      </c>
      <c r="I135" s="41">
        <v>-359376.2</v>
      </c>
      <c r="J135" s="41">
        <v>0</v>
      </c>
      <c r="K135" s="41">
        <v>0</v>
      </c>
    </row>
    <row r="136" spans="1:11" ht="63">
      <c r="A136" s="44"/>
      <c r="B136" s="60" t="s">
        <v>534</v>
      </c>
      <c r="C136" s="40" t="s">
        <v>471</v>
      </c>
      <c r="D136" s="41">
        <v>25400</v>
      </c>
      <c r="E136" s="41">
        <v>0</v>
      </c>
      <c r="F136" s="41">
        <v>0</v>
      </c>
      <c r="G136" s="60" t="s">
        <v>505</v>
      </c>
      <c r="H136" s="40" t="s">
        <v>506</v>
      </c>
      <c r="I136" s="41">
        <v>-23000</v>
      </c>
      <c r="J136" s="41">
        <v>0</v>
      </c>
      <c r="K136" s="41">
        <v>0</v>
      </c>
    </row>
    <row r="137" spans="1:11" ht="63">
      <c r="A137" s="44"/>
      <c r="B137" s="61" t="s">
        <v>535</v>
      </c>
      <c r="C137" s="40" t="s">
        <v>478</v>
      </c>
      <c r="D137" s="41">
        <v>6200</v>
      </c>
      <c r="E137" s="41">
        <v>0</v>
      </c>
      <c r="F137" s="41">
        <v>0</v>
      </c>
      <c r="G137" s="60" t="s">
        <v>527</v>
      </c>
      <c r="H137" s="40" t="s">
        <v>528</v>
      </c>
      <c r="I137" s="41">
        <v>-8600</v>
      </c>
      <c r="J137" s="41">
        <v>0</v>
      </c>
      <c r="K137" s="41">
        <v>0</v>
      </c>
    </row>
    <row r="138" spans="1:11" ht="78.75">
      <c r="A138" s="44"/>
      <c r="B138" s="61" t="s">
        <v>119</v>
      </c>
      <c r="C138" s="40" t="s">
        <v>120</v>
      </c>
      <c r="D138" s="41">
        <v>22913</v>
      </c>
      <c r="E138" s="41">
        <v>0</v>
      </c>
      <c r="F138" s="41">
        <v>0</v>
      </c>
      <c r="G138" s="61" t="s">
        <v>119</v>
      </c>
      <c r="H138" s="40" t="s">
        <v>536</v>
      </c>
      <c r="I138" s="41">
        <v>-22913</v>
      </c>
      <c r="J138" s="41">
        <v>0</v>
      </c>
      <c r="K138" s="41">
        <v>0</v>
      </c>
    </row>
    <row r="139" spans="1:11" ht="141.75">
      <c r="A139" s="44"/>
      <c r="B139" s="61" t="s">
        <v>537</v>
      </c>
      <c r="C139" s="40" t="s">
        <v>538</v>
      </c>
      <c r="D139" s="46">
        <v>256.7</v>
      </c>
      <c r="E139" s="41">
        <v>0</v>
      </c>
      <c r="F139" s="41">
        <v>0</v>
      </c>
      <c r="G139" s="60" t="s">
        <v>537</v>
      </c>
      <c r="H139" s="40" t="s">
        <v>539</v>
      </c>
      <c r="I139" s="41">
        <v>-256.7</v>
      </c>
      <c r="J139" s="41">
        <v>0</v>
      </c>
      <c r="K139" s="41">
        <v>0</v>
      </c>
    </row>
    <row r="140" spans="1:11" ht="63">
      <c r="A140" s="44"/>
      <c r="B140" s="26" t="s">
        <v>954</v>
      </c>
      <c r="C140" s="40" t="s">
        <v>466</v>
      </c>
      <c r="D140" s="41">
        <v>15600</v>
      </c>
      <c r="E140" s="41">
        <v>0</v>
      </c>
      <c r="F140" s="41">
        <v>0</v>
      </c>
      <c r="G140" s="26" t="s">
        <v>123</v>
      </c>
      <c r="H140" s="40" t="s">
        <v>466</v>
      </c>
      <c r="I140" s="41">
        <v>-15600</v>
      </c>
      <c r="J140" s="41">
        <v>0</v>
      </c>
      <c r="K140" s="41">
        <v>0</v>
      </c>
    </row>
    <row r="141" spans="1:11" s="14" customFormat="1" ht="141.75" customHeight="1">
      <c r="A141" s="282"/>
      <c r="B141" s="283" t="s">
        <v>1315</v>
      </c>
      <c r="C141" s="54" t="s">
        <v>1316</v>
      </c>
      <c r="D141" s="41">
        <v>1350</v>
      </c>
      <c r="E141" s="41">
        <v>0</v>
      </c>
      <c r="F141" s="41">
        <v>0</v>
      </c>
      <c r="G141" s="283" t="s">
        <v>1317</v>
      </c>
      <c r="H141" s="56" t="s">
        <v>118</v>
      </c>
      <c r="I141" s="41">
        <v>-1350</v>
      </c>
      <c r="J141" s="41">
        <v>0</v>
      </c>
      <c r="K141" s="41">
        <v>0</v>
      </c>
    </row>
    <row r="142" spans="1:11" ht="15.75" customHeight="1">
      <c r="A142" s="282"/>
      <c r="B142" s="283"/>
      <c r="C142" s="54" t="s">
        <v>1318</v>
      </c>
      <c r="D142" s="41">
        <v>20.3</v>
      </c>
      <c r="E142" s="41">
        <v>0</v>
      </c>
      <c r="F142" s="41">
        <v>0</v>
      </c>
      <c r="G142" s="283"/>
      <c r="H142" s="56" t="s">
        <v>1319</v>
      </c>
      <c r="I142" s="41">
        <v>-20.3</v>
      </c>
      <c r="J142" s="41">
        <v>0</v>
      </c>
      <c r="K142" s="41">
        <v>0</v>
      </c>
    </row>
    <row r="143" spans="1:11" ht="31.5">
      <c r="A143" s="13">
        <v>27</v>
      </c>
      <c r="B143" s="68" t="s">
        <v>117</v>
      </c>
      <c r="C143" s="70"/>
      <c r="D143" s="67">
        <f>SUM(D144:D145)</f>
        <v>291090.7</v>
      </c>
      <c r="E143" s="67">
        <f>SUM(E144:E151)</f>
        <v>0</v>
      </c>
      <c r="F143" s="67">
        <f>SUM(F144:F151)</f>
        <v>0</v>
      </c>
      <c r="G143" s="69" t="s">
        <v>41</v>
      </c>
      <c r="H143" s="71"/>
      <c r="I143" s="67">
        <f>SUM(I144:I145)</f>
        <v>-291090.7</v>
      </c>
      <c r="J143" s="67">
        <f>SUM(J144:J151)</f>
        <v>0</v>
      </c>
      <c r="K143" s="67">
        <f>SUM(K144:K151)</f>
        <v>0</v>
      </c>
    </row>
    <row r="144" spans="1:11" ht="253.5" customHeight="1">
      <c r="A144" s="44"/>
      <c r="B144" s="102" t="s">
        <v>939</v>
      </c>
      <c r="C144" s="40" t="s">
        <v>158</v>
      </c>
      <c r="D144" s="87">
        <v>200000</v>
      </c>
      <c r="E144" s="41">
        <v>0</v>
      </c>
      <c r="F144" s="41">
        <v>0</v>
      </c>
      <c r="G144" s="42" t="s">
        <v>931</v>
      </c>
      <c r="H144" s="43" t="s">
        <v>920</v>
      </c>
      <c r="I144" s="41">
        <v>-200000</v>
      </c>
      <c r="J144" s="41">
        <v>0</v>
      </c>
      <c r="K144" s="41">
        <v>0</v>
      </c>
    </row>
    <row r="145" spans="1:11" s="161" customFormat="1" ht="255.75" customHeight="1">
      <c r="A145" s="50"/>
      <c r="B145" s="11" t="s">
        <v>1422</v>
      </c>
      <c r="C145" s="54" t="s">
        <v>1301</v>
      </c>
      <c r="D145" s="41">
        <v>91090.7</v>
      </c>
      <c r="E145" s="41">
        <v>0</v>
      </c>
      <c r="F145" s="41">
        <v>0</v>
      </c>
      <c r="G145" s="53" t="s">
        <v>1423</v>
      </c>
      <c r="H145" s="54" t="s">
        <v>921</v>
      </c>
      <c r="I145" s="41">
        <v>-91090.7</v>
      </c>
      <c r="J145" s="41">
        <v>0</v>
      </c>
      <c r="K145" s="41">
        <v>0</v>
      </c>
    </row>
    <row r="146" spans="1:11" ht="47.25">
      <c r="A146" s="13">
        <v>28</v>
      </c>
      <c r="B146" s="68" t="s">
        <v>836</v>
      </c>
      <c r="C146" s="70"/>
      <c r="D146" s="67">
        <f>D147</f>
        <v>109.4</v>
      </c>
      <c r="E146" s="67">
        <f>E147</f>
        <v>0</v>
      </c>
      <c r="F146" s="67">
        <f>F147</f>
        <v>0</v>
      </c>
      <c r="G146" s="68" t="s">
        <v>836</v>
      </c>
      <c r="H146" s="71"/>
      <c r="I146" s="67">
        <f>I147</f>
        <v>-109.4</v>
      </c>
      <c r="J146" s="67">
        <f>J147</f>
        <v>0</v>
      </c>
      <c r="K146" s="67">
        <f>K147</f>
        <v>0</v>
      </c>
    </row>
    <row r="147" spans="1:11" ht="63">
      <c r="A147" s="13"/>
      <c r="B147" s="11" t="s">
        <v>952</v>
      </c>
      <c r="C147" s="54" t="s">
        <v>950</v>
      </c>
      <c r="D147" s="41">
        <v>109.4</v>
      </c>
      <c r="E147" s="41">
        <v>0</v>
      </c>
      <c r="F147" s="41">
        <v>0</v>
      </c>
      <c r="G147" s="11" t="s">
        <v>953</v>
      </c>
      <c r="H147" s="40" t="s">
        <v>951</v>
      </c>
      <c r="I147" s="217">
        <v>-109.4</v>
      </c>
      <c r="J147" s="41">
        <v>0</v>
      </c>
      <c r="K147" s="41">
        <v>0</v>
      </c>
    </row>
    <row r="148" spans="1:11" ht="15.75">
      <c r="A148" s="166"/>
      <c r="B148" s="167"/>
      <c r="C148" s="168"/>
      <c r="D148" s="169"/>
      <c r="E148" s="170"/>
      <c r="F148" s="170"/>
      <c r="G148" s="171"/>
      <c r="H148" s="172"/>
      <c r="I148" s="173"/>
      <c r="J148" s="170"/>
      <c r="K148" s="170"/>
    </row>
    <row r="149" spans="1:11" s="72" customFormat="1" ht="15.75">
      <c r="A149" s="75"/>
      <c r="B149" s="198"/>
      <c r="C149" s="199"/>
      <c r="D149" s="85"/>
      <c r="E149" s="85"/>
      <c r="F149" s="85"/>
      <c r="G149" s="198"/>
      <c r="H149" s="75"/>
      <c r="I149" s="75"/>
      <c r="J149" s="85"/>
      <c r="K149" s="85"/>
    </row>
    <row r="150" ht="15.75">
      <c r="C150" s="164"/>
    </row>
    <row r="151" spans="3:9" ht="15.75">
      <c r="C151" s="164"/>
      <c r="D151" s="85"/>
      <c r="E151" s="85"/>
      <c r="F151" s="85"/>
      <c r="I151" s="77"/>
    </row>
    <row r="152" spans="3:9" ht="15.75">
      <c r="C152" s="164"/>
      <c r="I152" s="77"/>
    </row>
    <row r="153" ht="15.75">
      <c r="I153" s="77"/>
    </row>
    <row r="154" ht="15.75">
      <c r="I154" s="77"/>
    </row>
    <row r="158" ht="25.5" customHeight="1"/>
  </sheetData>
  <sheetProtection/>
  <autoFilter ref="A7:K147"/>
  <mergeCells count="53">
    <mergeCell ref="E126:E127"/>
    <mergeCell ref="F126:F127"/>
    <mergeCell ref="B75:B79"/>
    <mergeCell ref="C75:C79"/>
    <mergeCell ref="D75:D79"/>
    <mergeCell ref="A80:A82"/>
    <mergeCell ref="B80:B82"/>
    <mergeCell ref="C80:C82"/>
    <mergeCell ref="D80:D82"/>
    <mergeCell ref="F80:F82"/>
    <mergeCell ref="A75:A79"/>
    <mergeCell ref="B141:B142"/>
    <mergeCell ref="G141:G142"/>
    <mergeCell ref="A141:A142"/>
    <mergeCell ref="G126:G127"/>
    <mergeCell ref="A126:A127"/>
    <mergeCell ref="B126:B127"/>
    <mergeCell ref="C126:C127"/>
    <mergeCell ref="D126:D127"/>
    <mergeCell ref="E75:E79"/>
    <mergeCell ref="F75:F79"/>
    <mergeCell ref="J129:J132"/>
    <mergeCell ref="K129:K132"/>
    <mergeCell ref="A15:A17"/>
    <mergeCell ref="B15:B17"/>
    <mergeCell ref="C15:C17"/>
    <mergeCell ref="D15:D17"/>
    <mergeCell ref="E15:E17"/>
    <mergeCell ref="E80:E82"/>
    <mergeCell ref="F15:F17"/>
    <mergeCell ref="G78:G79"/>
    <mergeCell ref="D4:F4"/>
    <mergeCell ref="G4:G5"/>
    <mergeCell ref="H4:H5"/>
    <mergeCell ref="I129:I132"/>
    <mergeCell ref="G129:G132"/>
    <mergeCell ref="H129:H132"/>
    <mergeCell ref="F122:F123"/>
    <mergeCell ref="G122:G123"/>
    <mergeCell ref="I4:K4"/>
    <mergeCell ref="A1:K1"/>
    <mergeCell ref="B3:F3"/>
    <mergeCell ref="G3:K3"/>
    <mergeCell ref="A3:A5"/>
    <mergeCell ref="B4:B5"/>
    <mergeCell ref="C4:C5"/>
    <mergeCell ref="K122:K123"/>
    <mergeCell ref="A122:A123"/>
    <mergeCell ref="B122:B123"/>
    <mergeCell ref="C122:C123"/>
    <mergeCell ref="D122:D123"/>
    <mergeCell ref="E122:E123"/>
    <mergeCell ref="J122:J123"/>
  </mergeCells>
  <printOptions horizontalCentered="1"/>
  <pageMargins left="0.7874015748031497" right="0.3937007874015748" top="0.7874015748031497" bottom="0.7874015748031497" header="0.2362204724409449" footer="0.15748031496062992"/>
  <pageSetup fitToHeight="0" fitToWidth="1" horizontalDpi="600" verticalDpi="600" orientation="landscape" paperSize="9" scale="47"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2021-10-11T12:12:53Z</cp:lastPrinted>
  <dcterms:created xsi:type="dcterms:W3CDTF">2002-03-11T10:22:12Z</dcterms:created>
  <dcterms:modified xsi:type="dcterms:W3CDTF">2021-10-11T12:13:38Z</dcterms:modified>
  <cp:category/>
  <cp:version/>
  <cp:contentType/>
  <cp:contentStatus/>
</cp:coreProperties>
</file>